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prild\.syncclient\1695232715975\aprildugan@hydroottawa.com\14zAMvjr9fjJgmqUNaxgW3YYttlb2KxzK\"/>
    </mc:Choice>
  </mc:AlternateContent>
  <xr:revisionPtr revIDLastSave="0" documentId="13_ncr:1_{2DBBC27D-2187-4F18-9D11-DD7AC927B7D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4-FULL" sheetId="1" r:id="rId1"/>
    <sheet name="2024 PDF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FmI79pRCgv8RMjU4ix2IA1vY8lg=="/>
    </ext>
  </extLst>
</workbook>
</file>

<file path=xl/calcChain.xml><?xml version="1.0" encoding="utf-8"?>
<calcChain xmlns="http://schemas.openxmlformats.org/spreadsheetml/2006/main">
  <c r="F11" i="2" l="1"/>
  <c r="F41" i="1"/>
  <c r="H41" i="1" s="1"/>
  <c r="E41" i="1"/>
  <c r="D41" i="1"/>
  <c r="H40" i="1"/>
  <c r="F40" i="1"/>
  <c r="G40" i="1" s="1"/>
  <c r="D40" i="1"/>
  <c r="E40" i="1" s="1"/>
  <c r="F39" i="1"/>
  <c r="G39" i="1" s="1"/>
  <c r="D39" i="1"/>
  <c r="E39" i="1" s="1"/>
  <c r="F38" i="1"/>
  <c r="E38" i="1"/>
  <c r="D38" i="1"/>
  <c r="F37" i="1"/>
  <c r="H37" i="1" s="1"/>
  <c r="E37" i="1"/>
  <c r="D37" i="1"/>
  <c r="G36" i="1"/>
  <c r="F36" i="1"/>
  <c r="D36" i="1"/>
  <c r="F35" i="1"/>
  <c r="G35" i="1" s="1"/>
  <c r="I35" i="1" s="1"/>
  <c r="E35" i="1"/>
  <c r="D35" i="1"/>
  <c r="H34" i="1"/>
  <c r="F34" i="1"/>
  <c r="G34" i="1" s="1"/>
  <c r="D34" i="1"/>
  <c r="E34" i="1" s="1"/>
  <c r="F33" i="1"/>
  <c r="D33" i="1"/>
  <c r="E33" i="1" s="1"/>
  <c r="F32" i="1"/>
  <c r="G32" i="1" s="1"/>
  <c r="I32" i="1" s="1"/>
  <c r="E32" i="1"/>
  <c r="D32" i="1"/>
  <c r="F31" i="1"/>
  <c r="G31" i="1" s="1"/>
  <c r="D31" i="1"/>
  <c r="E31" i="1" s="1"/>
  <c r="F30" i="1"/>
  <c r="D30" i="1"/>
  <c r="E30" i="1" s="1"/>
  <c r="F29" i="1"/>
  <c r="H29" i="1" s="1"/>
  <c r="D29" i="1"/>
  <c r="E29" i="1" s="1"/>
  <c r="G28" i="1"/>
  <c r="F28" i="1"/>
  <c r="D28" i="1"/>
  <c r="F27" i="1"/>
  <c r="H27" i="1" s="1"/>
  <c r="D27" i="1"/>
  <c r="E27" i="1" s="1"/>
  <c r="C26" i="1"/>
  <c r="F26" i="1" s="1"/>
  <c r="B26" i="1"/>
  <c r="D26" i="1" s="1"/>
  <c r="E26" i="1" s="1"/>
  <c r="G25" i="1"/>
  <c r="F25" i="1"/>
  <c r="D25" i="1"/>
  <c r="H25" i="1" s="1"/>
  <c r="H24" i="1"/>
  <c r="F24" i="1"/>
  <c r="G24" i="1" s="1"/>
  <c r="I24" i="1" s="1"/>
  <c r="E24" i="1"/>
  <c r="D24" i="1"/>
  <c r="F23" i="1"/>
  <c r="B23" i="1"/>
  <c r="D23" i="1" s="1"/>
  <c r="E23" i="1" s="1"/>
  <c r="H22" i="1"/>
  <c r="F22" i="1"/>
  <c r="G22" i="1" s="1"/>
  <c r="I22" i="1" s="1"/>
  <c r="E22" i="1"/>
  <c r="D22" i="1"/>
  <c r="F21" i="1"/>
  <c r="G21" i="1" s="1"/>
  <c r="D21" i="1"/>
  <c r="H20" i="1"/>
  <c r="F20" i="1"/>
  <c r="G20" i="1" s="1"/>
  <c r="E20" i="1"/>
  <c r="D20" i="1"/>
  <c r="F18" i="1"/>
  <c r="H18" i="1" s="1"/>
  <c r="D18" i="1"/>
  <c r="E18" i="1" s="1"/>
  <c r="F17" i="1"/>
  <c r="D17" i="1"/>
  <c r="E17" i="1" s="1"/>
  <c r="F16" i="1"/>
  <c r="G16" i="1" s="1"/>
  <c r="D16" i="1"/>
  <c r="E16" i="1" s="1"/>
  <c r="G15" i="1"/>
  <c r="F15" i="1"/>
  <c r="D15" i="1"/>
  <c r="F14" i="1"/>
  <c r="D14" i="1"/>
  <c r="E14" i="1" s="1"/>
  <c r="G13" i="1"/>
  <c r="F13" i="1"/>
  <c r="D13" i="1"/>
  <c r="H13" i="1" s="1"/>
  <c r="F12" i="1"/>
  <c r="G12" i="1" s="1"/>
  <c r="D12" i="1"/>
  <c r="H12" i="1" s="1"/>
  <c r="G11" i="1"/>
  <c r="F11" i="1"/>
  <c r="D11" i="1"/>
  <c r="H11" i="1" s="1"/>
  <c r="M11" i="1" s="1"/>
  <c r="G17" i="2" s="1"/>
  <c r="H10" i="1"/>
  <c r="F10" i="1"/>
  <c r="G10" i="1" s="1"/>
  <c r="I10" i="1" s="1"/>
  <c r="E10" i="1"/>
  <c r="D10" i="1"/>
  <c r="F9" i="1"/>
  <c r="D9" i="1"/>
  <c r="E9" i="1" s="1"/>
  <c r="F8" i="1"/>
  <c r="G8" i="1" s="1"/>
  <c r="E8" i="1"/>
  <c r="D8" i="1"/>
  <c r="F7" i="1"/>
  <c r="G7" i="1" s="1"/>
  <c r="D7" i="1"/>
  <c r="F6" i="1"/>
  <c r="D6" i="1"/>
  <c r="E6" i="1" s="1"/>
  <c r="M5" i="1"/>
  <c r="G11" i="2" s="1"/>
  <c r="K5" i="1"/>
  <c r="E11" i="2" s="1"/>
  <c r="J5" i="1"/>
  <c r="D11" i="2" s="1"/>
  <c r="H16" i="1" l="1"/>
  <c r="G18" i="1"/>
  <c r="I18" i="1" s="1"/>
  <c r="H33" i="1"/>
  <c r="G37" i="1"/>
  <c r="I37" i="1" s="1"/>
  <c r="E11" i="1"/>
  <c r="E25" i="1"/>
  <c r="H35" i="1"/>
  <c r="M35" i="1" s="1"/>
  <c r="I40" i="1"/>
  <c r="K40" i="1" s="1"/>
  <c r="E46" i="2" s="1"/>
  <c r="E13" i="1"/>
  <c r="I13" i="1" s="1"/>
  <c r="H17" i="1"/>
  <c r="M17" i="1" s="1"/>
  <c r="G23" i="2" s="1"/>
  <c r="G27" i="1"/>
  <c r="I27" i="1" s="1"/>
  <c r="G29" i="1"/>
  <c r="I29" i="1" s="1"/>
  <c r="K29" i="1" s="1"/>
  <c r="E35" i="2" s="1"/>
  <c r="I16" i="1"/>
  <c r="I11" i="1"/>
  <c r="I25" i="1"/>
  <c r="I34" i="1"/>
  <c r="K34" i="1" s="1"/>
  <c r="E40" i="2" s="1"/>
  <c r="I8" i="1"/>
  <c r="I31" i="1"/>
  <c r="H32" i="1"/>
  <c r="I39" i="1"/>
  <c r="K27" i="1"/>
  <c r="E33" i="2" s="1"/>
  <c r="K37" i="1"/>
  <c r="K25" i="1"/>
  <c r="L25" i="1" s="1"/>
  <c r="F31" i="2" s="1"/>
  <c r="K10" i="1"/>
  <c r="E16" i="2" s="1"/>
  <c r="K24" i="1"/>
  <c r="E30" i="2" s="1"/>
  <c r="K31" i="1"/>
  <c r="E37" i="2" s="1"/>
  <c r="K16" i="1"/>
  <c r="K8" i="1"/>
  <c r="K18" i="1"/>
  <c r="E24" i="2" s="1"/>
  <c r="K35" i="1"/>
  <c r="E41" i="2" s="1"/>
  <c r="K13" i="1"/>
  <c r="E19" i="2" s="1"/>
  <c r="K22" i="1"/>
  <c r="E28" i="2" s="1"/>
  <c r="K32" i="1"/>
  <c r="E38" i="2" s="1"/>
  <c r="K11" i="1"/>
  <c r="K39" i="1"/>
  <c r="J24" i="1"/>
  <c r="D30" i="2" s="1"/>
  <c r="M10" i="1"/>
  <c r="G16" i="2" s="1"/>
  <c r="M13" i="1"/>
  <c r="J33" i="1"/>
  <c r="D39" i="2" s="1"/>
  <c r="J12" i="1"/>
  <c r="D18" i="2" s="1"/>
  <c r="J20" i="1"/>
  <c r="D26" i="2" s="1"/>
  <c r="J34" i="1"/>
  <c r="D40" i="2" s="1"/>
  <c r="M12" i="1"/>
  <c r="G18" i="2" s="1"/>
  <c r="M18" i="1"/>
  <c r="G24" i="2" s="1"/>
  <c r="M20" i="1"/>
  <c r="G26" i="2" s="1"/>
  <c r="M22" i="1"/>
  <c r="J27" i="1"/>
  <c r="D33" i="2" s="1"/>
  <c r="M29" i="1"/>
  <c r="M37" i="1"/>
  <c r="J41" i="1"/>
  <c r="D47" i="2" s="1"/>
  <c r="J22" i="1"/>
  <c r="D28" i="2" s="1"/>
  <c r="M24" i="1"/>
  <c r="G30" i="2" s="1"/>
  <c r="J25" i="1"/>
  <c r="D31" i="2" s="1"/>
  <c r="M41" i="1"/>
  <c r="J11" i="1"/>
  <c r="D17" i="2" s="1"/>
  <c r="J17" i="1"/>
  <c r="D23" i="2" s="1"/>
  <c r="J29" i="1"/>
  <c r="D35" i="2" s="1"/>
  <c r="M34" i="1"/>
  <c r="G40" i="2" s="1"/>
  <c r="J37" i="1"/>
  <c r="D43" i="2" s="1"/>
  <c r="E14" i="2"/>
  <c r="L27" i="1"/>
  <c r="F33" i="2" s="1"/>
  <c r="J16" i="1"/>
  <c r="D22" i="2" s="1"/>
  <c r="M16" i="1"/>
  <c r="E7" i="1"/>
  <c r="I7" i="1" s="1"/>
  <c r="K7" i="1" s="1"/>
  <c r="H7" i="1"/>
  <c r="J13" i="1"/>
  <c r="D19" i="2" s="1"/>
  <c r="I20" i="1"/>
  <c r="K20" i="1" s="1"/>
  <c r="H28" i="1"/>
  <c r="E28" i="1"/>
  <c r="I28" i="1" s="1"/>
  <c r="K28" i="1" s="1"/>
  <c r="G35" i="2"/>
  <c r="E15" i="1"/>
  <c r="I15" i="1" s="1"/>
  <c r="K15" i="1" s="1"/>
  <c r="H15" i="1"/>
  <c r="G47" i="2"/>
  <c r="J10" i="1"/>
  <c r="D16" i="2" s="1"/>
  <c r="H23" i="1"/>
  <c r="H26" i="1"/>
  <c r="G26" i="1"/>
  <c r="I26" i="1" s="1"/>
  <c r="K26" i="1" s="1"/>
  <c r="M33" i="1"/>
  <c r="H38" i="1"/>
  <c r="G38" i="1"/>
  <c r="I38" i="1" s="1"/>
  <c r="K38" i="1" s="1"/>
  <c r="H9" i="1"/>
  <c r="G9" i="1"/>
  <c r="I9" i="1" s="1"/>
  <c r="K9" i="1" s="1"/>
  <c r="H14" i="1"/>
  <c r="J40" i="1"/>
  <c r="D46" i="2" s="1"/>
  <c r="M40" i="1"/>
  <c r="E31" i="2"/>
  <c r="H8" i="1"/>
  <c r="H6" i="1"/>
  <c r="G6" i="1"/>
  <c r="I6" i="1" s="1"/>
  <c r="K6" i="1" s="1"/>
  <c r="E12" i="1"/>
  <c r="I12" i="1" s="1"/>
  <c r="K12" i="1" s="1"/>
  <c r="G14" i="1"/>
  <c r="I14" i="1" s="1"/>
  <c r="K14" i="1" s="1"/>
  <c r="J18" i="1"/>
  <c r="D24" i="2" s="1"/>
  <c r="H21" i="1"/>
  <c r="E21" i="1"/>
  <c r="I21" i="1" s="1"/>
  <c r="K21" i="1" s="1"/>
  <c r="E17" i="2"/>
  <c r="G19" i="2"/>
  <c r="E45" i="2"/>
  <c r="G28" i="2"/>
  <c r="H30" i="1"/>
  <c r="G30" i="1"/>
  <c r="I30" i="1" s="1"/>
  <c r="K30" i="1" s="1"/>
  <c r="H36" i="1"/>
  <c r="E36" i="1"/>
  <c r="I36" i="1" s="1"/>
  <c r="K36" i="1" s="1"/>
  <c r="E22" i="2"/>
  <c r="J32" i="1"/>
  <c r="D38" i="2" s="1"/>
  <c r="M32" i="1"/>
  <c r="E43" i="2"/>
  <c r="H31" i="1"/>
  <c r="H39" i="1"/>
  <c r="M25" i="1"/>
  <c r="M27" i="1"/>
  <c r="G17" i="1"/>
  <c r="I17" i="1" s="1"/>
  <c r="K17" i="1" s="1"/>
  <c r="G23" i="1"/>
  <c r="I23" i="1" s="1"/>
  <c r="K23" i="1" s="1"/>
  <c r="G33" i="1"/>
  <c r="I33" i="1" s="1"/>
  <c r="K33" i="1" s="1"/>
  <c r="G41" i="1"/>
  <c r="I41" i="1" s="1"/>
  <c r="K41" i="1" s="1"/>
  <c r="L37" i="1" l="1"/>
  <c r="F43" i="2" s="1"/>
  <c r="J35" i="1"/>
  <c r="D41" i="2" s="1"/>
  <c r="L22" i="1"/>
  <c r="F28" i="2" s="1"/>
  <c r="L24" i="1"/>
  <c r="G43" i="2"/>
  <c r="L35" i="1"/>
  <c r="F41" i="2" s="1"/>
  <c r="L10" i="1"/>
  <c r="L29" i="1"/>
  <c r="F35" i="2" s="1"/>
  <c r="L34" i="1"/>
  <c r="F40" i="2" s="1"/>
  <c r="L11" i="1"/>
  <c r="E13" i="2"/>
  <c r="E15" i="2"/>
  <c r="E21" i="2"/>
  <c r="L13" i="1"/>
  <c r="M21" i="1"/>
  <c r="J21" i="1"/>
  <c r="D27" i="2" s="1"/>
  <c r="G46" i="2"/>
  <c r="M7" i="1"/>
  <c r="J7" i="1"/>
  <c r="D13" i="2" s="1"/>
  <c r="M26" i="1"/>
  <c r="J26" i="1"/>
  <c r="D32" i="2" s="1"/>
  <c r="E39" i="2"/>
  <c r="L33" i="1"/>
  <c r="F39" i="2" s="1"/>
  <c r="M39" i="1"/>
  <c r="J39" i="1"/>
  <c r="L16" i="1"/>
  <c r="F22" i="2" s="1"/>
  <c r="L32" i="1"/>
  <c r="F38" i="2" s="1"/>
  <c r="E18" i="2"/>
  <c r="L12" i="1"/>
  <c r="J9" i="1"/>
  <c r="D15" i="2" s="1"/>
  <c r="M9" i="1"/>
  <c r="J23" i="1"/>
  <c r="D29" i="2" s="1"/>
  <c r="M23" i="1"/>
  <c r="G22" i="2"/>
  <c r="N27" i="1"/>
  <c r="H33" i="2" s="1"/>
  <c r="G33" i="2"/>
  <c r="E32" i="2"/>
  <c r="E47" i="2"/>
  <c r="L41" i="1"/>
  <c r="E12" i="2"/>
  <c r="E44" i="2"/>
  <c r="L38" i="1"/>
  <c r="F44" i="2" s="1"/>
  <c r="M36" i="1"/>
  <c r="J36" i="1"/>
  <c r="D42" i="2" s="1"/>
  <c r="G31" i="2"/>
  <c r="N25" i="1"/>
  <c r="H31" i="2" s="1"/>
  <c r="E29" i="2"/>
  <c r="L23" i="1"/>
  <c r="F29" i="2" s="1"/>
  <c r="J6" i="1"/>
  <c r="D12" i="2" s="1"/>
  <c r="M6" i="1"/>
  <c r="J38" i="1"/>
  <c r="D44" i="2" s="1"/>
  <c r="M38" i="1"/>
  <c r="E34" i="2"/>
  <c r="L40" i="1"/>
  <c r="F46" i="2" s="1"/>
  <c r="G38" i="2"/>
  <c r="N32" i="1"/>
  <c r="H38" i="2" s="1"/>
  <c r="M15" i="1"/>
  <c r="J15" i="1"/>
  <c r="D21" i="2" s="1"/>
  <c r="E20" i="2"/>
  <c r="M31" i="1"/>
  <c r="J31" i="1"/>
  <c r="E36" i="2"/>
  <c r="L30" i="1"/>
  <c r="F36" i="2" s="1"/>
  <c r="L18" i="1"/>
  <c r="J30" i="1"/>
  <c r="D36" i="2" s="1"/>
  <c r="M30" i="1"/>
  <c r="J8" i="1"/>
  <c r="M8" i="1"/>
  <c r="G39" i="2"/>
  <c r="M28" i="1"/>
  <c r="J28" i="1"/>
  <c r="D34" i="2" s="1"/>
  <c r="N35" i="1"/>
  <c r="H41" i="2" s="1"/>
  <c r="G41" i="2"/>
  <c r="L17" i="1"/>
  <c r="E23" i="2"/>
  <c r="E42" i="2"/>
  <c r="L36" i="1"/>
  <c r="F42" i="2" s="1"/>
  <c r="N22" i="1"/>
  <c r="H28" i="2" s="1"/>
  <c r="E27" i="2"/>
  <c r="L21" i="1"/>
  <c r="F27" i="2" s="1"/>
  <c r="J14" i="1"/>
  <c r="D20" i="2" s="1"/>
  <c r="M14" i="1"/>
  <c r="L20" i="1"/>
  <c r="E26" i="2"/>
  <c r="N37" i="1" l="1"/>
  <c r="H43" i="2" s="1"/>
  <c r="N29" i="1"/>
  <c r="H35" i="2" s="1"/>
  <c r="N34" i="1"/>
  <c r="H40" i="2" s="1"/>
  <c r="N16" i="1"/>
  <c r="H22" i="2" s="1"/>
  <c r="F30" i="2"/>
  <c r="N24" i="1"/>
  <c r="H30" i="2" s="1"/>
  <c r="F17" i="2"/>
  <c r="N11" i="1"/>
  <c r="H17" i="2" s="1"/>
  <c r="N33" i="1"/>
  <c r="H39" i="2" s="1"/>
  <c r="F16" i="2"/>
  <c r="N10" i="1"/>
  <c r="H16" i="2" s="1"/>
  <c r="L15" i="1"/>
  <c r="F21" i="2" s="1"/>
  <c r="L6" i="1"/>
  <c r="F12" i="2" s="1"/>
  <c r="G32" i="2"/>
  <c r="G21" i="2"/>
  <c r="F19" i="2"/>
  <c r="N13" i="1"/>
  <c r="H19" i="2" s="1"/>
  <c r="D37" i="2"/>
  <c r="L31" i="1"/>
  <c r="F37" i="2" s="1"/>
  <c r="G12" i="2"/>
  <c r="G13" i="2"/>
  <c r="L9" i="1"/>
  <c r="F15" i="2" s="1"/>
  <c r="N21" i="1"/>
  <c r="H27" i="2" s="1"/>
  <c r="G27" i="2"/>
  <c r="F18" i="2"/>
  <c r="N12" i="1"/>
  <c r="H18" i="2" s="1"/>
  <c r="G14" i="2"/>
  <c r="G37" i="2"/>
  <c r="F47" i="2"/>
  <c r="N41" i="1"/>
  <c r="H47" i="2" s="1"/>
  <c r="F23" i="2"/>
  <c r="N17" i="1"/>
  <c r="H23" i="2" s="1"/>
  <c r="D14" i="2"/>
  <c r="L8" i="1"/>
  <c r="F14" i="2" s="1"/>
  <c r="L14" i="1"/>
  <c r="F20" i="2" s="1"/>
  <c r="N23" i="1"/>
  <c r="H29" i="2" s="1"/>
  <c r="G29" i="2"/>
  <c r="D45" i="2"/>
  <c r="L39" i="1"/>
  <c r="F45" i="2" s="1"/>
  <c r="N40" i="1"/>
  <c r="H46" i="2" s="1"/>
  <c r="G34" i="2"/>
  <c r="F26" i="2"/>
  <c r="N20" i="1"/>
  <c r="G20" i="2"/>
  <c r="L28" i="1"/>
  <c r="F34" i="2" s="1"/>
  <c r="G36" i="2"/>
  <c r="N30" i="1"/>
  <c r="H36" i="2" s="1"/>
  <c r="G44" i="2"/>
  <c r="N38" i="1"/>
  <c r="H44" i="2" s="1"/>
  <c r="G45" i="2"/>
  <c r="L7" i="1"/>
  <c r="F13" i="2" s="1"/>
  <c r="F24" i="2"/>
  <c r="N18" i="1"/>
  <c r="H24" i="2" s="1"/>
  <c r="G42" i="2"/>
  <c r="N36" i="1"/>
  <c r="H42" i="2" s="1"/>
  <c r="L26" i="1"/>
  <c r="F32" i="2" s="1"/>
  <c r="G15" i="2"/>
  <c r="N15" i="1" l="1"/>
  <c r="H21" i="2" s="1"/>
  <c r="H26" i="2"/>
  <c r="N31" i="1"/>
  <c r="H37" i="2" s="1"/>
  <c r="N6" i="1"/>
  <c r="H12" i="2" s="1"/>
  <c r="N28" i="1"/>
  <c r="H34" i="2" s="1"/>
  <c r="N9" i="1"/>
  <c r="H15" i="2" s="1"/>
  <c r="N39" i="1"/>
  <c r="H45" i="2" s="1"/>
  <c r="N14" i="1"/>
  <c r="H20" i="2" s="1"/>
  <c r="N8" i="1"/>
  <c r="H14" i="2" s="1"/>
  <c r="N7" i="1"/>
  <c r="H13" i="2" s="1"/>
  <c r="N26" i="1"/>
  <c r="H32" i="2" s="1"/>
</calcChain>
</file>

<file path=xl/sharedStrings.xml><?xml version="1.0" encoding="utf-8"?>
<sst xmlns="http://schemas.openxmlformats.org/spreadsheetml/2006/main" count="133" uniqueCount="103">
  <si>
    <t>Transformers</t>
  </si>
  <si>
    <t>No Load Loss (W)</t>
  </si>
  <si>
    <t>Load Loss (W)</t>
  </si>
  <si>
    <t xml:space="preserve">Monthly No Load Loss (kW) </t>
  </si>
  <si>
    <t>Monthly No Load Loss (kWH)</t>
  </si>
  <si>
    <t>Monthly  Load Loss (kW)</t>
  </si>
  <si>
    <t>Monthly Load Loss (kWH)</t>
  </si>
  <si>
    <t>Monthly Total Loss (kW)</t>
  </si>
  <si>
    <t>Monthly Total Loss (kWH)</t>
  </si>
  <si>
    <t>Cost of Transmission and LV per kW</t>
  </si>
  <si>
    <t>Cost of Energy and Wholesale Market per kWh**</t>
  </si>
  <si>
    <t>Total Monthly cost of power</t>
  </si>
  <si>
    <t>Cost of Distribution per kW</t>
  </si>
  <si>
    <t>Total</t>
  </si>
  <si>
    <t>LV</t>
  </si>
  <si>
    <t>Network</t>
  </si>
  <si>
    <t>Line &amp; Transmission</t>
  </si>
  <si>
    <t>Variable</t>
  </si>
  <si>
    <t>Rates</t>
  </si>
  <si>
    <t xml:space="preserve"> </t>
  </si>
  <si>
    <t>General Service &gt; 50 kW &lt; 1500 kW</t>
  </si>
  <si>
    <t>25 KVA 1 PH, 1.2kV BIL</t>
  </si>
  <si>
    <t>General Service &gt; 1500 kW</t>
  </si>
  <si>
    <t>37.5 KVA 1 PH, 1.2kV BIL</t>
  </si>
  <si>
    <t>Large Use (&gt; 5000 kW)</t>
  </si>
  <si>
    <t>50 KVA 1 PH, 1.2kV BIL</t>
  </si>
  <si>
    <t>75 KVA 1 PH, 1.2kV BIL</t>
  </si>
  <si>
    <t>100 KVA 1 PH, 1.2kV BIL</t>
  </si>
  <si>
    <t>Tier 1</t>
  </si>
  <si>
    <t>112.5 kVA 1 PH, 1.2kV BIL</t>
  </si>
  <si>
    <t>*150 KVA 1 PH, 1.2kV BIL</t>
  </si>
  <si>
    <t>Tier 2</t>
  </si>
  <si>
    <t>167 KVA 1 PH, 1.2kV BIL</t>
  </si>
  <si>
    <t>175 KVA 1PH, 1.2kV BIL</t>
  </si>
  <si>
    <t>WMSR</t>
  </si>
  <si>
    <t>*200 KVA 1 PH, 1.2kV BIL</t>
  </si>
  <si>
    <t>CBR</t>
  </si>
  <si>
    <t>*225 KVA 1 PH, 1.2kV BIL</t>
  </si>
  <si>
    <t>RRRP</t>
  </si>
  <si>
    <t>250 KVA 1 PH, 1.2kV BIL</t>
  </si>
  <si>
    <t>333 KVA 1PH 1.2kV BIL</t>
  </si>
  <si>
    <t>*10 kVA 3 PH, 1.2kV BIL</t>
  </si>
  <si>
    <t>*15 KVA 3 PH, 1.2kV BIL</t>
  </si>
  <si>
    <t>30 kVA 3PH, 1.2kV BIL</t>
  </si>
  <si>
    <t>45 KVA 3 PH, 1.2kV BIL</t>
  </si>
  <si>
    <t>75 KVA 3 PH, 1.2kV BIL</t>
  </si>
  <si>
    <t>112.5 KVA 3 PH, 1.2kV BIL</t>
  </si>
  <si>
    <t>125 KVA 3PH, 1.2kV BIL</t>
  </si>
  <si>
    <t>150 KVA 3 PH, 1.2kV BIL</t>
  </si>
  <si>
    <t>*175 KVA 3PH, 1.2kV BIL</t>
  </si>
  <si>
    <t>*200 KVA 3PH, 1.2kV BIL</t>
  </si>
  <si>
    <t>225 KVA 3 PH, 1.2kV BIL</t>
  </si>
  <si>
    <t>300 KVA 3 PH, 1.2kV BIL</t>
  </si>
  <si>
    <t>*450 KVA 3PH, 1.2kV BIL</t>
  </si>
  <si>
    <t>500 KVA 3 PH, 95kV BIL</t>
  </si>
  <si>
    <t>750 KVA 3 PH, 95kV BIL</t>
  </si>
  <si>
    <t>1000 KVA 3 PH, 95kV BIL</t>
  </si>
  <si>
    <t>1500 KVA 3 PH, 95kV BIL</t>
  </si>
  <si>
    <t>2000 KVA 3 PH, 95kV BIL</t>
  </si>
  <si>
    <t>2500 KVA 3 PH, 95kV BIL</t>
  </si>
  <si>
    <t>3000 KVA 3PH, 95kV BIL</t>
  </si>
  <si>
    <t>3750 KVA 3PH, 95kV BIL</t>
  </si>
  <si>
    <t>5000 KVA 3PH, 95kV BIL</t>
  </si>
  <si>
    <t>No Load and load losses from CSA standard C802-94: Maximum losses for distribution, power and dry-type transformers commercial use</t>
  </si>
  <si>
    <t>Average load factor = 0.46 average loss factor = 0.2489</t>
  </si>
  <si>
    <t>Loss factor = 0.15*load factor + 0.85(load factor)2</t>
  </si>
  <si>
    <t>Average perunit loading squared=0.0714; per unit loading=0.2672</t>
  </si>
  <si>
    <t>*For transformer sizes not included in the CSA standard, no load losses, load losses and associated costs are interpolated based on transformer size</t>
  </si>
  <si>
    <t>** Cost of Energy and Wholesale Market per kWh contains Nov 1, 2019 RPP Tiered Pricing, WMRS Pricing to be effective January 1, 2019</t>
  </si>
  <si>
    <t>Monthly No Load Loss (kW) = no load loss (kW) * .75 (responsibility factor)</t>
  </si>
  <si>
    <t>Monthly No Load Loss (kWh) = monthly no load loss (kW) * 8760/12</t>
  </si>
  <si>
    <t>Monthly Load loss (kW) = load loss (kW)*average perunit loading squared (.0714)*.75 (responsibility factor?)</t>
  </si>
  <si>
    <t>Monthly Load loss (kWh) = monthly load loss (kW) *8760/12*average loss factor (.2489)</t>
  </si>
  <si>
    <t>Responsibility Factor= (load at system peak/peak load)2= the ratio of the transformer load at system peak to the peak load, all squared=.75</t>
  </si>
  <si>
    <t>Utilization Factor = peak load/rated load = 1</t>
  </si>
  <si>
    <t xml:space="preserve">DRAFT - TARIFF OF RATES AND CHARGES </t>
  </si>
  <si>
    <t>This schedule supersedes and replaces all previously</t>
  </si>
  <si>
    <t>approved schedules of Rates, Charges and Loss Factors</t>
  </si>
  <si>
    <t>Dry Core Transformer Charges</t>
  </si>
  <si>
    <t>Cost of Energy and Wholesale Market per kWh</t>
  </si>
  <si>
    <t>*30 kVA 3PH, 1.2kV BIL</t>
  </si>
  <si>
    <t>*45 KVA 3 PH, 1.2kV BIL</t>
  </si>
  <si>
    <t>*75 KVA 3 PH, 1.2kV BIL</t>
  </si>
  <si>
    <t>*112.5 KVA 3 PH, 1.2kV BIL</t>
  </si>
  <si>
    <t>*150 KVA 3 PH, 1.2kV BIL</t>
  </si>
  <si>
    <t>*225 KVA 3 PH, 1.2kV BIL</t>
  </si>
  <si>
    <t>*300 KVA 3 PH, 1.2kV BIL</t>
  </si>
  <si>
    <t>*500 KVA 3 PH, 95kV BIL</t>
  </si>
  <si>
    <t>*750 KVA 3 PH, 95kV BIL</t>
  </si>
  <si>
    <t>*1000 KVA 3 PH, 95kV BIL</t>
  </si>
  <si>
    <t>*1500 KVA 3 PH, 95kV BIL</t>
  </si>
  <si>
    <t>*2000 KVA 3 PH, 95kV BIL</t>
  </si>
  <si>
    <t>*2500 KVA 3 PH, 95kV BIL</t>
  </si>
  <si>
    <t>*3000 KVA 3PH, 95kV BIL</t>
  </si>
  <si>
    <t>*3750 KVA 3PH, 95kV BIL</t>
  </si>
  <si>
    <t>*5000 KVA 3PH, 95kV BIL</t>
  </si>
  <si>
    <t xml:space="preserve">No Load and load losses from CSA standard C802-94: Maximum losses for distribution, power and dry-type </t>
  </si>
  <si>
    <t>transformers commercial use.</t>
  </si>
  <si>
    <t>*For non-preferred KVA ratings no load and load losses are interpolated as per CSA standard</t>
  </si>
  <si>
    <t>Dry Core Transformer Losses Updated for 2024</t>
  </si>
  <si>
    <t>Nov 1, 2023 Rate</t>
  </si>
  <si>
    <t>Effective and Implementation Date January 1, 2024</t>
  </si>
  <si>
    <t>EB-2023-0032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</si>
</sst>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;[Red]\-&quot;$&quot;#,##0.00"/>
    <numFmt numFmtId="164" formatCode="&quot;$&quot;#,##0.00000"/>
    <numFmt numFmtId="165" formatCode="&quot;$&quot;#,##0.0000"/>
    <numFmt numFmtId="166" formatCode="&quot;$&quot;#,##0.00"/>
    <numFmt numFmtId="167" formatCode="0.00000"/>
    <numFmt numFmtId="168" formatCode="0.0000"/>
    <numFmt numFmtId="169" formatCode="0.000"/>
    <numFmt numFmtId="170" formatCode="_-* #,##0_-;\-* #,##0_-;_-* &quot;-&quot;??_-;_-@"/>
    <numFmt numFmtId="171" formatCode="_(&quot;$&quot;* #,##0.00_);_(&quot;$&quot;* \(#,##0.00\);_(&quot;$&quot;* &quot;-&quot;??_);_(@_)"/>
    <numFmt numFmtId="172" formatCode="_-&quot;$&quot;* #,##0.0000_-;\-&quot;$&quot;* #,##0.0000_-;_-&quot;$&quot;* &quot;-&quot;??_-;_-@"/>
    <numFmt numFmtId="173" formatCode="_(&quot;$&quot;* #,##0.0000_);_(&quot;$&quot;* \(#,##0.0000\);_(&quot;$&quot;* &quot;-&quot;??_);_(@_)"/>
    <numFmt numFmtId="174" formatCode="_-&quot;$&quot;* #,##0.00_-;\-&quot;$&quot;* #,##0.00_-;_-&quot;$&quot;* &quot;-&quot;??_-;_-@"/>
  </numFmts>
  <fonts count="12" x14ac:knownFonts="1">
    <font>
      <sz val="10"/>
      <color rgb="FF000000"/>
      <name val="Arial"/>
      <scheme val="minor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7"/>
      <color theme="1"/>
      <name val="Arial"/>
      <family val="2"/>
    </font>
    <font>
      <sz val="10"/>
      <color rgb="FF1F497D"/>
      <name val="Arial"/>
      <family val="2"/>
    </font>
    <font>
      <b/>
      <sz val="10"/>
      <color rgb="FF1F497D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rgb="FFFFFFCC"/>
      </patternFill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2" fontId="4" fillId="0" borderId="0" xfId="0" applyNumberFormat="1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/>
    <xf numFmtId="0" fontId="3" fillId="0" borderId="5" xfId="0" applyFont="1" applyBorder="1" applyAlignment="1">
      <alignment horizontal="center" wrapText="1"/>
    </xf>
    <xf numFmtId="165" fontId="3" fillId="0" borderId="5" xfId="0" applyNumberFormat="1" applyFont="1" applyBorder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8" xfId="0" applyFont="1" applyBorder="1"/>
    <xf numFmtId="166" fontId="7" fillId="0" borderId="0" xfId="0" applyNumberFormat="1" applyFont="1" applyAlignment="1">
      <alignment horizontal="right"/>
    </xf>
    <xf numFmtId="0" fontId="3" fillId="0" borderId="9" xfId="0" applyFont="1" applyBorder="1"/>
    <xf numFmtId="0" fontId="3" fillId="0" borderId="10" xfId="0" applyFont="1" applyBorder="1" applyAlignment="1">
      <alignment horizontal="center" wrapText="1"/>
    </xf>
    <xf numFmtId="169" fontId="3" fillId="0" borderId="11" xfId="0" applyNumberFormat="1" applyFont="1" applyBorder="1" applyAlignment="1">
      <alignment horizontal="center" wrapText="1"/>
    </xf>
    <xf numFmtId="1" fontId="3" fillId="0" borderId="10" xfId="0" applyNumberFormat="1" applyFont="1" applyBorder="1" applyAlignment="1">
      <alignment horizontal="center" wrapText="1"/>
    </xf>
    <xf numFmtId="169" fontId="3" fillId="0" borderId="10" xfId="0" applyNumberFormat="1" applyFont="1" applyBorder="1" applyAlignment="1">
      <alignment horizontal="center" wrapText="1"/>
    </xf>
    <xf numFmtId="170" fontId="3" fillId="0" borderId="10" xfId="0" applyNumberFormat="1" applyFont="1" applyBorder="1" applyAlignment="1">
      <alignment horizontal="center" wrapText="1"/>
    </xf>
    <xf numFmtId="166" fontId="3" fillId="0" borderId="10" xfId="0" applyNumberFormat="1" applyFont="1" applyBorder="1" applyAlignment="1">
      <alignment horizontal="center" wrapText="1"/>
    </xf>
    <xf numFmtId="166" fontId="3" fillId="0" borderId="12" xfId="0" applyNumberFormat="1" applyFont="1" applyBorder="1" applyAlignment="1">
      <alignment horizontal="center" wrapText="1"/>
    </xf>
    <xf numFmtId="166" fontId="3" fillId="0" borderId="13" xfId="0" applyNumberFormat="1" applyFont="1" applyBorder="1"/>
    <xf numFmtId="166" fontId="7" fillId="0" borderId="14" xfId="0" applyNumberFormat="1" applyFont="1" applyBorder="1" applyAlignment="1">
      <alignment horizontal="right"/>
    </xf>
    <xf numFmtId="0" fontId="3" fillId="0" borderId="15" xfId="0" applyFont="1" applyBorder="1"/>
    <xf numFmtId="0" fontId="3" fillId="0" borderId="11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wrapText="1"/>
    </xf>
    <xf numFmtId="170" fontId="3" fillId="0" borderId="11" xfId="0" applyNumberFormat="1" applyFont="1" applyBorder="1" applyAlignment="1">
      <alignment horizontal="center" wrapText="1"/>
    </xf>
    <xf numFmtId="166" fontId="3" fillId="0" borderId="11" xfId="0" applyNumberFormat="1" applyFont="1" applyBorder="1" applyAlignment="1">
      <alignment horizontal="center" wrapText="1"/>
    </xf>
    <xf numFmtId="166" fontId="3" fillId="0" borderId="16" xfId="0" applyNumberFormat="1" applyFont="1" applyBorder="1" applyAlignment="1">
      <alignment horizontal="center" wrapText="1"/>
    </xf>
    <xf numFmtId="8" fontId="7" fillId="0" borderId="14" xfId="0" applyNumberFormat="1" applyFont="1" applyBorder="1" applyAlignment="1">
      <alignment horizontal="right"/>
    </xf>
    <xf numFmtId="9" fontId="4" fillId="0" borderId="0" xfId="0" applyNumberFormat="1" applyFont="1"/>
    <xf numFmtId="9" fontId="6" fillId="0" borderId="0" xfId="0" applyNumberFormat="1" applyFont="1"/>
    <xf numFmtId="9" fontId="5" fillId="0" borderId="0" xfId="0" applyNumberFormat="1" applyFont="1"/>
    <xf numFmtId="164" fontId="5" fillId="0" borderId="0" xfId="0" applyNumberFormat="1" applyFont="1"/>
    <xf numFmtId="0" fontId="5" fillId="0" borderId="0" xfId="0" applyFont="1"/>
    <xf numFmtId="164" fontId="3" fillId="0" borderId="0" xfId="0" applyNumberFormat="1" applyFont="1"/>
    <xf numFmtId="8" fontId="7" fillId="0" borderId="14" xfId="0" applyNumberFormat="1" applyFont="1" applyBorder="1"/>
    <xf numFmtId="0" fontId="2" fillId="0" borderId="0" xfId="0" applyFont="1"/>
    <xf numFmtId="9" fontId="3" fillId="0" borderId="0" xfId="0" applyNumberFormat="1" applyFont="1"/>
    <xf numFmtId="1" fontId="7" fillId="0" borderId="11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23" xfId="0" applyFont="1" applyBorder="1"/>
    <xf numFmtId="0" fontId="3" fillId="0" borderId="24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169" fontId="3" fillId="0" borderId="24" xfId="0" applyNumberFormat="1" applyFont="1" applyBorder="1" applyAlignment="1">
      <alignment horizontal="center" wrapText="1"/>
    </xf>
    <xf numFmtId="1" fontId="3" fillId="0" borderId="24" xfId="0" applyNumberFormat="1" applyFont="1" applyBorder="1" applyAlignment="1">
      <alignment horizontal="center" wrapText="1"/>
    </xf>
    <xf numFmtId="170" fontId="3" fillId="0" borderId="24" xfId="0" applyNumberFormat="1" applyFont="1" applyBorder="1" applyAlignment="1">
      <alignment horizontal="center" wrapText="1"/>
    </xf>
    <xf numFmtId="166" fontId="3" fillId="0" borderId="24" xfId="0" applyNumberFormat="1" applyFont="1" applyBorder="1" applyAlignment="1">
      <alignment horizontal="center" wrapText="1"/>
    </xf>
    <xf numFmtId="166" fontId="3" fillId="0" borderId="26" xfId="0" applyNumberFormat="1" applyFont="1" applyBorder="1" applyAlignment="1">
      <alignment horizontal="center" wrapText="1"/>
    </xf>
    <xf numFmtId="166" fontId="3" fillId="0" borderId="27" xfId="0" applyNumberFormat="1" applyFont="1" applyBorder="1"/>
    <xf numFmtId="8" fontId="7" fillId="0" borderId="28" xfId="0" applyNumberFormat="1" applyFont="1" applyBorder="1" applyAlignment="1">
      <alignment horizontal="right"/>
    </xf>
    <xf numFmtId="169" fontId="3" fillId="0" borderId="0" xfId="0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8" fontId="3" fillId="0" borderId="0" xfId="0" applyNumberFormat="1" applyFont="1" applyAlignment="1">
      <alignment horizontal="center"/>
    </xf>
    <xf numFmtId="166" fontId="3" fillId="0" borderId="0" xfId="0" applyNumberFormat="1" applyFont="1"/>
    <xf numFmtId="0" fontId="3" fillId="0" borderId="0" xfId="0" applyFont="1" applyAlignment="1">
      <alignment vertical="center"/>
    </xf>
    <xf numFmtId="168" fontId="3" fillId="0" borderId="0" xfId="0" applyNumberFormat="1" applyFont="1"/>
    <xf numFmtId="168" fontId="3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top"/>
    </xf>
    <xf numFmtId="171" fontId="11" fillId="0" borderId="0" xfId="0" applyNumberFormat="1" applyFont="1" applyAlignment="1">
      <alignment horizontal="center" vertical="center"/>
    </xf>
    <xf numFmtId="171" fontId="8" fillId="0" borderId="0" xfId="0" applyNumberFormat="1" applyFont="1"/>
    <xf numFmtId="171" fontId="3" fillId="0" borderId="0" xfId="0" applyNumberFormat="1" applyFont="1"/>
    <xf numFmtId="171" fontId="3" fillId="0" borderId="0" xfId="0" applyNumberFormat="1" applyFont="1" applyAlignment="1">
      <alignment horizontal="center"/>
    </xf>
    <xf numFmtId="171" fontId="3" fillId="0" borderId="0" xfId="0" applyNumberFormat="1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1" fontId="2" fillId="2" borderId="2" xfId="0" applyNumberFormat="1" applyFont="1" applyFill="1" applyBorder="1" applyAlignment="1">
      <alignment horizontal="center" vertical="center" wrapText="1"/>
    </xf>
    <xf numFmtId="171" fontId="2" fillId="2" borderId="29" xfId="0" applyNumberFormat="1" applyFont="1" applyFill="1" applyBorder="1" applyAlignment="1">
      <alignment horizontal="center" vertical="center" wrapText="1"/>
    </xf>
    <xf numFmtId="172" fontId="3" fillId="0" borderId="5" xfId="0" applyNumberFormat="1" applyFont="1" applyBorder="1" applyAlignment="1">
      <alignment horizontal="center" wrapText="1"/>
    </xf>
    <xf numFmtId="173" fontId="3" fillId="0" borderId="5" xfId="0" applyNumberFormat="1" applyFont="1" applyBorder="1" applyAlignment="1">
      <alignment horizontal="center" wrapText="1"/>
    </xf>
    <xf numFmtId="171" fontId="3" fillId="0" borderId="5" xfId="0" applyNumberFormat="1" applyFont="1" applyBorder="1" applyAlignment="1">
      <alignment horizontal="center" wrapText="1"/>
    </xf>
    <xf numFmtId="171" fontId="3" fillId="0" borderId="8" xfId="0" applyNumberFormat="1" applyFont="1" applyBorder="1" applyAlignment="1">
      <alignment horizontal="center" wrapText="1"/>
    </xf>
    <xf numFmtId="174" fontId="3" fillId="0" borderId="11" xfId="0" applyNumberFormat="1" applyFont="1" applyBorder="1" applyAlignment="1">
      <alignment horizontal="center" wrapText="1"/>
    </xf>
    <xf numFmtId="171" fontId="3" fillId="0" borderId="11" xfId="0" applyNumberFormat="1" applyFont="1" applyBorder="1" applyAlignment="1">
      <alignment horizontal="center" wrapText="1"/>
    </xf>
    <xf numFmtId="171" fontId="3" fillId="0" borderId="13" xfId="0" applyNumberFormat="1" applyFont="1" applyBorder="1" applyAlignment="1">
      <alignment horizontal="center" wrapText="1"/>
    </xf>
    <xf numFmtId="0" fontId="3" fillId="0" borderId="30" xfId="0" applyFont="1" applyBorder="1" applyAlignment="1">
      <alignment horizontal="left" wrapText="1"/>
    </xf>
    <xf numFmtId="174" fontId="3" fillId="0" borderId="24" xfId="0" applyNumberFormat="1" applyFont="1" applyBorder="1" applyAlignment="1">
      <alignment horizontal="center" wrapText="1"/>
    </xf>
    <xf numFmtId="171" fontId="3" fillId="0" borderId="24" xfId="0" applyNumberFormat="1" applyFont="1" applyBorder="1" applyAlignment="1">
      <alignment horizontal="center" wrapText="1"/>
    </xf>
    <xf numFmtId="171" fontId="3" fillId="0" borderId="27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3" fillId="3" borderId="15" xfId="0" applyFont="1" applyFill="1" applyBorder="1"/>
    <xf numFmtId="0" fontId="3" fillId="3" borderId="11" xfId="0" applyFont="1" applyFill="1" applyBorder="1" applyAlignment="1">
      <alignment horizontal="center" wrapText="1"/>
    </xf>
    <xf numFmtId="169" fontId="3" fillId="3" borderId="11" xfId="0" applyNumberFormat="1" applyFont="1" applyFill="1" applyBorder="1" applyAlignment="1">
      <alignment horizontal="center" wrapText="1"/>
    </xf>
    <xf numFmtId="1" fontId="3" fillId="3" borderId="11" xfId="0" applyNumberFormat="1" applyFont="1" applyFill="1" applyBorder="1" applyAlignment="1">
      <alignment horizontal="center" wrapText="1"/>
    </xf>
    <xf numFmtId="170" fontId="3" fillId="3" borderId="11" xfId="0" applyNumberFormat="1" applyFont="1" applyFill="1" applyBorder="1" applyAlignment="1">
      <alignment horizontal="center" wrapText="1"/>
    </xf>
    <xf numFmtId="166" fontId="3" fillId="3" borderId="11" xfId="0" applyNumberFormat="1" applyFont="1" applyFill="1" applyBorder="1" applyAlignment="1">
      <alignment horizontal="center" wrapText="1"/>
    </xf>
    <xf numFmtId="166" fontId="3" fillId="3" borderId="16" xfId="0" applyNumberFormat="1" applyFont="1" applyFill="1" applyBorder="1" applyAlignment="1">
      <alignment horizontal="center" wrapText="1"/>
    </xf>
    <xf numFmtId="166" fontId="3" fillId="3" borderId="13" xfId="0" applyNumberFormat="1" applyFont="1" applyFill="1" applyBorder="1"/>
    <xf numFmtId="9" fontId="5" fillId="4" borderId="5" xfId="0" applyNumberFormat="1" applyFont="1" applyFill="1" applyBorder="1"/>
    <xf numFmtId="9" fontId="6" fillId="4" borderId="5" xfId="0" applyNumberFormat="1" applyFont="1" applyFill="1" applyBorder="1"/>
    <xf numFmtId="164" fontId="6" fillId="4" borderId="5" xfId="0" applyNumberFormat="1" applyFont="1" applyFill="1" applyBorder="1"/>
    <xf numFmtId="0" fontId="8" fillId="4" borderId="5" xfId="0" applyFont="1" applyFill="1" applyBorder="1" applyAlignment="1">
      <alignment wrapText="1"/>
    </xf>
    <xf numFmtId="167" fontId="5" fillId="4" borderId="5" xfId="0" applyNumberFormat="1" applyFont="1" applyFill="1" applyBorder="1"/>
    <xf numFmtId="168" fontId="5" fillId="4" borderId="5" xfId="0" applyNumberFormat="1" applyFont="1" applyFill="1" applyBorder="1"/>
    <xf numFmtId="9" fontId="5" fillId="4" borderId="17" xfId="0" applyNumberFormat="1" applyFont="1" applyFill="1" applyBorder="1"/>
    <xf numFmtId="9" fontId="5" fillId="4" borderId="18" xfId="0" applyNumberFormat="1" applyFont="1" applyFill="1" applyBorder="1"/>
    <xf numFmtId="164" fontId="5" fillId="4" borderId="18" xfId="0" applyNumberFormat="1" applyFont="1" applyFill="1" applyBorder="1"/>
    <xf numFmtId="0" fontId="5" fillId="4" borderId="19" xfId="0" applyFont="1" applyFill="1" applyBorder="1"/>
    <xf numFmtId="9" fontId="6" fillId="4" borderId="17" xfId="0" applyNumberFormat="1" applyFont="1" applyFill="1" applyBorder="1"/>
    <xf numFmtId="0" fontId="5" fillId="4" borderId="18" xfId="0" applyFont="1" applyFill="1" applyBorder="1"/>
    <xf numFmtId="0" fontId="3" fillId="4" borderId="17" xfId="0" applyFont="1" applyFill="1" applyBorder="1"/>
    <xf numFmtId="0" fontId="3" fillId="4" borderId="18" xfId="0" applyFont="1" applyFill="1" applyBorder="1"/>
    <xf numFmtId="0" fontId="3" fillId="4" borderId="19" xfId="0" applyFont="1" applyFill="1" applyBorder="1"/>
    <xf numFmtId="0" fontId="5" fillId="4" borderId="17" xfId="0" applyFont="1" applyFill="1" applyBorder="1"/>
    <xf numFmtId="9" fontId="6" fillId="4" borderId="20" xfId="0" applyNumberFormat="1" applyFont="1" applyFill="1" applyBorder="1"/>
    <xf numFmtId="9" fontId="5" fillId="4" borderId="21" xfId="0" applyNumberFormat="1" applyFont="1" applyFill="1" applyBorder="1"/>
    <xf numFmtId="164" fontId="5" fillId="4" borderId="21" xfId="0" applyNumberFormat="1" applyFont="1" applyFill="1" applyBorder="1"/>
    <xf numFmtId="0" fontId="5" fillId="4" borderId="2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Z1000"/>
  <sheetViews>
    <sheetView tabSelected="1" workbookViewId="0">
      <selection activeCell="Q24" sqref="Q24"/>
    </sheetView>
  </sheetViews>
  <sheetFormatPr defaultColWidth="12.5703125" defaultRowHeight="15" customHeight="1" x14ac:dyDescent="0.2"/>
  <cols>
    <col min="1" max="1" width="26.85546875" customWidth="1"/>
    <col min="2" max="3" width="8" customWidth="1"/>
    <col min="4" max="4" width="10.42578125" customWidth="1"/>
    <col min="5" max="5" width="9.85546875" customWidth="1"/>
    <col min="6" max="6" width="8.85546875" customWidth="1"/>
    <col min="7" max="7" width="9.140625" customWidth="1"/>
    <col min="8" max="8" width="9" customWidth="1"/>
    <col min="9" max="9" width="9.42578125" customWidth="1"/>
    <col min="10" max="10" width="14.42578125" customWidth="1"/>
    <col min="11" max="11" width="12.85546875" customWidth="1"/>
    <col min="12" max="12" width="11.42578125" customWidth="1"/>
    <col min="13" max="13" width="13" customWidth="1"/>
    <col min="14" max="14" width="9.140625" customWidth="1"/>
    <col min="15" max="15" width="8.140625" customWidth="1"/>
    <col min="16" max="16" width="29.140625" customWidth="1"/>
    <col min="17" max="17" width="9.140625" customWidth="1"/>
    <col min="18" max="18" width="11.42578125" customWidth="1"/>
    <col min="19" max="19" width="9.42578125" customWidth="1"/>
    <col min="20" max="20" width="11.85546875" customWidth="1"/>
    <col min="21" max="22" width="9.140625" customWidth="1"/>
    <col min="23" max="23" width="10.140625" customWidth="1"/>
    <col min="24" max="24" width="11.42578125" customWidth="1"/>
    <col min="25" max="26" width="9.140625" customWidth="1"/>
  </cols>
  <sheetData>
    <row r="1" spans="1:26" ht="25.5" customHeight="1" x14ac:dyDescent="0.3">
      <c r="A1" s="1" t="s">
        <v>99</v>
      </c>
      <c r="B1" s="2"/>
      <c r="C1" s="2"/>
      <c r="D1" s="3"/>
      <c r="E1" s="4"/>
      <c r="F1" s="3"/>
      <c r="G1" s="2"/>
      <c r="H1" s="2"/>
      <c r="I1" s="2"/>
      <c r="J1" s="2"/>
      <c r="K1" s="2"/>
      <c r="L1" s="2"/>
      <c r="M1" s="2"/>
      <c r="N1" s="5"/>
      <c r="O1" s="5"/>
      <c r="P1" s="5"/>
      <c r="Q1" s="5"/>
      <c r="R1" s="5"/>
      <c r="S1" s="5"/>
      <c r="T1" s="5"/>
      <c r="U1" s="6"/>
      <c r="V1" s="6"/>
      <c r="W1" s="6"/>
      <c r="X1" s="6"/>
      <c r="Y1" s="6"/>
      <c r="Z1" s="5"/>
    </row>
    <row r="2" spans="1:26" ht="12.75" customHeight="1" x14ac:dyDescent="0.2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7"/>
      <c r="M2" s="4"/>
      <c r="N2" s="5"/>
      <c r="O2" s="5"/>
      <c r="P2" s="5"/>
      <c r="Q2" s="5"/>
      <c r="R2" s="5"/>
      <c r="S2" s="5"/>
      <c r="T2" s="5"/>
      <c r="U2" s="6"/>
      <c r="V2" s="6"/>
      <c r="W2" s="6"/>
      <c r="X2" s="6"/>
      <c r="Y2" s="6"/>
      <c r="Z2" s="5"/>
    </row>
    <row r="3" spans="1:26" ht="12.75" customHeight="1" x14ac:dyDescent="0.2">
      <c r="A3" s="5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8"/>
      <c r="V3" s="8"/>
      <c r="W3" s="8"/>
      <c r="X3" s="8"/>
      <c r="Y3" s="8"/>
      <c r="Z3" s="5"/>
    </row>
    <row r="4" spans="1:26" ht="90.75" customHeight="1" x14ac:dyDescent="0.2">
      <c r="A4" s="9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1" t="s">
        <v>12</v>
      </c>
      <c r="N4" s="12" t="s">
        <v>13</v>
      </c>
      <c r="O4" s="13"/>
      <c r="P4" s="102"/>
      <c r="Q4" s="103" t="s">
        <v>14</v>
      </c>
      <c r="R4" s="103" t="s">
        <v>15</v>
      </c>
      <c r="S4" s="104" t="s">
        <v>16</v>
      </c>
      <c r="T4" s="103" t="s">
        <v>17</v>
      </c>
      <c r="U4" s="8"/>
      <c r="V4" s="8"/>
      <c r="W4" s="8"/>
      <c r="X4" s="8"/>
      <c r="Y4" s="8"/>
      <c r="Z4" s="5"/>
    </row>
    <row r="5" spans="1:26" ht="12.75" customHeight="1" x14ac:dyDescent="0.2">
      <c r="A5" s="14" t="s">
        <v>18</v>
      </c>
      <c r="B5" s="15"/>
      <c r="C5" s="15"/>
      <c r="D5" s="15"/>
      <c r="E5" s="15"/>
      <c r="F5" s="15"/>
      <c r="G5" s="15"/>
      <c r="H5" s="15"/>
      <c r="I5" s="15"/>
      <c r="J5" s="16">
        <f>((Q5+R5+S5)+(Q6+R6+S6)+(Q7+R7+S7))/3</f>
        <v>7.2109099999999993</v>
      </c>
      <c r="K5" s="17">
        <f>((Q10+Q12)/2)+(Q14+Q15+Q16)</f>
        <v>0.11919999999999999</v>
      </c>
      <c r="L5" s="18" t="s">
        <v>19</v>
      </c>
      <c r="M5" s="17">
        <f>((T5)+(T6)+(T7))/3</f>
        <v>6.0881999999999996</v>
      </c>
      <c r="N5" s="19"/>
      <c r="O5" s="20"/>
      <c r="P5" s="105" t="s">
        <v>20</v>
      </c>
      <c r="Q5" s="106">
        <v>2.0330000000000001E-2</v>
      </c>
      <c r="R5" s="107">
        <v>4.2259000000000002</v>
      </c>
      <c r="S5" s="107">
        <v>2.4718</v>
      </c>
      <c r="T5" s="107">
        <v>6.4215</v>
      </c>
      <c r="U5" s="8"/>
      <c r="V5" s="8"/>
      <c r="W5" s="8"/>
      <c r="X5" s="8"/>
      <c r="Y5" s="8"/>
      <c r="Z5" s="5"/>
    </row>
    <row r="6" spans="1:26" ht="12" customHeight="1" x14ac:dyDescent="0.2">
      <c r="A6" s="21" t="s">
        <v>21</v>
      </c>
      <c r="B6" s="22">
        <v>150</v>
      </c>
      <c r="C6" s="22">
        <v>900</v>
      </c>
      <c r="D6" s="23">
        <f t="shared" ref="D6:D18" si="0">B6/1000*0.75</f>
        <v>0.11249999999999999</v>
      </c>
      <c r="E6" s="24">
        <f t="shared" ref="E6:E18" si="1">D6*8760/12</f>
        <v>82.124999999999986</v>
      </c>
      <c r="F6" s="23">
        <f t="shared" ref="F6:F18" si="2">C6/1000*0.0714*0.75</f>
        <v>4.8195000000000009E-2</v>
      </c>
      <c r="G6" s="24">
        <f t="shared" ref="G6:G18" si="3">F6*8760/12*0.2489</f>
        <v>8.7568869150000026</v>
      </c>
      <c r="H6" s="25">
        <f t="shared" ref="H6:I6" si="4">F6+D6</f>
        <v>0.160695</v>
      </c>
      <c r="I6" s="26">
        <f t="shared" si="4"/>
        <v>90.881886914999995</v>
      </c>
      <c r="J6" s="27">
        <f t="shared" ref="J6:J18" si="5">+$H6*$J$5</f>
        <v>1.1587571824499998</v>
      </c>
      <c r="K6" s="27">
        <f t="shared" ref="K6:K18" si="6">+I6*$K$5</f>
        <v>10.833120920267998</v>
      </c>
      <c r="L6" s="27">
        <f t="shared" ref="L6:L18" si="7">+K6+J6</f>
        <v>11.991878102717997</v>
      </c>
      <c r="M6" s="28">
        <f>+$H6*$M$5</f>
        <v>0.97834329899999994</v>
      </c>
      <c r="N6" s="29">
        <f t="shared" ref="N6:N18" si="8">M6+L6</f>
        <v>12.970221401717998</v>
      </c>
      <c r="O6" s="30"/>
      <c r="P6" s="105" t="s">
        <v>22</v>
      </c>
      <c r="Q6" s="106">
        <v>2.1729999999999999E-2</v>
      </c>
      <c r="R6" s="107">
        <v>4.3876999999999997</v>
      </c>
      <c r="S6" s="107">
        <v>2.6417999999999999</v>
      </c>
      <c r="T6" s="107">
        <v>5.9585999999999997</v>
      </c>
      <c r="U6" s="8"/>
      <c r="V6" s="8"/>
      <c r="W6" s="8"/>
      <c r="X6" s="8"/>
      <c r="Y6" s="8"/>
      <c r="Z6" s="5"/>
    </row>
    <row r="7" spans="1:26" ht="12" customHeight="1" x14ac:dyDescent="0.2">
      <c r="A7" s="31" t="s">
        <v>23</v>
      </c>
      <c r="B7" s="32">
        <v>200</v>
      </c>
      <c r="C7" s="32">
        <v>1200</v>
      </c>
      <c r="D7" s="23">
        <f t="shared" si="0"/>
        <v>0.15000000000000002</v>
      </c>
      <c r="E7" s="33">
        <f t="shared" si="1"/>
        <v>109.50000000000001</v>
      </c>
      <c r="F7" s="23">
        <f t="shared" si="2"/>
        <v>6.4260000000000012E-2</v>
      </c>
      <c r="G7" s="33">
        <f t="shared" si="3"/>
        <v>11.675849220000003</v>
      </c>
      <c r="H7" s="23">
        <f t="shared" ref="H7:I7" si="9">F7+D7</f>
        <v>0.21426000000000003</v>
      </c>
      <c r="I7" s="34">
        <f t="shared" si="9"/>
        <v>121.17584922000002</v>
      </c>
      <c r="J7" s="35">
        <f t="shared" si="5"/>
        <v>1.5450095766</v>
      </c>
      <c r="K7" s="35">
        <f t="shared" si="6"/>
        <v>14.444161227024001</v>
      </c>
      <c r="L7" s="35">
        <f t="shared" si="7"/>
        <v>15.989170803624001</v>
      </c>
      <c r="M7" s="36">
        <f t="shared" ref="M7:M18" si="10">+H7*$M$5</f>
        <v>1.3044577320000001</v>
      </c>
      <c r="N7" s="29">
        <f t="shared" si="8"/>
        <v>17.293628535624002</v>
      </c>
      <c r="O7" s="37"/>
      <c r="P7" s="105" t="s">
        <v>24</v>
      </c>
      <c r="Q7" s="106">
        <v>2.4469999999999999E-2</v>
      </c>
      <c r="R7" s="107">
        <v>4.8640999999999996</v>
      </c>
      <c r="S7" s="107">
        <v>2.9748999999999999</v>
      </c>
      <c r="T7" s="107">
        <v>5.8845000000000001</v>
      </c>
      <c r="U7" s="8"/>
      <c r="V7" s="8"/>
      <c r="W7" s="8"/>
      <c r="X7" s="8"/>
      <c r="Y7" s="8"/>
      <c r="Z7" s="5"/>
    </row>
    <row r="8" spans="1:26" ht="12" customHeight="1" x14ac:dyDescent="0.2">
      <c r="A8" s="31" t="s">
        <v>25</v>
      </c>
      <c r="B8" s="32">
        <v>250</v>
      </c>
      <c r="C8" s="32">
        <v>1600</v>
      </c>
      <c r="D8" s="23">
        <f t="shared" si="0"/>
        <v>0.1875</v>
      </c>
      <c r="E8" s="33">
        <f t="shared" si="1"/>
        <v>136.875</v>
      </c>
      <c r="F8" s="23">
        <f t="shared" si="2"/>
        <v>8.5680000000000006E-2</v>
      </c>
      <c r="G8" s="33">
        <f t="shared" si="3"/>
        <v>15.567798960000003</v>
      </c>
      <c r="H8" s="23">
        <f t="shared" ref="H8:I8" si="11">F8+D8</f>
        <v>0.27317999999999998</v>
      </c>
      <c r="I8" s="34">
        <f t="shared" si="11"/>
        <v>152.44279896</v>
      </c>
      <c r="J8" s="35">
        <f t="shared" si="5"/>
        <v>1.9698763937999997</v>
      </c>
      <c r="K8" s="35">
        <f t="shared" si="6"/>
        <v>18.171181636031999</v>
      </c>
      <c r="L8" s="35">
        <f t="shared" si="7"/>
        <v>20.141058029831999</v>
      </c>
      <c r="M8" s="36">
        <f t="shared" si="10"/>
        <v>1.6631744759999998</v>
      </c>
      <c r="N8" s="29">
        <f t="shared" si="8"/>
        <v>21.804232505831997</v>
      </c>
      <c r="O8" s="37"/>
      <c r="P8" s="108"/>
      <c r="Q8" s="109"/>
      <c r="R8" s="109"/>
      <c r="S8" s="110"/>
      <c r="T8" s="111"/>
      <c r="U8" s="8"/>
      <c r="V8" s="6"/>
      <c r="W8" s="6"/>
      <c r="X8" s="38"/>
      <c r="Y8" s="6"/>
      <c r="Z8" s="5"/>
    </row>
    <row r="9" spans="1:26" ht="12" customHeight="1" x14ac:dyDescent="0.2">
      <c r="A9" s="31" t="s">
        <v>26</v>
      </c>
      <c r="B9" s="32">
        <v>350</v>
      </c>
      <c r="C9" s="32">
        <v>1900</v>
      </c>
      <c r="D9" s="23">
        <f t="shared" si="0"/>
        <v>0.26249999999999996</v>
      </c>
      <c r="E9" s="33">
        <f t="shared" si="1"/>
        <v>191.62499999999997</v>
      </c>
      <c r="F9" s="23">
        <f t="shared" si="2"/>
        <v>0.101745</v>
      </c>
      <c r="G9" s="33">
        <f t="shared" si="3"/>
        <v>18.486761264999998</v>
      </c>
      <c r="H9" s="23">
        <f t="shared" ref="H9:I9" si="12">F9+D9</f>
        <v>0.36424499999999993</v>
      </c>
      <c r="I9" s="34">
        <f t="shared" si="12"/>
        <v>210.11176126499998</v>
      </c>
      <c r="J9" s="35">
        <f t="shared" si="5"/>
        <v>2.6265379129499991</v>
      </c>
      <c r="K9" s="35">
        <f t="shared" si="6"/>
        <v>25.045321942787997</v>
      </c>
      <c r="L9" s="35">
        <f t="shared" si="7"/>
        <v>27.671859855737996</v>
      </c>
      <c r="M9" s="36">
        <f t="shared" si="10"/>
        <v>2.2175964089999995</v>
      </c>
      <c r="N9" s="29">
        <f t="shared" si="8"/>
        <v>29.889456264737994</v>
      </c>
      <c r="O9" s="37"/>
      <c r="P9" s="108"/>
      <c r="Q9" s="109"/>
      <c r="R9" s="109"/>
      <c r="S9" s="110"/>
      <c r="T9" s="111"/>
      <c r="U9" s="8"/>
      <c r="V9" s="6"/>
      <c r="W9" s="6"/>
      <c r="X9" s="38"/>
      <c r="Y9" s="6"/>
      <c r="Z9" s="5"/>
    </row>
    <row r="10" spans="1:26" ht="12.75" customHeight="1" x14ac:dyDescent="0.2">
      <c r="A10" s="31" t="s">
        <v>27</v>
      </c>
      <c r="B10" s="32">
        <v>400</v>
      </c>
      <c r="C10" s="32">
        <v>2600</v>
      </c>
      <c r="D10" s="23">
        <f t="shared" si="0"/>
        <v>0.30000000000000004</v>
      </c>
      <c r="E10" s="33">
        <f t="shared" si="1"/>
        <v>219.00000000000003</v>
      </c>
      <c r="F10" s="23">
        <f t="shared" si="2"/>
        <v>0.13923000000000002</v>
      </c>
      <c r="G10" s="33">
        <f t="shared" si="3"/>
        <v>25.297673310000004</v>
      </c>
      <c r="H10" s="23">
        <f t="shared" ref="H10:I10" si="13">F10+D10</f>
        <v>0.43923000000000006</v>
      </c>
      <c r="I10" s="34">
        <f t="shared" si="13"/>
        <v>244.29767331000002</v>
      </c>
      <c r="J10" s="35">
        <f t="shared" si="5"/>
        <v>3.1672479993000002</v>
      </c>
      <c r="K10" s="35">
        <f t="shared" si="6"/>
        <v>29.120282658552</v>
      </c>
      <c r="L10" s="35">
        <f t="shared" si="7"/>
        <v>32.287530657852002</v>
      </c>
      <c r="M10" s="36">
        <f t="shared" si="10"/>
        <v>2.6741200860000003</v>
      </c>
      <c r="N10" s="29">
        <f t="shared" si="8"/>
        <v>34.961650743852005</v>
      </c>
      <c r="O10" s="37"/>
      <c r="P10" s="112" t="s">
        <v>28</v>
      </c>
      <c r="Q10" s="106">
        <v>0.10299999999999999</v>
      </c>
      <c r="R10" s="113" t="s">
        <v>100</v>
      </c>
      <c r="S10" s="109"/>
      <c r="T10" s="111"/>
      <c r="U10" s="8"/>
      <c r="V10" s="6"/>
      <c r="W10" s="6"/>
      <c r="X10" s="38"/>
      <c r="Y10" s="6"/>
      <c r="Z10" s="5"/>
    </row>
    <row r="11" spans="1:26" ht="12.75" customHeight="1" x14ac:dyDescent="0.2">
      <c r="A11" s="31" t="s">
        <v>29</v>
      </c>
      <c r="B11" s="32">
        <v>447</v>
      </c>
      <c r="C11" s="32">
        <v>2936</v>
      </c>
      <c r="D11" s="23">
        <f t="shared" si="0"/>
        <v>0.33524999999999999</v>
      </c>
      <c r="E11" s="33">
        <f t="shared" si="1"/>
        <v>244.73249999999999</v>
      </c>
      <c r="F11" s="23">
        <f t="shared" si="2"/>
        <v>0.15722280000000002</v>
      </c>
      <c r="G11" s="33">
        <f t="shared" si="3"/>
        <v>28.566911091600005</v>
      </c>
      <c r="H11" s="23">
        <f t="shared" ref="H11:I11" si="14">F11+D11</f>
        <v>0.49247280000000004</v>
      </c>
      <c r="I11" s="34">
        <f t="shared" si="14"/>
        <v>273.29941109160001</v>
      </c>
      <c r="J11" s="35">
        <f t="shared" si="5"/>
        <v>3.5511770382479999</v>
      </c>
      <c r="K11" s="35">
        <f t="shared" si="6"/>
        <v>32.57728980211872</v>
      </c>
      <c r="L11" s="35">
        <f t="shared" si="7"/>
        <v>36.12846684036672</v>
      </c>
      <c r="M11" s="36">
        <f t="shared" si="10"/>
        <v>2.99827290096</v>
      </c>
      <c r="N11" s="29">
        <f t="shared" si="8"/>
        <v>39.126739741326716</v>
      </c>
      <c r="O11" s="37"/>
      <c r="P11" s="114"/>
      <c r="Q11" s="115"/>
      <c r="R11" s="109"/>
      <c r="S11" s="109"/>
      <c r="T11" s="116"/>
      <c r="U11" s="8"/>
      <c r="V11" s="6"/>
      <c r="W11" s="6"/>
      <c r="X11" s="38"/>
      <c r="Y11" s="6"/>
      <c r="Z11" s="5"/>
    </row>
    <row r="12" spans="1:26" ht="12" customHeight="1" x14ac:dyDescent="0.2">
      <c r="A12" s="31" t="s">
        <v>30</v>
      </c>
      <c r="B12" s="32">
        <v>525</v>
      </c>
      <c r="C12" s="32">
        <v>3500</v>
      </c>
      <c r="D12" s="23">
        <f t="shared" si="0"/>
        <v>0.39375000000000004</v>
      </c>
      <c r="E12" s="33">
        <f t="shared" si="1"/>
        <v>287.43750000000006</v>
      </c>
      <c r="F12" s="23">
        <f t="shared" si="2"/>
        <v>0.18742500000000001</v>
      </c>
      <c r="G12" s="33">
        <f t="shared" si="3"/>
        <v>34.054560225000003</v>
      </c>
      <c r="H12" s="23">
        <f t="shared" ref="H12:I12" si="15">F12+D12</f>
        <v>0.581175</v>
      </c>
      <c r="I12" s="34">
        <f t="shared" si="15"/>
        <v>321.49206022500005</v>
      </c>
      <c r="J12" s="35">
        <f t="shared" si="5"/>
        <v>4.1908006192499991</v>
      </c>
      <c r="K12" s="35">
        <f t="shared" si="6"/>
        <v>38.321853578820004</v>
      </c>
      <c r="L12" s="35">
        <f t="shared" si="7"/>
        <v>42.512654198070003</v>
      </c>
      <c r="M12" s="36">
        <f t="shared" si="10"/>
        <v>3.5383096349999996</v>
      </c>
      <c r="N12" s="29">
        <f t="shared" si="8"/>
        <v>46.05096383307</v>
      </c>
      <c r="O12" s="37"/>
      <c r="P12" s="112" t="s">
        <v>31</v>
      </c>
      <c r="Q12" s="106">
        <v>0.125</v>
      </c>
      <c r="R12" s="113" t="s">
        <v>100</v>
      </c>
      <c r="S12" s="109"/>
      <c r="T12" s="116"/>
      <c r="U12" s="8"/>
      <c r="V12" s="6"/>
      <c r="W12" s="6"/>
      <c r="X12" s="38"/>
      <c r="Y12" s="6"/>
      <c r="Z12" s="5"/>
    </row>
    <row r="13" spans="1:26" ht="12" customHeight="1" x14ac:dyDescent="0.2">
      <c r="A13" s="31" t="s">
        <v>32</v>
      </c>
      <c r="B13" s="32">
        <v>650</v>
      </c>
      <c r="C13" s="32">
        <v>4400</v>
      </c>
      <c r="D13" s="23">
        <f t="shared" si="0"/>
        <v>0.48750000000000004</v>
      </c>
      <c r="E13" s="33">
        <f t="shared" si="1"/>
        <v>355.875</v>
      </c>
      <c r="F13" s="23">
        <f t="shared" si="2"/>
        <v>0.23562000000000005</v>
      </c>
      <c r="G13" s="33">
        <f t="shared" si="3"/>
        <v>42.811447140000006</v>
      </c>
      <c r="H13" s="23">
        <f t="shared" ref="H13:I13" si="16">F13+D13</f>
        <v>0.7231200000000001</v>
      </c>
      <c r="I13" s="34">
        <f t="shared" si="16"/>
        <v>398.68644713999998</v>
      </c>
      <c r="J13" s="35">
        <f t="shared" si="5"/>
        <v>5.2143532392000003</v>
      </c>
      <c r="K13" s="35">
        <f t="shared" si="6"/>
        <v>47.523424499087994</v>
      </c>
      <c r="L13" s="35">
        <f t="shared" si="7"/>
        <v>52.737777738287996</v>
      </c>
      <c r="M13" s="36">
        <f t="shared" si="10"/>
        <v>4.4024991840000007</v>
      </c>
      <c r="N13" s="29">
        <f t="shared" si="8"/>
        <v>57.140276922287995</v>
      </c>
      <c r="O13" s="37"/>
      <c r="P13" s="117"/>
      <c r="Q13" s="113"/>
      <c r="R13" s="113"/>
      <c r="S13" s="113"/>
      <c r="T13" s="111"/>
      <c r="U13" s="8"/>
      <c r="V13" s="6"/>
      <c r="W13" s="6"/>
      <c r="X13" s="38"/>
      <c r="Y13" s="6"/>
      <c r="Z13" s="5"/>
    </row>
    <row r="14" spans="1:26" ht="12" customHeight="1" x14ac:dyDescent="0.2">
      <c r="A14" s="31" t="s">
        <v>33</v>
      </c>
      <c r="B14" s="32">
        <v>665</v>
      </c>
      <c r="C14" s="32">
        <v>4496</v>
      </c>
      <c r="D14" s="23">
        <f t="shared" si="0"/>
        <v>0.49875000000000003</v>
      </c>
      <c r="E14" s="33">
        <f t="shared" si="1"/>
        <v>364.08750000000003</v>
      </c>
      <c r="F14" s="23">
        <f t="shared" si="2"/>
        <v>0.24076080000000002</v>
      </c>
      <c r="G14" s="33">
        <f t="shared" si="3"/>
        <v>43.745515077600004</v>
      </c>
      <c r="H14" s="23">
        <f t="shared" ref="H14:I14" si="17">F14+D14</f>
        <v>0.73951080000000002</v>
      </c>
      <c r="I14" s="34">
        <f t="shared" si="17"/>
        <v>407.83301507760007</v>
      </c>
      <c r="J14" s="35">
        <f t="shared" si="5"/>
        <v>5.332545822828</v>
      </c>
      <c r="K14" s="35">
        <f t="shared" si="6"/>
        <v>48.61369539724992</v>
      </c>
      <c r="L14" s="35">
        <f t="shared" si="7"/>
        <v>53.946241220077923</v>
      </c>
      <c r="M14" s="36">
        <f t="shared" si="10"/>
        <v>4.50228965256</v>
      </c>
      <c r="N14" s="29">
        <f t="shared" si="8"/>
        <v>58.448530872637924</v>
      </c>
      <c r="O14" s="37"/>
      <c r="P14" s="112" t="s">
        <v>34</v>
      </c>
      <c r="Q14" s="107">
        <v>4.1000000000000003E-3</v>
      </c>
      <c r="R14" s="113"/>
      <c r="S14" s="113"/>
      <c r="T14" s="111"/>
      <c r="U14" s="8"/>
      <c r="V14" s="6"/>
      <c r="W14" s="6"/>
      <c r="X14" s="38"/>
      <c r="Y14" s="6"/>
      <c r="Z14" s="5"/>
    </row>
    <row r="15" spans="1:26" ht="12" customHeight="1" x14ac:dyDescent="0.2">
      <c r="A15" s="31" t="s">
        <v>35</v>
      </c>
      <c r="B15" s="32">
        <v>696</v>
      </c>
      <c r="C15" s="32">
        <v>4700</v>
      </c>
      <c r="D15" s="23">
        <f t="shared" si="0"/>
        <v>0.52200000000000002</v>
      </c>
      <c r="E15" s="33">
        <f t="shared" si="1"/>
        <v>381.06</v>
      </c>
      <c r="F15" s="23">
        <f t="shared" si="2"/>
        <v>0.25168500000000005</v>
      </c>
      <c r="G15" s="33">
        <f t="shared" si="3"/>
        <v>45.730409445000014</v>
      </c>
      <c r="H15" s="23">
        <f t="shared" ref="H15:I15" si="18">F15+D15</f>
        <v>0.77368500000000007</v>
      </c>
      <c r="I15" s="34">
        <f t="shared" si="18"/>
        <v>426.79040944500002</v>
      </c>
      <c r="J15" s="35">
        <f t="shared" si="5"/>
        <v>5.5789729033499995</v>
      </c>
      <c r="K15" s="35">
        <f t="shared" si="6"/>
        <v>50.873416805843995</v>
      </c>
      <c r="L15" s="35">
        <f t="shared" si="7"/>
        <v>56.452389709193994</v>
      </c>
      <c r="M15" s="36">
        <f t="shared" si="10"/>
        <v>4.7103490170000004</v>
      </c>
      <c r="N15" s="29">
        <f t="shared" si="8"/>
        <v>61.162738726193993</v>
      </c>
      <c r="O15" s="37"/>
      <c r="P15" s="112" t="s">
        <v>36</v>
      </c>
      <c r="Q15" s="107">
        <v>4.0000000000000002E-4</v>
      </c>
      <c r="R15" s="113"/>
      <c r="S15" s="113"/>
      <c r="T15" s="111"/>
      <c r="U15" s="8"/>
      <c r="V15" s="6"/>
      <c r="W15" s="6"/>
      <c r="X15" s="38"/>
      <c r="Y15" s="6"/>
      <c r="Z15" s="5"/>
    </row>
    <row r="16" spans="1:26" ht="12" customHeight="1" x14ac:dyDescent="0.2">
      <c r="A16" s="31" t="s">
        <v>37</v>
      </c>
      <c r="B16" s="32">
        <v>748</v>
      </c>
      <c r="C16" s="32">
        <v>5050</v>
      </c>
      <c r="D16" s="23">
        <f t="shared" si="0"/>
        <v>0.56099999999999994</v>
      </c>
      <c r="E16" s="33">
        <f t="shared" si="1"/>
        <v>409.53</v>
      </c>
      <c r="F16" s="23">
        <f t="shared" si="2"/>
        <v>0.27042749999999999</v>
      </c>
      <c r="G16" s="33">
        <f t="shared" si="3"/>
        <v>49.135865467499997</v>
      </c>
      <c r="H16" s="23">
        <f t="shared" ref="H16:I16" si="19">F16+D16</f>
        <v>0.83142749999999999</v>
      </c>
      <c r="I16" s="34">
        <f t="shared" si="19"/>
        <v>458.6658654675</v>
      </c>
      <c r="J16" s="35">
        <f t="shared" si="5"/>
        <v>5.9953488740249989</v>
      </c>
      <c r="K16" s="35">
        <f t="shared" si="6"/>
        <v>54.672971163725997</v>
      </c>
      <c r="L16" s="35">
        <f t="shared" si="7"/>
        <v>60.668320037750995</v>
      </c>
      <c r="M16" s="36">
        <f t="shared" si="10"/>
        <v>5.0618969054999994</v>
      </c>
      <c r="N16" s="29">
        <f t="shared" si="8"/>
        <v>65.730216943250994</v>
      </c>
      <c r="O16" s="37"/>
      <c r="P16" s="118" t="s">
        <v>38</v>
      </c>
      <c r="Q16" s="107">
        <v>6.9999999999999999E-4</v>
      </c>
      <c r="R16" s="119"/>
      <c r="S16" s="120"/>
      <c r="T16" s="121"/>
      <c r="U16" s="8"/>
      <c r="V16" s="6"/>
      <c r="W16" s="6"/>
      <c r="X16" s="38"/>
      <c r="Y16" s="6"/>
      <c r="Z16" s="5"/>
    </row>
    <row r="17" spans="1:26" ht="12" customHeight="1" x14ac:dyDescent="0.2">
      <c r="A17" s="31" t="s">
        <v>39</v>
      </c>
      <c r="B17" s="32">
        <v>800</v>
      </c>
      <c r="C17" s="32">
        <v>5400</v>
      </c>
      <c r="D17" s="23">
        <f t="shared" si="0"/>
        <v>0.60000000000000009</v>
      </c>
      <c r="E17" s="33">
        <f t="shared" si="1"/>
        <v>438.00000000000006</v>
      </c>
      <c r="F17" s="23">
        <f t="shared" si="2"/>
        <v>0.28917000000000004</v>
      </c>
      <c r="G17" s="33">
        <f t="shared" si="3"/>
        <v>52.541321490000009</v>
      </c>
      <c r="H17" s="23">
        <f t="shared" ref="H17:I17" si="20">F17+D17</f>
        <v>0.88917000000000013</v>
      </c>
      <c r="I17" s="34">
        <f t="shared" si="20"/>
        <v>490.54132149000009</v>
      </c>
      <c r="J17" s="35">
        <f t="shared" si="5"/>
        <v>6.4117248447000001</v>
      </c>
      <c r="K17" s="35">
        <f t="shared" si="6"/>
        <v>58.472525521608006</v>
      </c>
      <c r="L17" s="35">
        <f t="shared" si="7"/>
        <v>64.884250366308009</v>
      </c>
      <c r="M17" s="36">
        <f t="shared" si="10"/>
        <v>5.4134447940000001</v>
      </c>
      <c r="N17" s="29">
        <f t="shared" si="8"/>
        <v>70.29769516030801</v>
      </c>
      <c r="O17" s="37"/>
      <c r="P17" s="39"/>
      <c r="Q17" s="40"/>
      <c r="R17" s="40"/>
      <c r="S17" s="41"/>
      <c r="T17" s="42"/>
      <c r="U17" s="8"/>
      <c r="V17" s="6"/>
      <c r="W17" s="6"/>
      <c r="X17" s="38"/>
      <c r="Y17" s="6"/>
      <c r="Z17" s="5"/>
    </row>
    <row r="18" spans="1:26" ht="12.75" customHeight="1" x14ac:dyDescent="0.2">
      <c r="A18" s="31" t="s">
        <v>40</v>
      </c>
      <c r="B18" s="32">
        <v>1000</v>
      </c>
      <c r="C18" s="32">
        <v>6600</v>
      </c>
      <c r="D18" s="23">
        <f t="shared" si="0"/>
        <v>0.75</v>
      </c>
      <c r="E18" s="33">
        <f t="shared" si="1"/>
        <v>547.5</v>
      </c>
      <c r="F18" s="23">
        <f t="shared" si="2"/>
        <v>0.35343000000000002</v>
      </c>
      <c r="G18" s="33">
        <f t="shared" si="3"/>
        <v>64.217170710000005</v>
      </c>
      <c r="H18" s="23">
        <f t="shared" ref="H18:I18" si="21">F18+D18</f>
        <v>1.1034299999999999</v>
      </c>
      <c r="I18" s="34">
        <f t="shared" si="21"/>
        <v>611.71717071</v>
      </c>
      <c r="J18" s="35">
        <f t="shared" si="5"/>
        <v>7.9567344212999984</v>
      </c>
      <c r="K18" s="35">
        <f t="shared" si="6"/>
        <v>72.916686748631989</v>
      </c>
      <c r="L18" s="35">
        <f t="shared" si="7"/>
        <v>80.873421169931987</v>
      </c>
      <c r="M18" s="36">
        <f t="shared" si="10"/>
        <v>6.7179025259999987</v>
      </c>
      <c r="N18" s="29">
        <f t="shared" si="8"/>
        <v>87.59132369593199</v>
      </c>
      <c r="O18" s="37"/>
      <c r="P18" s="5"/>
      <c r="Q18" s="5"/>
      <c r="R18" s="5"/>
      <c r="S18" s="43"/>
      <c r="T18" s="5"/>
      <c r="U18" s="8"/>
      <c r="V18" s="6"/>
      <c r="W18" s="6"/>
      <c r="X18" s="38"/>
      <c r="Y18" s="6"/>
      <c r="Z18" s="5"/>
    </row>
    <row r="19" spans="1:26" ht="12" customHeight="1" x14ac:dyDescent="0.2">
      <c r="A19" s="31"/>
      <c r="B19" s="32"/>
      <c r="C19" s="32"/>
      <c r="D19" s="23"/>
      <c r="E19" s="33"/>
      <c r="F19" s="23"/>
      <c r="G19" s="33"/>
      <c r="H19" s="23"/>
      <c r="I19" s="34"/>
      <c r="J19" s="35"/>
      <c r="K19" s="35"/>
      <c r="L19" s="35"/>
      <c r="M19" s="36"/>
      <c r="N19" s="29"/>
      <c r="O19" s="44"/>
      <c r="P19" s="5"/>
      <c r="Q19" s="5"/>
      <c r="R19" s="5"/>
      <c r="S19" s="5"/>
      <c r="T19" s="5"/>
      <c r="U19" s="8"/>
      <c r="V19" s="6"/>
      <c r="W19" s="6"/>
      <c r="X19" s="38"/>
      <c r="Y19" s="6"/>
      <c r="Z19" s="5"/>
    </row>
    <row r="20" spans="1:26" ht="12.75" customHeight="1" x14ac:dyDescent="0.2">
      <c r="A20" s="31" t="s">
        <v>41</v>
      </c>
      <c r="B20" s="32">
        <v>83</v>
      </c>
      <c r="C20" s="32">
        <v>400</v>
      </c>
      <c r="D20" s="23">
        <f t="shared" ref="D20:D41" si="22">B20/1000*0.75</f>
        <v>6.225E-2</v>
      </c>
      <c r="E20" s="33">
        <f t="shared" ref="E20:E41" si="23">D20*8760/12</f>
        <v>45.442499999999995</v>
      </c>
      <c r="F20" s="23">
        <f t="shared" ref="F20:F41" si="24">C20/1000*0.0714*0.75</f>
        <v>2.1420000000000002E-2</v>
      </c>
      <c r="G20" s="33">
        <f t="shared" ref="G20:G41" si="25">F20*8760/12*0.2489</f>
        <v>3.8919497400000007</v>
      </c>
      <c r="H20" s="23">
        <f t="shared" ref="H20:I20" si="26">F20+D20</f>
        <v>8.3669999999999994E-2</v>
      </c>
      <c r="I20" s="34">
        <f t="shared" si="26"/>
        <v>49.334449739999997</v>
      </c>
      <c r="J20" s="35">
        <f t="shared" ref="J20:J41" si="27">+$H20*$J$5</f>
        <v>0.60333683969999985</v>
      </c>
      <c r="K20" s="35">
        <f t="shared" ref="K20:K41" si="28">+I20*$K$5</f>
        <v>5.8806664090079988</v>
      </c>
      <c r="L20" s="35">
        <f t="shared" ref="L20:L41" si="29">+K20+J20</f>
        <v>6.4840032487079986</v>
      </c>
      <c r="M20" s="36">
        <f t="shared" ref="M20:M41" si="30">+H20*$M$5</f>
        <v>0.50939969399999996</v>
      </c>
      <c r="N20" s="29">
        <f t="shared" ref="N20:N41" si="31">M20+L20</f>
        <v>6.9934029427079984</v>
      </c>
      <c r="O20" s="30"/>
      <c r="P20" s="45"/>
      <c r="Q20" s="5"/>
      <c r="R20" s="46"/>
      <c r="S20" s="43"/>
      <c r="T20" s="5"/>
      <c r="U20" s="8"/>
      <c r="V20" s="6"/>
      <c r="W20" s="6"/>
      <c r="X20" s="38"/>
      <c r="Y20" s="6"/>
      <c r="Z20" s="5"/>
    </row>
    <row r="21" spans="1:26" ht="12" customHeight="1" x14ac:dyDescent="0.2">
      <c r="A21" s="31" t="s">
        <v>42</v>
      </c>
      <c r="B21" s="32">
        <v>125</v>
      </c>
      <c r="C21" s="32">
        <v>650</v>
      </c>
      <c r="D21" s="23">
        <f t="shared" si="22"/>
        <v>9.375E-2</v>
      </c>
      <c r="E21" s="33">
        <f t="shared" si="23"/>
        <v>68.4375</v>
      </c>
      <c r="F21" s="23">
        <f t="shared" si="24"/>
        <v>3.4807500000000005E-2</v>
      </c>
      <c r="G21" s="33">
        <f t="shared" si="25"/>
        <v>6.324418327500001</v>
      </c>
      <c r="H21" s="23">
        <f t="shared" ref="H21:I21" si="32">F21+D21</f>
        <v>0.12855749999999999</v>
      </c>
      <c r="I21" s="34">
        <f t="shared" si="32"/>
        <v>74.761918327499998</v>
      </c>
      <c r="J21" s="35">
        <f t="shared" si="27"/>
        <v>0.92701656232499985</v>
      </c>
      <c r="K21" s="35">
        <f t="shared" si="28"/>
        <v>8.911620664637999</v>
      </c>
      <c r="L21" s="35">
        <f t="shared" si="29"/>
        <v>9.838637226962998</v>
      </c>
      <c r="M21" s="36">
        <f t="shared" si="30"/>
        <v>0.7826837714999999</v>
      </c>
      <c r="N21" s="29">
        <f t="shared" si="31"/>
        <v>10.621320998462998</v>
      </c>
      <c r="O21" s="37"/>
      <c r="P21" s="5"/>
      <c r="Q21" s="5"/>
      <c r="R21" s="46"/>
      <c r="S21" s="46"/>
      <c r="T21" s="46"/>
      <c r="U21" s="8"/>
      <c r="V21" s="6"/>
      <c r="W21" s="6"/>
      <c r="X21" s="38"/>
      <c r="Y21" s="6"/>
      <c r="Z21" s="5"/>
    </row>
    <row r="22" spans="1:26" ht="12" customHeight="1" x14ac:dyDescent="0.2">
      <c r="A22" s="31" t="s">
        <v>43</v>
      </c>
      <c r="B22" s="32">
        <v>250</v>
      </c>
      <c r="C22" s="32">
        <v>1300</v>
      </c>
      <c r="D22" s="23">
        <f t="shared" si="22"/>
        <v>0.1875</v>
      </c>
      <c r="E22" s="33">
        <f t="shared" si="23"/>
        <v>136.875</v>
      </c>
      <c r="F22" s="23">
        <f t="shared" si="24"/>
        <v>6.961500000000001E-2</v>
      </c>
      <c r="G22" s="33">
        <f t="shared" si="25"/>
        <v>12.648836655000002</v>
      </c>
      <c r="H22" s="23">
        <f t="shared" ref="H22:I22" si="33">F22+D22</f>
        <v>0.25711499999999998</v>
      </c>
      <c r="I22" s="34">
        <f t="shared" si="33"/>
        <v>149.523836655</v>
      </c>
      <c r="J22" s="35">
        <f t="shared" si="27"/>
        <v>1.8540331246499997</v>
      </c>
      <c r="K22" s="35">
        <f t="shared" si="28"/>
        <v>17.823241329275998</v>
      </c>
      <c r="L22" s="35">
        <f t="shared" si="29"/>
        <v>19.677274453925996</v>
      </c>
      <c r="M22" s="36">
        <f t="shared" si="30"/>
        <v>1.5653675429999998</v>
      </c>
      <c r="N22" s="29">
        <f t="shared" si="31"/>
        <v>21.242641996925997</v>
      </c>
      <c r="O22" s="37"/>
      <c r="P22" s="5"/>
      <c r="Q22" s="5"/>
      <c r="R22" s="46"/>
      <c r="S22" s="46"/>
      <c r="T22" s="46"/>
      <c r="U22" s="8"/>
      <c r="V22" s="6"/>
      <c r="W22" s="6"/>
      <c r="X22" s="38"/>
      <c r="Y22" s="6"/>
      <c r="Z22" s="5"/>
    </row>
    <row r="23" spans="1:26" ht="12" customHeight="1" x14ac:dyDescent="0.2">
      <c r="A23" s="31" t="s">
        <v>44</v>
      </c>
      <c r="B23" s="32">
        <f>ROUND(B22+((B24-B22)/(150-112.5))*(125-112.5),0)</f>
        <v>300</v>
      </c>
      <c r="C23" s="32">
        <v>1800</v>
      </c>
      <c r="D23" s="23">
        <f t="shared" si="22"/>
        <v>0.22499999999999998</v>
      </c>
      <c r="E23" s="33">
        <f t="shared" si="23"/>
        <v>164.24999999999997</v>
      </c>
      <c r="F23" s="23">
        <f t="shared" si="24"/>
        <v>9.6390000000000017E-2</v>
      </c>
      <c r="G23" s="33">
        <f t="shared" si="25"/>
        <v>17.513773830000005</v>
      </c>
      <c r="H23" s="23">
        <f t="shared" ref="H23:I23" si="34">F23+D23</f>
        <v>0.32139000000000001</v>
      </c>
      <c r="I23" s="34">
        <f t="shared" si="34"/>
        <v>181.76377382999999</v>
      </c>
      <c r="J23" s="35">
        <f t="shared" si="27"/>
        <v>2.3175143648999996</v>
      </c>
      <c r="K23" s="35">
        <f t="shared" si="28"/>
        <v>21.666241840535996</v>
      </c>
      <c r="L23" s="35">
        <f t="shared" si="29"/>
        <v>23.983756205435995</v>
      </c>
      <c r="M23" s="36">
        <f t="shared" si="30"/>
        <v>1.9566865979999999</v>
      </c>
      <c r="N23" s="29">
        <f t="shared" si="31"/>
        <v>25.940442803435996</v>
      </c>
      <c r="O23" s="37"/>
      <c r="P23" s="5"/>
      <c r="Q23" s="5"/>
      <c r="R23" s="46"/>
      <c r="S23" s="46"/>
      <c r="T23" s="46"/>
      <c r="U23" s="8"/>
      <c r="V23" s="6"/>
      <c r="W23" s="6"/>
      <c r="X23" s="38"/>
      <c r="Y23" s="6"/>
      <c r="Z23" s="5"/>
    </row>
    <row r="24" spans="1:26" ht="12" customHeight="1" x14ac:dyDescent="0.2">
      <c r="A24" s="31" t="s">
        <v>45</v>
      </c>
      <c r="B24" s="32">
        <v>400</v>
      </c>
      <c r="C24" s="32">
        <v>2400</v>
      </c>
      <c r="D24" s="23">
        <f t="shared" si="22"/>
        <v>0.30000000000000004</v>
      </c>
      <c r="E24" s="33">
        <f t="shared" si="23"/>
        <v>219.00000000000003</v>
      </c>
      <c r="F24" s="23">
        <f t="shared" si="24"/>
        <v>0.12852000000000002</v>
      </c>
      <c r="G24" s="33">
        <f t="shared" si="25"/>
        <v>23.351698440000007</v>
      </c>
      <c r="H24" s="23">
        <f t="shared" ref="H24:I24" si="35">F24+D24</f>
        <v>0.42852000000000007</v>
      </c>
      <c r="I24" s="34">
        <f t="shared" si="35"/>
        <v>242.35169844000004</v>
      </c>
      <c r="J24" s="35">
        <f t="shared" si="27"/>
        <v>3.0900191532000001</v>
      </c>
      <c r="K24" s="35">
        <f t="shared" si="28"/>
        <v>28.888322454048001</v>
      </c>
      <c r="L24" s="35">
        <f t="shared" si="29"/>
        <v>31.978341607248002</v>
      </c>
      <c r="M24" s="36">
        <f t="shared" si="30"/>
        <v>2.6089154640000003</v>
      </c>
      <c r="N24" s="29">
        <f t="shared" si="31"/>
        <v>34.587257071248004</v>
      </c>
      <c r="O24" s="37"/>
      <c r="P24" s="46"/>
      <c r="Q24" s="5"/>
      <c r="R24" s="46"/>
      <c r="S24" s="46"/>
      <c r="T24" s="46"/>
      <c r="U24" s="8"/>
      <c r="V24" s="6"/>
      <c r="W24" s="6"/>
      <c r="X24" s="38"/>
      <c r="Y24" s="6"/>
      <c r="Z24" s="5"/>
    </row>
    <row r="25" spans="1:26" ht="12" customHeight="1" x14ac:dyDescent="0.2">
      <c r="A25" s="94" t="s">
        <v>46</v>
      </c>
      <c r="B25" s="95">
        <v>600</v>
      </c>
      <c r="C25" s="95">
        <v>3400</v>
      </c>
      <c r="D25" s="96">
        <f t="shared" si="22"/>
        <v>0.44999999999999996</v>
      </c>
      <c r="E25" s="97">
        <f t="shared" si="23"/>
        <v>328.49999999999994</v>
      </c>
      <c r="F25" s="96">
        <f t="shared" si="24"/>
        <v>0.18207000000000001</v>
      </c>
      <c r="G25" s="97">
        <f t="shared" si="25"/>
        <v>33.081572790000003</v>
      </c>
      <c r="H25" s="96">
        <f t="shared" ref="H25:I25" si="36">F25+D25</f>
        <v>0.63206999999999991</v>
      </c>
      <c r="I25" s="98">
        <f t="shared" si="36"/>
        <v>361.58157278999994</v>
      </c>
      <c r="J25" s="99">
        <f t="shared" si="27"/>
        <v>4.5577998836999987</v>
      </c>
      <c r="K25" s="99">
        <f t="shared" si="28"/>
        <v>43.100523476567986</v>
      </c>
      <c r="L25" s="99">
        <f t="shared" si="29"/>
        <v>47.658323360267985</v>
      </c>
      <c r="M25" s="100">
        <f t="shared" si="30"/>
        <v>3.8481685739999993</v>
      </c>
      <c r="N25" s="101">
        <f t="shared" si="31"/>
        <v>51.506491934267984</v>
      </c>
      <c r="O25" s="37"/>
      <c r="P25" s="46"/>
      <c r="Q25" s="5"/>
      <c r="R25" s="46"/>
      <c r="S25" s="46"/>
      <c r="T25" s="46"/>
      <c r="U25" s="8"/>
      <c r="V25" s="6"/>
      <c r="W25" s="6"/>
      <c r="X25" s="38"/>
      <c r="Y25" s="6"/>
      <c r="Z25" s="5"/>
    </row>
    <row r="26" spans="1:26" ht="11.25" customHeight="1" x14ac:dyDescent="0.2">
      <c r="A26" s="31" t="s">
        <v>47</v>
      </c>
      <c r="B26" s="47">
        <f>ROUND(B25+((B27-B25)/(150-112.5))*(125-112.5),0)</f>
        <v>633</v>
      </c>
      <c r="C26" s="47">
        <f>ROUND(C25+((C27-C25)/(150-112.5))*(125-112.5),2)</f>
        <v>3766.67</v>
      </c>
      <c r="D26" s="23">
        <f t="shared" si="22"/>
        <v>0.47475000000000001</v>
      </c>
      <c r="E26" s="33">
        <f t="shared" si="23"/>
        <v>346.56750000000005</v>
      </c>
      <c r="F26" s="23">
        <f t="shared" si="24"/>
        <v>0.2017051785</v>
      </c>
      <c r="G26" s="33">
        <f t="shared" si="25"/>
        <v>36.649225817914505</v>
      </c>
      <c r="H26" s="23">
        <f t="shared" ref="H26:I26" si="37">F26+D26</f>
        <v>0.67645517850000003</v>
      </c>
      <c r="I26" s="34">
        <f t="shared" si="37"/>
        <v>383.21672581791455</v>
      </c>
      <c r="J26" s="35">
        <f t="shared" si="27"/>
        <v>4.8778574111974349</v>
      </c>
      <c r="K26" s="35">
        <f t="shared" si="28"/>
        <v>45.679433717495407</v>
      </c>
      <c r="L26" s="35">
        <f t="shared" si="29"/>
        <v>50.557291128692839</v>
      </c>
      <c r="M26" s="36">
        <f t="shared" si="30"/>
        <v>4.1183944177436995</v>
      </c>
      <c r="N26" s="29">
        <f t="shared" si="31"/>
        <v>54.67568554643654</v>
      </c>
      <c r="O26" s="37"/>
      <c r="P26" s="5"/>
      <c r="Q26" s="5"/>
      <c r="R26" s="46"/>
      <c r="S26" s="43"/>
      <c r="T26" s="5"/>
      <c r="U26" s="8"/>
      <c r="V26" s="6"/>
      <c r="W26" s="6"/>
      <c r="X26" s="38"/>
      <c r="Y26" s="6"/>
      <c r="Z26" s="5"/>
    </row>
    <row r="27" spans="1:26" ht="11.25" customHeight="1" x14ac:dyDescent="0.2">
      <c r="A27" s="31" t="s">
        <v>48</v>
      </c>
      <c r="B27" s="32">
        <v>700</v>
      </c>
      <c r="C27" s="32">
        <v>4500</v>
      </c>
      <c r="D27" s="23">
        <f t="shared" si="22"/>
        <v>0.52499999999999991</v>
      </c>
      <c r="E27" s="33">
        <f t="shared" si="23"/>
        <v>383.24999999999994</v>
      </c>
      <c r="F27" s="23">
        <f t="shared" si="24"/>
        <v>0.24097500000000002</v>
      </c>
      <c r="G27" s="33">
        <f t="shared" si="25"/>
        <v>43.784434575000006</v>
      </c>
      <c r="H27" s="23">
        <f t="shared" ref="H27:I27" si="38">F27+D27</f>
        <v>0.76597499999999996</v>
      </c>
      <c r="I27" s="34">
        <f t="shared" si="38"/>
        <v>427.03443457499998</v>
      </c>
      <c r="J27" s="35">
        <f t="shared" si="27"/>
        <v>5.5233767872499993</v>
      </c>
      <c r="K27" s="35">
        <f t="shared" si="28"/>
        <v>50.902504601339992</v>
      </c>
      <c r="L27" s="35">
        <f t="shared" si="29"/>
        <v>56.425881388589993</v>
      </c>
      <c r="M27" s="36">
        <f t="shared" si="30"/>
        <v>4.6634089949999993</v>
      </c>
      <c r="N27" s="29">
        <f t="shared" si="31"/>
        <v>61.08929038358999</v>
      </c>
      <c r="O27" s="37"/>
      <c r="P27" s="46"/>
      <c r="Q27" s="5"/>
      <c r="R27" s="46"/>
      <c r="S27" s="43"/>
      <c r="T27" s="5"/>
      <c r="U27" s="8"/>
      <c r="V27" s="6"/>
      <c r="W27" s="6"/>
      <c r="X27" s="38"/>
      <c r="Y27" s="6"/>
      <c r="Z27" s="5"/>
    </row>
    <row r="28" spans="1:26" ht="11.25" customHeight="1" x14ac:dyDescent="0.2">
      <c r="A28" s="31" t="s">
        <v>49</v>
      </c>
      <c r="B28" s="32">
        <v>766</v>
      </c>
      <c r="C28" s="32">
        <v>4767</v>
      </c>
      <c r="D28" s="23">
        <f t="shared" si="22"/>
        <v>0.57450000000000001</v>
      </c>
      <c r="E28" s="33">
        <f t="shared" si="23"/>
        <v>419.38499999999999</v>
      </c>
      <c r="F28" s="23">
        <f t="shared" si="24"/>
        <v>0.25527285000000005</v>
      </c>
      <c r="G28" s="33">
        <f t="shared" si="25"/>
        <v>46.382311026450004</v>
      </c>
      <c r="H28" s="23">
        <f t="shared" ref="H28:I28" si="39">F28+D28</f>
        <v>0.82977285000000012</v>
      </c>
      <c r="I28" s="34">
        <f t="shared" si="39"/>
        <v>465.76731102644999</v>
      </c>
      <c r="J28" s="35">
        <f t="shared" si="27"/>
        <v>5.9834173417935004</v>
      </c>
      <c r="K28" s="35">
        <f t="shared" si="28"/>
        <v>55.519463474352833</v>
      </c>
      <c r="L28" s="35">
        <f t="shared" si="29"/>
        <v>61.50288081614633</v>
      </c>
      <c r="M28" s="36">
        <f t="shared" si="30"/>
        <v>5.0518230653700007</v>
      </c>
      <c r="N28" s="29">
        <f t="shared" si="31"/>
        <v>66.554703881516332</v>
      </c>
      <c r="O28" s="37"/>
      <c r="P28" s="46"/>
      <c r="Q28" s="5"/>
      <c r="R28" s="46"/>
      <c r="S28" s="43"/>
      <c r="T28" s="5"/>
      <c r="U28" s="8"/>
      <c r="V28" s="6"/>
      <c r="W28" s="6"/>
      <c r="X28" s="38"/>
      <c r="Y28" s="6"/>
      <c r="Z28" s="5"/>
    </row>
    <row r="29" spans="1:26" ht="11.25" customHeight="1" x14ac:dyDescent="0.2">
      <c r="A29" s="31" t="s">
        <v>50</v>
      </c>
      <c r="B29" s="32">
        <v>833</v>
      </c>
      <c r="C29" s="32">
        <v>5033</v>
      </c>
      <c r="D29" s="23">
        <f t="shared" si="22"/>
        <v>0.62474999999999992</v>
      </c>
      <c r="E29" s="33">
        <f t="shared" si="23"/>
        <v>456.06749999999994</v>
      </c>
      <c r="F29" s="23">
        <f t="shared" si="24"/>
        <v>0.26951715000000004</v>
      </c>
      <c r="G29" s="33">
        <f t="shared" si="25"/>
        <v>48.97045760355001</v>
      </c>
      <c r="H29" s="23">
        <f t="shared" ref="H29:I29" si="40">F29+D29</f>
        <v>0.8942671499999999</v>
      </c>
      <c r="I29" s="34">
        <f t="shared" si="40"/>
        <v>505.03795760354996</v>
      </c>
      <c r="J29" s="35">
        <f t="shared" si="27"/>
        <v>6.4484799346064987</v>
      </c>
      <c r="K29" s="35">
        <f t="shared" si="28"/>
        <v>60.200524546343146</v>
      </c>
      <c r="L29" s="35">
        <f t="shared" si="29"/>
        <v>66.649004480949642</v>
      </c>
      <c r="M29" s="36">
        <f t="shared" si="30"/>
        <v>5.4444772626299986</v>
      </c>
      <c r="N29" s="29">
        <f t="shared" si="31"/>
        <v>72.093481743579645</v>
      </c>
      <c r="O29" s="37"/>
      <c r="P29" s="46"/>
      <c r="Q29" s="5"/>
      <c r="R29" s="46"/>
      <c r="S29" s="43"/>
      <c r="T29" s="5"/>
      <c r="U29" s="8"/>
      <c r="V29" s="6"/>
      <c r="W29" s="6"/>
      <c r="X29" s="38"/>
      <c r="Y29" s="6"/>
      <c r="Z29" s="5"/>
    </row>
    <row r="30" spans="1:26" ht="12" customHeight="1" x14ac:dyDescent="0.2">
      <c r="A30" s="31" t="s">
        <v>51</v>
      </c>
      <c r="B30" s="32">
        <v>900</v>
      </c>
      <c r="C30" s="32">
        <v>5300</v>
      </c>
      <c r="D30" s="23">
        <f t="shared" si="22"/>
        <v>0.67500000000000004</v>
      </c>
      <c r="E30" s="33">
        <f t="shared" si="23"/>
        <v>492.75</v>
      </c>
      <c r="F30" s="23">
        <f t="shared" si="24"/>
        <v>0.28381500000000004</v>
      </c>
      <c r="G30" s="33">
        <f t="shared" si="25"/>
        <v>51.568334055000015</v>
      </c>
      <c r="H30" s="23">
        <f t="shared" ref="H30:I30" si="41">F30+D30</f>
        <v>0.95881500000000008</v>
      </c>
      <c r="I30" s="34">
        <f t="shared" si="41"/>
        <v>544.31833405500004</v>
      </c>
      <c r="J30" s="35">
        <f t="shared" si="27"/>
        <v>6.9139286716499999</v>
      </c>
      <c r="K30" s="35">
        <f t="shared" si="28"/>
        <v>64.882745419355999</v>
      </c>
      <c r="L30" s="35">
        <f t="shared" si="29"/>
        <v>71.796674091005997</v>
      </c>
      <c r="M30" s="36">
        <f t="shared" si="30"/>
        <v>5.8374574830000006</v>
      </c>
      <c r="N30" s="29">
        <f t="shared" si="31"/>
        <v>77.634131574005991</v>
      </c>
      <c r="O30" s="37"/>
      <c r="P30" s="46"/>
      <c r="Q30" s="5"/>
      <c r="R30" s="46"/>
      <c r="S30" s="43"/>
      <c r="T30" s="5"/>
      <c r="U30" s="8"/>
      <c r="V30" s="6"/>
      <c r="W30" s="6"/>
      <c r="X30" s="38"/>
      <c r="Y30" s="6"/>
      <c r="Z30" s="5"/>
    </row>
    <row r="31" spans="1:26" ht="12" customHeight="1" x14ac:dyDescent="0.2">
      <c r="A31" s="31" t="s">
        <v>52</v>
      </c>
      <c r="B31" s="32">
        <v>1100</v>
      </c>
      <c r="C31" s="32">
        <v>6300</v>
      </c>
      <c r="D31" s="23">
        <f t="shared" si="22"/>
        <v>0.82500000000000007</v>
      </c>
      <c r="E31" s="33">
        <f t="shared" si="23"/>
        <v>602.25000000000011</v>
      </c>
      <c r="F31" s="23">
        <f t="shared" si="24"/>
        <v>0.33736500000000003</v>
      </c>
      <c r="G31" s="33">
        <f t="shared" si="25"/>
        <v>61.298208405000011</v>
      </c>
      <c r="H31" s="23">
        <f t="shared" ref="H31:I31" si="42">F31+D31</f>
        <v>1.1623650000000001</v>
      </c>
      <c r="I31" s="34">
        <f t="shared" si="42"/>
        <v>663.54820840500008</v>
      </c>
      <c r="J31" s="35">
        <f t="shared" si="27"/>
        <v>8.3817094021499994</v>
      </c>
      <c r="K31" s="35">
        <f t="shared" si="28"/>
        <v>79.094946441876004</v>
      </c>
      <c r="L31" s="35">
        <f t="shared" si="29"/>
        <v>87.476655844025998</v>
      </c>
      <c r="M31" s="36">
        <f t="shared" si="30"/>
        <v>7.0767105930000005</v>
      </c>
      <c r="N31" s="29">
        <f t="shared" si="31"/>
        <v>94.553366437026</v>
      </c>
      <c r="O31" s="37"/>
      <c r="P31" s="46"/>
      <c r="Q31" s="5"/>
      <c r="R31" s="46"/>
      <c r="S31" s="43"/>
      <c r="T31" s="5"/>
      <c r="U31" s="8"/>
      <c r="V31" s="6"/>
      <c r="W31" s="6"/>
      <c r="X31" s="38"/>
      <c r="Y31" s="6"/>
      <c r="Z31" s="5"/>
    </row>
    <row r="32" spans="1:26" ht="12" customHeight="1" x14ac:dyDescent="0.2">
      <c r="A32" s="31" t="s">
        <v>53</v>
      </c>
      <c r="B32" s="32">
        <v>2075</v>
      </c>
      <c r="C32" s="32">
        <v>7275</v>
      </c>
      <c r="D32" s="23">
        <f t="shared" si="22"/>
        <v>1.5562500000000001</v>
      </c>
      <c r="E32" s="33">
        <f t="shared" si="23"/>
        <v>1136.0625000000002</v>
      </c>
      <c r="F32" s="23">
        <f t="shared" si="24"/>
        <v>0.38957625000000007</v>
      </c>
      <c r="G32" s="33">
        <f t="shared" si="25"/>
        <v>70.784835896250001</v>
      </c>
      <c r="H32" s="23">
        <f t="shared" ref="H32:I32" si="43">F32+D32</f>
        <v>1.9458262500000001</v>
      </c>
      <c r="I32" s="34">
        <f t="shared" si="43"/>
        <v>1206.8473358962501</v>
      </c>
      <c r="J32" s="35">
        <f t="shared" si="27"/>
        <v>14.031177964387499</v>
      </c>
      <c r="K32" s="35">
        <f t="shared" si="28"/>
        <v>143.85620243883301</v>
      </c>
      <c r="L32" s="35">
        <f t="shared" si="29"/>
        <v>157.8873804032205</v>
      </c>
      <c r="M32" s="36">
        <f t="shared" si="30"/>
        <v>11.84657937525</v>
      </c>
      <c r="N32" s="29">
        <f t="shared" si="31"/>
        <v>169.73395977847051</v>
      </c>
      <c r="O32" s="37"/>
      <c r="P32" s="46"/>
      <c r="Q32" s="5"/>
      <c r="R32" s="46"/>
      <c r="S32" s="43"/>
      <c r="T32" s="5"/>
      <c r="U32" s="8"/>
      <c r="V32" s="6"/>
      <c r="W32" s="6"/>
      <c r="X32" s="38"/>
      <c r="Y32" s="6"/>
      <c r="Z32" s="5"/>
    </row>
    <row r="33" spans="1:26" ht="12" customHeight="1" x14ac:dyDescent="0.2">
      <c r="A33" s="31" t="s">
        <v>54</v>
      </c>
      <c r="B33" s="32">
        <v>2400</v>
      </c>
      <c r="C33" s="32">
        <v>7600</v>
      </c>
      <c r="D33" s="23">
        <f t="shared" si="22"/>
        <v>1.7999999999999998</v>
      </c>
      <c r="E33" s="33">
        <f t="shared" si="23"/>
        <v>1313.9999999999998</v>
      </c>
      <c r="F33" s="23">
        <f t="shared" si="24"/>
        <v>0.40698000000000001</v>
      </c>
      <c r="G33" s="33">
        <f t="shared" si="25"/>
        <v>73.947045059999994</v>
      </c>
      <c r="H33" s="23">
        <f t="shared" ref="H33:I33" si="44">F33+D33</f>
        <v>2.2069799999999997</v>
      </c>
      <c r="I33" s="34">
        <f t="shared" si="44"/>
        <v>1387.9470450599997</v>
      </c>
      <c r="J33" s="35">
        <f t="shared" si="27"/>
        <v>15.914334151799997</v>
      </c>
      <c r="K33" s="35">
        <f t="shared" si="28"/>
        <v>165.44328777115194</v>
      </c>
      <c r="L33" s="35">
        <f t="shared" si="29"/>
        <v>181.35762192295195</v>
      </c>
      <c r="M33" s="36">
        <f t="shared" si="30"/>
        <v>13.436535635999997</v>
      </c>
      <c r="N33" s="29">
        <f t="shared" si="31"/>
        <v>194.79415755895195</v>
      </c>
      <c r="O33" s="37"/>
      <c r="P33" s="46"/>
      <c r="Q33" s="5"/>
      <c r="R33" s="46"/>
      <c r="S33" s="43"/>
      <c r="T33" s="5"/>
      <c r="U33" s="8"/>
      <c r="V33" s="6"/>
      <c r="W33" s="6"/>
      <c r="X33" s="38"/>
      <c r="Y33" s="6"/>
      <c r="Z33" s="5"/>
    </row>
    <row r="34" spans="1:26" ht="12" customHeight="1" x14ac:dyDescent="0.2">
      <c r="A34" s="31" t="s">
        <v>55</v>
      </c>
      <c r="B34" s="32">
        <v>3000</v>
      </c>
      <c r="C34" s="32">
        <v>12000</v>
      </c>
      <c r="D34" s="23">
        <f t="shared" si="22"/>
        <v>2.25</v>
      </c>
      <c r="E34" s="33">
        <f t="shared" si="23"/>
        <v>1642.5</v>
      </c>
      <c r="F34" s="23">
        <f t="shared" si="24"/>
        <v>0.64260000000000006</v>
      </c>
      <c r="G34" s="33">
        <f t="shared" si="25"/>
        <v>116.75849220000001</v>
      </c>
      <c r="H34" s="23">
        <f t="shared" ref="H34:I34" si="45">F34+D34</f>
        <v>2.8925999999999998</v>
      </c>
      <c r="I34" s="34">
        <f t="shared" si="45"/>
        <v>1759.2584922000001</v>
      </c>
      <c r="J34" s="35">
        <f t="shared" si="27"/>
        <v>20.858278265999996</v>
      </c>
      <c r="K34" s="35">
        <f t="shared" si="28"/>
        <v>209.70361227024</v>
      </c>
      <c r="L34" s="35">
        <f t="shared" si="29"/>
        <v>230.56189053623999</v>
      </c>
      <c r="M34" s="36">
        <f t="shared" si="30"/>
        <v>17.610727319999999</v>
      </c>
      <c r="N34" s="29">
        <f t="shared" si="31"/>
        <v>248.17261785623998</v>
      </c>
      <c r="O34" s="37"/>
      <c r="P34" s="46"/>
      <c r="Q34" s="5"/>
      <c r="R34" s="46"/>
      <c r="S34" s="43"/>
      <c r="T34" s="5"/>
      <c r="U34" s="8"/>
      <c r="V34" s="6"/>
      <c r="W34" s="6"/>
      <c r="X34" s="38"/>
      <c r="Y34" s="6"/>
      <c r="Z34" s="5"/>
    </row>
    <row r="35" spans="1:26" ht="12.75" customHeight="1" x14ac:dyDescent="0.2">
      <c r="A35" s="31" t="s">
        <v>56</v>
      </c>
      <c r="B35" s="32">
        <v>3400</v>
      </c>
      <c r="C35" s="32">
        <v>13000</v>
      </c>
      <c r="D35" s="23">
        <f t="shared" si="22"/>
        <v>2.5499999999999998</v>
      </c>
      <c r="E35" s="33">
        <f t="shared" si="23"/>
        <v>1861.5</v>
      </c>
      <c r="F35" s="23">
        <f t="shared" si="24"/>
        <v>0.69615000000000005</v>
      </c>
      <c r="G35" s="33">
        <f t="shared" si="25"/>
        <v>126.48836655000001</v>
      </c>
      <c r="H35" s="23">
        <f t="shared" ref="H35:I35" si="46">F35+D35</f>
        <v>3.2461500000000001</v>
      </c>
      <c r="I35" s="34">
        <f t="shared" si="46"/>
        <v>1987.9883665499999</v>
      </c>
      <c r="J35" s="35">
        <f t="shared" si="27"/>
        <v>23.407695496499997</v>
      </c>
      <c r="K35" s="35">
        <f t="shared" si="28"/>
        <v>236.96821329275997</v>
      </c>
      <c r="L35" s="35">
        <f t="shared" si="29"/>
        <v>260.37590878925994</v>
      </c>
      <c r="M35" s="36">
        <f t="shared" si="30"/>
        <v>19.763210430000001</v>
      </c>
      <c r="N35" s="29">
        <f t="shared" si="31"/>
        <v>280.13911921925995</v>
      </c>
      <c r="O35" s="37"/>
      <c r="P35" s="46"/>
      <c r="Q35" s="5"/>
      <c r="R35" s="46"/>
      <c r="S35" s="43"/>
      <c r="T35" s="5"/>
      <c r="U35" s="8"/>
      <c r="V35" s="6"/>
      <c r="W35" s="6"/>
      <c r="X35" s="38"/>
      <c r="Y35" s="6"/>
      <c r="Z35" s="5"/>
    </row>
    <row r="36" spans="1:26" ht="12.75" customHeight="1" x14ac:dyDescent="0.2">
      <c r="A36" s="31" t="s">
        <v>57</v>
      </c>
      <c r="B36" s="32">
        <v>4500</v>
      </c>
      <c r="C36" s="32">
        <v>18000</v>
      </c>
      <c r="D36" s="23">
        <f t="shared" si="22"/>
        <v>3.375</v>
      </c>
      <c r="E36" s="33">
        <f t="shared" si="23"/>
        <v>2463.75</v>
      </c>
      <c r="F36" s="23">
        <f t="shared" si="24"/>
        <v>0.96390000000000009</v>
      </c>
      <c r="G36" s="33">
        <f t="shared" si="25"/>
        <v>175.13773830000002</v>
      </c>
      <c r="H36" s="23">
        <f t="shared" ref="H36:I36" si="47">F36+D36</f>
        <v>4.3388999999999998</v>
      </c>
      <c r="I36" s="34">
        <f t="shared" si="47"/>
        <v>2638.8877382999999</v>
      </c>
      <c r="J36" s="35">
        <f t="shared" si="27"/>
        <v>31.287417398999995</v>
      </c>
      <c r="K36" s="35">
        <f t="shared" si="28"/>
        <v>314.55541840535994</v>
      </c>
      <c r="L36" s="35">
        <f t="shared" si="29"/>
        <v>345.84283580435994</v>
      </c>
      <c r="M36" s="36">
        <f t="shared" si="30"/>
        <v>26.416090979999996</v>
      </c>
      <c r="N36" s="29">
        <f t="shared" si="31"/>
        <v>372.25892678435991</v>
      </c>
      <c r="O36" s="37"/>
      <c r="P36" s="46"/>
      <c r="Q36" s="5"/>
      <c r="R36" s="46"/>
      <c r="S36" s="43"/>
      <c r="T36" s="5"/>
      <c r="U36" s="8"/>
      <c r="V36" s="6"/>
      <c r="W36" s="6"/>
      <c r="X36" s="38"/>
      <c r="Y36" s="6"/>
      <c r="Z36" s="5"/>
    </row>
    <row r="37" spans="1:26" ht="12.75" customHeight="1" x14ac:dyDescent="0.2">
      <c r="A37" s="31" t="s">
        <v>58</v>
      </c>
      <c r="B37" s="32">
        <v>5400</v>
      </c>
      <c r="C37" s="32">
        <v>21000</v>
      </c>
      <c r="D37" s="23">
        <f t="shared" si="22"/>
        <v>4.0500000000000007</v>
      </c>
      <c r="E37" s="33">
        <f t="shared" si="23"/>
        <v>2956.5000000000005</v>
      </c>
      <c r="F37" s="23">
        <f t="shared" si="24"/>
        <v>1.1245500000000002</v>
      </c>
      <c r="G37" s="33">
        <f t="shared" si="25"/>
        <v>204.32736135000002</v>
      </c>
      <c r="H37" s="23">
        <f t="shared" ref="H37:I37" si="48">F37+D37</f>
        <v>5.1745500000000009</v>
      </c>
      <c r="I37" s="34">
        <f t="shared" si="48"/>
        <v>3160.8273613500005</v>
      </c>
      <c r="J37" s="35">
        <f t="shared" si="27"/>
        <v>37.313214340500004</v>
      </c>
      <c r="K37" s="35">
        <f t="shared" si="28"/>
        <v>376.77062147292003</v>
      </c>
      <c r="L37" s="35">
        <f t="shared" si="29"/>
        <v>414.08383581342002</v>
      </c>
      <c r="M37" s="36">
        <f t="shared" si="30"/>
        <v>31.503695310000005</v>
      </c>
      <c r="N37" s="29">
        <f t="shared" si="31"/>
        <v>445.58753112342004</v>
      </c>
      <c r="O37" s="37"/>
      <c r="P37" s="46"/>
      <c r="Q37" s="5"/>
      <c r="R37" s="46"/>
      <c r="S37" s="43"/>
      <c r="T37" s="5"/>
      <c r="U37" s="8"/>
      <c r="V37" s="6"/>
      <c r="W37" s="6"/>
      <c r="X37" s="38"/>
      <c r="Y37" s="6"/>
      <c r="Z37" s="5"/>
    </row>
    <row r="38" spans="1:26" ht="12.75" customHeight="1" x14ac:dyDescent="0.2">
      <c r="A38" s="31" t="s">
        <v>59</v>
      </c>
      <c r="B38" s="32">
        <v>6500</v>
      </c>
      <c r="C38" s="32">
        <v>25000</v>
      </c>
      <c r="D38" s="23">
        <f t="shared" si="22"/>
        <v>4.875</v>
      </c>
      <c r="E38" s="33">
        <f t="shared" si="23"/>
        <v>3558.75</v>
      </c>
      <c r="F38" s="23">
        <f t="shared" si="24"/>
        <v>1.3387500000000001</v>
      </c>
      <c r="G38" s="33">
        <f t="shared" si="25"/>
        <v>243.24685875000003</v>
      </c>
      <c r="H38" s="23">
        <f t="shared" ref="H38:I38" si="49">F38+D38</f>
        <v>6.2137500000000001</v>
      </c>
      <c r="I38" s="34">
        <f t="shared" si="49"/>
        <v>3801.9968587500002</v>
      </c>
      <c r="J38" s="35">
        <f t="shared" si="27"/>
        <v>44.806792012499997</v>
      </c>
      <c r="K38" s="35">
        <f t="shared" si="28"/>
        <v>453.19802556299999</v>
      </c>
      <c r="L38" s="35">
        <f t="shared" si="29"/>
        <v>498.0048175755</v>
      </c>
      <c r="M38" s="36">
        <f t="shared" si="30"/>
        <v>37.830552749999995</v>
      </c>
      <c r="N38" s="29">
        <f t="shared" si="31"/>
        <v>535.83537032549998</v>
      </c>
      <c r="O38" s="37"/>
      <c r="P38" s="46"/>
      <c r="Q38" s="5"/>
      <c r="R38" s="46"/>
      <c r="S38" s="43"/>
      <c r="T38" s="5"/>
      <c r="U38" s="8"/>
      <c r="V38" s="6"/>
      <c r="W38" s="6"/>
      <c r="X38" s="38"/>
      <c r="Y38" s="6"/>
      <c r="Z38" s="5"/>
    </row>
    <row r="39" spans="1:26" ht="12.75" customHeight="1" x14ac:dyDescent="0.2">
      <c r="A39" s="31" t="s">
        <v>60</v>
      </c>
      <c r="B39" s="32">
        <v>7700</v>
      </c>
      <c r="C39" s="32">
        <v>29000</v>
      </c>
      <c r="D39" s="23">
        <f t="shared" si="22"/>
        <v>5.7750000000000004</v>
      </c>
      <c r="E39" s="33">
        <f t="shared" si="23"/>
        <v>4215.75</v>
      </c>
      <c r="F39" s="23">
        <f t="shared" si="24"/>
        <v>1.5529500000000001</v>
      </c>
      <c r="G39" s="33">
        <f t="shared" si="25"/>
        <v>282.16635615000007</v>
      </c>
      <c r="H39" s="23">
        <f t="shared" ref="H39:I39" si="50">F39+D39</f>
        <v>7.3279500000000004</v>
      </c>
      <c r="I39" s="34">
        <f t="shared" si="50"/>
        <v>4497.91635615</v>
      </c>
      <c r="J39" s="35">
        <f t="shared" si="27"/>
        <v>52.841187934499999</v>
      </c>
      <c r="K39" s="35">
        <f t="shared" si="28"/>
        <v>536.15162965307991</v>
      </c>
      <c r="L39" s="35">
        <f t="shared" si="29"/>
        <v>588.99281758757991</v>
      </c>
      <c r="M39" s="36">
        <f t="shared" si="30"/>
        <v>44.61402519</v>
      </c>
      <c r="N39" s="29">
        <f t="shared" si="31"/>
        <v>633.60684277757991</v>
      </c>
      <c r="O39" s="37"/>
      <c r="P39" s="48"/>
      <c r="Q39" s="5"/>
      <c r="R39" s="48"/>
      <c r="S39" s="43"/>
      <c r="T39" s="5"/>
      <c r="U39" s="8"/>
      <c r="V39" s="6"/>
      <c r="W39" s="6"/>
      <c r="X39" s="38"/>
      <c r="Y39" s="6"/>
      <c r="Z39" s="5"/>
    </row>
    <row r="40" spans="1:26" ht="12.75" customHeight="1" x14ac:dyDescent="0.2">
      <c r="A40" s="31" t="s">
        <v>61</v>
      </c>
      <c r="B40" s="32">
        <v>9500</v>
      </c>
      <c r="C40" s="32">
        <v>35000</v>
      </c>
      <c r="D40" s="23">
        <f t="shared" si="22"/>
        <v>7.125</v>
      </c>
      <c r="E40" s="33">
        <f t="shared" si="23"/>
        <v>5201.25</v>
      </c>
      <c r="F40" s="23">
        <f t="shared" si="24"/>
        <v>1.87425</v>
      </c>
      <c r="G40" s="33">
        <f t="shared" si="25"/>
        <v>340.54560225000006</v>
      </c>
      <c r="H40" s="23">
        <f t="shared" ref="H40:I40" si="51">F40+D40</f>
        <v>8.99925</v>
      </c>
      <c r="I40" s="34">
        <f t="shared" si="51"/>
        <v>5541.7956022500002</v>
      </c>
      <c r="J40" s="35">
        <f t="shared" si="27"/>
        <v>64.892781817499994</v>
      </c>
      <c r="K40" s="35">
        <f t="shared" si="28"/>
        <v>660.58203578819996</v>
      </c>
      <c r="L40" s="35">
        <f t="shared" si="29"/>
        <v>725.47481760569997</v>
      </c>
      <c r="M40" s="36">
        <f t="shared" si="30"/>
        <v>54.789233849999995</v>
      </c>
      <c r="N40" s="29">
        <f t="shared" si="31"/>
        <v>780.26405145569993</v>
      </c>
      <c r="O40" s="37"/>
      <c r="P40" s="48"/>
      <c r="Q40" s="5"/>
      <c r="R40" s="48"/>
      <c r="S40" s="43"/>
      <c r="T40" s="5"/>
      <c r="U40" s="8"/>
      <c r="V40" s="6"/>
      <c r="W40" s="6"/>
      <c r="X40" s="38"/>
      <c r="Y40" s="6"/>
      <c r="Z40" s="5"/>
    </row>
    <row r="41" spans="1:26" ht="12.75" customHeight="1" x14ac:dyDescent="0.2">
      <c r="A41" s="49" t="s">
        <v>62</v>
      </c>
      <c r="B41" s="50">
        <v>11000</v>
      </c>
      <c r="C41" s="51">
        <v>39000</v>
      </c>
      <c r="D41" s="52">
        <f t="shared" si="22"/>
        <v>8.25</v>
      </c>
      <c r="E41" s="53">
        <f t="shared" si="23"/>
        <v>6022.5</v>
      </c>
      <c r="F41" s="52">
        <f t="shared" si="24"/>
        <v>2.0884499999999999</v>
      </c>
      <c r="G41" s="53">
        <f t="shared" si="25"/>
        <v>379.46509965000001</v>
      </c>
      <c r="H41" s="52">
        <f t="shared" ref="H41:I41" si="52">F41+D41</f>
        <v>10.33845</v>
      </c>
      <c r="I41" s="54">
        <f t="shared" si="52"/>
        <v>6401.9650996500004</v>
      </c>
      <c r="J41" s="55">
        <f t="shared" si="27"/>
        <v>74.549632489499999</v>
      </c>
      <c r="K41" s="55">
        <f t="shared" si="28"/>
        <v>763.11423987827993</v>
      </c>
      <c r="L41" s="55">
        <f t="shared" si="29"/>
        <v>837.66387236777996</v>
      </c>
      <c r="M41" s="56">
        <f t="shared" si="30"/>
        <v>62.942551289999997</v>
      </c>
      <c r="N41" s="57">
        <f t="shared" si="31"/>
        <v>900.60642365777994</v>
      </c>
      <c r="O41" s="58"/>
      <c r="P41" s="48"/>
      <c r="Q41" s="5"/>
      <c r="R41" s="48"/>
      <c r="S41" s="43"/>
      <c r="T41" s="5"/>
      <c r="U41" s="8"/>
      <c r="V41" s="6"/>
      <c r="W41" s="6"/>
      <c r="X41" s="38"/>
      <c r="Y41" s="6"/>
      <c r="Z41" s="5"/>
    </row>
    <row r="42" spans="1:26" ht="12.75" customHeight="1" x14ac:dyDescent="0.2">
      <c r="A42" s="5"/>
      <c r="B42" s="4"/>
      <c r="C42" s="4"/>
      <c r="D42" s="4"/>
      <c r="E42" s="4"/>
      <c r="F42" s="4"/>
      <c r="G42" s="4"/>
      <c r="H42" s="59"/>
      <c r="I42" s="4"/>
      <c r="J42" s="60"/>
      <c r="K42" s="60"/>
      <c r="L42" s="60"/>
      <c r="M42" s="60"/>
      <c r="N42" s="5"/>
      <c r="O42" s="61"/>
      <c r="P42" s="5"/>
      <c r="Q42" s="5"/>
      <c r="R42" s="5"/>
      <c r="S42" s="5"/>
      <c r="T42" s="5"/>
      <c r="U42" s="6"/>
      <c r="V42" s="6"/>
      <c r="W42" s="6"/>
      <c r="X42" s="6"/>
      <c r="Y42" s="6"/>
      <c r="Z42" s="5"/>
    </row>
    <row r="43" spans="1:26" ht="12.75" customHeight="1" x14ac:dyDescent="0.2">
      <c r="A43" s="5" t="s">
        <v>63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7"/>
      <c r="M43" s="4"/>
      <c r="N43" s="62"/>
      <c r="O43" s="5"/>
      <c r="P43" s="46"/>
      <c r="Q43" s="5"/>
      <c r="R43" s="46"/>
      <c r="S43" s="43"/>
      <c r="T43" s="5"/>
      <c r="U43" s="6"/>
      <c r="V43" s="6"/>
      <c r="W43" s="6"/>
      <c r="X43" s="6"/>
      <c r="Y43" s="6"/>
      <c r="Z43" s="5"/>
    </row>
    <row r="44" spans="1:26" ht="12.75" customHeight="1" x14ac:dyDescent="0.2">
      <c r="A44" s="5" t="s">
        <v>64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7"/>
      <c r="M44" s="4"/>
      <c r="N44" s="5"/>
      <c r="O44" s="46"/>
      <c r="P44" s="5"/>
      <c r="Q44" s="5"/>
      <c r="R44" s="5"/>
      <c r="S44" s="5"/>
      <c r="T44" s="5"/>
      <c r="U44" s="6"/>
      <c r="V44" s="6"/>
      <c r="W44" s="6"/>
      <c r="X44" s="6"/>
      <c r="Y44" s="6"/>
      <c r="Z44" s="5"/>
    </row>
    <row r="45" spans="1:26" ht="12.75" customHeight="1" x14ac:dyDescent="0.2">
      <c r="A45" s="5" t="s">
        <v>65</v>
      </c>
      <c r="B45" s="4"/>
      <c r="C45" s="4"/>
      <c r="D45" s="4"/>
      <c r="E45" s="4" t="s">
        <v>19</v>
      </c>
      <c r="F45" s="4"/>
      <c r="G45" s="4"/>
      <c r="H45" s="4"/>
      <c r="I45" s="4"/>
      <c r="J45" s="4"/>
      <c r="K45" s="4"/>
      <c r="L45" s="7"/>
      <c r="M45" s="4"/>
      <c r="N45" s="5"/>
      <c r="O45" s="5"/>
      <c r="P45" s="5"/>
      <c r="Q45" s="5"/>
      <c r="R45" s="5"/>
      <c r="S45" s="5"/>
      <c r="T45" s="5"/>
      <c r="U45" s="6"/>
      <c r="V45" s="6"/>
      <c r="W45" s="6"/>
      <c r="X45" s="6"/>
      <c r="Y45" s="6"/>
      <c r="Z45" s="5"/>
    </row>
    <row r="46" spans="1:26" ht="12.75" customHeight="1" x14ac:dyDescent="0.2">
      <c r="A46" s="5" t="s">
        <v>66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7"/>
      <c r="M46" s="4"/>
      <c r="N46" s="5"/>
      <c r="O46" s="5"/>
      <c r="P46" s="5"/>
      <c r="Q46" s="5"/>
      <c r="R46" s="5"/>
      <c r="S46" s="5"/>
      <c r="T46" s="5"/>
      <c r="U46" s="6"/>
      <c r="V46" s="6"/>
      <c r="W46" s="6"/>
      <c r="X46" s="6"/>
      <c r="Y46" s="6"/>
      <c r="Z46" s="5"/>
    </row>
    <row r="47" spans="1:26" ht="12.75" customHeight="1" x14ac:dyDescent="0.2">
      <c r="A47" s="5" t="s">
        <v>67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7"/>
      <c r="M47" s="4"/>
      <c r="N47" s="5"/>
      <c r="O47" s="5"/>
      <c r="P47" s="5"/>
      <c r="Q47" s="5"/>
      <c r="R47" s="5"/>
      <c r="S47" s="5"/>
      <c r="T47" s="5"/>
      <c r="U47" s="6"/>
      <c r="V47" s="6"/>
      <c r="W47" s="6"/>
      <c r="X47" s="6"/>
      <c r="Y47" s="6"/>
      <c r="Z47" s="5"/>
    </row>
    <row r="48" spans="1:26" ht="12.75" customHeight="1" x14ac:dyDescent="0.2">
      <c r="A48" s="63" t="s">
        <v>68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7"/>
      <c r="M48" s="4"/>
      <c r="N48" s="5"/>
      <c r="O48" s="5"/>
      <c r="P48" s="5"/>
      <c r="Q48" s="5"/>
      <c r="R48" s="5"/>
      <c r="S48" s="5"/>
      <c r="T48" s="5"/>
      <c r="U48" s="6"/>
      <c r="V48" s="6"/>
      <c r="W48" s="6"/>
      <c r="X48" s="6"/>
      <c r="Y48" s="6"/>
      <c r="Z48" s="5"/>
    </row>
    <row r="49" spans="1:26" ht="12.75" customHeight="1" x14ac:dyDescent="0.2">
      <c r="A49" s="5"/>
      <c r="B49" s="4"/>
      <c r="C49" s="4"/>
      <c r="D49" s="4"/>
      <c r="E49" s="4"/>
      <c r="F49" s="4"/>
      <c r="G49" s="4"/>
      <c r="H49" s="4"/>
      <c r="I49" s="4"/>
      <c r="J49" s="4"/>
      <c r="K49" s="4"/>
      <c r="L49" s="7"/>
      <c r="M49" s="4"/>
      <c r="N49" s="5"/>
      <c r="O49" s="5"/>
      <c r="P49" s="5"/>
      <c r="Q49" s="5"/>
      <c r="R49" s="5"/>
      <c r="S49" s="5"/>
      <c r="T49" s="5"/>
      <c r="U49" s="6"/>
      <c r="V49" s="6"/>
      <c r="W49" s="6"/>
      <c r="X49" s="6"/>
      <c r="Y49" s="6"/>
      <c r="Z49" s="5"/>
    </row>
    <row r="50" spans="1:26" ht="12.75" customHeight="1" x14ac:dyDescent="0.2">
      <c r="A50" s="5" t="s">
        <v>69</v>
      </c>
      <c r="B50" s="4"/>
      <c r="C50" s="5"/>
      <c r="D50" s="59"/>
      <c r="E50" s="59"/>
      <c r="F50" s="59"/>
      <c r="G50" s="59"/>
      <c r="H50" s="5"/>
      <c r="I50" s="5"/>
      <c r="J50" s="5"/>
      <c r="K50" s="5"/>
      <c r="L50" s="5"/>
      <c r="M50" s="64"/>
      <c r="N50" s="5"/>
      <c r="O50" s="5"/>
      <c r="P50" s="5"/>
      <c r="Q50" s="5"/>
      <c r="R50" s="5"/>
      <c r="S50" s="5"/>
      <c r="T50" s="5"/>
      <c r="U50" s="6"/>
      <c r="V50" s="6"/>
      <c r="W50" s="6"/>
      <c r="X50" s="6"/>
      <c r="Y50" s="6"/>
      <c r="Z50" s="5"/>
    </row>
    <row r="51" spans="1:26" ht="12.75" customHeight="1" x14ac:dyDescent="0.2">
      <c r="A51" s="5" t="s">
        <v>70</v>
      </c>
      <c r="B51" s="4"/>
      <c r="C51" s="5"/>
      <c r="D51" s="59"/>
      <c r="E51" s="59"/>
      <c r="F51" s="59"/>
      <c r="G51" s="59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6"/>
      <c r="V51" s="6"/>
      <c r="W51" s="6"/>
      <c r="X51" s="6"/>
      <c r="Y51" s="6"/>
      <c r="Z51" s="5"/>
    </row>
    <row r="52" spans="1:26" ht="12.75" customHeight="1" x14ac:dyDescent="0.2">
      <c r="A52" s="5" t="s">
        <v>71</v>
      </c>
      <c r="B52" s="4"/>
      <c r="C52" s="4"/>
      <c r="D52" s="59"/>
      <c r="E52" s="59"/>
      <c r="F52" s="59"/>
      <c r="G52" s="59"/>
      <c r="H52" s="4"/>
      <c r="I52" s="4"/>
      <c r="J52" s="4"/>
      <c r="K52" s="4"/>
      <c r="L52" s="7"/>
      <c r="M52" s="4"/>
      <c r="N52" s="5"/>
      <c r="O52" s="5"/>
      <c r="P52" s="5"/>
      <c r="Q52" s="5"/>
      <c r="R52" s="5"/>
      <c r="S52" s="5"/>
      <c r="T52" s="5"/>
      <c r="U52" s="6"/>
      <c r="V52" s="6"/>
      <c r="W52" s="6"/>
      <c r="X52" s="6"/>
      <c r="Y52" s="6"/>
      <c r="Z52" s="5"/>
    </row>
    <row r="53" spans="1:26" ht="12.75" customHeight="1" x14ac:dyDescent="0.2">
      <c r="A53" s="5" t="s">
        <v>72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7"/>
      <c r="M53" s="65"/>
      <c r="N53" s="5"/>
      <c r="O53" s="5"/>
      <c r="P53" s="5"/>
      <c r="Q53" s="5"/>
      <c r="R53" s="5"/>
      <c r="S53" s="5"/>
      <c r="T53" s="5"/>
      <c r="U53" s="6"/>
      <c r="V53" s="6"/>
      <c r="W53" s="6"/>
      <c r="X53" s="6"/>
      <c r="Y53" s="6"/>
      <c r="Z53" s="5"/>
    </row>
    <row r="54" spans="1:26" ht="12.75" customHeight="1" x14ac:dyDescent="0.2">
      <c r="A54" s="5"/>
      <c r="B54" s="4"/>
      <c r="C54" s="4"/>
      <c r="D54" s="4"/>
      <c r="E54" s="4"/>
      <c r="F54" s="4"/>
      <c r="G54" s="4"/>
      <c r="H54" s="4"/>
      <c r="I54" s="4"/>
      <c r="J54" s="4"/>
      <c r="K54" s="4"/>
      <c r="L54" s="7"/>
      <c r="M54" s="4"/>
      <c r="N54" s="5"/>
      <c r="O54" s="5"/>
      <c r="P54" s="5"/>
      <c r="Q54" s="5"/>
      <c r="R54" s="5"/>
      <c r="S54" s="5"/>
      <c r="T54" s="5"/>
      <c r="U54" s="6"/>
      <c r="V54" s="6"/>
      <c r="W54" s="6"/>
      <c r="X54" s="6"/>
      <c r="Y54" s="6"/>
      <c r="Z54" s="5"/>
    </row>
    <row r="55" spans="1:26" ht="12.75" customHeight="1" x14ac:dyDescent="0.2">
      <c r="A55" s="5" t="s">
        <v>73</v>
      </c>
      <c r="B55" s="4"/>
      <c r="C55" s="5"/>
      <c r="D55" s="59"/>
      <c r="E55" s="59"/>
      <c r="F55" s="59"/>
      <c r="G55" s="59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"/>
      <c r="V55" s="6"/>
      <c r="W55" s="6"/>
      <c r="X55" s="6"/>
      <c r="Y55" s="6"/>
      <c r="Z55" s="5"/>
    </row>
    <row r="56" spans="1:26" ht="12.75" customHeight="1" x14ac:dyDescent="0.2">
      <c r="A56" s="5" t="s">
        <v>74</v>
      </c>
      <c r="B56" s="4"/>
      <c r="C56" s="5"/>
      <c r="D56" s="59"/>
      <c r="E56" s="59"/>
      <c r="F56" s="59"/>
      <c r="G56" s="59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"/>
      <c r="V56" s="6"/>
      <c r="W56" s="6"/>
      <c r="X56" s="6"/>
      <c r="Y56" s="6"/>
      <c r="Z56" s="5"/>
    </row>
    <row r="57" spans="1:26" ht="12.75" customHeight="1" x14ac:dyDescent="0.2">
      <c r="A57" s="5"/>
      <c r="B57" s="4"/>
      <c r="C57" s="5"/>
      <c r="D57" s="59"/>
      <c r="E57" s="59"/>
      <c r="F57" s="59"/>
      <c r="G57" s="59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"/>
      <c r="V57" s="6"/>
      <c r="W57" s="6"/>
      <c r="X57" s="6"/>
      <c r="Y57" s="6"/>
      <c r="Z57" s="5"/>
    </row>
    <row r="58" spans="1:26" ht="12.75" customHeight="1" x14ac:dyDescent="0.2">
      <c r="A58" s="5"/>
      <c r="B58" s="4"/>
      <c r="C58" s="5"/>
      <c r="D58" s="59"/>
      <c r="E58" s="59"/>
      <c r="F58" s="59"/>
      <c r="G58" s="5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"/>
      <c r="V58" s="6"/>
      <c r="W58" s="6"/>
      <c r="X58" s="6"/>
      <c r="Y58" s="6"/>
      <c r="Z58" s="5"/>
    </row>
    <row r="59" spans="1:26" ht="12.75" customHeight="1" x14ac:dyDescent="0.2">
      <c r="A59" s="5"/>
      <c r="B59" s="4"/>
      <c r="C59" s="5"/>
      <c r="D59" s="59"/>
      <c r="E59" s="59"/>
      <c r="F59" s="59"/>
      <c r="G59" s="59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"/>
      <c r="V59" s="6"/>
      <c r="W59" s="6"/>
      <c r="X59" s="6"/>
      <c r="Y59" s="6"/>
      <c r="Z59" s="5"/>
    </row>
    <row r="60" spans="1:26" ht="12.75" customHeight="1" x14ac:dyDescent="0.2">
      <c r="A60" s="5"/>
      <c r="B60" s="4"/>
      <c r="C60" s="5"/>
      <c r="D60" s="59"/>
      <c r="E60" s="59"/>
      <c r="F60" s="59"/>
      <c r="G60" s="59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"/>
      <c r="V60" s="6"/>
      <c r="W60" s="6"/>
      <c r="X60" s="6"/>
      <c r="Y60" s="6"/>
      <c r="Z60" s="5"/>
    </row>
    <row r="61" spans="1:26" ht="12.75" customHeight="1" x14ac:dyDescent="0.2">
      <c r="A61" s="5"/>
      <c r="B61" s="5"/>
      <c r="C61" s="5"/>
      <c r="D61" s="59"/>
      <c r="E61" s="59"/>
      <c r="F61" s="59"/>
      <c r="G61" s="59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"/>
      <c r="V61" s="6"/>
      <c r="W61" s="6"/>
      <c r="X61" s="6"/>
      <c r="Y61" s="6"/>
      <c r="Z61" s="5"/>
    </row>
    <row r="62" spans="1:26" ht="12.75" customHeight="1" x14ac:dyDescent="0.2">
      <c r="A62" s="5"/>
      <c r="B62" s="5"/>
      <c r="C62" s="5"/>
      <c r="D62" s="59"/>
      <c r="E62" s="59"/>
      <c r="F62" s="59"/>
      <c r="G62" s="59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6"/>
      <c r="V62" s="6"/>
      <c r="W62" s="6"/>
      <c r="X62" s="6"/>
      <c r="Y62" s="6"/>
      <c r="Z62" s="5"/>
    </row>
    <row r="63" spans="1:26" ht="12.75" customHeight="1" x14ac:dyDescent="0.2">
      <c r="A63" s="5"/>
      <c r="B63" s="5"/>
      <c r="C63" s="5"/>
      <c r="D63" s="59"/>
      <c r="E63" s="59"/>
      <c r="F63" s="59"/>
      <c r="G63" s="59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"/>
      <c r="V63" s="6"/>
      <c r="W63" s="6"/>
      <c r="X63" s="6"/>
      <c r="Y63" s="6"/>
      <c r="Z63" s="5"/>
    </row>
    <row r="64" spans="1:26" ht="12.75" customHeight="1" x14ac:dyDescent="0.2">
      <c r="A64" s="5"/>
      <c r="B64" s="5"/>
      <c r="C64" s="5"/>
      <c r="D64" s="59"/>
      <c r="E64" s="59"/>
      <c r="F64" s="59"/>
      <c r="G64" s="59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"/>
      <c r="V64" s="6"/>
      <c r="W64" s="6"/>
      <c r="X64" s="6"/>
      <c r="Y64" s="6"/>
      <c r="Z64" s="5"/>
    </row>
    <row r="65" spans="1:26" ht="12.75" customHeight="1" x14ac:dyDescent="0.2">
      <c r="A65" s="5"/>
      <c r="B65" s="5"/>
      <c r="C65" s="5"/>
      <c r="D65" s="59"/>
      <c r="E65" s="59"/>
      <c r="F65" s="59"/>
      <c r="G65" s="59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"/>
      <c r="V65" s="6"/>
      <c r="W65" s="6"/>
      <c r="X65" s="6"/>
      <c r="Y65" s="6"/>
      <c r="Z65" s="5"/>
    </row>
    <row r="66" spans="1:26" ht="12.75" customHeight="1" x14ac:dyDescent="0.2">
      <c r="A66" s="5"/>
      <c r="B66" s="5"/>
      <c r="C66" s="5"/>
      <c r="D66" s="59"/>
      <c r="E66" s="59"/>
      <c r="F66" s="59"/>
      <c r="G66" s="59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"/>
      <c r="V66" s="6"/>
      <c r="W66" s="6"/>
      <c r="X66" s="6"/>
      <c r="Y66" s="6"/>
      <c r="Z66" s="5"/>
    </row>
    <row r="67" spans="1:26" ht="12.75" customHeight="1" x14ac:dyDescent="0.2">
      <c r="A67" s="5"/>
      <c r="B67" s="5"/>
      <c r="C67" s="5"/>
      <c r="D67" s="59"/>
      <c r="E67" s="59"/>
      <c r="F67" s="59"/>
      <c r="G67" s="59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"/>
      <c r="V67" s="6"/>
      <c r="W67" s="6"/>
      <c r="X67" s="6"/>
      <c r="Y67" s="6"/>
      <c r="Z67" s="5"/>
    </row>
    <row r="68" spans="1:26" ht="12.75" customHeight="1" x14ac:dyDescent="0.2">
      <c r="A68" s="5"/>
      <c r="B68" s="5"/>
      <c r="C68" s="5"/>
      <c r="D68" s="59"/>
      <c r="E68" s="59"/>
      <c r="F68" s="59"/>
      <c r="G68" s="59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6"/>
      <c r="V68" s="6"/>
      <c r="W68" s="6"/>
      <c r="X68" s="6"/>
      <c r="Y68" s="6"/>
      <c r="Z68" s="5"/>
    </row>
    <row r="69" spans="1:26" ht="12.75" customHeight="1" x14ac:dyDescent="0.2">
      <c r="A69" s="5"/>
      <c r="B69" s="5"/>
      <c r="C69" s="5"/>
      <c r="D69" s="59"/>
      <c r="E69" s="59"/>
      <c r="F69" s="59"/>
      <c r="G69" s="59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"/>
      <c r="V69" s="6"/>
      <c r="W69" s="6"/>
      <c r="X69" s="6"/>
      <c r="Y69" s="6"/>
      <c r="Z69" s="5"/>
    </row>
    <row r="70" spans="1:26" ht="12.75" customHeight="1" x14ac:dyDescent="0.2">
      <c r="A70" s="5"/>
      <c r="B70" s="5"/>
      <c r="C70" s="5"/>
      <c r="D70" s="5"/>
      <c r="E70" s="5"/>
      <c r="F70" s="59"/>
      <c r="G70" s="59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"/>
      <c r="V70" s="6"/>
      <c r="W70" s="6"/>
      <c r="X70" s="6"/>
      <c r="Y70" s="6"/>
      <c r="Z70" s="5"/>
    </row>
    <row r="71" spans="1:26" ht="12.75" customHeight="1" x14ac:dyDescent="0.2">
      <c r="A71" s="5"/>
      <c r="B71" s="5"/>
      <c r="C71" s="5"/>
      <c r="D71" s="5"/>
      <c r="E71" s="5"/>
      <c r="F71" s="5"/>
      <c r="G71" s="59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"/>
      <c r="V71" s="6"/>
      <c r="W71" s="6"/>
      <c r="X71" s="6"/>
      <c r="Y71" s="6"/>
      <c r="Z71" s="5"/>
    </row>
    <row r="72" spans="1:26" ht="12.75" customHeight="1" x14ac:dyDescent="0.2">
      <c r="A72" s="5"/>
      <c r="B72" s="5"/>
      <c r="C72" s="5"/>
      <c r="D72" s="5"/>
      <c r="E72" s="5"/>
      <c r="F72" s="5"/>
      <c r="G72" s="59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6"/>
      <c r="V72" s="6"/>
      <c r="W72" s="6"/>
      <c r="X72" s="6"/>
      <c r="Y72" s="6"/>
      <c r="Z72" s="5"/>
    </row>
    <row r="73" spans="1:26" ht="12.75" customHeight="1" x14ac:dyDescent="0.2">
      <c r="A73" s="5"/>
      <c r="B73" s="5"/>
      <c r="C73" s="5"/>
      <c r="D73" s="5"/>
      <c r="E73" s="5"/>
      <c r="F73" s="5"/>
      <c r="G73" s="59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6"/>
      <c r="V73" s="6"/>
      <c r="W73" s="6"/>
      <c r="X73" s="6"/>
      <c r="Y73" s="6"/>
      <c r="Z73" s="5"/>
    </row>
    <row r="74" spans="1:26" ht="12.7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6"/>
      <c r="V74" s="6"/>
      <c r="W74" s="6"/>
      <c r="X74" s="6"/>
      <c r="Y74" s="6"/>
      <c r="Z74" s="5"/>
    </row>
    <row r="75" spans="1:26" ht="12.7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6"/>
      <c r="V75" s="6"/>
      <c r="W75" s="6"/>
      <c r="X75" s="6"/>
      <c r="Y75" s="6"/>
      <c r="Z75" s="5"/>
    </row>
    <row r="76" spans="1:26" ht="12.7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"/>
      <c r="V76" s="6"/>
      <c r="W76" s="6"/>
      <c r="X76" s="6"/>
      <c r="Y76" s="6"/>
      <c r="Z76" s="5"/>
    </row>
    <row r="77" spans="1:26" ht="12.7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"/>
      <c r="V77" s="6"/>
      <c r="W77" s="6"/>
      <c r="X77" s="6"/>
      <c r="Y77" s="6"/>
      <c r="Z77" s="5"/>
    </row>
    <row r="78" spans="1:26" ht="12.75" customHeight="1" x14ac:dyDescent="0.2">
      <c r="A78" s="5"/>
      <c r="B78" s="4"/>
      <c r="C78" s="4"/>
      <c r="D78" s="4"/>
      <c r="E78" s="4"/>
      <c r="F78" s="4"/>
      <c r="G78" s="4"/>
      <c r="H78" s="4"/>
      <c r="I78" s="4"/>
      <c r="J78" s="4"/>
      <c r="K78" s="4"/>
      <c r="L78" s="7"/>
      <c r="M78" s="4"/>
      <c r="N78" s="5"/>
      <c r="O78" s="5"/>
      <c r="P78" s="5"/>
      <c r="Q78" s="5"/>
      <c r="R78" s="5"/>
      <c r="S78" s="5"/>
      <c r="T78" s="5"/>
      <c r="U78" s="6"/>
      <c r="V78" s="6"/>
      <c r="W78" s="6"/>
      <c r="X78" s="6"/>
      <c r="Y78" s="6"/>
      <c r="Z78" s="5"/>
    </row>
    <row r="79" spans="1:26" ht="12.75" customHeight="1" x14ac:dyDescent="0.2">
      <c r="A79" s="5"/>
      <c r="B79" s="4"/>
      <c r="C79" s="4"/>
      <c r="D79" s="4"/>
      <c r="E79" s="4"/>
      <c r="F79" s="4"/>
      <c r="G79" s="4"/>
      <c r="H79" s="4"/>
      <c r="I79" s="4"/>
      <c r="J79" s="4"/>
      <c r="K79" s="4"/>
      <c r="L79" s="7"/>
      <c r="M79" s="4"/>
      <c r="N79" s="5"/>
      <c r="O79" s="5"/>
      <c r="P79" s="5"/>
      <c r="Q79" s="5"/>
      <c r="R79" s="5"/>
      <c r="S79" s="5"/>
      <c r="T79" s="5"/>
      <c r="U79" s="6"/>
      <c r="V79" s="6"/>
      <c r="W79" s="6"/>
      <c r="X79" s="6"/>
      <c r="Y79" s="6"/>
      <c r="Z79" s="5"/>
    </row>
    <row r="80" spans="1:26" ht="12.75" customHeight="1" x14ac:dyDescent="0.2">
      <c r="A80" s="5"/>
      <c r="B80" s="4"/>
      <c r="C80" s="4"/>
      <c r="D80" s="4"/>
      <c r="E80" s="4"/>
      <c r="F80" s="4"/>
      <c r="G80" s="4"/>
      <c r="H80" s="4"/>
      <c r="I80" s="4"/>
      <c r="J80" s="4"/>
      <c r="K80" s="4"/>
      <c r="L80" s="7"/>
      <c r="M80" s="4"/>
      <c r="N80" s="5"/>
      <c r="O80" s="5"/>
      <c r="P80" s="5"/>
      <c r="Q80" s="5"/>
      <c r="R80" s="5"/>
      <c r="S80" s="5"/>
      <c r="T80" s="5"/>
      <c r="U80" s="6"/>
      <c r="V80" s="6"/>
      <c r="W80" s="6"/>
      <c r="X80" s="6"/>
      <c r="Y80" s="6"/>
      <c r="Z80" s="5"/>
    </row>
    <row r="81" spans="1:26" ht="12.75" customHeight="1" x14ac:dyDescent="0.2">
      <c r="A81" s="5"/>
      <c r="B81" s="4"/>
      <c r="C81" s="4"/>
      <c r="D81" s="4"/>
      <c r="E81" s="4"/>
      <c r="F81" s="4"/>
      <c r="G81" s="4"/>
      <c r="H81" s="4"/>
      <c r="I81" s="4"/>
      <c r="J81" s="4"/>
      <c r="K81" s="4"/>
      <c r="L81" s="7"/>
      <c r="M81" s="4"/>
      <c r="N81" s="5"/>
      <c r="O81" s="5"/>
      <c r="P81" s="5"/>
      <c r="Q81" s="5"/>
      <c r="R81" s="5"/>
      <c r="S81" s="5"/>
      <c r="T81" s="5"/>
      <c r="U81" s="6"/>
      <c r="V81" s="6"/>
      <c r="W81" s="6"/>
      <c r="X81" s="6"/>
      <c r="Y81" s="6"/>
      <c r="Z81" s="5"/>
    </row>
    <row r="82" spans="1:26" ht="12.75" customHeight="1" x14ac:dyDescent="0.2">
      <c r="A82" s="5"/>
      <c r="B82" s="4"/>
      <c r="C82" s="4"/>
      <c r="D82" s="4"/>
      <c r="E82" s="4"/>
      <c r="F82" s="4"/>
      <c r="G82" s="4"/>
      <c r="H82" s="4"/>
      <c r="I82" s="4"/>
      <c r="J82" s="4"/>
      <c r="K82" s="4"/>
      <c r="L82" s="7"/>
      <c r="M82" s="4"/>
      <c r="N82" s="5"/>
      <c r="O82" s="5"/>
      <c r="P82" s="5"/>
      <c r="Q82" s="5"/>
      <c r="R82" s="5"/>
      <c r="S82" s="5"/>
      <c r="T82" s="5"/>
      <c r="U82" s="6"/>
      <c r="V82" s="6"/>
      <c r="W82" s="6"/>
      <c r="X82" s="6"/>
      <c r="Y82" s="6"/>
      <c r="Z82" s="5"/>
    </row>
    <row r="83" spans="1:26" ht="12.75" customHeight="1" x14ac:dyDescent="0.2">
      <c r="A83" s="5"/>
      <c r="B83" s="4"/>
      <c r="C83" s="4"/>
      <c r="D83" s="4"/>
      <c r="E83" s="4"/>
      <c r="F83" s="4"/>
      <c r="G83" s="4"/>
      <c r="H83" s="4"/>
      <c r="I83" s="4"/>
      <c r="J83" s="4"/>
      <c r="K83" s="4"/>
      <c r="L83" s="7"/>
      <c r="M83" s="4"/>
      <c r="N83" s="5"/>
      <c r="O83" s="5"/>
      <c r="P83" s="5"/>
      <c r="Q83" s="5"/>
      <c r="R83" s="5"/>
      <c r="S83" s="5"/>
      <c r="T83" s="5"/>
      <c r="U83" s="6"/>
      <c r="V83" s="6"/>
      <c r="W83" s="6"/>
      <c r="X83" s="6"/>
      <c r="Y83" s="6"/>
      <c r="Z83" s="5"/>
    </row>
    <row r="84" spans="1:26" ht="12.75" customHeight="1" x14ac:dyDescent="0.2">
      <c r="A84" s="5"/>
      <c r="B84" s="4"/>
      <c r="C84" s="4"/>
      <c r="D84" s="4"/>
      <c r="E84" s="4"/>
      <c r="F84" s="4"/>
      <c r="G84" s="4"/>
      <c r="H84" s="4"/>
      <c r="I84" s="4"/>
      <c r="J84" s="4"/>
      <c r="K84" s="4"/>
      <c r="L84" s="7"/>
      <c r="M84" s="4"/>
      <c r="N84" s="5"/>
      <c r="O84" s="5"/>
      <c r="P84" s="5"/>
      <c r="Q84" s="5"/>
      <c r="R84" s="5"/>
      <c r="S84" s="5"/>
      <c r="T84" s="5"/>
      <c r="U84" s="6"/>
      <c r="V84" s="6"/>
      <c r="W84" s="6"/>
      <c r="X84" s="6"/>
      <c r="Y84" s="6"/>
      <c r="Z84" s="5"/>
    </row>
    <row r="85" spans="1:26" ht="12.75" customHeight="1" x14ac:dyDescent="0.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7"/>
      <c r="M85" s="4"/>
      <c r="N85" s="5"/>
      <c r="O85" s="5"/>
      <c r="P85" s="5"/>
      <c r="Q85" s="5"/>
      <c r="R85" s="5"/>
      <c r="S85" s="5"/>
      <c r="T85" s="5"/>
      <c r="U85" s="6"/>
      <c r="V85" s="6"/>
      <c r="W85" s="6"/>
      <c r="X85" s="6"/>
      <c r="Y85" s="6"/>
      <c r="Z85" s="5"/>
    </row>
    <row r="86" spans="1:26" ht="12.75" customHeight="1" x14ac:dyDescent="0.2">
      <c r="A86" s="5"/>
      <c r="B86" s="4"/>
      <c r="C86" s="4"/>
      <c r="D86" s="4"/>
      <c r="E86" s="4"/>
      <c r="F86" s="4"/>
      <c r="G86" s="4"/>
      <c r="H86" s="4"/>
      <c r="I86" s="4"/>
      <c r="J86" s="4"/>
      <c r="K86" s="4"/>
      <c r="L86" s="7"/>
      <c r="M86" s="4"/>
      <c r="N86" s="5"/>
      <c r="O86" s="5"/>
      <c r="P86" s="5"/>
      <c r="Q86" s="5"/>
      <c r="R86" s="5"/>
      <c r="S86" s="5"/>
      <c r="T86" s="5"/>
      <c r="U86" s="6"/>
      <c r="V86" s="6"/>
      <c r="W86" s="6"/>
      <c r="X86" s="6"/>
      <c r="Y86" s="6"/>
      <c r="Z86" s="5"/>
    </row>
    <row r="87" spans="1:26" ht="12.75" customHeight="1" x14ac:dyDescent="0.2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7"/>
      <c r="M87" s="4"/>
      <c r="N87" s="5"/>
      <c r="O87" s="5"/>
      <c r="P87" s="5"/>
      <c r="Q87" s="5"/>
      <c r="R87" s="5"/>
      <c r="S87" s="5"/>
      <c r="T87" s="5"/>
      <c r="U87" s="6"/>
      <c r="V87" s="6"/>
      <c r="W87" s="6"/>
      <c r="X87" s="6"/>
      <c r="Y87" s="6"/>
      <c r="Z87" s="5"/>
    </row>
    <row r="88" spans="1:26" ht="12.75" customHeight="1" x14ac:dyDescent="0.2">
      <c r="A88" s="5"/>
      <c r="B88" s="4"/>
      <c r="C88" s="4"/>
      <c r="D88" s="4"/>
      <c r="E88" s="4"/>
      <c r="F88" s="4"/>
      <c r="G88" s="4"/>
      <c r="H88" s="4"/>
      <c r="I88" s="4"/>
      <c r="J88" s="4"/>
      <c r="K88" s="4"/>
      <c r="L88" s="7"/>
      <c r="M88" s="4"/>
      <c r="N88" s="5"/>
      <c r="O88" s="5"/>
      <c r="P88" s="5"/>
      <c r="Q88" s="5"/>
      <c r="R88" s="5"/>
      <c r="S88" s="5"/>
      <c r="T88" s="5"/>
      <c r="U88" s="6"/>
      <c r="V88" s="6"/>
      <c r="W88" s="6"/>
      <c r="X88" s="6"/>
      <c r="Y88" s="6"/>
      <c r="Z88" s="5"/>
    </row>
    <row r="89" spans="1:26" ht="12.75" customHeight="1" x14ac:dyDescent="0.2">
      <c r="A89" s="5"/>
      <c r="B89" s="4"/>
      <c r="C89" s="4"/>
      <c r="D89" s="4"/>
      <c r="E89" s="4"/>
      <c r="F89" s="4"/>
      <c r="G89" s="4"/>
      <c r="H89" s="4"/>
      <c r="I89" s="4"/>
      <c r="J89" s="4"/>
      <c r="K89" s="4"/>
      <c r="L89" s="7"/>
      <c r="M89" s="4"/>
      <c r="N89" s="5"/>
      <c r="O89" s="5"/>
      <c r="P89" s="5"/>
      <c r="Q89" s="5"/>
      <c r="R89" s="5"/>
      <c r="S89" s="5"/>
      <c r="T89" s="5"/>
      <c r="U89" s="6"/>
      <c r="V89" s="6"/>
      <c r="W89" s="6"/>
      <c r="X89" s="6"/>
      <c r="Y89" s="6"/>
      <c r="Z89" s="5"/>
    </row>
    <row r="90" spans="1:26" ht="12.75" customHeight="1" x14ac:dyDescent="0.2">
      <c r="A90" s="5"/>
      <c r="B90" s="4"/>
      <c r="C90" s="4"/>
      <c r="D90" s="4"/>
      <c r="E90" s="4"/>
      <c r="F90" s="4"/>
      <c r="G90" s="4"/>
      <c r="H90" s="4"/>
      <c r="I90" s="4"/>
      <c r="J90" s="4"/>
      <c r="K90" s="4"/>
      <c r="L90" s="7"/>
      <c r="M90" s="4"/>
      <c r="N90" s="5"/>
      <c r="O90" s="5"/>
      <c r="P90" s="5"/>
      <c r="Q90" s="5"/>
      <c r="R90" s="5"/>
      <c r="S90" s="5"/>
      <c r="T90" s="5"/>
      <c r="U90" s="6"/>
      <c r="V90" s="6"/>
      <c r="W90" s="6"/>
      <c r="X90" s="6"/>
      <c r="Y90" s="6"/>
      <c r="Z90" s="5"/>
    </row>
    <row r="91" spans="1:26" ht="12.75" customHeight="1" x14ac:dyDescent="0.2">
      <c r="A91" s="5"/>
      <c r="B91" s="4"/>
      <c r="C91" s="4"/>
      <c r="D91" s="4"/>
      <c r="E91" s="4"/>
      <c r="F91" s="4"/>
      <c r="G91" s="4"/>
      <c r="H91" s="4"/>
      <c r="I91" s="4"/>
      <c r="J91" s="4"/>
      <c r="K91" s="4"/>
      <c r="L91" s="7"/>
      <c r="M91" s="4"/>
      <c r="N91" s="5"/>
      <c r="O91" s="5"/>
      <c r="P91" s="5"/>
      <c r="Q91" s="5"/>
      <c r="R91" s="5"/>
      <c r="S91" s="5"/>
      <c r="T91" s="5"/>
      <c r="U91" s="6"/>
      <c r="V91" s="6"/>
      <c r="W91" s="6"/>
      <c r="X91" s="6"/>
      <c r="Y91" s="6"/>
      <c r="Z91" s="5"/>
    </row>
    <row r="92" spans="1:26" ht="12.75" customHeight="1" x14ac:dyDescent="0.2">
      <c r="A92" s="5"/>
      <c r="B92" s="4"/>
      <c r="C92" s="4"/>
      <c r="D92" s="4"/>
      <c r="E92" s="4"/>
      <c r="F92" s="4"/>
      <c r="G92" s="4"/>
      <c r="H92" s="4"/>
      <c r="I92" s="4"/>
      <c r="J92" s="4"/>
      <c r="K92" s="4"/>
      <c r="L92" s="7"/>
      <c r="M92" s="4"/>
      <c r="N92" s="5"/>
      <c r="O92" s="5"/>
      <c r="P92" s="5"/>
      <c r="Q92" s="5"/>
      <c r="R92" s="5"/>
      <c r="S92" s="5"/>
      <c r="T92" s="5"/>
      <c r="U92" s="6"/>
      <c r="V92" s="6"/>
      <c r="W92" s="6"/>
      <c r="X92" s="6"/>
      <c r="Y92" s="6"/>
      <c r="Z92" s="5"/>
    </row>
    <row r="93" spans="1:26" ht="12.75" customHeight="1" x14ac:dyDescent="0.2">
      <c r="A93" s="5"/>
      <c r="B93" s="4"/>
      <c r="C93" s="4"/>
      <c r="D93" s="4"/>
      <c r="E93" s="4"/>
      <c r="F93" s="4"/>
      <c r="G93" s="4"/>
      <c r="H93" s="4"/>
      <c r="I93" s="4"/>
      <c r="J93" s="4"/>
      <c r="K93" s="4"/>
      <c r="L93" s="7"/>
      <c r="M93" s="4"/>
      <c r="N93" s="5"/>
      <c r="O93" s="5"/>
      <c r="P93" s="5"/>
      <c r="Q93" s="5"/>
      <c r="R93" s="5"/>
      <c r="S93" s="5"/>
      <c r="T93" s="5"/>
      <c r="U93" s="6"/>
      <c r="V93" s="6"/>
      <c r="W93" s="6"/>
      <c r="X93" s="6"/>
      <c r="Y93" s="6"/>
      <c r="Z93" s="5"/>
    </row>
    <row r="94" spans="1:26" ht="12.75" customHeight="1" x14ac:dyDescent="0.2">
      <c r="A94" s="5"/>
      <c r="B94" s="4"/>
      <c r="C94" s="4"/>
      <c r="D94" s="4"/>
      <c r="E94" s="4"/>
      <c r="F94" s="4"/>
      <c r="G94" s="4"/>
      <c r="H94" s="4"/>
      <c r="I94" s="4"/>
      <c r="J94" s="4"/>
      <c r="K94" s="4"/>
      <c r="L94" s="7"/>
      <c r="M94" s="4"/>
      <c r="N94" s="5"/>
      <c r="O94" s="5"/>
      <c r="P94" s="5"/>
      <c r="Q94" s="5"/>
      <c r="R94" s="5"/>
      <c r="S94" s="5"/>
      <c r="T94" s="5"/>
      <c r="U94" s="6"/>
      <c r="V94" s="6"/>
      <c r="W94" s="6"/>
      <c r="X94" s="6"/>
      <c r="Y94" s="6"/>
      <c r="Z94" s="5"/>
    </row>
    <row r="95" spans="1:26" ht="12.75" customHeight="1" x14ac:dyDescent="0.2">
      <c r="A95" s="5"/>
      <c r="B95" s="4"/>
      <c r="C95" s="4"/>
      <c r="D95" s="4"/>
      <c r="E95" s="4"/>
      <c r="F95" s="4"/>
      <c r="G95" s="4"/>
      <c r="H95" s="4"/>
      <c r="I95" s="4"/>
      <c r="J95" s="4"/>
      <c r="K95" s="4"/>
      <c r="L95" s="7"/>
      <c r="M95" s="4"/>
      <c r="N95" s="5"/>
      <c r="O95" s="5"/>
      <c r="P95" s="5"/>
      <c r="Q95" s="5"/>
      <c r="R95" s="5"/>
      <c r="S95" s="5"/>
      <c r="T95" s="5"/>
      <c r="U95" s="6"/>
      <c r="V95" s="6"/>
      <c r="W95" s="6"/>
      <c r="X95" s="6"/>
      <c r="Y95" s="6"/>
      <c r="Z95" s="5"/>
    </row>
    <row r="96" spans="1:26" ht="12.75" customHeight="1" x14ac:dyDescent="0.2">
      <c r="A96" s="5"/>
      <c r="B96" s="4"/>
      <c r="C96" s="4"/>
      <c r="D96" s="4"/>
      <c r="E96" s="4"/>
      <c r="F96" s="4"/>
      <c r="G96" s="4"/>
      <c r="H96" s="4"/>
      <c r="I96" s="4"/>
      <c r="J96" s="4"/>
      <c r="K96" s="4"/>
      <c r="L96" s="7"/>
      <c r="M96" s="4"/>
      <c r="N96" s="5"/>
      <c r="O96" s="5"/>
      <c r="P96" s="5"/>
      <c r="Q96" s="5"/>
      <c r="R96" s="5"/>
      <c r="S96" s="5"/>
      <c r="T96" s="5"/>
      <c r="U96" s="6"/>
      <c r="V96" s="6"/>
      <c r="W96" s="6"/>
      <c r="X96" s="6"/>
      <c r="Y96" s="6"/>
      <c r="Z96" s="5"/>
    </row>
    <row r="97" spans="1:26" ht="12.75" customHeight="1" x14ac:dyDescent="0.2">
      <c r="A97" s="5"/>
      <c r="B97" s="4"/>
      <c r="C97" s="4"/>
      <c r="D97" s="4"/>
      <c r="E97" s="4"/>
      <c r="F97" s="4"/>
      <c r="G97" s="4"/>
      <c r="H97" s="4"/>
      <c r="I97" s="4"/>
      <c r="J97" s="4"/>
      <c r="K97" s="4"/>
      <c r="L97" s="7"/>
      <c r="M97" s="4"/>
      <c r="N97" s="5"/>
      <c r="O97" s="5"/>
      <c r="P97" s="5"/>
      <c r="Q97" s="5"/>
      <c r="R97" s="5"/>
      <c r="S97" s="5"/>
      <c r="T97" s="5"/>
      <c r="U97" s="6"/>
      <c r="V97" s="6"/>
      <c r="W97" s="6"/>
      <c r="X97" s="6"/>
      <c r="Y97" s="6"/>
      <c r="Z97" s="5"/>
    </row>
    <row r="98" spans="1:26" ht="12.75" customHeight="1" x14ac:dyDescent="0.2">
      <c r="A98" s="5"/>
      <c r="B98" s="4"/>
      <c r="C98" s="4"/>
      <c r="D98" s="4"/>
      <c r="E98" s="4"/>
      <c r="F98" s="4"/>
      <c r="G98" s="4"/>
      <c r="H98" s="4"/>
      <c r="I98" s="4"/>
      <c r="J98" s="4"/>
      <c r="K98" s="4"/>
      <c r="L98" s="7"/>
      <c r="M98" s="4"/>
      <c r="N98" s="5"/>
      <c r="O98" s="5"/>
      <c r="P98" s="5"/>
      <c r="Q98" s="5"/>
      <c r="R98" s="5"/>
      <c r="S98" s="5"/>
      <c r="T98" s="5"/>
      <c r="U98" s="6"/>
      <c r="V98" s="6"/>
      <c r="W98" s="6"/>
      <c r="X98" s="6"/>
      <c r="Y98" s="6"/>
      <c r="Z98" s="5"/>
    </row>
    <row r="99" spans="1:26" ht="12.75" customHeight="1" x14ac:dyDescent="0.2">
      <c r="A99" s="5"/>
      <c r="B99" s="4"/>
      <c r="C99" s="4"/>
      <c r="D99" s="4"/>
      <c r="E99" s="4"/>
      <c r="F99" s="4"/>
      <c r="G99" s="4"/>
      <c r="H99" s="4"/>
      <c r="I99" s="4"/>
      <c r="J99" s="4"/>
      <c r="K99" s="4"/>
      <c r="L99" s="7"/>
      <c r="M99" s="4"/>
      <c r="N99" s="5"/>
      <c r="O99" s="5"/>
      <c r="P99" s="5"/>
      <c r="Q99" s="5"/>
      <c r="R99" s="5"/>
      <c r="S99" s="5"/>
      <c r="T99" s="5"/>
      <c r="U99" s="6"/>
      <c r="V99" s="6"/>
      <c r="W99" s="6"/>
      <c r="X99" s="6"/>
      <c r="Y99" s="6"/>
      <c r="Z99" s="5"/>
    </row>
    <row r="100" spans="1:26" ht="12.75" customHeight="1" x14ac:dyDescent="0.2">
      <c r="A100" s="5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7"/>
      <c r="M100" s="4"/>
      <c r="N100" s="5"/>
      <c r="O100" s="5"/>
      <c r="P100" s="5"/>
      <c r="Q100" s="5"/>
      <c r="R100" s="5"/>
      <c r="S100" s="5"/>
      <c r="T100" s="5"/>
      <c r="U100" s="6"/>
      <c r="V100" s="6"/>
      <c r="W100" s="6"/>
      <c r="X100" s="6"/>
      <c r="Y100" s="6"/>
      <c r="Z100" s="5"/>
    </row>
    <row r="101" spans="1:26" ht="12.75" customHeight="1" x14ac:dyDescent="0.2">
      <c r="A101" s="5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7"/>
      <c r="M101" s="4"/>
      <c r="N101" s="5"/>
      <c r="O101" s="5"/>
      <c r="P101" s="5"/>
      <c r="Q101" s="5"/>
      <c r="R101" s="5"/>
      <c r="S101" s="5"/>
      <c r="T101" s="5"/>
      <c r="U101" s="6"/>
      <c r="V101" s="6"/>
      <c r="W101" s="6"/>
      <c r="X101" s="6"/>
      <c r="Y101" s="6"/>
      <c r="Z101" s="5"/>
    </row>
    <row r="102" spans="1:26" ht="12.75" customHeight="1" x14ac:dyDescent="0.2">
      <c r="A102" s="5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7"/>
      <c r="M102" s="4"/>
      <c r="N102" s="5"/>
      <c r="O102" s="5"/>
      <c r="P102" s="5"/>
      <c r="Q102" s="5"/>
      <c r="R102" s="5"/>
      <c r="S102" s="5"/>
      <c r="T102" s="5"/>
      <c r="U102" s="6"/>
      <c r="V102" s="6"/>
      <c r="W102" s="6"/>
      <c r="X102" s="6"/>
      <c r="Y102" s="6"/>
      <c r="Z102" s="5"/>
    </row>
    <row r="103" spans="1:26" ht="12.75" customHeight="1" x14ac:dyDescent="0.2">
      <c r="A103" s="5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7"/>
      <c r="M103" s="4"/>
      <c r="N103" s="5"/>
      <c r="O103" s="5"/>
      <c r="P103" s="5"/>
      <c r="Q103" s="5"/>
      <c r="R103" s="5"/>
      <c r="S103" s="5"/>
      <c r="T103" s="5"/>
      <c r="U103" s="6"/>
      <c r="V103" s="6"/>
      <c r="W103" s="6"/>
      <c r="X103" s="6"/>
      <c r="Y103" s="6"/>
      <c r="Z103" s="5"/>
    </row>
    <row r="104" spans="1:26" ht="12.75" customHeight="1" x14ac:dyDescent="0.2">
      <c r="A104" s="5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7"/>
      <c r="M104" s="4"/>
      <c r="N104" s="5"/>
      <c r="O104" s="5"/>
      <c r="P104" s="5"/>
      <c r="Q104" s="5"/>
      <c r="R104" s="5"/>
      <c r="S104" s="5"/>
      <c r="T104" s="5"/>
      <c r="U104" s="6"/>
      <c r="V104" s="6"/>
      <c r="W104" s="6"/>
      <c r="X104" s="6"/>
      <c r="Y104" s="6"/>
      <c r="Z104" s="5"/>
    </row>
    <row r="105" spans="1:26" ht="12.75" customHeight="1" x14ac:dyDescent="0.2">
      <c r="A105" s="5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7"/>
      <c r="M105" s="4"/>
      <c r="N105" s="5"/>
      <c r="O105" s="5"/>
      <c r="P105" s="5"/>
      <c r="Q105" s="5"/>
      <c r="R105" s="5"/>
      <c r="S105" s="5"/>
      <c r="T105" s="5"/>
      <c r="U105" s="6"/>
      <c r="V105" s="6"/>
      <c r="W105" s="6"/>
      <c r="X105" s="6"/>
      <c r="Y105" s="6"/>
      <c r="Z105" s="5"/>
    </row>
    <row r="106" spans="1:26" ht="12.75" customHeight="1" x14ac:dyDescent="0.2">
      <c r="A106" s="5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7"/>
      <c r="M106" s="4"/>
      <c r="N106" s="5"/>
      <c r="O106" s="5"/>
      <c r="P106" s="5"/>
      <c r="Q106" s="5"/>
      <c r="R106" s="5"/>
      <c r="S106" s="5"/>
      <c r="T106" s="5"/>
      <c r="U106" s="6"/>
      <c r="V106" s="6"/>
      <c r="W106" s="6"/>
      <c r="X106" s="6"/>
      <c r="Y106" s="6"/>
      <c r="Z106" s="5"/>
    </row>
    <row r="107" spans="1:26" ht="12.75" customHeight="1" x14ac:dyDescent="0.2">
      <c r="A107" s="5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7"/>
      <c r="M107" s="4"/>
      <c r="N107" s="5"/>
      <c r="O107" s="5"/>
      <c r="P107" s="5"/>
      <c r="Q107" s="5"/>
      <c r="R107" s="5"/>
      <c r="S107" s="5"/>
      <c r="T107" s="5"/>
      <c r="U107" s="6"/>
      <c r="V107" s="6"/>
      <c r="W107" s="6"/>
      <c r="X107" s="6"/>
      <c r="Y107" s="6"/>
      <c r="Z107" s="5"/>
    </row>
    <row r="108" spans="1:26" ht="12.75" customHeight="1" x14ac:dyDescent="0.2">
      <c r="A108" s="5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7"/>
      <c r="M108" s="4"/>
      <c r="N108" s="5"/>
      <c r="O108" s="5"/>
      <c r="P108" s="5"/>
      <c r="Q108" s="5"/>
      <c r="R108" s="5"/>
      <c r="S108" s="5"/>
      <c r="T108" s="5"/>
      <c r="U108" s="6"/>
      <c r="V108" s="6"/>
      <c r="W108" s="6"/>
      <c r="X108" s="6"/>
      <c r="Y108" s="6"/>
      <c r="Z108" s="5"/>
    </row>
    <row r="109" spans="1:26" ht="12.75" customHeight="1" x14ac:dyDescent="0.2">
      <c r="A109" s="5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7"/>
      <c r="M109" s="4"/>
      <c r="N109" s="5"/>
      <c r="O109" s="5"/>
      <c r="P109" s="5"/>
      <c r="Q109" s="5"/>
      <c r="R109" s="5"/>
      <c r="S109" s="5"/>
      <c r="T109" s="5"/>
      <c r="U109" s="6"/>
      <c r="V109" s="6"/>
      <c r="W109" s="6"/>
      <c r="X109" s="6"/>
      <c r="Y109" s="6"/>
      <c r="Z109" s="5"/>
    </row>
    <row r="110" spans="1:26" ht="12.75" customHeight="1" x14ac:dyDescent="0.2">
      <c r="A110" s="5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7"/>
      <c r="M110" s="4"/>
      <c r="N110" s="5"/>
      <c r="O110" s="5"/>
      <c r="P110" s="5"/>
      <c r="Q110" s="5"/>
      <c r="R110" s="5"/>
      <c r="S110" s="5"/>
      <c r="T110" s="5"/>
      <c r="U110" s="6"/>
      <c r="V110" s="6"/>
      <c r="W110" s="6"/>
      <c r="X110" s="6"/>
      <c r="Y110" s="6"/>
      <c r="Z110" s="5"/>
    </row>
    <row r="111" spans="1:26" ht="12.75" customHeight="1" x14ac:dyDescent="0.2">
      <c r="A111" s="5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7"/>
      <c r="M111" s="4"/>
      <c r="N111" s="5"/>
      <c r="O111" s="5"/>
      <c r="P111" s="5"/>
      <c r="Q111" s="5"/>
      <c r="R111" s="5"/>
      <c r="S111" s="5"/>
      <c r="T111" s="5"/>
      <c r="U111" s="6"/>
      <c r="V111" s="6"/>
      <c r="W111" s="6"/>
      <c r="X111" s="6"/>
      <c r="Y111" s="6"/>
      <c r="Z111" s="5"/>
    </row>
    <row r="112" spans="1:26" ht="12.75" customHeight="1" x14ac:dyDescent="0.2">
      <c r="A112" s="5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7"/>
      <c r="M112" s="4"/>
      <c r="N112" s="5"/>
      <c r="O112" s="5"/>
      <c r="P112" s="5"/>
      <c r="Q112" s="5"/>
      <c r="R112" s="5"/>
      <c r="S112" s="5"/>
      <c r="T112" s="5"/>
      <c r="U112" s="6"/>
      <c r="V112" s="6"/>
      <c r="W112" s="6"/>
      <c r="X112" s="6"/>
      <c r="Y112" s="6"/>
      <c r="Z112" s="5"/>
    </row>
    <row r="113" spans="1:26" ht="12.75" customHeight="1" x14ac:dyDescent="0.2">
      <c r="A113" s="5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7"/>
      <c r="M113" s="4"/>
      <c r="N113" s="5"/>
      <c r="O113" s="5"/>
      <c r="P113" s="5"/>
      <c r="Q113" s="5"/>
      <c r="R113" s="5"/>
      <c r="S113" s="5"/>
      <c r="T113" s="5"/>
      <c r="U113" s="6"/>
      <c r="V113" s="6"/>
      <c r="W113" s="6"/>
      <c r="X113" s="6"/>
      <c r="Y113" s="6"/>
      <c r="Z113" s="5"/>
    </row>
    <row r="114" spans="1:26" ht="12.75" customHeight="1" x14ac:dyDescent="0.2">
      <c r="A114" s="5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7"/>
      <c r="M114" s="4"/>
      <c r="N114" s="5"/>
      <c r="O114" s="5"/>
      <c r="P114" s="5"/>
      <c r="Q114" s="5"/>
      <c r="R114" s="5"/>
      <c r="S114" s="5"/>
      <c r="T114" s="5"/>
      <c r="U114" s="6"/>
      <c r="V114" s="6"/>
      <c r="W114" s="6"/>
      <c r="X114" s="6"/>
      <c r="Y114" s="6"/>
      <c r="Z114" s="5"/>
    </row>
    <row r="115" spans="1:26" ht="12.75" customHeight="1" x14ac:dyDescent="0.2">
      <c r="A115" s="5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7"/>
      <c r="M115" s="4"/>
      <c r="N115" s="5"/>
      <c r="O115" s="5"/>
      <c r="P115" s="5"/>
      <c r="Q115" s="5"/>
      <c r="R115" s="5"/>
      <c r="S115" s="5"/>
      <c r="T115" s="5"/>
      <c r="U115" s="6"/>
      <c r="V115" s="6"/>
      <c r="W115" s="6"/>
      <c r="X115" s="6"/>
      <c r="Y115" s="6"/>
      <c r="Z115" s="5"/>
    </row>
    <row r="116" spans="1:26" ht="12.75" customHeight="1" x14ac:dyDescent="0.2">
      <c r="A116" s="5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7"/>
      <c r="M116" s="4"/>
      <c r="N116" s="5"/>
      <c r="O116" s="5"/>
      <c r="P116" s="5"/>
      <c r="Q116" s="5"/>
      <c r="R116" s="5"/>
      <c r="S116" s="5"/>
      <c r="T116" s="5"/>
      <c r="U116" s="6"/>
      <c r="V116" s="6"/>
      <c r="W116" s="6"/>
      <c r="X116" s="6"/>
      <c r="Y116" s="6"/>
      <c r="Z116" s="5"/>
    </row>
    <row r="117" spans="1:26" ht="12.75" customHeight="1" x14ac:dyDescent="0.2">
      <c r="A117" s="5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7"/>
      <c r="M117" s="4"/>
      <c r="N117" s="5"/>
      <c r="O117" s="5"/>
      <c r="P117" s="5"/>
      <c r="Q117" s="5"/>
      <c r="R117" s="5"/>
      <c r="S117" s="5"/>
      <c r="T117" s="5"/>
      <c r="U117" s="6"/>
      <c r="V117" s="6"/>
      <c r="W117" s="6"/>
      <c r="X117" s="6"/>
      <c r="Y117" s="6"/>
      <c r="Z117" s="5"/>
    </row>
    <row r="118" spans="1:26" ht="12.75" customHeight="1" x14ac:dyDescent="0.2">
      <c r="A118" s="5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7"/>
      <c r="M118" s="4"/>
      <c r="N118" s="5"/>
      <c r="O118" s="5"/>
      <c r="P118" s="5"/>
      <c r="Q118" s="5"/>
      <c r="R118" s="5"/>
      <c r="S118" s="5"/>
      <c r="T118" s="5"/>
      <c r="U118" s="6"/>
      <c r="V118" s="6"/>
      <c r="W118" s="6"/>
      <c r="X118" s="6"/>
      <c r="Y118" s="6"/>
      <c r="Z118" s="5"/>
    </row>
    <row r="119" spans="1:26" ht="12.75" customHeight="1" x14ac:dyDescent="0.2">
      <c r="A119" s="5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7"/>
      <c r="M119" s="4"/>
      <c r="N119" s="5"/>
      <c r="O119" s="5"/>
      <c r="P119" s="5"/>
      <c r="Q119" s="5"/>
      <c r="R119" s="5"/>
      <c r="S119" s="5"/>
      <c r="T119" s="5"/>
      <c r="U119" s="6"/>
      <c r="V119" s="6"/>
      <c r="W119" s="6"/>
      <c r="X119" s="6"/>
      <c r="Y119" s="6"/>
      <c r="Z119" s="5"/>
    </row>
    <row r="120" spans="1:26" ht="12.75" customHeight="1" x14ac:dyDescent="0.2">
      <c r="A120" s="5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7"/>
      <c r="M120" s="4"/>
      <c r="N120" s="5"/>
      <c r="O120" s="5"/>
      <c r="P120" s="5"/>
      <c r="Q120" s="5"/>
      <c r="R120" s="5"/>
      <c r="S120" s="5"/>
      <c r="T120" s="5"/>
      <c r="U120" s="6"/>
      <c r="V120" s="6"/>
      <c r="W120" s="6"/>
      <c r="X120" s="6"/>
      <c r="Y120" s="6"/>
      <c r="Z120" s="5"/>
    </row>
    <row r="121" spans="1:26" ht="12.75" customHeight="1" x14ac:dyDescent="0.2">
      <c r="A121" s="5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7"/>
      <c r="M121" s="4"/>
      <c r="N121" s="5"/>
      <c r="O121" s="5"/>
      <c r="P121" s="5"/>
      <c r="Q121" s="5"/>
      <c r="R121" s="5"/>
      <c r="S121" s="5"/>
      <c r="T121" s="5"/>
      <c r="U121" s="6"/>
      <c r="V121" s="6"/>
      <c r="W121" s="6"/>
      <c r="X121" s="6"/>
      <c r="Y121" s="6"/>
      <c r="Z121" s="5"/>
    </row>
    <row r="122" spans="1:26" ht="12.75" customHeight="1" x14ac:dyDescent="0.2">
      <c r="A122" s="5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7"/>
      <c r="M122" s="4"/>
      <c r="N122" s="5"/>
      <c r="O122" s="5"/>
      <c r="P122" s="5"/>
      <c r="Q122" s="5"/>
      <c r="R122" s="5"/>
      <c r="S122" s="5"/>
      <c r="T122" s="5"/>
      <c r="U122" s="6"/>
      <c r="V122" s="6"/>
      <c r="W122" s="6"/>
      <c r="X122" s="6"/>
      <c r="Y122" s="6"/>
      <c r="Z122" s="5"/>
    </row>
    <row r="123" spans="1:26" ht="12.75" customHeight="1" x14ac:dyDescent="0.2">
      <c r="A123" s="5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7"/>
      <c r="M123" s="4"/>
      <c r="N123" s="5"/>
      <c r="O123" s="5"/>
      <c r="P123" s="5"/>
      <c r="Q123" s="5"/>
      <c r="R123" s="5"/>
      <c r="S123" s="5"/>
      <c r="T123" s="5"/>
      <c r="U123" s="6"/>
      <c r="V123" s="6"/>
      <c r="W123" s="6"/>
      <c r="X123" s="6"/>
      <c r="Y123" s="6"/>
      <c r="Z123" s="5"/>
    </row>
    <row r="124" spans="1:26" ht="12.75" customHeight="1" x14ac:dyDescent="0.2">
      <c r="A124" s="5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7"/>
      <c r="M124" s="4"/>
      <c r="N124" s="5"/>
      <c r="O124" s="5"/>
      <c r="P124" s="5"/>
      <c r="Q124" s="5"/>
      <c r="R124" s="5"/>
      <c r="S124" s="5"/>
      <c r="T124" s="5"/>
      <c r="U124" s="6"/>
      <c r="V124" s="6"/>
      <c r="W124" s="6"/>
      <c r="X124" s="6"/>
      <c r="Y124" s="6"/>
      <c r="Z124" s="5"/>
    </row>
    <row r="125" spans="1:26" ht="12.75" customHeight="1" x14ac:dyDescent="0.2">
      <c r="A125" s="5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7"/>
      <c r="M125" s="4"/>
      <c r="N125" s="5"/>
      <c r="O125" s="5"/>
      <c r="P125" s="5"/>
      <c r="Q125" s="5"/>
      <c r="R125" s="5"/>
      <c r="S125" s="5"/>
      <c r="T125" s="5"/>
      <c r="U125" s="6"/>
      <c r="V125" s="6"/>
      <c r="W125" s="6"/>
      <c r="X125" s="6"/>
      <c r="Y125" s="6"/>
      <c r="Z125" s="5"/>
    </row>
    <row r="126" spans="1:26" ht="12.75" customHeight="1" x14ac:dyDescent="0.2">
      <c r="A126" s="5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7"/>
      <c r="M126" s="4"/>
      <c r="N126" s="5"/>
      <c r="O126" s="5"/>
      <c r="P126" s="5"/>
      <c r="Q126" s="5"/>
      <c r="R126" s="5"/>
      <c r="S126" s="5"/>
      <c r="T126" s="5"/>
      <c r="U126" s="6"/>
      <c r="V126" s="6"/>
      <c r="W126" s="6"/>
      <c r="X126" s="6"/>
      <c r="Y126" s="6"/>
      <c r="Z126" s="5"/>
    </row>
    <row r="127" spans="1:26" ht="12.75" customHeight="1" x14ac:dyDescent="0.2">
      <c r="A127" s="5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7"/>
      <c r="M127" s="4"/>
      <c r="N127" s="5"/>
      <c r="O127" s="5"/>
      <c r="P127" s="5"/>
      <c r="Q127" s="5"/>
      <c r="R127" s="5"/>
      <c r="S127" s="5"/>
      <c r="T127" s="5"/>
      <c r="U127" s="6"/>
      <c r="V127" s="6"/>
      <c r="W127" s="6"/>
      <c r="X127" s="6"/>
      <c r="Y127" s="6"/>
      <c r="Z127" s="5"/>
    </row>
    <row r="128" spans="1:26" ht="12.75" customHeight="1" x14ac:dyDescent="0.2">
      <c r="A128" s="5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7"/>
      <c r="M128" s="4"/>
      <c r="N128" s="5"/>
      <c r="O128" s="5"/>
      <c r="P128" s="5"/>
      <c r="Q128" s="5"/>
      <c r="R128" s="5"/>
      <c r="S128" s="5"/>
      <c r="T128" s="5"/>
      <c r="U128" s="6"/>
      <c r="V128" s="6"/>
      <c r="W128" s="6"/>
      <c r="X128" s="6"/>
      <c r="Y128" s="6"/>
      <c r="Z128" s="5"/>
    </row>
    <row r="129" spans="1:26" ht="12.75" customHeight="1" x14ac:dyDescent="0.2">
      <c r="A129" s="5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7"/>
      <c r="M129" s="4"/>
      <c r="N129" s="5"/>
      <c r="O129" s="5"/>
      <c r="P129" s="5"/>
      <c r="Q129" s="5"/>
      <c r="R129" s="5"/>
      <c r="S129" s="5"/>
      <c r="T129" s="5"/>
      <c r="U129" s="6"/>
      <c r="V129" s="6"/>
      <c r="W129" s="6"/>
      <c r="X129" s="6"/>
      <c r="Y129" s="6"/>
      <c r="Z129" s="5"/>
    </row>
    <row r="130" spans="1:26" ht="12.75" customHeight="1" x14ac:dyDescent="0.2">
      <c r="A130" s="5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7"/>
      <c r="M130" s="4"/>
      <c r="N130" s="5"/>
      <c r="O130" s="5"/>
      <c r="P130" s="5"/>
      <c r="Q130" s="5"/>
      <c r="R130" s="5"/>
      <c r="S130" s="5"/>
      <c r="T130" s="5"/>
      <c r="U130" s="6"/>
      <c r="V130" s="6"/>
      <c r="W130" s="6"/>
      <c r="X130" s="6"/>
      <c r="Y130" s="6"/>
      <c r="Z130" s="5"/>
    </row>
    <row r="131" spans="1:26" ht="12.75" customHeight="1" x14ac:dyDescent="0.2">
      <c r="A131" s="5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7"/>
      <c r="M131" s="4"/>
      <c r="N131" s="5"/>
      <c r="O131" s="5"/>
      <c r="P131" s="5"/>
      <c r="Q131" s="5"/>
      <c r="R131" s="5"/>
      <c r="S131" s="5"/>
      <c r="T131" s="5"/>
      <c r="U131" s="6"/>
      <c r="V131" s="6"/>
      <c r="W131" s="6"/>
      <c r="X131" s="6"/>
      <c r="Y131" s="6"/>
      <c r="Z131" s="5"/>
    </row>
    <row r="132" spans="1:26" ht="12.75" customHeight="1" x14ac:dyDescent="0.2">
      <c r="A132" s="5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7"/>
      <c r="M132" s="4"/>
      <c r="N132" s="5"/>
      <c r="O132" s="5"/>
      <c r="P132" s="5"/>
      <c r="Q132" s="5"/>
      <c r="R132" s="5"/>
      <c r="S132" s="5"/>
      <c r="T132" s="5"/>
      <c r="U132" s="6"/>
      <c r="V132" s="6"/>
      <c r="W132" s="6"/>
      <c r="X132" s="6"/>
      <c r="Y132" s="6"/>
      <c r="Z132" s="5"/>
    </row>
    <row r="133" spans="1:26" ht="12.75" customHeight="1" x14ac:dyDescent="0.2">
      <c r="A133" s="5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7"/>
      <c r="M133" s="4"/>
      <c r="N133" s="5"/>
      <c r="O133" s="5"/>
      <c r="P133" s="5"/>
      <c r="Q133" s="5"/>
      <c r="R133" s="5"/>
      <c r="S133" s="5"/>
      <c r="T133" s="5"/>
      <c r="U133" s="6"/>
      <c r="V133" s="6"/>
      <c r="W133" s="6"/>
      <c r="X133" s="6"/>
      <c r="Y133" s="6"/>
      <c r="Z133" s="5"/>
    </row>
    <row r="134" spans="1:26" ht="12.75" customHeight="1" x14ac:dyDescent="0.2">
      <c r="A134" s="5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7"/>
      <c r="M134" s="4"/>
      <c r="N134" s="5"/>
      <c r="O134" s="5"/>
      <c r="P134" s="5"/>
      <c r="Q134" s="5"/>
      <c r="R134" s="5"/>
      <c r="S134" s="5"/>
      <c r="T134" s="5"/>
      <c r="U134" s="6"/>
      <c r="V134" s="6"/>
      <c r="W134" s="6"/>
      <c r="X134" s="6"/>
      <c r="Y134" s="6"/>
      <c r="Z134" s="5"/>
    </row>
    <row r="135" spans="1:26" ht="12.75" customHeight="1" x14ac:dyDescent="0.2">
      <c r="A135" s="5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7"/>
      <c r="M135" s="4"/>
      <c r="N135" s="5"/>
      <c r="O135" s="5"/>
      <c r="P135" s="5"/>
      <c r="Q135" s="5"/>
      <c r="R135" s="5"/>
      <c r="S135" s="5"/>
      <c r="T135" s="5"/>
      <c r="U135" s="6"/>
      <c r="V135" s="6"/>
      <c r="W135" s="6"/>
      <c r="X135" s="6"/>
      <c r="Y135" s="6"/>
      <c r="Z135" s="5"/>
    </row>
    <row r="136" spans="1:26" ht="12.75" customHeight="1" x14ac:dyDescent="0.2">
      <c r="A136" s="5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7"/>
      <c r="M136" s="4"/>
      <c r="N136" s="5"/>
      <c r="O136" s="5"/>
      <c r="P136" s="5"/>
      <c r="Q136" s="5"/>
      <c r="R136" s="5"/>
      <c r="S136" s="5"/>
      <c r="T136" s="5"/>
      <c r="U136" s="6"/>
      <c r="V136" s="6"/>
      <c r="W136" s="6"/>
      <c r="X136" s="6"/>
      <c r="Y136" s="6"/>
      <c r="Z136" s="5"/>
    </row>
    <row r="137" spans="1:26" ht="12.75" customHeight="1" x14ac:dyDescent="0.2">
      <c r="A137" s="5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7"/>
      <c r="M137" s="4"/>
      <c r="N137" s="5"/>
      <c r="O137" s="5"/>
      <c r="P137" s="5"/>
      <c r="Q137" s="5"/>
      <c r="R137" s="5"/>
      <c r="S137" s="5"/>
      <c r="T137" s="5"/>
      <c r="U137" s="6"/>
      <c r="V137" s="6"/>
      <c r="W137" s="6"/>
      <c r="X137" s="6"/>
      <c r="Y137" s="6"/>
      <c r="Z137" s="5"/>
    </row>
    <row r="138" spans="1:26" ht="12.75" customHeight="1" x14ac:dyDescent="0.2">
      <c r="A138" s="5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7"/>
      <c r="M138" s="4"/>
      <c r="N138" s="5"/>
      <c r="O138" s="5"/>
      <c r="P138" s="5"/>
      <c r="Q138" s="5"/>
      <c r="R138" s="5"/>
      <c r="S138" s="5"/>
      <c r="T138" s="5"/>
      <c r="U138" s="6"/>
      <c r="V138" s="6"/>
      <c r="W138" s="6"/>
      <c r="X138" s="6"/>
      <c r="Y138" s="6"/>
      <c r="Z138" s="5"/>
    </row>
    <row r="139" spans="1:26" ht="12.75" customHeight="1" x14ac:dyDescent="0.2">
      <c r="A139" s="5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7"/>
      <c r="M139" s="4"/>
      <c r="N139" s="5"/>
      <c r="O139" s="5"/>
      <c r="P139" s="5"/>
      <c r="Q139" s="5"/>
      <c r="R139" s="5"/>
      <c r="S139" s="5"/>
      <c r="T139" s="5"/>
      <c r="U139" s="6"/>
      <c r="V139" s="6"/>
      <c r="W139" s="6"/>
      <c r="X139" s="6"/>
      <c r="Y139" s="6"/>
      <c r="Z139" s="5"/>
    </row>
    <row r="140" spans="1:26" ht="12.75" customHeight="1" x14ac:dyDescent="0.2">
      <c r="A140" s="5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7"/>
      <c r="M140" s="4"/>
      <c r="N140" s="5"/>
      <c r="O140" s="5"/>
      <c r="P140" s="5"/>
      <c r="Q140" s="5"/>
      <c r="R140" s="5"/>
      <c r="S140" s="5"/>
      <c r="T140" s="5"/>
      <c r="U140" s="6"/>
      <c r="V140" s="6"/>
      <c r="W140" s="6"/>
      <c r="X140" s="6"/>
      <c r="Y140" s="6"/>
      <c r="Z140" s="5"/>
    </row>
    <row r="141" spans="1:26" ht="12.75" customHeight="1" x14ac:dyDescent="0.2">
      <c r="A141" s="5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7"/>
      <c r="M141" s="4"/>
      <c r="N141" s="5"/>
      <c r="O141" s="5"/>
      <c r="P141" s="5"/>
      <c r="Q141" s="5"/>
      <c r="R141" s="5"/>
      <c r="S141" s="5"/>
      <c r="T141" s="5"/>
      <c r="U141" s="6"/>
      <c r="V141" s="6"/>
      <c r="W141" s="6"/>
      <c r="X141" s="6"/>
      <c r="Y141" s="6"/>
      <c r="Z141" s="5"/>
    </row>
    <row r="142" spans="1:26" ht="12.75" customHeight="1" x14ac:dyDescent="0.2">
      <c r="A142" s="5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7"/>
      <c r="M142" s="4"/>
      <c r="N142" s="5"/>
      <c r="O142" s="5"/>
      <c r="P142" s="5"/>
      <c r="Q142" s="5"/>
      <c r="R142" s="5"/>
      <c r="S142" s="5"/>
      <c r="T142" s="5"/>
      <c r="U142" s="6"/>
      <c r="V142" s="6"/>
      <c r="W142" s="6"/>
      <c r="X142" s="6"/>
      <c r="Y142" s="6"/>
      <c r="Z142" s="5"/>
    </row>
    <row r="143" spans="1:26" ht="12.75" customHeight="1" x14ac:dyDescent="0.2">
      <c r="A143" s="5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7"/>
      <c r="M143" s="4"/>
      <c r="N143" s="5"/>
      <c r="O143" s="5"/>
      <c r="P143" s="5"/>
      <c r="Q143" s="5"/>
      <c r="R143" s="5"/>
      <c r="S143" s="5"/>
      <c r="T143" s="5"/>
      <c r="U143" s="6"/>
      <c r="V143" s="6"/>
      <c r="W143" s="6"/>
      <c r="X143" s="6"/>
      <c r="Y143" s="6"/>
      <c r="Z143" s="5"/>
    </row>
    <row r="144" spans="1:26" ht="12.75" customHeight="1" x14ac:dyDescent="0.2">
      <c r="A144" s="5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7"/>
      <c r="M144" s="4"/>
      <c r="N144" s="5"/>
      <c r="O144" s="5"/>
      <c r="P144" s="5"/>
      <c r="Q144" s="5"/>
      <c r="R144" s="5"/>
      <c r="S144" s="5"/>
      <c r="T144" s="5"/>
      <c r="U144" s="6"/>
      <c r="V144" s="6"/>
      <c r="W144" s="6"/>
      <c r="X144" s="6"/>
      <c r="Y144" s="6"/>
      <c r="Z144" s="5"/>
    </row>
    <row r="145" spans="1:26" ht="12.75" customHeight="1" x14ac:dyDescent="0.2">
      <c r="A145" s="5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7"/>
      <c r="M145" s="4"/>
      <c r="N145" s="5"/>
      <c r="O145" s="5"/>
      <c r="P145" s="5"/>
      <c r="Q145" s="5"/>
      <c r="R145" s="5"/>
      <c r="S145" s="5"/>
      <c r="T145" s="5"/>
      <c r="U145" s="6"/>
      <c r="V145" s="6"/>
      <c r="W145" s="6"/>
      <c r="X145" s="6"/>
      <c r="Y145" s="6"/>
      <c r="Z145" s="5"/>
    </row>
    <row r="146" spans="1:26" ht="12.75" customHeight="1" x14ac:dyDescent="0.2">
      <c r="A146" s="5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7"/>
      <c r="M146" s="4"/>
      <c r="N146" s="5"/>
      <c r="O146" s="5"/>
      <c r="P146" s="5"/>
      <c r="Q146" s="5"/>
      <c r="R146" s="5"/>
      <c r="S146" s="5"/>
      <c r="T146" s="5"/>
      <c r="U146" s="6"/>
      <c r="V146" s="6"/>
      <c r="W146" s="6"/>
      <c r="X146" s="6"/>
      <c r="Y146" s="6"/>
      <c r="Z146" s="5"/>
    </row>
    <row r="147" spans="1:26" ht="12.75" customHeight="1" x14ac:dyDescent="0.2">
      <c r="A147" s="5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7"/>
      <c r="M147" s="4"/>
      <c r="N147" s="5"/>
      <c r="O147" s="5"/>
      <c r="P147" s="5"/>
      <c r="Q147" s="5"/>
      <c r="R147" s="5"/>
      <c r="S147" s="5"/>
      <c r="T147" s="5"/>
      <c r="U147" s="6"/>
      <c r="V147" s="6"/>
      <c r="W147" s="6"/>
      <c r="X147" s="6"/>
      <c r="Y147" s="6"/>
      <c r="Z147" s="5"/>
    </row>
    <row r="148" spans="1:26" ht="12.75" customHeight="1" x14ac:dyDescent="0.2">
      <c r="A148" s="5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7"/>
      <c r="M148" s="4"/>
      <c r="N148" s="5"/>
      <c r="O148" s="5"/>
      <c r="P148" s="5"/>
      <c r="Q148" s="5"/>
      <c r="R148" s="5"/>
      <c r="S148" s="5"/>
      <c r="T148" s="5"/>
      <c r="U148" s="6"/>
      <c r="V148" s="6"/>
      <c r="W148" s="6"/>
      <c r="X148" s="6"/>
      <c r="Y148" s="6"/>
      <c r="Z148" s="5"/>
    </row>
    <row r="149" spans="1:26" ht="12.75" customHeight="1" x14ac:dyDescent="0.2">
      <c r="A149" s="5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7"/>
      <c r="M149" s="4"/>
      <c r="N149" s="5"/>
      <c r="O149" s="5"/>
      <c r="P149" s="5"/>
      <c r="Q149" s="5"/>
      <c r="R149" s="5"/>
      <c r="S149" s="5"/>
      <c r="T149" s="5"/>
      <c r="U149" s="6"/>
      <c r="V149" s="6"/>
      <c r="W149" s="6"/>
      <c r="X149" s="6"/>
      <c r="Y149" s="6"/>
      <c r="Z149" s="5"/>
    </row>
    <row r="150" spans="1:26" ht="12.75" customHeight="1" x14ac:dyDescent="0.2">
      <c r="A150" s="5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7"/>
      <c r="M150" s="4"/>
      <c r="N150" s="5"/>
      <c r="O150" s="5"/>
      <c r="P150" s="5"/>
      <c r="Q150" s="5"/>
      <c r="R150" s="5"/>
      <c r="S150" s="5"/>
      <c r="T150" s="5"/>
      <c r="U150" s="6"/>
      <c r="V150" s="6"/>
      <c r="W150" s="6"/>
      <c r="X150" s="6"/>
      <c r="Y150" s="6"/>
      <c r="Z150" s="5"/>
    </row>
    <row r="151" spans="1:26" ht="12.75" customHeight="1" x14ac:dyDescent="0.2">
      <c r="A151" s="5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7"/>
      <c r="M151" s="4"/>
      <c r="N151" s="5"/>
      <c r="O151" s="5"/>
      <c r="P151" s="5"/>
      <c r="Q151" s="5"/>
      <c r="R151" s="5"/>
      <c r="S151" s="5"/>
      <c r="T151" s="5"/>
      <c r="U151" s="6"/>
      <c r="V151" s="6"/>
      <c r="W151" s="6"/>
      <c r="X151" s="6"/>
      <c r="Y151" s="6"/>
      <c r="Z151" s="5"/>
    </row>
    <row r="152" spans="1:26" ht="12.75" customHeight="1" x14ac:dyDescent="0.2">
      <c r="A152" s="5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7"/>
      <c r="M152" s="4"/>
      <c r="N152" s="5"/>
      <c r="O152" s="5"/>
      <c r="P152" s="5"/>
      <c r="Q152" s="5"/>
      <c r="R152" s="5"/>
      <c r="S152" s="5"/>
      <c r="T152" s="5"/>
      <c r="U152" s="6"/>
      <c r="V152" s="6"/>
      <c r="W152" s="6"/>
      <c r="X152" s="6"/>
      <c r="Y152" s="6"/>
      <c r="Z152" s="5"/>
    </row>
    <row r="153" spans="1:26" ht="12.75" customHeight="1" x14ac:dyDescent="0.2">
      <c r="A153" s="5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7"/>
      <c r="M153" s="4"/>
      <c r="N153" s="5"/>
      <c r="O153" s="5"/>
      <c r="P153" s="5"/>
      <c r="Q153" s="5"/>
      <c r="R153" s="5"/>
      <c r="S153" s="5"/>
      <c r="T153" s="5"/>
      <c r="U153" s="6"/>
      <c r="V153" s="6"/>
      <c r="W153" s="6"/>
      <c r="X153" s="6"/>
      <c r="Y153" s="6"/>
      <c r="Z153" s="5"/>
    </row>
    <row r="154" spans="1:26" ht="12.75" customHeight="1" x14ac:dyDescent="0.2">
      <c r="A154" s="5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7"/>
      <c r="M154" s="4"/>
      <c r="N154" s="5"/>
      <c r="O154" s="5"/>
      <c r="P154" s="5"/>
      <c r="Q154" s="5"/>
      <c r="R154" s="5"/>
      <c r="S154" s="5"/>
      <c r="T154" s="5"/>
      <c r="U154" s="6"/>
      <c r="V154" s="6"/>
      <c r="W154" s="6"/>
      <c r="X154" s="6"/>
      <c r="Y154" s="6"/>
      <c r="Z154" s="5"/>
    </row>
    <row r="155" spans="1:26" ht="12.75" customHeight="1" x14ac:dyDescent="0.2">
      <c r="A155" s="5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7"/>
      <c r="M155" s="4"/>
      <c r="N155" s="5"/>
      <c r="O155" s="5"/>
      <c r="P155" s="5"/>
      <c r="Q155" s="5"/>
      <c r="R155" s="5"/>
      <c r="S155" s="5"/>
      <c r="T155" s="5"/>
      <c r="U155" s="6"/>
      <c r="V155" s="6"/>
      <c r="W155" s="6"/>
      <c r="X155" s="6"/>
      <c r="Y155" s="6"/>
      <c r="Z155" s="5"/>
    </row>
    <row r="156" spans="1:26" ht="12.75" customHeight="1" x14ac:dyDescent="0.2">
      <c r="A156" s="5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7"/>
      <c r="M156" s="4"/>
      <c r="N156" s="5"/>
      <c r="O156" s="5"/>
      <c r="P156" s="5"/>
      <c r="Q156" s="5"/>
      <c r="R156" s="5"/>
      <c r="S156" s="5"/>
      <c r="T156" s="5"/>
      <c r="U156" s="6"/>
      <c r="V156" s="6"/>
      <c r="W156" s="6"/>
      <c r="X156" s="6"/>
      <c r="Y156" s="6"/>
      <c r="Z156" s="5"/>
    </row>
    <row r="157" spans="1:26" ht="12.75" customHeight="1" x14ac:dyDescent="0.2">
      <c r="A157" s="5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7"/>
      <c r="M157" s="4"/>
      <c r="N157" s="5"/>
      <c r="O157" s="5"/>
      <c r="P157" s="5"/>
      <c r="Q157" s="5"/>
      <c r="R157" s="5"/>
      <c r="S157" s="5"/>
      <c r="T157" s="5"/>
      <c r="U157" s="6"/>
      <c r="V157" s="6"/>
      <c r="W157" s="6"/>
      <c r="X157" s="6"/>
      <c r="Y157" s="6"/>
      <c r="Z157" s="5"/>
    </row>
    <row r="158" spans="1:26" ht="12.75" customHeight="1" x14ac:dyDescent="0.2">
      <c r="A158" s="5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7"/>
      <c r="M158" s="4"/>
      <c r="N158" s="5"/>
      <c r="O158" s="5"/>
      <c r="P158" s="5"/>
      <c r="Q158" s="5"/>
      <c r="R158" s="5"/>
      <c r="S158" s="5"/>
      <c r="T158" s="5"/>
      <c r="U158" s="6"/>
      <c r="V158" s="6"/>
      <c r="W158" s="6"/>
      <c r="X158" s="6"/>
      <c r="Y158" s="6"/>
      <c r="Z158" s="5"/>
    </row>
    <row r="159" spans="1:26" ht="12.75" customHeight="1" x14ac:dyDescent="0.2">
      <c r="A159" s="5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7"/>
      <c r="M159" s="4"/>
      <c r="N159" s="5"/>
      <c r="O159" s="5"/>
      <c r="P159" s="5"/>
      <c r="Q159" s="5"/>
      <c r="R159" s="5"/>
      <c r="S159" s="5"/>
      <c r="T159" s="5"/>
      <c r="U159" s="6"/>
      <c r="V159" s="6"/>
      <c r="W159" s="6"/>
      <c r="X159" s="6"/>
      <c r="Y159" s="6"/>
      <c r="Z159" s="5"/>
    </row>
    <row r="160" spans="1:26" ht="12.75" customHeight="1" x14ac:dyDescent="0.2">
      <c r="A160" s="5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7"/>
      <c r="M160" s="4"/>
      <c r="N160" s="5"/>
      <c r="O160" s="5"/>
      <c r="P160" s="5"/>
      <c r="Q160" s="5"/>
      <c r="R160" s="5"/>
      <c r="S160" s="5"/>
      <c r="T160" s="5"/>
      <c r="U160" s="6"/>
      <c r="V160" s="6"/>
      <c r="W160" s="6"/>
      <c r="X160" s="6"/>
      <c r="Y160" s="6"/>
      <c r="Z160" s="5"/>
    </row>
    <row r="161" spans="1:26" ht="12.75" customHeight="1" x14ac:dyDescent="0.2">
      <c r="A161" s="5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7"/>
      <c r="M161" s="4"/>
      <c r="N161" s="5"/>
      <c r="O161" s="5"/>
      <c r="P161" s="5"/>
      <c r="Q161" s="5"/>
      <c r="R161" s="5"/>
      <c r="S161" s="5"/>
      <c r="T161" s="5"/>
      <c r="U161" s="6"/>
      <c r="V161" s="6"/>
      <c r="W161" s="6"/>
      <c r="X161" s="6"/>
      <c r="Y161" s="6"/>
      <c r="Z161" s="5"/>
    </row>
    <row r="162" spans="1:26" ht="12.75" customHeight="1" x14ac:dyDescent="0.2">
      <c r="A162" s="5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7"/>
      <c r="M162" s="4"/>
      <c r="N162" s="5"/>
      <c r="O162" s="5"/>
      <c r="P162" s="5"/>
      <c r="Q162" s="5"/>
      <c r="R162" s="5"/>
      <c r="S162" s="5"/>
      <c r="T162" s="5"/>
      <c r="U162" s="6"/>
      <c r="V162" s="6"/>
      <c r="W162" s="6"/>
      <c r="X162" s="6"/>
      <c r="Y162" s="6"/>
      <c r="Z162" s="5"/>
    </row>
    <row r="163" spans="1:26" ht="12.75" customHeight="1" x14ac:dyDescent="0.2">
      <c r="A163" s="5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7"/>
      <c r="M163" s="4"/>
      <c r="N163" s="5"/>
      <c r="O163" s="5"/>
      <c r="P163" s="5"/>
      <c r="Q163" s="5"/>
      <c r="R163" s="5"/>
      <c r="S163" s="5"/>
      <c r="T163" s="5"/>
      <c r="U163" s="6"/>
      <c r="V163" s="6"/>
      <c r="W163" s="6"/>
      <c r="X163" s="6"/>
      <c r="Y163" s="6"/>
      <c r="Z163" s="5"/>
    </row>
    <row r="164" spans="1:26" ht="12.75" customHeight="1" x14ac:dyDescent="0.2">
      <c r="A164" s="5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7"/>
      <c r="M164" s="4"/>
      <c r="N164" s="5"/>
      <c r="O164" s="5"/>
      <c r="P164" s="5"/>
      <c r="Q164" s="5"/>
      <c r="R164" s="5"/>
      <c r="S164" s="5"/>
      <c r="T164" s="5"/>
      <c r="U164" s="6"/>
      <c r="V164" s="6"/>
      <c r="W164" s="6"/>
      <c r="X164" s="6"/>
      <c r="Y164" s="6"/>
      <c r="Z164" s="5"/>
    </row>
    <row r="165" spans="1:26" ht="12.75" customHeight="1" x14ac:dyDescent="0.2">
      <c r="A165" s="5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7"/>
      <c r="M165" s="4"/>
      <c r="N165" s="5"/>
      <c r="O165" s="5"/>
      <c r="P165" s="5"/>
      <c r="Q165" s="5"/>
      <c r="R165" s="5"/>
      <c r="S165" s="5"/>
      <c r="T165" s="5"/>
      <c r="U165" s="6"/>
      <c r="V165" s="6"/>
      <c r="W165" s="6"/>
      <c r="X165" s="6"/>
      <c r="Y165" s="6"/>
      <c r="Z165" s="5"/>
    </row>
    <row r="166" spans="1:26" ht="12.75" customHeight="1" x14ac:dyDescent="0.2">
      <c r="A166" s="5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7"/>
      <c r="M166" s="4"/>
      <c r="N166" s="5"/>
      <c r="O166" s="5"/>
      <c r="P166" s="5"/>
      <c r="Q166" s="5"/>
      <c r="R166" s="5"/>
      <c r="S166" s="5"/>
      <c r="T166" s="5"/>
      <c r="U166" s="6"/>
      <c r="V166" s="6"/>
      <c r="W166" s="6"/>
      <c r="X166" s="6"/>
      <c r="Y166" s="6"/>
      <c r="Z166" s="5"/>
    </row>
    <row r="167" spans="1:26" ht="12.75" customHeight="1" x14ac:dyDescent="0.2">
      <c r="A167" s="5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7"/>
      <c r="M167" s="4"/>
      <c r="N167" s="5"/>
      <c r="O167" s="5"/>
      <c r="P167" s="5"/>
      <c r="Q167" s="5"/>
      <c r="R167" s="5"/>
      <c r="S167" s="5"/>
      <c r="T167" s="5"/>
      <c r="U167" s="6"/>
      <c r="V167" s="6"/>
      <c r="W167" s="6"/>
      <c r="X167" s="6"/>
      <c r="Y167" s="6"/>
      <c r="Z167" s="5"/>
    </row>
    <row r="168" spans="1:26" ht="12.75" customHeight="1" x14ac:dyDescent="0.2">
      <c r="A168" s="5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7"/>
      <c r="M168" s="4"/>
      <c r="N168" s="5"/>
      <c r="O168" s="5"/>
      <c r="P168" s="5"/>
      <c r="Q168" s="5"/>
      <c r="R168" s="5"/>
      <c r="S168" s="5"/>
      <c r="T168" s="5"/>
      <c r="U168" s="6"/>
      <c r="V168" s="6"/>
      <c r="W168" s="6"/>
      <c r="X168" s="6"/>
      <c r="Y168" s="6"/>
      <c r="Z168" s="5"/>
    </row>
    <row r="169" spans="1:26" ht="12.75" customHeight="1" x14ac:dyDescent="0.2">
      <c r="A169" s="5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7"/>
      <c r="M169" s="4"/>
      <c r="N169" s="5"/>
      <c r="O169" s="5"/>
      <c r="P169" s="5"/>
      <c r="Q169" s="5"/>
      <c r="R169" s="5"/>
      <c r="S169" s="5"/>
      <c r="T169" s="5"/>
      <c r="U169" s="6"/>
      <c r="V169" s="6"/>
      <c r="W169" s="6"/>
      <c r="X169" s="6"/>
      <c r="Y169" s="6"/>
      <c r="Z169" s="5"/>
    </row>
    <row r="170" spans="1:26" ht="12.75" customHeight="1" x14ac:dyDescent="0.2">
      <c r="A170" s="5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7"/>
      <c r="M170" s="4"/>
      <c r="N170" s="5"/>
      <c r="O170" s="5"/>
      <c r="P170" s="5"/>
      <c r="Q170" s="5"/>
      <c r="R170" s="5"/>
      <c r="S170" s="5"/>
      <c r="T170" s="5"/>
      <c r="U170" s="6"/>
      <c r="V170" s="6"/>
      <c r="W170" s="6"/>
      <c r="X170" s="6"/>
      <c r="Y170" s="6"/>
      <c r="Z170" s="5"/>
    </row>
    <row r="171" spans="1:26" ht="12.75" customHeight="1" x14ac:dyDescent="0.2">
      <c r="A171" s="5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7"/>
      <c r="M171" s="4"/>
      <c r="N171" s="5"/>
      <c r="O171" s="5"/>
      <c r="P171" s="5"/>
      <c r="Q171" s="5"/>
      <c r="R171" s="5"/>
      <c r="S171" s="5"/>
      <c r="T171" s="5"/>
      <c r="U171" s="6"/>
      <c r="V171" s="6"/>
      <c r="W171" s="6"/>
      <c r="X171" s="6"/>
      <c r="Y171" s="6"/>
      <c r="Z171" s="5"/>
    </row>
    <row r="172" spans="1:26" ht="12.75" customHeight="1" x14ac:dyDescent="0.2">
      <c r="A172" s="5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7"/>
      <c r="M172" s="4"/>
      <c r="N172" s="5"/>
      <c r="O172" s="5"/>
      <c r="P172" s="5"/>
      <c r="Q172" s="5"/>
      <c r="R172" s="5"/>
      <c r="S172" s="5"/>
      <c r="T172" s="5"/>
      <c r="U172" s="6"/>
      <c r="V172" s="6"/>
      <c r="W172" s="6"/>
      <c r="X172" s="6"/>
      <c r="Y172" s="6"/>
      <c r="Z172" s="5"/>
    </row>
    <row r="173" spans="1:26" ht="12.75" customHeight="1" x14ac:dyDescent="0.2">
      <c r="A173" s="5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7"/>
      <c r="M173" s="4"/>
      <c r="N173" s="5"/>
      <c r="O173" s="5"/>
      <c r="P173" s="5"/>
      <c r="Q173" s="5"/>
      <c r="R173" s="5"/>
      <c r="S173" s="5"/>
      <c r="T173" s="5"/>
      <c r="U173" s="6"/>
      <c r="V173" s="6"/>
      <c r="W173" s="6"/>
      <c r="X173" s="6"/>
      <c r="Y173" s="6"/>
      <c r="Z173" s="5"/>
    </row>
    <row r="174" spans="1:26" ht="12.75" customHeight="1" x14ac:dyDescent="0.2">
      <c r="A174" s="5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7"/>
      <c r="M174" s="4"/>
      <c r="N174" s="5"/>
      <c r="O174" s="5"/>
      <c r="P174" s="5"/>
      <c r="Q174" s="5"/>
      <c r="R174" s="5"/>
      <c r="S174" s="5"/>
      <c r="T174" s="5"/>
      <c r="U174" s="6"/>
      <c r="V174" s="6"/>
      <c r="W174" s="6"/>
      <c r="X174" s="6"/>
      <c r="Y174" s="6"/>
      <c r="Z174" s="5"/>
    </row>
    <row r="175" spans="1:26" ht="12.75" customHeight="1" x14ac:dyDescent="0.2">
      <c r="A175" s="5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7"/>
      <c r="M175" s="4"/>
      <c r="N175" s="5"/>
      <c r="O175" s="5"/>
      <c r="P175" s="5"/>
      <c r="Q175" s="5"/>
      <c r="R175" s="5"/>
      <c r="S175" s="5"/>
      <c r="T175" s="5"/>
      <c r="U175" s="6"/>
      <c r="V175" s="6"/>
      <c r="W175" s="6"/>
      <c r="X175" s="6"/>
      <c r="Y175" s="6"/>
      <c r="Z175" s="5"/>
    </row>
    <row r="176" spans="1:26" ht="12.75" customHeight="1" x14ac:dyDescent="0.2">
      <c r="A176" s="5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7"/>
      <c r="M176" s="4"/>
      <c r="N176" s="5"/>
      <c r="O176" s="5"/>
      <c r="P176" s="5"/>
      <c r="Q176" s="5"/>
      <c r="R176" s="5"/>
      <c r="S176" s="5"/>
      <c r="T176" s="5"/>
      <c r="U176" s="6"/>
      <c r="V176" s="6"/>
      <c r="W176" s="6"/>
      <c r="X176" s="6"/>
      <c r="Y176" s="6"/>
      <c r="Z176" s="5"/>
    </row>
    <row r="177" spans="1:26" ht="12.75" customHeight="1" x14ac:dyDescent="0.2">
      <c r="A177" s="5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7"/>
      <c r="M177" s="4"/>
      <c r="N177" s="5"/>
      <c r="O177" s="5"/>
      <c r="P177" s="5"/>
      <c r="Q177" s="5"/>
      <c r="R177" s="5"/>
      <c r="S177" s="5"/>
      <c r="T177" s="5"/>
      <c r="U177" s="6"/>
      <c r="V177" s="6"/>
      <c r="W177" s="6"/>
      <c r="X177" s="6"/>
      <c r="Y177" s="6"/>
      <c r="Z177" s="5"/>
    </row>
    <row r="178" spans="1:26" ht="12.75" customHeight="1" x14ac:dyDescent="0.2">
      <c r="A178" s="5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7"/>
      <c r="M178" s="4"/>
      <c r="N178" s="5"/>
      <c r="O178" s="5"/>
      <c r="P178" s="5"/>
      <c r="Q178" s="5"/>
      <c r="R178" s="5"/>
      <c r="S178" s="5"/>
      <c r="T178" s="5"/>
      <c r="U178" s="6"/>
      <c r="V178" s="6"/>
      <c r="W178" s="6"/>
      <c r="X178" s="6"/>
      <c r="Y178" s="6"/>
      <c r="Z178" s="5"/>
    </row>
    <row r="179" spans="1:26" ht="12.75" customHeight="1" x14ac:dyDescent="0.2">
      <c r="A179" s="5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7"/>
      <c r="M179" s="4"/>
      <c r="N179" s="5"/>
      <c r="O179" s="5"/>
      <c r="P179" s="5"/>
      <c r="Q179" s="5"/>
      <c r="R179" s="5"/>
      <c r="S179" s="5"/>
      <c r="T179" s="5"/>
      <c r="U179" s="6"/>
      <c r="V179" s="6"/>
      <c r="W179" s="6"/>
      <c r="X179" s="6"/>
      <c r="Y179" s="6"/>
      <c r="Z179" s="5"/>
    </row>
    <row r="180" spans="1:26" ht="12.75" customHeight="1" x14ac:dyDescent="0.2">
      <c r="A180" s="5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7"/>
      <c r="M180" s="4"/>
      <c r="N180" s="5"/>
      <c r="O180" s="5"/>
      <c r="P180" s="5"/>
      <c r="Q180" s="5"/>
      <c r="R180" s="5"/>
      <c r="S180" s="5"/>
      <c r="T180" s="5"/>
      <c r="U180" s="6"/>
      <c r="V180" s="6"/>
      <c r="W180" s="6"/>
      <c r="X180" s="6"/>
      <c r="Y180" s="6"/>
      <c r="Z180" s="5"/>
    </row>
    <row r="181" spans="1:26" ht="12.75" customHeight="1" x14ac:dyDescent="0.2">
      <c r="A181" s="5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7"/>
      <c r="M181" s="4"/>
      <c r="N181" s="5"/>
      <c r="O181" s="5"/>
      <c r="P181" s="5"/>
      <c r="Q181" s="5"/>
      <c r="R181" s="5"/>
      <c r="S181" s="5"/>
      <c r="T181" s="5"/>
      <c r="U181" s="6"/>
      <c r="V181" s="6"/>
      <c r="W181" s="6"/>
      <c r="X181" s="6"/>
      <c r="Y181" s="6"/>
      <c r="Z181" s="5"/>
    </row>
    <row r="182" spans="1:26" ht="12.75" customHeight="1" x14ac:dyDescent="0.2">
      <c r="A182" s="5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7"/>
      <c r="M182" s="4"/>
      <c r="N182" s="5"/>
      <c r="O182" s="5"/>
      <c r="P182" s="5"/>
      <c r="Q182" s="5"/>
      <c r="R182" s="5"/>
      <c r="S182" s="5"/>
      <c r="T182" s="5"/>
      <c r="U182" s="6"/>
      <c r="V182" s="6"/>
      <c r="W182" s="6"/>
      <c r="X182" s="6"/>
      <c r="Y182" s="6"/>
      <c r="Z182" s="5"/>
    </row>
    <row r="183" spans="1:26" ht="12.75" customHeight="1" x14ac:dyDescent="0.2">
      <c r="A183" s="5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7"/>
      <c r="M183" s="4"/>
      <c r="N183" s="5"/>
      <c r="O183" s="5"/>
      <c r="P183" s="5"/>
      <c r="Q183" s="5"/>
      <c r="R183" s="5"/>
      <c r="S183" s="5"/>
      <c r="T183" s="5"/>
      <c r="U183" s="6"/>
      <c r="V183" s="6"/>
      <c r="W183" s="6"/>
      <c r="X183" s="6"/>
      <c r="Y183" s="6"/>
      <c r="Z183" s="5"/>
    </row>
    <row r="184" spans="1:26" ht="12.75" customHeight="1" x14ac:dyDescent="0.2">
      <c r="A184" s="5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7"/>
      <c r="M184" s="4"/>
      <c r="N184" s="5"/>
      <c r="O184" s="5"/>
      <c r="P184" s="5"/>
      <c r="Q184" s="5"/>
      <c r="R184" s="5"/>
      <c r="S184" s="5"/>
      <c r="T184" s="5"/>
      <c r="U184" s="6"/>
      <c r="V184" s="6"/>
      <c r="W184" s="6"/>
      <c r="X184" s="6"/>
      <c r="Y184" s="6"/>
      <c r="Z184" s="5"/>
    </row>
    <row r="185" spans="1:26" ht="12.75" customHeight="1" x14ac:dyDescent="0.2">
      <c r="A185" s="5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7"/>
      <c r="M185" s="4"/>
      <c r="N185" s="5"/>
      <c r="O185" s="5"/>
      <c r="P185" s="5"/>
      <c r="Q185" s="5"/>
      <c r="R185" s="5"/>
      <c r="S185" s="5"/>
      <c r="T185" s="5"/>
      <c r="U185" s="6"/>
      <c r="V185" s="6"/>
      <c r="W185" s="6"/>
      <c r="X185" s="6"/>
      <c r="Y185" s="6"/>
      <c r="Z185" s="5"/>
    </row>
    <row r="186" spans="1:26" ht="12.75" customHeight="1" x14ac:dyDescent="0.2">
      <c r="A186" s="5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7"/>
      <c r="M186" s="4"/>
      <c r="N186" s="5"/>
      <c r="O186" s="5"/>
      <c r="P186" s="5"/>
      <c r="Q186" s="5"/>
      <c r="R186" s="5"/>
      <c r="S186" s="5"/>
      <c r="T186" s="5"/>
      <c r="U186" s="6"/>
      <c r="V186" s="6"/>
      <c r="W186" s="6"/>
      <c r="X186" s="6"/>
      <c r="Y186" s="6"/>
      <c r="Z186" s="5"/>
    </row>
    <row r="187" spans="1:26" ht="12.75" customHeight="1" x14ac:dyDescent="0.2">
      <c r="A187" s="5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7"/>
      <c r="M187" s="4"/>
      <c r="N187" s="5"/>
      <c r="O187" s="5"/>
      <c r="P187" s="5"/>
      <c r="Q187" s="5"/>
      <c r="R187" s="5"/>
      <c r="S187" s="5"/>
      <c r="T187" s="5"/>
      <c r="U187" s="6"/>
      <c r="V187" s="6"/>
      <c r="W187" s="6"/>
      <c r="X187" s="6"/>
      <c r="Y187" s="6"/>
      <c r="Z187" s="5"/>
    </row>
    <row r="188" spans="1:26" ht="12.75" customHeight="1" x14ac:dyDescent="0.2">
      <c r="A188" s="5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7"/>
      <c r="M188" s="4"/>
      <c r="N188" s="5"/>
      <c r="O188" s="5"/>
      <c r="P188" s="5"/>
      <c r="Q188" s="5"/>
      <c r="R188" s="5"/>
      <c r="S188" s="5"/>
      <c r="T188" s="5"/>
      <c r="U188" s="6"/>
      <c r="V188" s="6"/>
      <c r="W188" s="6"/>
      <c r="X188" s="6"/>
      <c r="Y188" s="6"/>
      <c r="Z188" s="5"/>
    </row>
    <row r="189" spans="1:26" ht="12.75" customHeight="1" x14ac:dyDescent="0.2">
      <c r="A189" s="5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7"/>
      <c r="M189" s="4"/>
      <c r="N189" s="5"/>
      <c r="O189" s="5"/>
      <c r="P189" s="5"/>
      <c r="Q189" s="5"/>
      <c r="R189" s="5"/>
      <c r="S189" s="5"/>
      <c r="T189" s="5"/>
      <c r="U189" s="6"/>
      <c r="V189" s="6"/>
      <c r="W189" s="6"/>
      <c r="X189" s="6"/>
      <c r="Y189" s="6"/>
      <c r="Z189" s="5"/>
    </row>
    <row r="190" spans="1:26" ht="12.75" customHeight="1" x14ac:dyDescent="0.2">
      <c r="A190" s="5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7"/>
      <c r="M190" s="4"/>
      <c r="N190" s="5"/>
      <c r="O190" s="5"/>
      <c r="P190" s="5"/>
      <c r="Q190" s="5"/>
      <c r="R190" s="5"/>
      <c r="S190" s="5"/>
      <c r="T190" s="5"/>
      <c r="U190" s="6"/>
      <c r="V190" s="6"/>
      <c r="W190" s="6"/>
      <c r="X190" s="6"/>
      <c r="Y190" s="6"/>
      <c r="Z190" s="5"/>
    </row>
    <row r="191" spans="1:26" ht="12.75" customHeight="1" x14ac:dyDescent="0.2">
      <c r="A191" s="5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7"/>
      <c r="M191" s="4"/>
      <c r="N191" s="5"/>
      <c r="O191" s="5"/>
      <c r="P191" s="5"/>
      <c r="Q191" s="5"/>
      <c r="R191" s="5"/>
      <c r="S191" s="5"/>
      <c r="T191" s="5"/>
      <c r="U191" s="6"/>
      <c r="V191" s="6"/>
      <c r="W191" s="6"/>
      <c r="X191" s="6"/>
      <c r="Y191" s="6"/>
      <c r="Z191" s="5"/>
    </row>
    <row r="192" spans="1:26" ht="12.75" customHeight="1" x14ac:dyDescent="0.2">
      <c r="A192" s="5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7"/>
      <c r="M192" s="4"/>
      <c r="N192" s="5"/>
      <c r="O192" s="5"/>
      <c r="P192" s="5"/>
      <c r="Q192" s="5"/>
      <c r="R192" s="5"/>
      <c r="S192" s="5"/>
      <c r="T192" s="5"/>
      <c r="U192" s="6"/>
      <c r="V192" s="6"/>
      <c r="W192" s="6"/>
      <c r="X192" s="6"/>
      <c r="Y192" s="6"/>
      <c r="Z192" s="5"/>
    </row>
    <row r="193" spans="1:26" ht="12.75" customHeight="1" x14ac:dyDescent="0.2">
      <c r="A193" s="5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7"/>
      <c r="M193" s="4"/>
      <c r="N193" s="5"/>
      <c r="O193" s="5"/>
      <c r="P193" s="5"/>
      <c r="Q193" s="5"/>
      <c r="R193" s="5"/>
      <c r="S193" s="5"/>
      <c r="T193" s="5"/>
      <c r="U193" s="6"/>
      <c r="V193" s="6"/>
      <c r="W193" s="6"/>
      <c r="X193" s="6"/>
      <c r="Y193" s="6"/>
      <c r="Z193" s="5"/>
    </row>
    <row r="194" spans="1:26" ht="12.75" customHeight="1" x14ac:dyDescent="0.2">
      <c r="A194" s="5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7"/>
      <c r="M194" s="4"/>
      <c r="N194" s="5"/>
      <c r="O194" s="5"/>
      <c r="P194" s="5"/>
      <c r="Q194" s="5"/>
      <c r="R194" s="5"/>
      <c r="S194" s="5"/>
      <c r="T194" s="5"/>
      <c r="U194" s="6"/>
      <c r="V194" s="6"/>
      <c r="W194" s="6"/>
      <c r="X194" s="6"/>
      <c r="Y194" s="6"/>
      <c r="Z194" s="5"/>
    </row>
    <row r="195" spans="1:26" ht="12.75" customHeight="1" x14ac:dyDescent="0.2">
      <c r="A195" s="5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7"/>
      <c r="M195" s="4"/>
      <c r="N195" s="5"/>
      <c r="O195" s="5"/>
      <c r="P195" s="5"/>
      <c r="Q195" s="5"/>
      <c r="R195" s="5"/>
      <c r="S195" s="5"/>
      <c r="T195" s="5"/>
      <c r="U195" s="6"/>
      <c r="V195" s="6"/>
      <c r="W195" s="6"/>
      <c r="X195" s="6"/>
      <c r="Y195" s="6"/>
      <c r="Z195" s="5"/>
    </row>
    <row r="196" spans="1:26" ht="12.75" customHeight="1" x14ac:dyDescent="0.2">
      <c r="A196" s="5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7"/>
      <c r="M196" s="4"/>
      <c r="N196" s="5"/>
      <c r="O196" s="5"/>
      <c r="P196" s="5"/>
      <c r="Q196" s="5"/>
      <c r="R196" s="5"/>
      <c r="S196" s="5"/>
      <c r="T196" s="5"/>
      <c r="U196" s="6"/>
      <c r="V196" s="6"/>
      <c r="W196" s="6"/>
      <c r="X196" s="6"/>
      <c r="Y196" s="6"/>
      <c r="Z196" s="5"/>
    </row>
    <row r="197" spans="1:26" ht="12.75" customHeight="1" x14ac:dyDescent="0.2">
      <c r="A197" s="5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7"/>
      <c r="M197" s="4"/>
      <c r="N197" s="5"/>
      <c r="O197" s="5"/>
      <c r="P197" s="5"/>
      <c r="Q197" s="5"/>
      <c r="R197" s="5"/>
      <c r="S197" s="5"/>
      <c r="T197" s="5"/>
      <c r="U197" s="6"/>
      <c r="V197" s="6"/>
      <c r="W197" s="6"/>
      <c r="X197" s="6"/>
      <c r="Y197" s="6"/>
      <c r="Z197" s="5"/>
    </row>
    <row r="198" spans="1:26" ht="12.75" customHeight="1" x14ac:dyDescent="0.2">
      <c r="A198" s="5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7"/>
      <c r="M198" s="4"/>
      <c r="N198" s="5"/>
      <c r="O198" s="5"/>
      <c r="P198" s="5"/>
      <c r="Q198" s="5"/>
      <c r="R198" s="5"/>
      <c r="S198" s="5"/>
      <c r="T198" s="5"/>
      <c r="U198" s="6"/>
      <c r="V198" s="6"/>
      <c r="W198" s="6"/>
      <c r="X198" s="6"/>
      <c r="Y198" s="6"/>
      <c r="Z198" s="5"/>
    </row>
    <row r="199" spans="1:26" ht="12.75" customHeight="1" x14ac:dyDescent="0.2">
      <c r="A199" s="5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7"/>
      <c r="M199" s="4"/>
      <c r="N199" s="5"/>
      <c r="O199" s="5"/>
      <c r="P199" s="5"/>
      <c r="Q199" s="5"/>
      <c r="R199" s="5"/>
      <c r="S199" s="5"/>
      <c r="T199" s="5"/>
      <c r="U199" s="6"/>
      <c r="V199" s="6"/>
      <c r="W199" s="6"/>
      <c r="X199" s="6"/>
      <c r="Y199" s="6"/>
      <c r="Z199" s="5"/>
    </row>
    <row r="200" spans="1:26" ht="12.75" customHeight="1" x14ac:dyDescent="0.2">
      <c r="A200" s="5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7"/>
      <c r="M200" s="4"/>
      <c r="N200" s="5"/>
      <c r="O200" s="5"/>
      <c r="P200" s="5"/>
      <c r="Q200" s="5"/>
      <c r="R200" s="5"/>
      <c r="S200" s="5"/>
      <c r="T200" s="5"/>
      <c r="U200" s="6"/>
      <c r="V200" s="6"/>
      <c r="W200" s="6"/>
      <c r="X200" s="6"/>
      <c r="Y200" s="6"/>
      <c r="Z200" s="5"/>
    </row>
    <row r="201" spans="1:26" ht="12.75" customHeight="1" x14ac:dyDescent="0.2">
      <c r="A201" s="5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7"/>
      <c r="M201" s="4"/>
      <c r="N201" s="5"/>
      <c r="O201" s="5"/>
      <c r="P201" s="5"/>
      <c r="Q201" s="5"/>
      <c r="R201" s="5"/>
      <c r="S201" s="5"/>
      <c r="T201" s="5"/>
      <c r="U201" s="6"/>
      <c r="V201" s="6"/>
      <c r="W201" s="6"/>
      <c r="X201" s="6"/>
      <c r="Y201" s="6"/>
      <c r="Z201" s="5"/>
    </row>
    <row r="202" spans="1:26" ht="12.75" customHeight="1" x14ac:dyDescent="0.2">
      <c r="A202" s="5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7"/>
      <c r="M202" s="4"/>
      <c r="N202" s="5"/>
      <c r="O202" s="5"/>
      <c r="P202" s="5"/>
      <c r="Q202" s="5"/>
      <c r="R202" s="5"/>
      <c r="S202" s="5"/>
      <c r="T202" s="5"/>
      <c r="U202" s="6"/>
      <c r="V202" s="6"/>
      <c r="W202" s="6"/>
      <c r="X202" s="6"/>
      <c r="Y202" s="6"/>
      <c r="Z202" s="5"/>
    </row>
    <row r="203" spans="1:26" ht="12.75" customHeight="1" x14ac:dyDescent="0.2">
      <c r="A203" s="5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7"/>
      <c r="M203" s="4"/>
      <c r="N203" s="5"/>
      <c r="O203" s="5"/>
      <c r="P203" s="5"/>
      <c r="Q203" s="5"/>
      <c r="R203" s="5"/>
      <c r="S203" s="5"/>
      <c r="T203" s="5"/>
      <c r="U203" s="6"/>
      <c r="V203" s="6"/>
      <c r="W203" s="6"/>
      <c r="X203" s="6"/>
      <c r="Y203" s="6"/>
      <c r="Z203" s="5"/>
    </row>
    <row r="204" spans="1:26" ht="12.75" customHeight="1" x14ac:dyDescent="0.2">
      <c r="A204" s="5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7"/>
      <c r="M204" s="4"/>
      <c r="N204" s="5"/>
      <c r="O204" s="5"/>
      <c r="P204" s="5"/>
      <c r="Q204" s="5"/>
      <c r="R204" s="5"/>
      <c r="S204" s="5"/>
      <c r="T204" s="5"/>
      <c r="U204" s="6"/>
      <c r="V204" s="6"/>
      <c r="W204" s="6"/>
      <c r="X204" s="6"/>
      <c r="Y204" s="6"/>
      <c r="Z204" s="5"/>
    </row>
    <row r="205" spans="1:26" ht="12.75" customHeight="1" x14ac:dyDescent="0.2">
      <c r="A205" s="5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7"/>
      <c r="M205" s="4"/>
      <c r="N205" s="5"/>
      <c r="O205" s="5"/>
      <c r="P205" s="5"/>
      <c r="Q205" s="5"/>
      <c r="R205" s="5"/>
      <c r="S205" s="5"/>
      <c r="T205" s="5"/>
      <c r="U205" s="6"/>
      <c r="V205" s="6"/>
      <c r="W205" s="6"/>
      <c r="X205" s="6"/>
      <c r="Y205" s="6"/>
      <c r="Z205" s="5"/>
    </row>
    <row r="206" spans="1:26" ht="12.75" customHeight="1" x14ac:dyDescent="0.2">
      <c r="A206" s="5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7"/>
      <c r="M206" s="4"/>
      <c r="N206" s="5"/>
      <c r="O206" s="5"/>
      <c r="P206" s="5"/>
      <c r="Q206" s="5"/>
      <c r="R206" s="5"/>
      <c r="S206" s="5"/>
      <c r="T206" s="5"/>
      <c r="U206" s="6"/>
      <c r="V206" s="6"/>
      <c r="W206" s="6"/>
      <c r="X206" s="6"/>
      <c r="Y206" s="6"/>
      <c r="Z206" s="5"/>
    </row>
    <row r="207" spans="1:26" ht="12.75" customHeight="1" x14ac:dyDescent="0.2">
      <c r="A207" s="5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7"/>
      <c r="M207" s="4"/>
      <c r="N207" s="5"/>
      <c r="O207" s="5"/>
      <c r="P207" s="5"/>
      <c r="Q207" s="5"/>
      <c r="R207" s="5"/>
      <c r="S207" s="5"/>
      <c r="T207" s="5"/>
      <c r="U207" s="6"/>
      <c r="V207" s="6"/>
      <c r="W207" s="6"/>
      <c r="X207" s="6"/>
      <c r="Y207" s="6"/>
      <c r="Z207" s="5"/>
    </row>
    <row r="208" spans="1:26" ht="12.75" customHeight="1" x14ac:dyDescent="0.2">
      <c r="A208" s="5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7"/>
      <c r="M208" s="4"/>
      <c r="N208" s="5"/>
      <c r="O208" s="5"/>
      <c r="P208" s="5"/>
      <c r="Q208" s="5"/>
      <c r="R208" s="5"/>
      <c r="S208" s="5"/>
      <c r="T208" s="5"/>
      <c r="U208" s="6"/>
      <c r="V208" s="6"/>
      <c r="W208" s="6"/>
      <c r="X208" s="6"/>
      <c r="Y208" s="6"/>
      <c r="Z208" s="5"/>
    </row>
    <row r="209" spans="1:26" ht="12.75" customHeight="1" x14ac:dyDescent="0.2">
      <c r="A209" s="5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7"/>
      <c r="M209" s="4"/>
      <c r="N209" s="5"/>
      <c r="O209" s="5"/>
      <c r="P209" s="5"/>
      <c r="Q209" s="5"/>
      <c r="R209" s="5"/>
      <c r="S209" s="5"/>
      <c r="T209" s="5"/>
      <c r="U209" s="6"/>
      <c r="V209" s="6"/>
      <c r="W209" s="6"/>
      <c r="X209" s="6"/>
      <c r="Y209" s="6"/>
      <c r="Z209" s="5"/>
    </row>
    <row r="210" spans="1:26" ht="12.75" customHeight="1" x14ac:dyDescent="0.2">
      <c r="A210" s="5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7"/>
      <c r="M210" s="4"/>
      <c r="N210" s="5"/>
      <c r="O210" s="5"/>
      <c r="P210" s="5"/>
      <c r="Q210" s="5"/>
      <c r="R210" s="5"/>
      <c r="S210" s="5"/>
      <c r="T210" s="5"/>
      <c r="U210" s="6"/>
      <c r="V210" s="6"/>
      <c r="W210" s="6"/>
      <c r="X210" s="6"/>
      <c r="Y210" s="6"/>
      <c r="Z210" s="5"/>
    </row>
    <row r="211" spans="1:26" ht="12.75" customHeight="1" x14ac:dyDescent="0.2">
      <c r="A211" s="5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7"/>
      <c r="M211" s="4"/>
      <c r="N211" s="5"/>
      <c r="O211" s="5"/>
      <c r="P211" s="5"/>
      <c r="Q211" s="5"/>
      <c r="R211" s="5"/>
      <c r="S211" s="5"/>
      <c r="T211" s="5"/>
      <c r="U211" s="6"/>
      <c r="V211" s="6"/>
      <c r="W211" s="6"/>
      <c r="X211" s="6"/>
      <c r="Y211" s="6"/>
      <c r="Z211" s="5"/>
    </row>
    <row r="212" spans="1:26" ht="12.75" customHeight="1" x14ac:dyDescent="0.2">
      <c r="A212" s="5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7"/>
      <c r="M212" s="4"/>
      <c r="N212" s="5"/>
      <c r="O212" s="5"/>
      <c r="P212" s="5"/>
      <c r="Q212" s="5"/>
      <c r="R212" s="5"/>
      <c r="S212" s="5"/>
      <c r="T212" s="5"/>
      <c r="U212" s="6"/>
      <c r="V212" s="6"/>
      <c r="W212" s="6"/>
      <c r="X212" s="6"/>
      <c r="Y212" s="6"/>
      <c r="Z212" s="5"/>
    </row>
    <row r="213" spans="1:26" ht="12.75" customHeight="1" x14ac:dyDescent="0.2">
      <c r="A213" s="5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7"/>
      <c r="M213" s="4"/>
      <c r="N213" s="5"/>
      <c r="O213" s="5"/>
      <c r="P213" s="5"/>
      <c r="Q213" s="5"/>
      <c r="R213" s="5"/>
      <c r="S213" s="5"/>
      <c r="T213" s="5"/>
      <c r="U213" s="6"/>
      <c r="V213" s="6"/>
      <c r="W213" s="6"/>
      <c r="X213" s="6"/>
      <c r="Y213" s="6"/>
      <c r="Z213" s="5"/>
    </row>
    <row r="214" spans="1:26" ht="12.75" customHeight="1" x14ac:dyDescent="0.2">
      <c r="A214" s="5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7"/>
      <c r="M214" s="4"/>
      <c r="N214" s="5"/>
      <c r="O214" s="5"/>
      <c r="P214" s="5"/>
      <c r="Q214" s="5"/>
      <c r="R214" s="5"/>
      <c r="S214" s="5"/>
      <c r="T214" s="5"/>
      <c r="U214" s="6"/>
      <c r="V214" s="6"/>
      <c r="W214" s="6"/>
      <c r="X214" s="6"/>
      <c r="Y214" s="6"/>
      <c r="Z214" s="5"/>
    </row>
    <row r="215" spans="1:26" ht="12.75" customHeight="1" x14ac:dyDescent="0.2">
      <c r="A215" s="5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7"/>
      <c r="M215" s="4"/>
      <c r="N215" s="5"/>
      <c r="O215" s="5"/>
      <c r="P215" s="5"/>
      <c r="Q215" s="5"/>
      <c r="R215" s="5"/>
      <c r="S215" s="5"/>
      <c r="T215" s="5"/>
      <c r="U215" s="6"/>
      <c r="V215" s="6"/>
      <c r="W215" s="6"/>
      <c r="X215" s="6"/>
      <c r="Y215" s="6"/>
      <c r="Z215" s="5"/>
    </row>
    <row r="216" spans="1:26" ht="12.75" customHeight="1" x14ac:dyDescent="0.2">
      <c r="A216" s="5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7"/>
      <c r="M216" s="4"/>
      <c r="N216" s="5"/>
      <c r="O216" s="5"/>
      <c r="P216" s="5"/>
      <c r="Q216" s="5"/>
      <c r="R216" s="5"/>
      <c r="S216" s="5"/>
      <c r="T216" s="5"/>
      <c r="U216" s="6"/>
      <c r="V216" s="6"/>
      <c r="W216" s="6"/>
      <c r="X216" s="6"/>
      <c r="Y216" s="6"/>
      <c r="Z216" s="5"/>
    </row>
    <row r="217" spans="1:26" ht="12.75" customHeight="1" x14ac:dyDescent="0.2">
      <c r="A217" s="5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7"/>
      <c r="M217" s="4"/>
      <c r="N217" s="5"/>
      <c r="O217" s="5"/>
      <c r="P217" s="5"/>
      <c r="Q217" s="5"/>
      <c r="R217" s="5"/>
      <c r="S217" s="5"/>
      <c r="T217" s="5"/>
      <c r="U217" s="6"/>
      <c r="V217" s="6"/>
      <c r="W217" s="6"/>
      <c r="X217" s="6"/>
      <c r="Y217" s="6"/>
      <c r="Z217" s="5"/>
    </row>
    <row r="218" spans="1:26" ht="12.75" customHeight="1" x14ac:dyDescent="0.2">
      <c r="A218" s="5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7"/>
      <c r="M218" s="4"/>
      <c r="N218" s="5"/>
      <c r="O218" s="5"/>
      <c r="P218" s="5"/>
      <c r="Q218" s="5"/>
      <c r="R218" s="5"/>
      <c r="S218" s="5"/>
      <c r="T218" s="5"/>
      <c r="U218" s="6"/>
      <c r="V218" s="6"/>
      <c r="W218" s="6"/>
      <c r="X218" s="6"/>
      <c r="Y218" s="6"/>
      <c r="Z218" s="5"/>
    </row>
    <row r="219" spans="1:26" ht="12.75" customHeight="1" x14ac:dyDescent="0.2">
      <c r="A219" s="5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7"/>
      <c r="M219" s="4"/>
      <c r="N219" s="5"/>
      <c r="O219" s="5"/>
      <c r="P219" s="5"/>
      <c r="Q219" s="5"/>
      <c r="R219" s="5"/>
      <c r="S219" s="5"/>
      <c r="T219" s="5"/>
      <c r="U219" s="6"/>
      <c r="V219" s="6"/>
      <c r="W219" s="6"/>
      <c r="X219" s="6"/>
      <c r="Y219" s="6"/>
      <c r="Z219" s="5"/>
    </row>
    <row r="220" spans="1:26" ht="12.75" customHeight="1" x14ac:dyDescent="0.2">
      <c r="A220" s="5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7"/>
      <c r="M220" s="4"/>
      <c r="N220" s="5"/>
      <c r="O220" s="5"/>
      <c r="P220" s="5"/>
      <c r="Q220" s="5"/>
      <c r="R220" s="5"/>
      <c r="S220" s="5"/>
      <c r="T220" s="5"/>
      <c r="U220" s="6"/>
      <c r="V220" s="6"/>
      <c r="W220" s="6"/>
      <c r="X220" s="6"/>
      <c r="Y220" s="6"/>
      <c r="Z220" s="5"/>
    </row>
    <row r="221" spans="1:26" ht="12.75" customHeight="1" x14ac:dyDescent="0.2">
      <c r="A221" s="5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7"/>
      <c r="M221" s="4"/>
      <c r="N221" s="5"/>
      <c r="O221" s="5"/>
      <c r="P221" s="5"/>
      <c r="Q221" s="5"/>
      <c r="R221" s="5"/>
      <c r="S221" s="5"/>
      <c r="T221" s="5"/>
      <c r="U221" s="6"/>
      <c r="V221" s="6"/>
      <c r="W221" s="6"/>
      <c r="X221" s="6"/>
      <c r="Y221" s="6"/>
      <c r="Z221" s="5"/>
    </row>
    <row r="222" spans="1:26" ht="12.75" customHeight="1" x14ac:dyDescent="0.2">
      <c r="A222" s="5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7"/>
      <c r="M222" s="4"/>
      <c r="N222" s="5"/>
      <c r="O222" s="5"/>
      <c r="P222" s="5"/>
      <c r="Q222" s="5"/>
      <c r="R222" s="5"/>
      <c r="S222" s="5"/>
      <c r="T222" s="5"/>
      <c r="U222" s="6"/>
      <c r="V222" s="6"/>
      <c r="W222" s="6"/>
      <c r="X222" s="6"/>
      <c r="Y222" s="6"/>
      <c r="Z222" s="5"/>
    </row>
    <row r="223" spans="1:26" ht="12.75" customHeight="1" x14ac:dyDescent="0.2">
      <c r="A223" s="5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7"/>
      <c r="M223" s="4"/>
      <c r="N223" s="5"/>
      <c r="O223" s="5"/>
      <c r="P223" s="5"/>
      <c r="Q223" s="5"/>
      <c r="R223" s="5"/>
      <c r="S223" s="5"/>
      <c r="T223" s="5"/>
      <c r="U223" s="6"/>
      <c r="V223" s="6"/>
      <c r="W223" s="6"/>
      <c r="X223" s="6"/>
      <c r="Y223" s="6"/>
      <c r="Z223" s="5"/>
    </row>
    <row r="224" spans="1:26" ht="12.75" customHeight="1" x14ac:dyDescent="0.2">
      <c r="A224" s="5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7"/>
      <c r="M224" s="4"/>
      <c r="N224" s="5"/>
      <c r="O224" s="5"/>
      <c r="P224" s="5"/>
      <c r="Q224" s="5"/>
      <c r="R224" s="5"/>
      <c r="S224" s="5"/>
      <c r="T224" s="5"/>
      <c r="U224" s="6"/>
      <c r="V224" s="6"/>
      <c r="W224" s="6"/>
      <c r="X224" s="6"/>
      <c r="Y224" s="6"/>
      <c r="Z224" s="5"/>
    </row>
    <row r="225" spans="1:26" ht="12.75" customHeight="1" x14ac:dyDescent="0.2">
      <c r="A225" s="5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7"/>
      <c r="M225" s="4"/>
      <c r="N225" s="5"/>
      <c r="O225" s="5"/>
      <c r="P225" s="5"/>
      <c r="Q225" s="5"/>
      <c r="R225" s="5"/>
      <c r="S225" s="5"/>
      <c r="T225" s="5"/>
      <c r="U225" s="6"/>
      <c r="V225" s="6"/>
      <c r="W225" s="6"/>
      <c r="X225" s="6"/>
      <c r="Y225" s="6"/>
      <c r="Z225" s="5"/>
    </row>
    <row r="226" spans="1:26" ht="12.75" customHeight="1" x14ac:dyDescent="0.2">
      <c r="A226" s="5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7"/>
      <c r="M226" s="4"/>
      <c r="N226" s="5"/>
      <c r="O226" s="5"/>
      <c r="P226" s="5"/>
      <c r="Q226" s="5"/>
      <c r="R226" s="5"/>
      <c r="S226" s="5"/>
      <c r="T226" s="5"/>
      <c r="U226" s="6"/>
      <c r="V226" s="6"/>
      <c r="W226" s="6"/>
      <c r="X226" s="6"/>
      <c r="Y226" s="6"/>
      <c r="Z226" s="5"/>
    </row>
    <row r="227" spans="1:26" ht="12.75" customHeight="1" x14ac:dyDescent="0.2">
      <c r="A227" s="5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7"/>
      <c r="M227" s="4"/>
      <c r="N227" s="5"/>
      <c r="O227" s="5"/>
      <c r="P227" s="5"/>
      <c r="Q227" s="5"/>
      <c r="R227" s="5"/>
      <c r="S227" s="5"/>
      <c r="T227" s="5"/>
      <c r="U227" s="6"/>
      <c r="V227" s="6"/>
      <c r="W227" s="6"/>
      <c r="X227" s="6"/>
      <c r="Y227" s="6"/>
      <c r="Z227" s="5"/>
    </row>
    <row r="228" spans="1:26" ht="12.75" customHeight="1" x14ac:dyDescent="0.2">
      <c r="A228" s="5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7"/>
      <c r="M228" s="4"/>
      <c r="N228" s="5"/>
      <c r="O228" s="5"/>
      <c r="P228" s="5"/>
      <c r="Q228" s="5"/>
      <c r="R228" s="5"/>
      <c r="S228" s="5"/>
      <c r="T228" s="5"/>
      <c r="U228" s="6"/>
      <c r="V228" s="6"/>
      <c r="W228" s="6"/>
      <c r="X228" s="6"/>
      <c r="Y228" s="6"/>
      <c r="Z228" s="5"/>
    </row>
    <row r="229" spans="1:26" ht="12.75" customHeight="1" x14ac:dyDescent="0.2">
      <c r="A229" s="5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7"/>
      <c r="M229" s="4"/>
      <c r="N229" s="5"/>
      <c r="O229" s="5"/>
      <c r="P229" s="5"/>
      <c r="Q229" s="5"/>
      <c r="R229" s="5"/>
      <c r="S229" s="5"/>
      <c r="T229" s="5"/>
      <c r="U229" s="6"/>
      <c r="V229" s="6"/>
      <c r="W229" s="6"/>
      <c r="X229" s="6"/>
      <c r="Y229" s="6"/>
      <c r="Z229" s="5"/>
    </row>
    <row r="230" spans="1:26" ht="12.75" customHeight="1" x14ac:dyDescent="0.2">
      <c r="A230" s="5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7"/>
      <c r="M230" s="4"/>
      <c r="N230" s="5"/>
      <c r="O230" s="5"/>
      <c r="P230" s="5"/>
      <c r="Q230" s="5"/>
      <c r="R230" s="5"/>
      <c r="S230" s="5"/>
      <c r="T230" s="5"/>
      <c r="U230" s="6"/>
      <c r="V230" s="6"/>
      <c r="W230" s="6"/>
      <c r="X230" s="6"/>
      <c r="Y230" s="6"/>
      <c r="Z230" s="5"/>
    </row>
    <row r="231" spans="1:26" ht="12.75" customHeight="1" x14ac:dyDescent="0.2">
      <c r="A231" s="5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7"/>
      <c r="M231" s="4"/>
      <c r="N231" s="5"/>
      <c r="O231" s="5"/>
      <c r="P231" s="5"/>
      <c r="Q231" s="5"/>
      <c r="R231" s="5"/>
      <c r="S231" s="5"/>
      <c r="T231" s="5"/>
      <c r="U231" s="6"/>
      <c r="V231" s="6"/>
      <c r="W231" s="6"/>
      <c r="X231" s="6"/>
      <c r="Y231" s="6"/>
      <c r="Z231" s="5"/>
    </row>
    <row r="232" spans="1:26" ht="12.75" customHeight="1" x14ac:dyDescent="0.2">
      <c r="A232" s="5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7"/>
      <c r="M232" s="4"/>
      <c r="N232" s="5"/>
      <c r="O232" s="5"/>
      <c r="P232" s="5"/>
      <c r="Q232" s="5"/>
      <c r="R232" s="5"/>
      <c r="S232" s="5"/>
      <c r="T232" s="5"/>
      <c r="U232" s="6"/>
      <c r="V232" s="6"/>
      <c r="W232" s="6"/>
      <c r="X232" s="6"/>
      <c r="Y232" s="6"/>
      <c r="Z232" s="5"/>
    </row>
    <row r="233" spans="1:26" ht="12.75" customHeight="1" x14ac:dyDescent="0.2">
      <c r="A233" s="5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7"/>
      <c r="M233" s="4"/>
      <c r="N233" s="5"/>
      <c r="O233" s="5"/>
      <c r="P233" s="5"/>
      <c r="Q233" s="5"/>
      <c r="R233" s="5"/>
      <c r="S233" s="5"/>
      <c r="T233" s="5"/>
      <c r="U233" s="6"/>
      <c r="V233" s="6"/>
      <c r="W233" s="6"/>
      <c r="X233" s="6"/>
      <c r="Y233" s="6"/>
      <c r="Z233" s="5"/>
    </row>
    <row r="234" spans="1:26" ht="12.75" customHeight="1" x14ac:dyDescent="0.2">
      <c r="A234" s="5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7"/>
      <c r="M234" s="4"/>
      <c r="N234" s="5"/>
      <c r="O234" s="5"/>
      <c r="P234" s="5"/>
      <c r="Q234" s="5"/>
      <c r="R234" s="5"/>
      <c r="S234" s="5"/>
      <c r="T234" s="5"/>
      <c r="U234" s="6"/>
      <c r="V234" s="6"/>
      <c r="W234" s="6"/>
      <c r="X234" s="6"/>
      <c r="Y234" s="6"/>
      <c r="Z234" s="5"/>
    </row>
    <row r="235" spans="1:26" ht="12.75" customHeight="1" x14ac:dyDescent="0.2">
      <c r="A235" s="5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7"/>
      <c r="M235" s="4"/>
      <c r="N235" s="5"/>
      <c r="O235" s="5"/>
      <c r="P235" s="5"/>
      <c r="Q235" s="5"/>
      <c r="R235" s="5"/>
      <c r="S235" s="5"/>
      <c r="T235" s="5"/>
      <c r="U235" s="6"/>
      <c r="V235" s="6"/>
      <c r="W235" s="6"/>
      <c r="X235" s="6"/>
      <c r="Y235" s="6"/>
      <c r="Z235" s="5"/>
    </row>
    <row r="236" spans="1:26" ht="12.75" customHeight="1" x14ac:dyDescent="0.2">
      <c r="A236" s="5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7"/>
      <c r="M236" s="4"/>
      <c r="N236" s="5"/>
      <c r="O236" s="5"/>
      <c r="P236" s="5"/>
      <c r="Q236" s="5"/>
      <c r="R236" s="5"/>
      <c r="S236" s="5"/>
      <c r="T236" s="5"/>
      <c r="U236" s="6"/>
      <c r="V236" s="6"/>
      <c r="W236" s="6"/>
      <c r="X236" s="6"/>
      <c r="Y236" s="6"/>
      <c r="Z236" s="5"/>
    </row>
    <row r="237" spans="1:26" ht="12.75" customHeight="1" x14ac:dyDescent="0.2">
      <c r="A237" s="5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7"/>
      <c r="M237" s="4"/>
      <c r="N237" s="5"/>
      <c r="O237" s="5"/>
      <c r="P237" s="5"/>
      <c r="Q237" s="5"/>
      <c r="R237" s="5"/>
      <c r="S237" s="5"/>
      <c r="T237" s="5"/>
      <c r="U237" s="6"/>
      <c r="V237" s="6"/>
      <c r="W237" s="6"/>
      <c r="X237" s="6"/>
      <c r="Y237" s="6"/>
      <c r="Z237" s="5"/>
    </row>
    <row r="238" spans="1:26" ht="12.75" customHeight="1" x14ac:dyDescent="0.2">
      <c r="A238" s="5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7"/>
      <c r="M238" s="4"/>
      <c r="N238" s="5"/>
      <c r="O238" s="5"/>
      <c r="P238" s="5"/>
      <c r="Q238" s="5"/>
      <c r="R238" s="5"/>
      <c r="S238" s="5"/>
      <c r="T238" s="5"/>
      <c r="U238" s="6"/>
      <c r="V238" s="6"/>
      <c r="W238" s="6"/>
      <c r="X238" s="6"/>
      <c r="Y238" s="6"/>
      <c r="Z238" s="5"/>
    </row>
    <row r="239" spans="1:26" ht="12.75" customHeight="1" x14ac:dyDescent="0.2">
      <c r="A239" s="5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7"/>
      <c r="M239" s="4"/>
      <c r="N239" s="5"/>
      <c r="O239" s="5"/>
      <c r="P239" s="5"/>
      <c r="Q239" s="5"/>
      <c r="R239" s="5"/>
      <c r="S239" s="5"/>
      <c r="T239" s="5"/>
      <c r="U239" s="6"/>
      <c r="V239" s="6"/>
      <c r="W239" s="6"/>
      <c r="X239" s="6"/>
      <c r="Y239" s="6"/>
      <c r="Z239" s="5"/>
    </row>
    <row r="240" spans="1:26" ht="12.75" customHeight="1" x14ac:dyDescent="0.2">
      <c r="A240" s="5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7"/>
      <c r="M240" s="4"/>
      <c r="N240" s="5"/>
      <c r="O240" s="5"/>
      <c r="P240" s="5"/>
      <c r="Q240" s="5"/>
      <c r="R240" s="5"/>
      <c r="S240" s="5"/>
      <c r="T240" s="5"/>
      <c r="U240" s="6"/>
      <c r="V240" s="6"/>
      <c r="W240" s="6"/>
      <c r="X240" s="6"/>
      <c r="Y240" s="6"/>
      <c r="Z240" s="5"/>
    </row>
    <row r="241" spans="1:26" ht="12.75" customHeight="1" x14ac:dyDescent="0.2">
      <c r="A241" s="5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7"/>
      <c r="M241" s="4"/>
      <c r="N241" s="5"/>
      <c r="O241" s="5"/>
      <c r="P241" s="5"/>
      <c r="Q241" s="5"/>
      <c r="R241" s="5"/>
      <c r="S241" s="5"/>
      <c r="T241" s="5"/>
      <c r="U241" s="6"/>
      <c r="V241" s="6"/>
      <c r="W241" s="6"/>
      <c r="X241" s="6"/>
      <c r="Y241" s="6"/>
      <c r="Z241" s="5"/>
    </row>
    <row r="242" spans="1:26" ht="12.75" customHeight="1" x14ac:dyDescent="0.2">
      <c r="A242" s="5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7"/>
      <c r="M242" s="4"/>
      <c r="N242" s="5"/>
      <c r="O242" s="5"/>
      <c r="P242" s="5"/>
      <c r="Q242" s="5"/>
      <c r="R242" s="5"/>
      <c r="S242" s="5"/>
      <c r="T242" s="5"/>
      <c r="U242" s="6"/>
      <c r="V242" s="6"/>
      <c r="W242" s="6"/>
      <c r="X242" s="6"/>
      <c r="Y242" s="6"/>
      <c r="Z242" s="5"/>
    </row>
    <row r="243" spans="1:26" ht="12.75" customHeight="1" x14ac:dyDescent="0.2">
      <c r="A243" s="5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7"/>
      <c r="M243" s="4"/>
      <c r="N243" s="5"/>
      <c r="O243" s="5"/>
      <c r="P243" s="5"/>
      <c r="Q243" s="5"/>
      <c r="R243" s="5"/>
      <c r="S243" s="5"/>
      <c r="T243" s="5"/>
      <c r="U243" s="6"/>
      <c r="V243" s="6"/>
      <c r="W243" s="6"/>
      <c r="X243" s="6"/>
      <c r="Y243" s="6"/>
      <c r="Z243" s="5"/>
    </row>
    <row r="244" spans="1:26" ht="12.75" customHeight="1" x14ac:dyDescent="0.2">
      <c r="A244" s="5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7"/>
      <c r="M244" s="4"/>
      <c r="N244" s="5"/>
      <c r="O244" s="5"/>
      <c r="P244" s="5"/>
      <c r="Q244" s="5"/>
      <c r="R244" s="5"/>
      <c r="S244" s="5"/>
      <c r="T244" s="5"/>
      <c r="U244" s="6"/>
      <c r="V244" s="6"/>
      <c r="W244" s="6"/>
      <c r="X244" s="6"/>
      <c r="Y244" s="6"/>
      <c r="Z244" s="5"/>
    </row>
    <row r="245" spans="1:26" ht="12.75" customHeight="1" x14ac:dyDescent="0.2">
      <c r="A245" s="5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7"/>
      <c r="M245" s="4"/>
      <c r="N245" s="5"/>
      <c r="O245" s="5"/>
      <c r="P245" s="5"/>
      <c r="Q245" s="5"/>
      <c r="R245" s="5"/>
      <c r="S245" s="5"/>
      <c r="T245" s="5"/>
      <c r="U245" s="6"/>
      <c r="V245" s="6"/>
      <c r="W245" s="6"/>
      <c r="X245" s="6"/>
      <c r="Y245" s="6"/>
      <c r="Z245" s="5"/>
    </row>
    <row r="246" spans="1:26" ht="12.75" customHeight="1" x14ac:dyDescent="0.2">
      <c r="A246" s="5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7"/>
      <c r="M246" s="4"/>
      <c r="N246" s="5"/>
      <c r="O246" s="5"/>
      <c r="P246" s="5"/>
      <c r="Q246" s="5"/>
      <c r="R246" s="5"/>
      <c r="S246" s="5"/>
      <c r="T246" s="5"/>
      <c r="U246" s="6"/>
      <c r="V246" s="6"/>
      <c r="W246" s="6"/>
      <c r="X246" s="6"/>
      <c r="Y246" s="6"/>
      <c r="Z246" s="5"/>
    </row>
    <row r="247" spans="1:26" ht="12.75" customHeight="1" x14ac:dyDescent="0.2">
      <c r="A247" s="5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7"/>
      <c r="M247" s="4"/>
      <c r="N247" s="5"/>
      <c r="O247" s="5"/>
      <c r="P247" s="5"/>
      <c r="Q247" s="5"/>
      <c r="R247" s="5"/>
      <c r="S247" s="5"/>
      <c r="T247" s="5"/>
      <c r="U247" s="6"/>
      <c r="V247" s="6"/>
      <c r="W247" s="6"/>
      <c r="X247" s="6"/>
      <c r="Y247" s="6"/>
      <c r="Z247" s="5"/>
    </row>
    <row r="248" spans="1:26" ht="12.75" customHeight="1" x14ac:dyDescent="0.2">
      <c r="A248" s="5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7"/>
      <c r="M248" s="4"/>
      <c r="N248" s="5"/>
      <c r="O248" s="5"/>
      <c r="P248" s="5"/>
      <c r="Q248" s="5"/>
      <c r="R248" s="5"/>
      <c r="S248" s="5"/>
      <c r="T248" s="5"/>
      <c r="U248" s="6"/>
      <c r="V248" s="6"/>
      <c r="W248" s="6"/>
      <c r="X248" s="6"/>
      <c r="Y248" s="6"/>
      <c r="Z248" s="5"/>
    </row>
    <row r="249" spans="1:26" ht="12.75" customHeight="1" x14ac:dyDescent="0.2">
      <c r="A249" s="5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7"/>
      <c r="M249" s="4"/>
      <c r="N249" s="5"/>
      <c r="O249" s="5"/>
      <c r="P249" s="5"/>
      <c r="Q249" s="5"/>
      <c r="R249" s="5"/>
      <c r="S249" s="5"/>
      <c r="T249" s="5"/>
      <c r="U249" s="6"/>
      <c r="V249" s="6"/>
      <c r="W249" s="6"/>
      <c r="X249" s="6"/>
      <c r="Y249" s="6"/>
      <c r="Z249" s="5"/>
    </row>
    <row r="250" spans="1:26" ht="12.75" customHeight="1" x14ac:dyDescent="0.2">
      <c r="A250" s="5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7"/>
      <c r="M250" s="4"/>
      <c r="N250" s="5"/>
      <c r="O250" s="5"/>
      <c r="P250" s="5"/>
      <c r="Q250" s="5"/>
      <c r="R250" s="5"/>
      <c r="S250" s="5"/>
      <c r="T250" s="5"/>
      <c r="U250" s="6"/>
      <c r="V250" s="6"/>
      <c r="W250" s="6"/>
      <c r="X250" s="6"/>
      <c r="Y250" s="6"/>
      <c r="Z250" s="5"/>
    </row>
    <row r="251" spans="1:26" ht="12.75" customHeight="1" x14ac:dyDescent="0.2">
      <c r="A251" s="5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7"/>
      <c r="M251" s="4"/>
      <c r="N251" s="5"/>
      <c r="O251" s="5"/>
      <c r="P251" s="5"/>
      <c r="Q251" s="5"/>
      <c r="R251" s="5"/>
      <c r="S251" s="5"/>
      <c r="T251" s="5"/>
      <c r="U251" s="6"/>
      <c r="V251" s="6"/>
      <c r="W251" s="6"/>
      <c r="X251" s="6"/>
      <c r="Y251" s="6"/>
      <c r="Z251" s="5"/>
    </row>
    <row r="252" spans="1:26" ht="12.75" customHeight="1" x14ac:dyDescent="0.2">
      <c r="A252" s="5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7"/>
      <c r="M252" s="4"/>
      <c r="N252" s="5"/>
      <c r="O252" s="5"/>
      <c r="P252" s="5"/>
      <c r="Q252" s="5"/>
      <c r="R252" s="5"/>
      <c r="S252" s="5"/>
      <c r="T252" s="5"/>
      <c r="U252" s="6"/>
      <c r="V252" s="6"/>
      <c r="W252" s="6"/>
      <c r="X252" s="6"/>
      <c r="Y252" s="6"/>
      <c r="Z252" s="5"/>
    </row>
    <row r="253" spans="1:26" ht="12.75" customHeight="1" x14ac:dyDescent="0.2">
      <c r="A253" s="5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7"/>
      <c r="M253" s="4"/>
      <c r="N253" s="5"/>
      <c r="O253" s="5"/>
      <c r="P253" s="5"/>
      <c r="Q253" s="5"/>
      <c r="R253" s="5"/>
      <c r="S253" s="5"/>
      <c r="T253" s="5"/>
      <c r="U253" s="6"/>
      <c r="V253" s="6"/>
      <c r="W253" s="6"/>
      <c r="X253" s="6"/>
      <c r="Y253" s="6"/>
      <c r="Z253" s="5"/>
    </row>
    <row r="254" spans="1:26" ht="12.75" customHeight="1" x14ac:dyDescent="0.2">
      <c r="A254" s="5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7"/>
      <c r="M254" s="4"/>
      <c r="N254" s="5"/>
      <c r="O254" s="5"/>
      <c r="P254" s="5"/>
      <c r="Q254" s="5"/>
      <c r="R254" s="5"/>
      <c r="S254" s="5"/>
      <c r="T254" s="5"/>
      <c r="U254" s="6"/>
      <c r="V254" s="6"/>
      <c r="W254" s="6"/>
      <c r="X254" s="6"/>
      <c r="Y254" s="6"/>
      <c r="Z254" s="5"/>
    </row>
    <row r="255" spans="1:26" ht="12.75" customHeight="1" x14ac:dyDescent="0.2">
      <c r="A255" s="5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7"/>
      <c r="M255" s="4"/>
      <c r="N255" s="5"/>
      <c r="O255" s="5"/>
      <c r="P255" s="5"/>
      <c r="Q255" s="5"/>
      <c r="R255" s="5"/>
      <c r="S255" s="5"/>
      <c r="T255" s="5"/>
      <c r="U255" s="6"/>
      <c r="V255" s="6"/>
      <c r="W255" s="6"/>
      <c r="X255" s="6"/>
      <c r="Y255" s="6"/>
      <c r="Z255" s="5"/>
    </row>
    <row r="256" spans="1:26" ht="12.75" customHeight="1" x14ac:dyDescent="0.2">
      <c r="A256" s="5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7"/>
      <c r="M256" s="4"/>
      <c r="N256" s="5"/>
      <c r="O256" s="5"/>
      <c r="P256" s="5"/>
      <c r="Q256" s="5"/>
      <c r="R256" s="5"/>
      <c r="S256" s="5"/>
      <c r="T256" s="5"/>
      <c r="U256" s="6"/>
      <c r="V256" s="6"/>
      <c r="W256" s="6"/>
      <c r="X256" s="6"/>
      <c r="Y256" s="6"/>
      <c r="Z256" s="5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1000"/>
  <sheetViews>
    <sheetView topLeftCell="A4" workbookViewId="0">
      <selection activeCell="A32" sqref="A32"/>
    </sheetView>
  </sheetViews>
  <sheetFormatPr defaultColWidth="12.5703125" defaultRowHeight="15" customHeight="1" x14ac:dyDescent="0.2"/>
  <cols>
    <col min="1" max="1" width="29" customWidth="1"/>
    <col min="2" max="3" width="9.140625" customWidth="1"/>
    <col min="4" max="4" width="13.42578125" customWidth="1"/>
    <col min="5" max="6" width="10.42578125" customWidth="1"/>
    <col min="7" max="7" width="11.42578125" customWidth="1"/>
    <col min="8" max="8" width="10.42578125" customWidth="1"/>
    <col min="9" max="26" width="9.140625" customWidth="1"/>
  </cols>
  <sheetData>
    <row r="1" spans="1:26" ht="12.75" customHeight="1" x14ac:dyDescent="0.2">
      <c r="A1" s="90" t="s">
        <v>75</v>
      </c>
      <c r="B1" s="89"/>
      <c r="C1" s="89"/>
      <c r="D1" s="89"/>
      <c r="E1" s="89"/>
      <c r="F1" s="89"/>
      <c r="G1" s="89"/>
      <c r="H1" s="89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91" t="s">
        <v>101</v>
      </c>
      <c r="B2" s="89"/>
      <c r="C2" s="89"/>
      <c r="D2" s="89"/>
      <c r="E2" s="89"/>
      <c r="F2" s="89"/>
      <c r="G2" s="89"/>
      <c r="H2" s="89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2.75" customHeight="1" x14ac:dyDescent="0.2">
      <c r="A3" s="66"/>
      <c r="B3" s="66"/>
      <c r="C3" s="67"/>
      <c r="D3" s="66"/>
      <c r="E3" s="68"/>
      <c r="F3" s="68"/>
      <c r="G3" s="69"/>
      <c r="H3" s="70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2.75" customHeight="1" x14ac:dyDescent="0.2">
      <c r="A4" s="92" t="s">
        <v>76</v>
      </c>
      <c r="B4" s="89"/>
      <c r="C4" s="89"/>
      <c r="D4" s="89"/>
      <c r="E4" s="89"/>
      <c r="F4" s="89"/>
      <c r="G4" s="89"/>
      <c r="H4" s="89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2.75" customHeight="1" x14ac:dyDescent="0.2">
      <c r="A5" s="92" t="s">
        <v>77</v>
      </c>
      <c r="B5" s="89"/>
      <c r="C5" s="89"/>
      <c r="D5" s="89"/>
      <c r="E5" s="89"/>
      <c r="F5" s="89"/>
      <c r="G5" s="89"/>
      <c r="H5" s="89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2.75" customHeight="1" x14ac:dyDescent="0.2">
      <c r="A6" s="93" t="s">
        <v>102</v>
      </c>
      <c r="B6" s="89"/>
      <c r="C6" s="89"/>
      <c r="D6" s="89"/>
      <c r="E6" s="89"/>
      <c r="F6" s="89"/>
      <c r="G6" s="89"/>
      <c r="H6" s="89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.75" customHeight="1" x14ac:dyDescent="0.2">
      <c r="A7" s="5"/>
      <c r="B7" s="5"/>
      <c r="C7" s="5"/>
      <c r="D7" s="5"/>
      <c r="E7" s="70"/>
      <c r="F7" s="70"/>
      <c r="G7" s="70"/>
      <c r="H7" s="70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2.75" customHeight="1" x14ac:dyDescent="0.2">
      <c r="A8" s="45" t="s">
        <v>78</v>
      </c>
      <c r="B8" s="4"/>
      <c r="C8" s="4"/>
      <c r="D8" s="4"/>
      <c r="E8" s="71"/>
      <c r="F8" s="72"/>
      <c r="G8" s="70"/>
      <c r="H8" s="70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2.75" customHeight="1" x14ac:dyDescent="0.2">
      <c r="A9" s="5"/>
      <c r="B9" s="5"/>
      <c r="C9" s="5"/>
      <c r="D9" s="5"/>
      <c r="E9" s="70"/>
      <c r="F9" s="70"/>
      <c r="G9" s="70"/>
      <c r="H9" s="70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76.5" x14ac:dyDescent="0.2">
      <c r="A10" s="73" t="s">
        <v>0</v>
      </c>
      <c r="B10" s="74" t="s">
        <v>1</v>
      </c>
      <c r="C10" s="74" t="s">
        <v>2</v>
      </c>
      <c r="D10" s="74" t="s">
        <v>9</v>
      </c>
      <c r="E10" s="75" t="s">
        <v>79</v>
      </c>
      <c r="F10" s="75" t="s">
        <v>11</v>
      </c>
      <c r="G10" s="75" t="s">
        <v>12</v>
      </c>
      <c r="H10" s="76" t="s">
        <v>13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2.75" customHeight="1" x14ac:dyDescent="0.2">
      <c r="A11" s="14" t="s">
        <v>18</v>
      </c>
      <c r="B11" s="15"/>
      <c r="C11" s="15"/>
      <c r="D11" s="77">
        <f>'2024-FULL'!J5</f>
        <v>7.2109099999999993</v>
      </c>
      <c r="E11" s="78">
        <f>'2024-FULL'!K5</f>
        <v>0.11919999999999999</v>
      </c>
      <c r="F11" s="79" t="str">
        <f>'2024-FULL'!L5</f>
        <v xml:space="preserve"> </v>
      </c>
      <c r="G11" s="78">
        <f>'2024-FULL'!M5</f>
        <v>6.0881999999999996</v>
      </c>
      <c r="H11" s="8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2.75" customHeight="1" x14ac:dyDescent="0.2">
      <c r="A12" s="21" t="s">
        <v>21</v>
      </c>
      <c r="B12" s="32">
        <v>150</v>
      </c>
      <c r="C12" s="32">
        <v>900</v>
      </c>
      <c r="D12" s="81">
        <f>'2024-FULL'!J6</f>
        <v>1.1587571824499998</v>
      </c>
      <c r="E12" s="82">
        <f>'2024-FULL'!K6</f>
        <v>10.833120920267998</v>
      </c>
      <c r="F12" s="82">
        <f>'2024-FULL'!L6</f>
        <v>11.991878102717997</v>
      </c>
      <c r="G12" s="82">
        <f>'2024-FULL'!M6</f>
        <v>0.97834329899999994</v>
      </c>
      <c r="H12" s="83">
        <f>'2024-FULL'!N6</f>
        <v>12.970221401717998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31" t="s">
        <v>23</v>
      </c>
      <c r="B13" s="32">
        <v>200</v>
      </c>
      <c r="C13" s="32">
        <v>1200</v>
      </c>
      <c r="D13" s="81">
        <f>'2024-FULL'!J7</f>
        <v>1.5450095766</v>
      </c>
      <c r="E13" s="82">
        <f>'2024-FULL'!K7</f>
        <v>14.444161227024001</v>
      </c>
      <c r="F13" s="82">
        <f>'2024-FULL'!L7</f>
        <v>15.989170803624001</v>
      </c>
      <c r="G13" s="82">
        <f>'2024-FULL'!M7</f>
        <v>1.3044577320000001</v>
      </c>
      <c r="H13" s="83">
        <f>'2024-FULL'!N7</f>
        <v>17.293628535624002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2.75" customHeight="1" x14ac:dyDescent="0.2">
      <c r="A14" s="31" t="s">
        <v>25</v>
      </c>
      <c r="B14" s="32">
        <v>250</v>
      </c>
      <c r="C14" s="32">
        <v>1600</v>
      </c>
      <c r="D14" s="81">
        <f>'2024-FULL'!J8</f>
        <v>1.9698763937999997</v>
      </c>
      <c r="E14" s="82">
        <f>'2024-FULL'!K8</f>
        <v>18.171181636031999</v>
      </c>
      <c r="F14" s="82">
        <f>'2024-FULL'!L8</f>
        <v>20.141058029831999</v>
      </c>
      <c r="G14" s="82">
        <f>'2024-FULL'!M8</f>
        <v>1.6631744759999998</v>
      </c>
      <c r="H14" s="83">
        <f>'2024-FULL'!N8</f>
        <v>21.804232505831997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2.75" customHeight="1" x14ac:dyDescent="0.2">
      <c r="A15" s="31" t="s">
        <v>26</v>
      </c>
      <c r="B15" s="32">
        <v>350</v>
      </c>
      <c r="C15" s="32">
        <v>1900</v>
      </c>
      <c r="D15" s="81">
        <f>'2024-FULL'!J9</f>
        <v>2.6265379129499991</v>
      </c>
      <c r="E15" s="82">
        <f>'2024-FULL'!K9</f>
        <v>25.045321942787997</v>
      </c>
      <c r="F15" s="82">
        <f>'2024-FULL'!L9</f>
        <v>27.671859855737996</v>
      </c>
      <c r="G15" s="82">
        <f>'2024-FULL'!M9</f>
        <v>2.2175964089999995</v>
      </c>
      <c r="H15" s="83">
        <f>'2024-FULL'!N9</f>
        <v>29.889456264737994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2.75" customHeight="1" x14ac:dyDescent="0.2">
      <c r="A16" s="31" t="s">
        <v>27</v>
      </c>
      <c r="B16" s="32">
        <v>400</v>
      </c>
      <c r="C16" s="32">
        <v>2600</v>
      </c>
      <c r="D16" s="81">
        <f>'2024-FULL'!J10</f>
        <v>3.1672479993000002</v>
      </c>
      <c r="E16" s="82">
        <f>'2024-FULL'!K10</f>
        <v>29.120282658552</v>
      </c>
      <c r="F16" s="82">
        <f>'2024-FULL'!L10</f>
        <v>32.287530657852002</v>
      </c>
      <c r="G16" s="82">
        <f>'2024-FULL'!M10</f>
        <v>2.6741200860000003</v>
      </c>
      <c r="H16" s="83">
        <f>'2024-FULL'!N10</f>
        <v>34.961650743852005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2.75" customHeight="1" x14ac:dyDescent="0.2">
      <c r="A17" s="31" t="s">
        <v>29</v>
      </c>
      <c r="B17" s="32">
        <v>447</v>
      </c>
      <c r="C17" s="32">
        <v>2936</v>
      </c>
      <c r="D17" s="81">
        <f>'2024-FULL'!J11</f>
        <v>3.5511770382479999</v>
      </c>
      <c r="E17" s="82">
        <f>'2024-FULL'!K11</f>
        <v>32.57728980211872</v>
      </c>
      <c r="F17" s="82">
        <f>'2024-FULL'!L11</f>
        <v>36.12846684036672</v>
      </c>
      <c r="G17" s="82">
        <f>'2024-FULL'!M11</f>
        <v>2.99827290096</v>
      </c>
      <c r="H17" s="83">
        <f>'2024-FULL'!N11</f>
        <v>39.126739741326716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2.75" customHeight="1" x14ac:dyDescent="0.2">
      <c r="A18" s="31" t="s">
        <v>30</v>
      </c>
      <c r="B18" s="32">
        <v>525</v>
      </c>
      <c r="C18" s="32">
        <v>3500</v>
      </c>
      <c r="D18" s="81">
        <f>'2024-FULL'!J12</f>
        <v>4.1908006192499991</v>
      </c>
      <c r="E18" s="82">
        <f>'2024-FULL'!K12</f>
        <v>38.321853578820004</v>
      </c>
      <c r="F18" s="82">
        <f>'2024-FULL'!L12</f>
        <v>42.512654198070003</v>
      </c>
      <c r="G18" s="82">
        <f>'2024-FULL'!M12</f>
        <v>3.5383096349999996</v>
      </c>
      <c r="H18" s="83">
        <f>'2024-FULL'!N12</f>
        <v>46.05096383307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2.75" customHeight="1" x14ac:dyDescent="0.2">
      <c r="A19" s="31" t="s">
        <v>32</v>
      </c>
      <c r="B19" s="32">
        <v>650</v>
      </c>
      <c r="C19" s="32">
        <v>4400</v>
      </c>
      <c r="D19" s="81">
        <f>'2024-FULL'!J13</f>
        <v>5.2143532392000003</v>
      </c>
      <c r="E19" s="82">
        <f>'2024-FULL'!K13</f>
        <v>47.523424499087994</v>
      </c>
      <c r="F19" s="82">
        <f>'2024-FULL'!L13</f>
        <v>52.737777738287996</v>
      </c>
      <c r="G19" s="82">
        <f>'2024-FULL'!M13</f>
        <v>4.4024991840000007</v>
      </c>
      <c r="H19" s="83">
        <f>'2024-FULL'!N13</f>
        <v>57.140276922287995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2.75" customHeight="1" x14ac:dyDescent="0.2">
      <c r="A20" s="31" t="s">
        <v>33</v>
      </c>
      <c r="B20" s="32">
        <v>665</v>
      </c>
      <c r="C20" s="32">
        <v>4496</v>
      </c>
      <c r="D20" s="81">
        <f>'2024-FULL'!J14</f>
        <v>5.332545822828</v>
      </c>
      <c r="E20" s="82">
        <f>'2024-FULL'!K14</f>
        <v>48.61369539724992</v>
      </c>
      <c r="F20" s="82">
        <f>'2024-FULL'!L14</f>
        <v>53.946241220077923</v>
      </c>
      <c r="G20" s="82">
        <f>'2024-FULL'!M14</f>
        <v>4.50228965256</v>
      </c>
      <c r="H20" s="83">
        <f>'2024-FULL'!N14</f>
        <v>58.448530872637924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2.75" customHeight="1" x14ac:dyDescent="0.2">
      <c r="A21" s="31" t="s">
        <v>35</v>
      </c>
      <c r="B21" s="32">
        <v>696</v>
      </c>
      <c r="C21" s="32">
        <v>4700</v>
      </c>
      <c r="D21" s="81">
        <f>'2024-FULL'!J15</f>
        <v>5.5789729033499995</v>
      </c>
      <c r="E21" s="82">
        <f>'2024-FULL'!K15</f>
        <v>50.873416805843995</v>
      </c>
      <c r="F21" s="82">
        <f>'2024-FULL'!L15</f>
        <v>56.452389709193994</v>
      </c>
      <c r="G21" s="82">
        <f>'2024-FULL'!M15</f>
        <v>4.7103490170000004</v>
      </c>
      <c r="H21" s="83">
        <f>'2024-FULL'!N15</f>
        <v>61.162738726193993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 customHeight="1" x14ac:dyDescent="0.2">
      <c r="A22" s="31" t="s">
        <v>37</v>
      </c>
      <c r="B22" s="32">
        <v>748</v>
      </c>
      <c r="C22" s="32">
        <v>5050</v>
      </c>
      <c r="D22" s="81">
        <f>'2024-FULL'!J16</f>
        <v>5.9953488740249989</v>
      </c>
      <c r="E22" s="82">
        <f>'2024-FULL'!K16</f>
        <v>54.672971163725997</v>
      </c>
      <c r="F22" s="82">
        <f>'2024-FULL'!L16</f>
        <v>60.668320037750995</v>
      </c>
      <c r="G22" s="82">
        <f>'2024-FULL'!M16</f>
        <v>5.0618969054999994</v>
      </c>
      <c r="H22" s="83">
        <f>'2024-FULL'!N16</f>
        <v>65.730216943250994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 customHeight="1" x14ac:dyDescent="0.2">
      <c r="A23" s="31" t="s">
        <v>39</v>
      </c>
      <c r="B23" s="32">
        <v>800</v>
      </c>
      <c r="C23" s="32">
        <v>5400</v>
      </c>
      <c r="D23" s="81">
        <f>'2024-FULL'!J17</f>
        <v>6.4117248447000001</v>
      </c>
      <c r="E23" s="82">
        <f>'2024-FULL'!K17</f>
        <v>58.472525521608006</v>
      </c>
      <c r="F23" s="82">
        <f>'2024-FULL'!L17</f>
        <v>64.884250366308009</v>
      </c>
      <c r="G23" s="82">
        <f>'2024-FULL'!M17</f>
        <v>5.4134447940000001</v>
      </c>
      <c r="H23" s="83">
        <f>'2024-FULL'!N17</f>
        <v>70.29769516030801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customHeight="1" x14ac:dyDescent="0.2">
      <c r="A24" s="31" t="s">
        <v>40</v>
      </c>
      <c r="B24" s="32">
        <v>1000</v>
      </c>
      <c r="C24" s="32">
        <v>6600</v>
      </c>
      <c r="D24" s="81">
        <f>'2024-FULL'!J18</f>
        <v>7.9567344212999984</v>
      </c>
      <c r="E24" s="82">
        <f>'2024-FULL'!K18</f>
        <v>72.916686748631989</v>
      </c>
      <c r="F24" s="82">
        <f>'2024-FULL'!L18</f>
        <v>80.873421169931987</v>
      </c>
      <c r="G24" s="82">
        <f>'2024-FULL'!M18</f>
        <v>6.7179025259999987</v>
      </c>
      <c r="H24" s="83">
        <f>'2024-FULL'!N18</f>
        <v>87.59132369593199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2.75" customHeight="1" x14ac:dyDescent="0.2">
      <c r="A25" s="31"/>
      <c r="B25" s="32"/>
      <c r="C25" s="32"/>
      <c r="D25" s="81"/>
      <c r="E25" s="82"/>
      <c r="F25" s="82"/>
      <c r="G25" s="82"/>
      <c r="H25" s="83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2.75" customHeight="1" x14ac:dyDescent="0.2">
      <c r="A26" s="31" t="s">
        <v>41</v>
      </c>
      <c r="B26" s="32">
        <v>83</v>
      </c>
      <c r="C26" s="32">
        <v>400</v>
      </c>
      <c r="D26" s="81">
        <f>'2024-FULL'!J20</f>
        <v>0.60333683969999985</v>
      </c>
      <c r="E26" s="82">
        <f>'2024-FULL'!K20</f>
        <v>5.8806664090079988</v>
      </c>
      <c r="F26" s="82">
        <f>'2024-FULL'!L20</f>
        <v>6.4840032487079986</v>
      </c>
      <c r="G26" s="82">
        <f>'2024-FULL'!M20</f>
        <v>0.50939969399999996</v>
      </c>
      <c r="H26" s="83">
        <f>'2024-FULL'!N20</f>
        <v>6.9934029427079984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2.75" customHeight="1" x14ac:dyDescent="0.2">
      <c r="A27" s="31" t="s">
        <v>42</v>
      </c>
      <c r="B27" s="32">
        <v>125</v>
      </c>
      <c r="C27" s="32">
        <v>650</v>
      </c>
      <c r="D27" s="81">
        <f>'2024-FULL'!J21</f>
        <v>0.92701656232499985</v>
      </c>
      <c r="E27" s="82">
        <f>'2024-FULL'!K21</f>
        <v>8.911620664637999</v>
      </c>
      <c r="F27" s="82">
        <f>'2024-FULL'!L21</f>
        <v>9.838637226962998</v>
      </c>
      <c r="G27" s="82">
        <f>'2024-FULL'!M21</f>
        <v>0.7826837714999999</v>
      </c>
      <c r="H27" s="83">
        <f>'2024-FULL'!N21</f>
        <v>10.621320998462998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2.75" customHeight="1" x14ac:dyDescent="0.2">
      <c r="A28" s="31" t="s">
        <v>80</v>
      </c>
      <c r="B28" s="32">
        <v>250</v>
      </c>
      <c r="C28" s="32">
        <v>1300</v>
      </c>
      <c r="D28" s="81">
        <f>'2024-FULL'!J22</f>
        <v>1.8540331246499997</v>
      </c>
      <c r="E28" s="82">
        <f>'2024-FULL'!K22</f>
        <v>17.823241329275998</v>
      </c>
      <c r="F28" s="82">
        <f>'2024-FULL'!L22</f>
        <v>19.677274453925996</v>
      </c>
      <c r="G28" s="82">
        <f>'2024-FULL'!M22</f>
        <v>1.5653675429999998</v>
      </c>
      <c r="H28" s="83">
        <f>'2024-FULL'!N22</f>
        <v>21.242641996925997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2.75" customHeight="1" x14ac:dyDescent="0.2">
      <c r="A29" s="31" t="s">
        <v>81</v>
      </c>
      <c r="B29" s="32">
        <v>300</v>
      </c>
      <c r="C29" s="32">
        <v>1800</v>
      </c>
      <c r="D29" s="81">
        <f>'2024-FULL'!J23</f>
        <v>2.3175143648999996</v>
      </c>
      <c r="E29" s="82">
        <f>'2024-FULL'!K23</f>
        <v>21.666241840535996</v>
      </c>
      <c r="F29" s="82">
        <f>'2024-FULL'!L23</f>
        <v>23.983756205435995</v>
      </c>
      <c r="G29" s="82">
        <f>'2024-FULL'!M23</f>
        <v>1.9566865979999999</v>
      </c>
      <c r="H29" s="83">
        <f>'2024-FULL'!N23</f>
        <v>25.940442803435996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2.75" customHeight="1" x14ac:dyDescent="0.2">
      <c r="A30" s="31" t="s">
        <v>82</v>
      </c>
      <c r="B30" s="32">
        <v>400</v>
      </c>
      <c r="C30" s="32">
        <v>2400</v>
      </c>
      <c r="D30" s="81">
        <f>'2024-FULL'!J24</f>
        <v>3.0900191532000001</v>
      </c>
      <c r="E30" s="82">
        <f>'2024-FULL'!K24</f>
        <v>28.888322454048001</v>
      </c>
      <c r="F30" s="82">
        <f>'2024-FULL'!L24</f>
        <v>31.978341607248002</v>
      </c>
      <c r="G30" s="82">
        <f>'2024-FULL'!M24</f>
        <v>2.6089154640000003</v>
      </c>
      <c r="H30" s="83">
        <f>'2024-FULL'!N24</f>
        <v>34.587257071248004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.75" customHeight="1" x14ac:dyDescent="0.2">
      <c r="A31" s="31" t="s">
        <v>83</v>
      </c>
      <c r="B31" s="32">
        <v>600</v>
      </c>
      <c r="C31" s="32">
        <v>3400</v>
      </c>
      <c r="D31" s="81">
        <f>'2024-FULL'!J25</f>
        <v>4.5577998836999987</v>
      </c>
      <c r="E31" s="82">
        <f>'2024-FULL'!K25</f>
        <v>43.100523476567986</v>
      </c>
      <c r="F31" s="82">
        <f>'2024-FULL'!L25</f>
        <v>47.658323360267985</v>
      </c>
      <c r="G31" s="82">
        <f>'2024-FULL'!M25</f>
        <v>3.8481685739999993</v>
      </c>
      <c r="H31" s="83">
        <f>'2024-FULL'!N25</f>
        <v>51.506491934267984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2.75" customHeight="1" x14ac:dyDescent="0.2">
      <c r="A32" s="31" t="s">
        <v>47</v>
      </c>
      <c r="B32" s="32">
        <v>633</v>
      </c>
      <c r="C32" s="32">
        <v>3767</v>
      </c>
      <c r="D32" s="81">
        <f>'2024-FULL'!J26</f>
        <v>4.8778574111974349</v>
      </c>
      <c r="E32" s="82">
        <f>'2024-FULL'!K26</f>
        <v>45.679433717495407</v>
      </c>
      <c r="F32" s="82">
        <f>'2024-FULL'!L26</f>
        <v>50.557291128692839</v>
      </c>
      <c r="G32" s="82">
        <f>'2024-FULL'!M26</f>
        <v>4.1183944177436995</v>
      </c>
      <c r="H32" s="83">
        <f>'2024-FULL'!N26</f>
        <v>54.67568554643654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2.75" customHeight="1" x14ac:dyDescent="0.2">
      <c r="A33" s="31" t="s">
        <v>84</v>
      </c>
      <c r="B33" s="32">
        <v>700</v>
      </c>
      <c r="C33" s="32">
        <v>4500</v>
      </c>
      <c r="D33" s="81">
        <f>'2024-FULL'!J27</f>
        <v>5.5233767872499993</v>
      </c>
      <c r="E33" s="82">
        <f>'2024-FULL'!K27</f>
        <v>50.902504601339992</v>
      </c>
      <c r="F33" s="82">
        <f>'2024-FULL'!L27</f>
        <v>56.425881388589993</v>
      </c>
      <c r="G33" s="82">
        <f>'2024-FULL'!M27</f>
        <v>4.6634089949999993</v>
      </c>
      <c r="H33" s="83">
        <f>'2024-FULL'!N27</f>
        <v>61.08929038358999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2.75" customHeight="1" x14ac:dyDescent="0.2">
      <c r="A34" s="31" t="s">
        <v>49</v>
      </c>
      <c r="B34" s="32">
        <v>766</v>
      </c>
      <c r="C34" s="32">
        <v>4767</v>
      </c>
      <c r="D34" s="81">
        <f>'2024-FULL'!J28</f>
        <v>5.9834173417935004</v>
      </c>
      <c r="E34" s="82">
        <f>'2024-FULL'!K28</f>
        <v>55.519463474352833</v>
      </c>
      <c r="F34" s="82">
        <f>'2024-FULL'!L28</f>
        <v>61.50288081614633</v>
      </c>
      <c r="G34" s="82">
        <f>'2024-FULL'!M28</f>
        <v>5.0518230653700007</v>
      </c>
      <c r="H34" s="83">
        <f>'2024-FULL'!N28</f>
        <v>66.554703881516332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2.75" customHeight="1" x14ac:dyDescent="0.2">
      <c r="A35" s="31" t="s">
        <v>50</v>
      </c>
      <c r="B35" s="32">
        <v>833</v>
      </c>
      <c r="C35" s="32">
        <v>5033</v>
      </c>
      <c r="D35" s="81">
        <f>'2024-FULL'!J29</f>
        <v>6.4484799346064987</v>
      </c>
      <c r="E35" s="82">
        <f>'2024-FULL'!K29</f>
        <v>60.200524546343146</v>
      </c>
      <c r="F35" s="82">
        <f>'2024-FULL'!L29</f>
        <v>66.649004480949642</v>
      </c>
      <c r="G35" s="82">
        <f>'2024-FULL'!M29</f>
        <v>5.4444772626299986</v>
      </c>
      <c r="H35" s="83">
        <f>'2024-FULL'!N29</f>
        <v>72.093481743579645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2.75" customHeight="1" x14ac:dyDescent="0.2">
      <c r="A36" s="31" t="s">
        <v>85</v>
      </c>
      <c r="B36" s="32">
        <v>900</v>
      </c>
      <c r="C36" s="32">
        <v>5300</v>
      </c>
      <c r="D36" s="81">
        <f>'2024-FULL'!J30</f>
        <v>6.9139286716499999</v>
      </c>
      <c r="E36" s="82">
        <f>'2024-FULL'!K30</f>
        <v>64.882745419355999</v>
      </c>
      <c r="F36" s="82">
        <f>'2024-FULL'!L30</f>
        <v>71.796674091005997</v>
      </c>
      <c r="G36" s="82">
        <f>'2024-FULL'!M30</f>
        <v>5.8374574830000006</v>
      </c>
      <c r="H36" s="83">
        <f>'2024-FULL'!N30</f>
        <v>77.634131574005991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2.75" customHeight="1" x14ac:dyDescent="0.2">
      <c r="A37" s="31" t="s">
        <v>86</v>
      </c>
      <c r="B37" s="32">
        <v>1100</v>
      </c>
      <c r="C37" s="32">
        <v>6300</v>
      </c>
      <c r="D37" s="81">
        <f>'2024-FULL'!J31</f>
        <v>8.3817094021499994</v>
      </c>
      <c r="E37" s="82">
        <f>'2024-FULL'!K31</f>
        <v>79.094946441876004</v>
      </c>
      <c r="F37" s="82">
        <f>'2024-FULL'!L31</f>
        <v>87.476655844025998</v>
      </c>
      <c r="G37" s="82">
        <f>'2024-FULL'!M31</f>
        <v>7.0767105930000005</v>
      </c>
      <c r="H37" s="83">
        <f>'2024-FULL'!N31</f>
        <v>94.553366437026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2.75" customHeight="1" x14ac:dyDescent="0.2">
      <c r="A38" s="31" t="s">
        <v>53</v>
      </c>
      <c r="B38" s="32">
        <v>2075</v>
      </c>
      <c r="C38" s="32">
        <v>7275</v>
      </c>
      <c r="D38" s="81">
        <f>'2024-FULL'!J32</f>
        <v>14.031177964387499</v>
      </c>
      <c r="E38" s="82">
        <f>'2024-FULL'!K32</f>
        <v>143.85620243883301</v>
      </c>
      <c r="F38" s="82">
        <f>'2024-FULL'!L32</f>
        <v>157.8873804032205</v>
      </c>
      <c r="G38" s="82">
        <f>'2024-FULL'!M32</f>
        <v>11.84657937525</v>
      </c>
      <c r="H38" s="83">
        <f>'2024-FULL'!N32</f>
        <v>169.73395977847051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2.75" customHeight="1" x14ac:dyDescent="0.2">
      <c r="A39" s="31" t="s">
        <v>87</v>
      </c>
      <c r="B39" s="32">
        <v>2400</v>
      </c>
      <c r="C39" s="32">
        <v>7600</v>
      </c>
      <c r="D39" s="81">
        <f>'2024-FULL'!J33</f>
        <v>15.914334151799997</v>
      </c>
      <c r="E39" s="82">
        <f>'2024-FULL'!K33</f>
        <v>165.44328777115194</v>
      </c>
      <c r="F39" s="82">
        <f>'2024-FULL'!L33</f>
        <v>181.35762192295195</v>
      </c>
      <c r="G39" s="82">
        <f>'2024-FULL'!M33</f>
        <v>13.436535635999997</v>
      </c>
      <c r="H39" s="83">
        <f>'2024-FULL'!N33</f>
        <v>194.79415755895195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2.75" customHeight="1" x14ac:dyDescent="0.2">
      <c r="A40" s="31" t="s">
        <v>88</v>
      </c>
      <c r="B40" s="32">
        <v>3000</v>
      </c>
      <c r="C40" s="32">
        <v>12000</v>
      </c>
      <c r="D40" s="81">
        <f>'2024-FULL'!J34</f>
        <v>20.858278265999996</v>
      </c>
      <c r="E40" s="82">
        <f>'2024-FULL'!K34</f>
        <v>209.70361227024</v>
      </c>
      <c r="F40" s="82">
        <f>'2024-FULL'!L34</f>
        <v>230.56189053623999</v>
      </c>
      <c r="G40" s="82">
        <f>'2024-FULL'!M34</f>
        <v>17.610727319999999</v>
      </c>
      <c r="H40" s="83">
        <f>'2024-FULL'!N34</f>
        <v>248.17261785623998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2.75" customHeight="1" x14ac:dyDescent="0.2">
      <c r="A41" s="31" t="s">
        <v>89</v>
      </c>
      <c r="B41" s="32">
        <v>3400</v>
      </c>
      <c r="C41" s="32">
        <v>13000</v>
      </c>
      <c r="D41" s="81">
        <f>'2024-FULL'!J35</f>
        <v>23.407695496499997</v>
      </c>
      <c r="E41" s="82">
        <f>'2024-FULL'!K35</f>
        <v>236.96821329275997</v>
      </c>
      <c r="F41" s="82">
        <f>'2024-FULL'!L35</f>
        <v>260.37590878925994</v>
      </c>
      <c r="G41" s="82">
        <f>'2024-FULL'!M35</f>
        <v>19.763210430000001</v>
      </c>
      <c r="H41" s="83">
        <f>'2024-FULL'!N35</f>
        <v>280.13911921925995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2.75" customHeight="1" x14ac:dyDescent="0.2">
      <c r="A42" s="31" t="s">
        <v>90</v>
      </c>
      <c r="B42" s="32">
        <v>4500</v>
      </c>
      <c r="C42" s="32">
        <v>18000</v>
      </c>
      <c r="D42" s="81">
        <f>'2024-FULL'!J36</f>
        <v>31.287417398999995</v>
      </c>
      <c r="E42" s="82">
        <f>'2024-FULL'!K36</f>
        <v>314.55541840535994</v>
      </c>
      <c r="F42" s="82">
        <f>'2024-FULL'!L36</f>
        <v>345.84283580435994</v>
      </c>
      <c r="G42" s="82">
        <f>'2024-FULL'!M36</f>
        <v>26.416090979999996</v>
      </c>
      <c r="H42" s="83">
        <f>'2024-FULL'!N36</f>
        <v>372.25892678435991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2.75" customHeight="1" x14ac:dyDescent="0.2">
      <c r="A43" s="31" t="s">
        <v>91</v>
      </c>
      <c r="B43" s="32">
        <v>5400</v>
      </c>
      <c r="C43" s="32">
        <v>21000</v>
      </c>
      <c r="D43" s="81">
        <f>'2024-FULL'!J37</f>
        <v>37.313214340500004</v>
      </c>
      <c r="E43" s="82">
        <f>'2024-FULL'!K37</f>
        <v>376.77062147292003</v>
      </c>
      <c r="F43" s="82">
        <f>'2024-FULL'!L37</f>
        <v>414.08383581342002</v>
      </c>
      <c r="G43" s="82">
        <f>'2024-FULL'!M37</f>
        <v>31.503695310000005</v>
      </c>
      <c r="H43" s="83">
        <f>'2024-FULL'!N37</f>
        <v>445.58753112342004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2.75" customHeight="1" x14ac:dyDescent="0.2">
      <c r="A44" s="31" t="s">
        <v>92</v>
      </c>
      <c r="B44" s="32">
        <v>6500</v>
      </c>
      <c r="C44" s="32">
        <v>25000</v>
      </c>
      <c r="D44" s="81">
        <f>'2024-FULL'!J38</f>
        <v>44.806792012499997</v>
      </c>
      <c r="E44" s="82">
        <f>'2024-FULL'!K38</f>
        <v>453.19802556299999</v>
      </c>
      <c r="F44" s="82">
        <f>'2024-FULL'!L38</f>
        <v>498.0048175755</v>
      </c>
      <c r="G44" s="82">
        <f>'2024-FULL'!M38</f>
        <v>37.830552749999995</v>
      </c>
      <c r="H44" s="83">
        <f>'2024-FULL'!N38</f>
        <v>535.83537032549998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2.75" customHeight="1" x14ac:dyDescent="0.2">
      <c r="A45" s="31" t="s">
        <v>93</v>
      </c>
      <c r="B45" s="32">
        <v>7700</v>
      </c>
      <c r="C45" s="32">
        <v>29000</v>
      </c>
      <c r="D45" s="81">
        <f>'2024-FULL'!J39</f>
        <v>52.841187934499999</v>
      </c>
      <c r="E45" s="82">
        <f>'2024-FULL'!K39</f>
        <v>536.15162965307991</v>
      </c>
      <c r="F45" s="82">
        <f>'2024-FULL'!L39</f>
        <v>588.99281758757991</v>
      </c>
      <c r="G45" s="82">
        <f>'2024-FULL'!M39</f>
        <v>44.61402519</v>
      </c>
      <c r="H45" s="83">
        <f>'2024-FULL'!N39</f>
        <v>633.60684277757991</v>
      </c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2.75" customHeight="1" x14ac:dyDescent="0.2">
      <c r="A46" s="31" t="s">
        <v>94</v>
      </c>
      <c r="B46" s="32">
        <v>9500</v>
      </c>
      <c r="C46" s="32">
        <v>35000</v>
      </c>
      <c r="D46" s="81">
        <f>'2024-FULL'!J40</f>
        <v>64.892781817499994</v>
      </c>
      <c r="E46" s="82">
        <f>'2024-FULL'!K40</f>
        <v>660.58203578819996</v>
      </c>
      <c r="F46" s="82">
        <f>'2024-FULL'!L40</f>
        <v>725.47481760569997</v>
      </c>
      <c r="G46" s="82">
        <f>'2024-FULL'!M40</f>
        <v>54.789233849999995</v>
      </c>
      <c r="H46" s="83">
        <f>'2024-FULL'!N40</f>
        <v>780.26405145569993</v>
      </c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2.75" customHeight="1" x14ac:dyDescent="0.2">
      <c r="A47" s="84" t="s">
        <v>95</v>
      </c>
      <c r="B47" s="50">
        <v>11000</v>
      </c>
      <c r="C47" s="50">
        <v>39000</v>
      </c>
      <c r="D47" s="85">
        <f>'2024-FULL'!J41</f>
        <v>74.549632489499999</v>
      </c>
      <c r="E47" s="86">
        <f>'2024-FULL'!K41</f>
        <v>763.11423987827993</v>
      </c>
      <c r="F47" s="86">
        <f>'2024-FULL'!L41</f>
        <v>837.66387236777996</v>
      </c>
      <c r="G47" s="86">
        <f>'2024-FULL'!M41</f>
        <v>62.942551289999997</v>
      </c>
      <c r="H47" s="87">
        <f>'2024-FULL'!N41</f>
        <v>900.60642365777994</v>
      </c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2.75" customHeight="1" x14ac:dyDescent="0.2">
      <c r="A48" s="5"/>
      <c r="B48" s="5"/>
      <c r="C48" s="5"/>
      <c r="D48" s="5"/>
      <c r="E48" s="70"/>
      <c r="F48" s="70"/>
      <c r="G48" s="70"/>
      <c r="H48" s="7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2.75" customHeight="1" x14ac:dyDescent="0.2">
      <c r="A49" s="5" t="s">
        <v>96</v>
      </c>
      <c r="B49" s="4"/>
      <c r="C49" s="4"/>
      <c r="D49" s="4"/>
      <c r="E49" s="72"/>
      <c r="F49" s="71"/>
      <c r="G49" s="72"/>
      <c r="H49" s="70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2.75" customHeight="1" x14ac:dyDescent="0.2">
      <c r="A50" s="5" t="s">
        <v>97</v>
      </c>
      <c r="B50" s="4"/>
      <c r="C50" s="4"/>
      <c r="D50" s="4"/>
      <c r="E50" s="72"/>
      <c r="F50" s="71"/>
      <c r="G50" s="72"/>
      <c r="H50" s="70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2.75" customHeight="1" x14ac:dyDescent="0.2">
      <c r="A51" s="5" t="s">
        <v>64</v>
      </c>
      <c r="B51" s="4"/>
      <c r="C51" s="4"/>
      <c r="D51" s="4"/>
      <c r="E51" s="72"/>
      <c r="F51" s="71"/>
      <c r="G51" s="72"/>
      <c r="H51" s="70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2.75" customHeight="1" x14ac:dyDescent="0.2">
      <c r="A52" s="5"/>
      <c r="B52" s="4"/>
      <c r="C52" s="4"/>
      <c r="D52" s="4"/>
      <c r="E52" s="72"/>
      <c r="F52" s="71"/>
      <c r="G52" s="72"/>
      <c r="H52" s="70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5" t="s">
        <v>98</v>
      </c>
      <c r="B53" s="4"/>
      <c r="C53" s="4"/>
      <c r="D53" s="4"/>
      <c r="E53" s="72"/>
      <c r="F53" s="72"/>
      <c r="G53" s="72"/>
      <c r="H53" s="72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.75" customHeight="1" x14ac:dyDescent="0.2">
      <c r="A54" s="5"/>
      <c r="B54" s="5"/>
      <c r="C54" s="5"/>
      <c r="D54" s="5"/>
      <c r="E54" s="70"/>
      <c r="F54" s="70"/>
      <c r="G54" s="70"/>
      <c r="H54" s="70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2.75" customHeight="1" x14ac:dyDescent="0.2">
      <c r="A55" s="88"/>
      <c r="B55" s="89"/>
      <c r="C55" s="89"/>
      <c r="D55" s="89"/>
      <c r="E55" s="89"/>
      <c r="F55" s="89"/>
      <c r="G55" s="89"/>
      <c r="H55" s="89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2.75" customHeight="1" x14ac:dyDescent="0.2">
      <c r="A56" s="89"/>
      <c r="B56" s="89"/>
      <c r="C56" s="89"/>
      <c r="D56" s="89"/>
      <c r="E56" s="89"/>
      <c r="F56" s="89"/>
      <c r="G56" s="89"/>
      <c r="H56" s="89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2.75" customHeight="1" x14ac:dyDescent="0.2">
      <c r="A57" s="5"/>
      <c r="B57" s="5"/>
      <c r="C57" s="5"/>
      <c r="D57" s="5"/>
      <c r="E57" s="70"/>
      <c r="F57" s="70"/>
      <c r="G57" s="70"/>
      <c r="H57" s="70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2.75" customHeight="1" x14ac:dyDescent="0.2">
      <c r="A58" s="5"/>
      <c r="B58" s="5"/>
      <c r="C58" s="5"/>
      <c r="D58" s="5"/>
      <c r="E58" s="70"/>
      <c r="F58" s="70"/>
      <c r="G58" s="70"/>
      <c r="H58" s="70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2.75" customHeight="1" x14ac:dyDescent="0.2">
      <c r="A59" s="5"/>
      <c r="B59" s="5"/>
      <c r="C59" s="5"/>
      <c r="D59" s="5"/>
      <c r="E59" s="70"/>
      <c r="F59" s="70"/>
      <c r="G59" s="70"/>
      <c r="H59" s="70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2.75" customHeight="1" x14ac:dyDescent="0.2">
      <c r="A60" s="5"/>
      <c r="B60" s="5"/>
      <c r="C60" s="5"/>
      <c r="D60" s="5"/>
      <c r="E60" s="70"/>
      <c r="F60" s="70"/>
      <c r="G60" s="70"/>
      <c r="H60" s="70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2.75" customHeight="1" x14ac:dyDescent="0.2">
      <c r="A61" s="5"/>
      <c r="B61" s="5"/>
      <c r="C61" s="5"/>
      <c r="D61" s="5"/>
      <c r="E61" s="70"/>
      <c r="F61" s="70"/>
      <c r="G61" s="70"/>
      <c r="H61" s="70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2.75" customHeight="1" x14ac:dyDescent="0.2">
      <c r="A62" s="5"/>
      <c r="B62" s="5"/>
      <c r="C62" s="5"/>
      <c r="D62" s="5"/>
      <c r="E62" s="70"/>
      <c r="F62" s="70"/>
      <c r="G62" s="70"/>
      <c r="H62" s="70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2.75" customHeight="1" x14ac:dyDescent="0.2">
      <c r="A63" s="5"/>
      <c r="B63" s="5"/>
      <c r="C63" s="5"/>
      <c r="D63" s="5"/>
      <c r="E63" s="70"/>
      <c r="F63" s="70"/>
      <c r="G63" s="70"/>
      <c r="H63" s="70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2.75" customHeight="1" x14ac:dyDescent="0.2">
      <c r="A64" s="5"/>
      <c r="B64" s="5"/>
      <c r="C64" s="5"/>
      <c r="D64" s="5"/>
      <c r="E64" s="70"/>
      <c r="F64" s="70"/>
      <c r="G64" s="70"/>
      <c r="H64" s="70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2.75" customHeight="1" x14ac:dyDescent="0.2">
      <c r="A65" s="5"/>
      <c r="B65" s="5"/>
      <c r="C65" s="5"/>
      <c r="D65" s="5"/>
      <c r="E65" s="70"/>
      <c r="F65" s="70"/>
      <c r="G65" s="70"/>
      <c r="H65" s="70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2.75" customHeight="1" x14ac:dyDescent="0.2">
      <c r="A66" s="5"/>
      <c r="B66" s="5"/>
      <c r="C66" s="5"/>
      <c r="D66" s="5"/>
      <c r="E66" s="70"/>
      <c r="F66" s="70"/>
      <c r="G66" s="70"/>
      <c r="H66" s="70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2.75" customHeight="1" x14ac:dyDescent="0.2">
      <c r="A67" s="5"/>
      <c r="B67" s="5"/>
      <c r="C67" s="5"/>
      <c r="D67" s="5"/>
      <c r="E67" s="70"/>
      <c r="F67" s="70"/>
      <c r="G67" s="70"/>
      <c r="H67" s="70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2.75" customHeight="1" x14ac:dyDescent="0.2">
      <c r="A68" s="5"/>
      <c r="B68" s="5"/>
      <c r="C68" s="5"/>
      <c r="D68" s="5"/>
      <c r="E68" s="70"/>
      <c r="F68" s="70"/>
      <c r="G68" s="70"/>
      <c r="H68" s="70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2.75" customHeight="1" x14ac:dyDescent="0.2">
      <c r="A69" s="5"/>
      <c r="B69" s="5"/>
      <c r="C69" s="5"/>
      <c r="D69" s="5"/>
      <c r="E69" s="70"/>
      <c r="F69" s="70"/>
      <c r="G69" s="70"/>
      <c r="H69" s="70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2.75" customHeight="1" x14ac:dyDescent="0.2">
      <c r="A70" s="5"/>
      <c r="B70" s="5"/>
      <c r="C70" s="5"/>
      <c r="D70" s="5"/>
      <c r="E70" s="70"/>
      <c r="F70" s="70"/>
      <c r="G70" s="70"/>
      <c r="H70" s="70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/>
      <c r="C71" s="5"/>
      <c r="D71" s="5"/>
      <c r="E71" s="70"/>
      <c r="F71" s="70"/>
      <c r="G71" s="70"/>
      <c r="H71" s="70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"/>
      <c r="C72" s="5"/>
      <c r="D72" s="5"/>
      <c r="E72" s="70"/>
      <c r="F72" s="70"/>
      <c r="G72" s="70"/>
      <c r="H72" s="70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"/>
      <c r="C73" s="5"/>
      <c r="D73" s="5"/>
      <c r="E73" s="70"/>
      <c r="F73" s="70"/>
      <c r="G73" s="70"/>
      <c r="H73" s="70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"/>
      <c r="C74" s="5"/>
      <c r="D74" s="5"/>
      <c r="E74" s="70"/>
      <c r="F74" s="70"/>
      <c r="G74" s="70"/>
      <c r="H74" s="70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"/>
      <c r="C75" s="5"/>
      <c r="D75" s="5"/>
      <c r="E75" s="70"/>
      <c r="F75" s="70"/>
      <c r="G75" s="70"/>
      <c r="H75" s="70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5"/>
      <c r="C76" s="5"/>
      <c r="D76" s="5"/>
      <c r="E76" s="70"/>
      <c r="F76" s="70"/>
      <c r="G76" s="70"/>
      <c r="H76" s="70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5"/>
      <c r="D77" s="5"/>
      <c r="E77" s="70"/>
      <c r="F77" s="70"/>
      <c r="G77" s="70"/>
      <c r="H77" s="70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5"/>
      <c r="D78" s="5"/>
      <c r="E78" s="70"/>
      <c r="F78" s="70"/>
      <c r="G78" s="70"/>
      <c r="H78" s="70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5"/>
      <c r="D79" s="5"/>
      <c r="E79" s="70"/>
      <c r="F79" s="70"/>
      <c r="G79" s="70"/>
      <c r="H79" s="70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5"/>
      <c r="D80" s="5"/>
      <c r="E80" s="70"/>
      <c r="F80" s="70"/>
      <c r="G80" s="70"/>
      <c r="H80" s="70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5"/>
      <c r="D81" s="5"/>
      <c r="E81" s="70"/>
      <c r="F81" s="70"/>
      <c r="G81" s="70"/>
      <c r="H81" s="70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5"/>
      <c r="D82" s="5"/>
      <c r="E82" s="70"/>
      <c r="F82" s="70"/>
      <c r="G82" s="70"/>
      <c r="H82" s="70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5"/>
      <c r="D83" s="5"/>
      <c r="E83" s="70"/>
      <c r="F83" s="70"/>
      <c r="G83" s="70"/>
      <c r="H83" s="70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5"/>
      <c r="D84" s="5"/>
      <c r="E84" s="70"/>
      <c r="F84" s="70"/>
      <c r="G84" s="70"/>
      <c r="H84" s="70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5"/>
      <c r="D85" s="5"/>
      <c r="E85" s="70"/>
      <c r="F85" s="70"/>
      <c r="G85" s="70"/>
      <c r="H85" s="70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5"/>
      <c r="D86" s="5"/>
      <c r="E86" s="70"/>
      <c r="F86" s="70"/>
      <c r="G86" s="70"/>
      <c r="H86" s="70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5"/>
      <c r="D87" s="5"/>
      <c r="E87" s="70"/>
      <c r="F87" s="70"/>
      <c r="G87" s="70"/>
      <c r="H87" s="70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70"/>
      <c r="F88" s="70"/>
      <c r="G88" s="70"/>
      <c r="H88" s="70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70"/>
      <c r="F89" s="70"/>
      <c r="G89" s="70"/>
      <c r="H89" s="70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70"/>
      <c r="F90" s="70"/>
      <c r="G90" s="70"/>
      <c r="H90" s="70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70"/>
      <c r="F91" s="70"/>
      <c r="G91" s="70"/>
      <c r="H91" s="70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70"/>
      <c r="F92" s="70"/>
      <c r="G92" s="70"/>
      <c r="H92" s="70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70"/>
      <c r="F93" s="70"/>
      <c r="G93" s="70"/>
      <c r="H93" s="70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70"/>
      <c r="F94" s="70"/>
      <c r="G94" s="70"/>
      <c r="H94" s="70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70"/>
      <c r="F95" s="70"/>
      <c r="G95" s="70"/>
      <c r="H95" s="70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70"/>
      <c r="F96" s="70"/>
      <c r="G96" s="70"/>
      <c r="H96" s="70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70"/>
      <c r="F97" s="70"/>
      <c r="G97" s="70"/>
      <c r="H97" s="70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70"/>
      <c r="F98" s="70"/>
      <c r="G98" s="70"/>
      <c r="H98" s="70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70"/>
      <c r="F99" s="70"/>
      <c r="G99" s="70"/>
      <c r="H99" s="70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70"/>
      <c r="F100" s="70"/>
      <c r="G100" s="70"/>
      <c r="H100" s="70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70"/>
      <c r="F101" s="70"/>
      <c r="G101" s="70"/>
      <c r="H101" s="70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70"/>
      <c r="F102" s="70"/>
      <c r="G102" s="70"/>
      <c r="H102" s="70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70"/>
      <c r="F103" s="70"/>
      <c r="G103" s="70"/>
      <c r="H103" s="70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70"/>
      <c r="F104" s="70"/>
      <c r="G104" s="70"/>
      <c r="H104" s="70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70"/>
      <c r="F105" s="70"/>
      <c r="G105" s="70"/>
      <c r="H105" s="70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70"/>
      <c r="F106" s="70"/>
      <c r="G106" s="70"/>
      <c r="H106" s="70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70"/>
      <c r="F107" s="70"/>
      <c r="G107" s="70"/>
      <c r="H107" s="70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70"/>
      <c r="F108" s="70"/>
      <c r="G108" s="70"/>
      <c r="H108" s="70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70"/>
      <c r="F109" s="70"/>
      <c r="G109" s="70"/>
      <c r="H109" s="70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70"/>
      <c r="F110" s="70"/>
      <c r="G110" s="70"/>
      <c r="H110" s="70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70"/>
      <c r="F111" s="70"/>
      <c r="G111" s="70"/>
      <c r="H111" s="70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70"/>
      <c r="F112" s="70"/>
      <c r="G112" s="70"/>
      <c r="H112" s="70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70"/>
      <c r="F113" s="70"/>
      <c r="G113" s="70"/>
      <c r="H113" s="70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70"/>
      <c r="F114" s="70"/>
      <c r="G114" s="70"/>
      <c r="H114" s="70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70"/>
      <c r="F115" s="70"/>
      <c r="G115" s="70"/>
      <c r="H115" s="70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70"/>
      <c r="F116" s="70"/>
      <c r="G116" s="70"/>
      <c r="H116" s="70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70"/>
      <c r="F117" s="70"/>
      <c r="G117" s="70"/>
      <c r="H117" s="70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70"/>
      <c r="F118" s="70"/>
      <c r="G118" s="70"/>
      <c r="H118" s="70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70"/>
      <c r="F119" s="70"/>
      <c r="G119" s="70"/>
      <c r="H119" s="70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70"/>
      <c r="F120" s="70"/>
      <c r="G120" s="70"/>
      <c r="H120" s="70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70"/>
      <c r="F121" s="70"/>
      <c r="G121" s="70"/>
      <c r="H121" s="70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70"/>
      <c r="F122" s="70"/>
      <c r="G122" s="70"/>
      <c r="H122" s="70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70"/>
      <c r="F123" s="70"/>
      <c r="G123" s="70"/>
      <c r="H123" s="70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70"/>
      <c r="F124" s="70"/>
      <c r="G124" s="70"/>
      <c r="H124" s="70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70"/>
      <c r="F125" s="70"/>
      <c r="G125" s="70"/>
      <c r="H125" s="70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70"/>
      <c r="F126" s="70"/>
      <c r="G126" s="70"/>
      <c r="H126" s="70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70"/>
      <c r="F127" s="70"/>
      <c r="G127" s="70"/>
      <c r="H127" s="70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70"/>
      <c r="F128" s="70"/>
      <c r="G128" s="70"/>
      <c r="H128" s="70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70"/>
      <c r="F129" s="70"/>
      <c r="G129" s="70"/>
      <c r="H129" s="70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70"/>
      <c r="F130" s="70"/>
      <c r="G130" s="70"/>
      <c r="H130" s="70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70"/>
      <c r="F131" s="70"/>
      <c r="G131" s="70"/>
      <c r="H131" s="70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70"/>
      <c r="F132" s="70"/>
      <c r="G132" s="70"/>
      <c r="H132" s="70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70"/>
      <c r="F133" s="70"/>
      <c r="G133" s="70"/>
      <c r="H133" s="70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70"/>
      <c r="F134" s="70"/>
      <c r="G134" s="70"/>
      <c r="H134" s="70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70"/>
      <c r="F135" s="70"/>
      <c r="G135" s="70"/>
      <c r="H135" s="70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70"/>
      <c r="F136" s="70"/>
      <c r="G136" s="70"/>
      <c r="H136" s="70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70"/>
      <c r="F137" s="70"/>
      <c r="G137" s="70"/>
      <c r="H137" s="70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70"/>
      <c r="F138" s="70"/>
      <c r="G138" s="70"/>
      <c r="H138" s="70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70"/>
      <c r="F139" s="70"/>
      <c r="G139" s="70"/>
      <c r="H139" s="70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70"/>
      <c r="F140" s="70"/>
      <c r="G140" s="70"/>
      <c r="H140" s="70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70"/>
      <c r="F141" s="70"/>
      <c r="G141" s="70"/>
      <c r="H141" s="70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70"/>
      <c r="F142" s="70"/>
      <c r="G142" s="70"/>
      <c r="H142" s="70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70"/>
      <c r="F143" s="70"/>
      <c r="G143" s="70"/>
      <c r="H143" s="70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70"/>
      <c r="F144" s="70"/>
      <c r="G144" s="70"/>
      <c r="H144" s="70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70"/>
      <c r="F145" s="70"/>
      <c r="G145" s="70"/>
      <c r="H145" s="70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70"/>
      <c r="F146" s="70"/>
      <c r="G146" s="70"/>
      <c r="H146" s="70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70"/>
      <c r="F147" s="70"/>
      <c r="G147" s="70"/>
      <c r="H147" s="70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70"/>
      <c r="F148" s="70"/>
      <c r="G148" s="70"/>
      <c r="H148" s="70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70"/>
      <c r="F149" s="70"/>
      <c r="G149" s="70"/>
      <c r="H149" s="70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70"/>
      <c r="F150" s="70"/>
      <c r="G150" s="70"/>
      <c r="H150" s="70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70"/>
      <c r="F151" s="70"/>
      <c r="G151" s="70"/>
      <c r="H151" s="70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70"/>
      <c r="F152" s="70"/>
      <c r="G152" s="70"/>
      <c r="H152" s="70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70"/>
      <c r="F153" s="70"/>
      <c r="G153" s="70"/>
      <c r="H153" s="70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70"/>
      <c r="F154" s="70"/>
      <c r="G154" s="70"/>
      <c r="H154" s="70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70"/>
      <c r="F155" s="70"/>
      <c r="G155" s="70"/>
      <c r="H155" s="70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70"/>
      <c r="F156" s="70"/>
      <c r="G156" s="70"/>
      <c r="H156" s="70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70"/>
      <c r="F157" s="70"/>
      <c r="G157" s="70"/>
      <c r="H157" s="70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70"/>
      <c r="F158" s="70"/>
      <c r="G158" s="70"/>
      <c r="H158" s="70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70"/>
      <c r="F159" s="70"/>
      <c r="G159" s="70"/>
      <c r="H159" s="70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70"/>
      <c r="F160" s="70"/>
      <c r="G160" s="70"/>
      <c r="H160" s="70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70"/>
      <c r="F161" s="70"/>
      <c r="G161" s="70"/>
      <c r="H161" s="70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70"/>
      <c r="F162" s="70"/>
      <c r="G162" s="70"/>
      <c r="H162" s="70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70"/>
      <c r="F163" s="70"/>
      <c r="G163" s="70"/>
      <c r="H163" s="70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70"/>
      <c r="F164" s="70"/>
      <c r="G164" s="70"/>
      <c r="H164" s="70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70"/>
      <c r="F165" s="70"/>
      <c r="G165" s="70"/>
      <c r="H165" s="70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70"/>
      <c r="F166" s="70"/>
      <c r="G166" s="70"/>
      <c r="H166" s="70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70"/>
      <c r="F167" s="70"/>
      <c r="G167" s="70"/>
      <c r="H167" s="70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70"/>
      <c r="F168" s="70"/>
      <c r="G168" s="70"/>
      <c r="H168" s="70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70"/>
      <c r="F169" s="70"/>
      <c r="G169" s="70"/>
      <c r="H169" s="70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70"/>
      <c r="F170" s="70"/>
      <c r="G170" s="70"/>
      <c r="H170" s="70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70"/>
      <c r="F171" s="70"/>
      <c r="G171" s="70"/>
      <c r="H171" s="70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70"/>
      <c r="F172" s="70"/>
      <c r="G172" s="70"/>
      <c r="H172" s="70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70"/>
      <c r="F173" s="70"/>
      <c r="G173" s="70"/>
      <c r="H173" s="70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70"/>
      <c r="F174" s="70"/>
      <c r="G174" s="70"/>
      <c r="H174" s="70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70"/>
      <c r="F175" s="70"/>
      <c r="G175" s="70"/>
      <c r="H175" s="70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70"/>
      <c r="F176" s="70"/>
      <c r="G176" s="70"/>
      <c r="H176" s="70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70"/>
      <c r="F177" s="70"/>
      <c r="G177" s="70"/>
      <c r="H177" s="70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70"/>
      <c r="F178" s="70"/>
      <c r="G178" s="70"/>
      <c r="H178" s="70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70"/>
      <c r="F179" s="70"/>
      <c r="G179" s="70"/>
      <c r="H179" s="70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70"/>
      <c r="F180" s="70"/>
      <c r="G180" s="70"/>
      <c r="H180" s="70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70"/>
      <c r="F181" s="70"/>
      <c r="G181" s="70"/>
      <c r="H181" s="70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70"/>
      <c r="F182" s="70"/>
      <c r="G182" s="70"/>
      <c r="H182" s="70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70"/>
      <c r="F183" s="70"/>
      <c r="G183" s="70"/>
      <c r="H183" s="70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70"/>
      <c r="F184" s="70"/>
      <c r="G184" s="70"/>
      <c r="H184" s="70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70"/>
      <c r="F185" s="70"/>
      <c r="G185" s="70"/>
      <c r="H185" s="70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70"/>
      <c r="F186" s="70"/>
      <c r="G186" s="70"/>
      <c r="H186" s="70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70"/>
      <c r="F187" s="70"/>
      <c r="G187" s="70"/>
      <c r="H187" s="70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70"/>
      <c r="F188" s="70"/>
      <c r="G188" s="70"/>
      <c r="H188" s="70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70"/>
      <c r="F189" s="70"/>
      <c r="G189" s="70"/>
      <c r="H189" s="70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70"/>
      <c r="F190" s="70"/>
      <c r="G190" s="70"/>
      <c r="H190" s="70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70"/>
      <c r="F191" s="70"/>
      <c r="G191" s="70"/>
      <c r="H191" s="70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70"/>
      <c r="F192" s="70"/>
      <c r="G192" s="70"/>
      <c r="H192" s="70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70"/>
      <c r="F193" s="70"/>
      <c r="G193" s="70"/>
      <c r="H193" s="70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70"/>
      <c r="F194" s="70"/>
      <c r="G194" s="70"/>
      <c r="H194" s="70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70"/>
      <c r="F195" s="70"/>
      <c r="G195" s="70"/>
      <c r="H195" s="70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70"/>
      <c r="F196" s="70"/>
      <c r="G196" s="70"/>
      <c r="H196" s="70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70"/>
      <c r="F197" s="70"/>
      <c r="G197" s="70"/>
      <c r="H197" s="70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70"/>
      <c r="F198" s="70"/>
      <c r="G198" s="70"/>
      <c r="H198" s="70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70"/>
      <c r="F199" s="70"/>
      <c r="G199" s="70"/>
      <c r="H199" s="70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70"/>
      <c r="F200" s="70"/>
      <c r="G200" s="70"/>
      <c r="H200" s="70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70"/>
      <c r="F201" s="70"/>
      <c r="G201" s="70"/>
      <c r="H201" s="70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70"/>
      <c r="F202" s="70"/>
      <c r="G202" s="70"/>
      <c r="H202" s="70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70"/>
      <c r="F203" s="70"/>
      <c r="G203" s="70"/>
      <c r="H203" s="70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70"/>
      <c r="F204" s="70"/>
      <c r="G204" s="70"/>
      <c r="H204" s="70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70"/>
      <c r="F205" s="70"/>
      <c r="G205" s="70"/>
      <c r="H205" s="70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70"/>
      <c r="F206" s="70"/>
      <c r="G206" s="70"/>
      <c r="H206" s="70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70"/>
      <c r="F207" s="70"/>
      <c r="G207" s="70"/>
      <c r="H207" s="70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70"/>
      <c r="F208" s="70"/>
      <c r="G208" s="70"/>
      <c r="H208" s="70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70"/>
      <c r="F209" s="70"/>
      <c r="G209" s="70"/>
      <c r="H209" s="70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70"/>
      <c r="F210" s="70"/>
      <c r="G210" s="70"/>
      <c r="H210" s="70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70"/>
      <c r="F211" s="70"/>
      <c r="G211" s="70"/>
      <c r="H211" s="70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70"/>
      <c r="F212" s="70"/>
      <c r="G212" s="70"/>
      <c r="H212" s="70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70"/>
      <c r="F213" s="70"/>
      <c r="G213" s="70"/>
      <c r="H213" s="70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70"/>
      <c r="F214" s="70"/>
      <c r="G214" s="70"/>
      <c r="H214" s="70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70"/>
      <c r="F215" s="70"/>
      <c r="G215" s="70"/>
      <c r="H215" s="70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70"/>
      <c r="F216" s="70"/>
      <c r="G216" s="70"/>
      <c r="H216" s="70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70"/>
      <c r="F217" s="70"/>
      <c r="G217" s="70"/>
      <c r="H217" s="70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70"/>
      <c r="F218" s="70"/>
      <c r="G218" s="70"/>
      <c r="H218" s="70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70"/>
      <c r="F219" s="70"/>
      <c r="G219" s="70"/>
      <c r="H219" s="70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70"/>
      <c r="F220" s="70"/>
      <c r="G220" s="70"/>
      <c r="H220" s="70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70"/>
      <c r="F221" s="70"/>
      <c r="G221" s="70"/>
      <c r="H221" s="70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70"/>
      <c r="F222" s="70"/>
      <c r="G222" s="70"/>
      <c r="H222" s="70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70"/>
      <c r="F223" s="70"/>
      <c r="G223" s="70"/>
      <c r="H223" s="70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70"/>
      <c r="F224" s="70"/>
      <c r="G224" s="70"/>
      <c r="H224" s="70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70"/>
      <c r="F225" s="70"/>
      <c r="G225" s="70"/>
      <c r="H225" s="70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70"/>
      <c r="F226" s="70"/>
      <c r="G226" s="70"/>
      <c r="H226" s="70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70"/>
      <c r="F227" s="70"/>
      <c r="G227" s="70"/>
      <c r="H227" s="70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70"/>
      <c r="F228" s="70"/>
      <c r="G228" s="70"/>
      <c r="H228" s="70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70"/>
      <c r="F229" s="70"/>
      <c r="G229" s="70"/>
      <c r="H229" s="70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70"/>
      <c r="F230" s="70"/>
      <c r="G230" s="70"/>
      <c r="H230" s="70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70"/>
      <c r="F231" s="70"/>
      <c r="G231" s="70"/>
      <c r="H231" s="70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70"/>
      <c r="F232" s="70"/>
      <c r="G232" s="70"/>
      <c r="H232" s="70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70"/>
      <c r="F233" s="70"/>
      <c r="G233" s="70"/>
      <c r="H233" s="70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70"/>
      <c r="F234" s="70"/>
      <c r="G234" s="70"/>
      <c r="H234" s="70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70"/>
      <c r="F235" s="70"/>
      <c r="G235" s="70"/>
      <c r="H235" s="70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70"/>
      <c r="F236" s="70"/>
      <c r="G236" s="70"/>
      <c r="H236" s="70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70"/>
      <c r="F237" s="70"/>
      <c r="G237" s="70"/>
      <c r="H237" s="70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70"/>
      <c r="F238" s="70"/>
      <c r="G238" s="70"/>
      <c r="H238" s="70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70"/>
      <c r="F239" s="70"/>
      <c r="G239" s="70"/>
      <c r="H239" s="70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70"/>
      <c r="F240" s="70"/>
      <c r="G240" s="70"/>
      <c r="H240" s="70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70"/>
      <c r="F241" s="70"/>
      <c r="G241" s="70"/>
      <c r="H241" s="70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70"/>
      <c r="F242" s="70"/>
      <c r="G242" s="70"/>
      <c r="H242" s="70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70"/>
      <c r="F243" s="70"/>
      <c r="G243" s="70"/>
      <c r="H243" s="70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70"/>
      <c r="F244" s="70"/>
      <c r="G244" s="70"/>
      <c r="H244" s="70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70"/>
      <c r="F245" s="70"/>
      <c r="G245" s="70"/>
      <c r="H245" s="70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70"/>
      <c r="F246" s="70"/>
      <c r="G246" s="70"/>
      <c r="H246" s="70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70"/>
      <c r="F247" s="70"/>
      <c r="G247" s="70"/>
      <c r="H247" s="70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70"/>
      <c r="F248" s="70"/>
      <c r="G248" s="70"/>
      <c r="H248" s="70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70"/>
      <c r="F249" s="70"/>
      <c r="G249" s="70"/>
      <c r="H249" s="70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70"/>
      <c r="F250" s="70"/>
      <c r="G250" s="70"/>
      <c r="H250" s="70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70"/>
      <c r="F251" s="70"/>
      <c r="G251" s="70"/>
      <c r="H251" s="70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70"/>
      <c r="F252" s="70"/>
      <c r="G252" s="70"/>
      <c r="H252" s="70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70"/>
      <c r="F253" s="70"/>
      <c r="G253" s="70"/>
      <c r="H253" s="70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6">
    <mergeCell ref="A55:H56"/>
    <mergeCell ref="A1:H1"/>
    <mergeCell ref="A2:H2"/>
    <mergeCell ref="A4:H4"/>
    <mergeCell ref="A5:H5"/>
    <mergeCell ref="A6:H6"/>
  </mergeCells>
  <pageMargins left="0.7" right="0.7" top="0.75" bottom="0.75" header="0" footer="0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2024-FULL</vt:lpstr>
      <vt:lpstr>2024 PDF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Dugan, April</dc:creator>
  <cp:lastModifiedBy>Dugan, April</cp:lastModifiedBy>
  <cp:lastPrinted>2023-11-21T15:39:30Z</cp:lastPrinted>
  <dcterms:created xsi:type="dcterms:W3CDTF">2022-10-31T12:50:10Z</dcterms:created>
  <dcterms:modified xsi:type="dcterms:W3CDTF">2023-11-21T16:57:33Z</dcterms:modified>
</cp:coreProperties>
</file>