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000765\Desktop\WORKING FOLDER\OP RS\"/>
    </mc:Choice>
  </mc:AlternateContent>
  <xr:revisionPtr revIDLastSave="0" documentId="8_{2B0AFE77-2BAA-4183-92AA-381D1AB37001}" xr6:coauthVersionLast="47" xr6:coauthVersionMax="47" xr10:uidLastSave="{00000000-0000-0000-0000-000000000000}"/>
  <bookViews>
    <workbookView xWindow="22500" yWindow="1620" windowWidth="21566" windowHeight="13234" xr2:uid="{D6F99C3A-2746-4F8D-AC56-CF1C2EB0F498}"/>
  </bookViews>
  <sheets>
    <sheet name="Sheet1" sheetId="1" r:id="rId1"/>
  </sheet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#REF!</definedName>
    <definedName name="_________N6">#REF!</definedName>
    <definedName name="_________SUM1">#N/A</definedName>
    <definedName name="_________SUM2">#REF!</definedName>
    <definedName name="_________SUM3">#REF!</definedName>
    <definedName name="________N4">#REF!</definedName>
    <definedName name="________N6">#REF!</definedName>
    <definedName name="________SUM1">#N/A</definedName>
    <definedName name="________SUM2">#REF!</definedName>
    <definedName name="________SUM3">#REF!</definedName>
    <definedName name="_______N4">#REF!</definedName>
    <definedName name="_______N6">#REF!</definedName>
    <definedName name="_______SUM1">#N/A</definedName>
    <definedName name="_______SUM2">#REF!</definedName>
    <definedName name="_______SUM3">#REF!</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SUM1">#N/A</definedName>
    <definedName name="_____SUM2">#REF!</definedName>
    <definedName name="_____SUM3">#REF!</definedName>
    <definedName name="____N4">#REF!</definedName>
    <definedName name="____N6">#REF!</definedName>
    <definedName name="____PT1">#REF!</definedName>
    <definedName name="____SUM1">#N/A</definedName>
    <definedName name="____SUM2">#REF!</definedName>
    <definedName name="____SUM3">#REF!</definedName>
    <definedName name="___N4">#REF!</definedName>
    <definedName name="___N6">#REF!</definedName>
    <definedName name="___PT1">#REF!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PT2">#REF!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rang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just">#REF!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OFDATE">#REF!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b">#REF!</definedName>
    <definedName name="B2MAsOf">#REF!</definedName>
    <definedName name="B2MTrending">#REF!</definedName>
    <definedName name="balance">#REF!</definedName>
    <definedName name="baseyr">#REF!</definedName>
    <definedName name="baseyr1">#REF!</definedName>
    <definedName name="bbbb">#REF!</definedName>
    <definedName name="bbbbb">#REF!</definedName>
    <definedName name="BCol">#REF!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SINESS_UNIT">#REF!,#REF!</definedName>
    <definedName name="BU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#REF!</definedName>
    <definedName name="Case">#REF!</definedName>
    <definedName name="CaseSelect">#REF!</definedName>
    <definedName name="cate">#REF!</definedName>
    <definedName name="Categ">#REF!</definedName>
    <definedName name="cccc">#REF!</definedName>
    <definedName name="ccccc">#REF!</definedName>
    <definedName name="CCRefund_zrn_zro">#REF!</definedName>
    <definedName name="cd">#REF!</definedName>
    <definedName name="CGEY_Inflation">#REF!</definedName>
    <definedName name="Chart_Data">#REF!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YTDDATA">#REF!</definedName>
    <definedName name="CN">#REF!</definedName>
    <definedName name="cntl_mgr">#REF!</definedName>
    <definedName name="code_lookup">#REF!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olidated">#REF!</definedName>
    <definedName name="cont_sched_fa_grp">#REF!</definedName>
    <definedName name="CONTINUITY">#REF!</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jkldsk">#REF!</definedName>
    <definedName name="DirectLoad">#REF!</definedName>
    <definedName name="DirectRate">#REF!</definedName>
    <definedName name="DisallowA">#REF!</definedName>
    <definedName name="DisallowR">#REF!</definedName>
    <definedName name="Disc_Rate">#REF!</definedName>
    <definedName name="DistRates">#REF!</definedName>
    <definedName name="DistRatesTable">#REF!</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st">#REF!</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gures">#REF!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mulas">#REF!</definedName>
    <definedName name="ForYEOU">#REF!</definedName>
    <definedName name="Fringe_Rate">#REF!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a_peak_dem_amt">#REF!</definedName>
    <definedName name="ga_peak_total">#REF!</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#REF!</definedName>
    <definedName name="gl_tb_lookup">#REF!</definedName>
    <definedName name="gl_txdx_amort_bal">#REF!</definedName>
    <definedName name="GL_TXDX_BAL">#REF!</definedName>
    <definedName name="glbal">#REF!</definedName>
    <definedName name="GLBAL_LOOKUP">#REF!</definedName>
    <definedName name="Goodwill">#REF!</definedName>
    <definedName name="Grade_Levels">#REF!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ONI_Budget_By_Investment">#REF!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i">#REF!</definedName>
    <definedName name="IFRSTB">#REF!</definedName>
    <definedName name="ii">#REF!</definedName>
    <definedName name="iii">#REF!</definedName>
    <definedName name="iiiiii">#REF!</definedName>
    <definedName name="Imported">#REF!</definedName>
    <definedName name="IncluDR3?">#REF!</definedName>
    <definedName name="InergiTitle">#REF!</definedName>
    <definedName name="Input">#REF!</definedName>
    <definedName name="INSERV_LOOKUP">#REF!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June_02">#REF!</definedName>
    <definedName name="June_MEUs_Embedded_Variance">#REF!</definedName>
    <definedName name="June_Retail_Variance">#REF!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#REF!</definedName>
    <definedName name="Leveraged_Discount_Rate">#REF!</definedName>
    <definedName name="LIAB">#REF!</definedName>
    <definedName name="LIABJAN09">#REF!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#REF!</definedName>
    <definedName name="lookup_bu">#REF!</definedName>
    <definedName name="lookup_table">#REF!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ual">#REF!</definedName>
    <definedName name="Manual_Prior_Year">#REF!</definedName>
    <definedName name="MAR">#REF!</definedName>
    <definedName name="march">#REF!</definedName>
    <definedName name="MARCOS">#REF!</definedName>
    <definedName name="mast">#REF!</definedName>
    <definedName name="Match">#REF!</definedName>
    <definedName name="Match_All_Data">#REF!</definedName>
    <definedName name="Max_Mat">#REF!</definedName>
    <definedName name="MAY">#REF!</definedName>
    <definedName name="May_02">#REF!</definedName>
    <definedName name="MBRR">#REF!</definedName>
    <definedName name="meter_costs">#REF!</definedName>
    <definedName name="meter_installation_costs_by_type">#REF!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HSC_GC_S_BOARD_OF_DIRECTORS">#REF!</definedName>
    <definedName name="Old_Print_Area_A">#REF!</definedName>
    <definedName name="OLOL">#REF!</definedName>
    <definedName name="OMA">#REF!</definedName>
    <definedName name="ont_total_MW">#REF!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rigin_1d">#REF!</definedName>
    <definedName name="origin_id">#REF!</definedName>
    <definedName name="Others">#REF!</definedName>
    <definedName name="overhead">#REF!</definedName>
    <definedName name="p">#REF!</definedName>
    <definedName name="Page_Count">#REF!</definedName>
    <definedName name="PAGE1">#REF!</definedName>
    <definedName name="PAGEW">"132"</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#REF!</definedName>
    <definedName name="pivot_174090">#REF!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Sheet1!$A$1:$N$189</definedName>
    <definedName name="_xlnm.Print_Area">#REF!</definedName>
    <definedName name="PRINT_AREA_MI">#REF!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ior_mth">#REF!</definedName>
    <definedName name="processor_lookup">#REF!</definedName>
    <definedName name="Proj">#REF!</definedName>
    <definedName name="PROJECT_ID">#REF!</definedName>
    <definedName name="projectinfo0502">#REF!</definedName>
    <definedName name="projectinfo0502a">#REF!</definedName>
    <definedName name="ProjectName">#REF!</definedName>
    <definedName name="ProjectPhase">#REF!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AssLiab">#REF!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_CAT">#REF!</definedName>
    <definedName name="RES_SUB_CAT">#REF!</definedName>
    <definedName name="RES_TYPE">#REF!</definedName>
    <definedName name="ResourceTypes">#REF!</definedName>
    <definedName name="ResultsData">#REF!</definedName>
    <definedName name="resultsyear">#REF!</definedName>
    <definedName name="Resultsyears">#REF!</definedName>
    <definedName name="resultyear">#REF!</definedName>
    <definedName name="Retailers_1505">#REF!</definedName>
    <definedName name="RetailRates">#REF!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vings_Factor">#REF!</definedName>
    <definedName name="sCC">#REF!</definedName>
    <definedName name="SCD">#REF!</definedName>
    <definedName name="SCH9SCS">#REF!</definedName>
    <definedName name="SCN">#REF!</definedName>
    <definedName name="Scope">#REF!</definedName>
    <definedName name="Scope_Inflation">#REF!</definedName>
    <definedName name="sdrtyhjr">#REF!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Net">#REF!</definedName>
    <definedName name="source">#REF!</definedName>
    <definedName name="SOW">#REF!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_CODE">#REF!</definedName>
    <definedName name="STATE">"*READY"</definedName>
    <definedName name="Status">#REF!</definedName>
    <definedName name="STD_TEXT_LOOKUP">#REF!</definedName>
    <definedName name="StreamAcronym">#REF!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sp_name">#REF!</definedName>
    <definedName name="t">#REF!</definedName>
    <definedName name="Tax">#REF!</definedName>
    <definedName name="Tax_Class">#REF!</definedName>
    <definedName name="Tax_Provision">#REF!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ST">#REF!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s_clsfy_110190">#REF!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orkstreamNames">#REF!</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0.000416666662204079</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8" i="1" l="1"/>
  <c r="J178" i="1"/>
  <c r="J176" i="1"/>
  <c r="J170" i="1"/>
  <c r="J171" i="1"/>
  <c r="J172" i="1"/>
  <c r="J173" i="1"/>
  <c r="J174" i="1"/>
  <c r="J175" i="1"/>
  <c r="J169" i="1"/>
  <c r="F170" i="1"/>
  <c r="F171" i="1"/>
  <c r="F172" i="1"/>
  <c r="F173" i="1"/>
  <c r="F174" i="1"/>
  <c r="F175" i="1"/>
  <c r="F176" i="1"/>
  <c r="F177" i="1"/>
  <c r="F178" i="1"/>
  <c r="F179" i="1"/>
  <c r="F180" i="1"/>
  <c r="F169" i="1"/>
  <c r="J150" i="1"/>
  <c r="J148" i="1"/>
  <c r="J142" i="1"/>
  <c r="J143" i="1"/>
  <c r="J144" i="1"/>
  <c r="J145" i="1"/>
  <c r="J146" i="1"/>
  <c r="J147" i="1"/>
  <c r="J141" i="1"/>
  <c r="F142" i="1"/>
  <c r="F143" i="1"/>
  <c r="F144" i="1"/>
  <c r="F145" i="1"/>
  <c r="F146" i="1"/>
  <c r="F147" i="1"/>
  <c r="F148" i="1"/>
  <c r="F149" i="1"/>
  <c r="F150" i="1"/>
  <c r="F151" i="1"/>
  <c r="F152" i="1"/>
  <c r="F141" i="1"/>
  <c r="J106" i="1"/>
  <c r="J104" i="1"/>
  <c r="J96" i="1"/>
  <c r="J97" i="1"/>
  <c r="J98" i="1"/>
  <c r="J99" i="1"/>
  <c r="J100" i="1"/>
  <c r="J101" i="1"/>
  <c r="J102" i="1"/>
  <c r="J103" i="1"/>
  <c r="J95" i="1"/>
  <c r="F96" i="1"/>
  <c r="F97" i="1"/>
  <c r="F98" i="1"/>
  <c r="F99" i="1"/>
  <c r="F100" i="1"/>
  <c r="F101" i="1"/>
  <c r="F102" i="1"/>
  <c r="F103" i="1"/>
  <c r="F104" i="1"/>
  <c r="F105" i="1"/>
  <c r="F106" i="1"/>
  <c r="F95" i="1"/>
  <c r="J78" i="1"/>
  <c r="J76" i="1"/>
  <c r="J68" i="1"/>
  <c r="J69" i="1"/>
  <c r="J70" i="1"/>
  <c r="J71" i="1"/>
  <c r="J72" i="1"/>
  <c r="J73" i="1"/>
  <c r="J74" i="1"/>
  <c r="J75" i="1"/>
  <c r="J67" i="1"/>
  <c r="F68" i="1"/>
  <c r="F69" i="1"/>
  <c r="F70" i="1"/>
  <c r="F71" i="1"/>
  <c r="F72" i="1"/>
  <c r="F73" i="1"/>
  <c r="F74" i="1"/>
  <c r="F75" i="1"/>
  <c r="F76" i="1"/>
  <c r="F77" i="1"/>
  <c r="F78" i="1"/>
  <c r="F67" i="1"/>
  <c r="J46" i="1"/>
  <c r="J44" i="1"/>
  <c r="J38" i="1"/>
  <c r="J39" i="1"/>
  <c r="J40" i="1"/>
  <c r="J41" i="1"/>
  <c r="J42" i="1"/>
  <c r="J43" i="1"/>
  <c r="J37" i="1"/>
  <c r="F38" i="1"/>
  <c r="F39" i="1"/>
  <c r="F40" i="1"/>
  <c r="F41" i="1"/>
  <c r="F42" i="1"/>
  <c r="F43" i="1"/>
  <c r="F44" i="1"/>
  <c r="F45" i="1"/>
  <c r="F46" i="1"/>
  <c r="F47" i="1"/>
  <c r="F37" i="1"/>
  <c r="J18" i="1"/>
  <c r="J16" i="1"/>
  <c r="J10" i="1"/>
  <c r="J11" i="1"/>
  <c r="J12" i="1"/>
  <c r="J13" i="1"/>
  <c r="J14" i="1"/>
  <c r="J15" i="1"/>
  <c r="J9" i="1"/>
  <c r="F10" i="1"/>
  <c r="F11" i="1"/>
  <c r="F12" i="1"/>
  <c r="F13" i="1"/>
  <c r="F14" i="1"/>
  <c r="F15" i="1"/>
  <c r="F16" i="1"/>
  <c r="F17" i="1"/>
  <c r="F18" i="1"/>
  <c r="F19" i="1"/>
  <c r="F9" i="1"/>
  <c r="K44" i="1"/>
  <c r="L106" i="1" l="1"/>
  <c r="M106" i="1"/>
  <c r="N106" i="1"/>
  <c r="K106" i="1"/>
  <c r="N104" i="1"/>
  <c r="M104" i="1"/>
  <c r="L104" i="1"/>
  <c r="K104" i="1"/>
  <c r="K96" i="1"/>
  <c r="L96" i="1"/>
  <c r="M96" i="1"/>
  <c r="N96" i="1"/>
  <c r="K97" i="1"/>
  <c r="L97" i="1"/>
  <c r="M97" i="1"/>
  <c r="N97" i="1"/>
  <c r="K98" i="1"/>
  <c r="L98" i="1"/>
  <c r="M98" i="1"/>
  <c r="N98" i="1"/>
  <c r="K99" i="1"/>
  <c r="L99" i="1"/>
  <c r="M99" i="1"/>
  <c r="N99" i="1"/>
  <c r="K100" i="1"/>
  <c r="L100" i="1"/>
  <c r="M100" i="1"/>
  <c r="N100" i="1"/>
  <c r="K101" i="1"/>
  <c r="L101" i="1"/>
  <c r="M101" i="1"/>
  <c r="N101" i="1"/>
  <c r="K102" i="1"/>
  <c r="L102" i="1"/>
  <c r="M102" i="1"/>
  <c r="N102" i="1"/>
  <c r="K103" i="1"/>
  <c r="L103" i="1"/>
  <c r="M103" i="1"/>
  <c r="N103" i="1"/>
  <c r="L95" i="1"/>
  <c r="M95" i="1"/>
  <c r="N95" i="1"/>
  <c r="K95" i="1"/>
  <c r="L78" i="1"/>
  <c r="M78" i="1"/>
  <c r="N78" i="1"/>
  <c r="K78" i="1"/>
  <c r="N76" i="1"/>
  <c r="M76" i="1"/>
  <c r="K76" i="1"/>
  <c r="L76" i="1"/>
  <c r="K68" i="1"/>
  <c r="L68" i="1"/>
  <c r="M68" i="1"/>
  <c r="N68" i="1"/>
  <c r="K69" i="1"/>
  <c r="L69" i="1"/>
  <c r="M69" i="1"/>
  <c r="N69" i="1"/>
  <c r="K70" i="1"/>
  <c r="L70" i="1"/>
  <c r="M70" i="1"/>
  <c r="N70" i="1"/>
  <c r="K71" i="1"/>
  <c r="L71" i="1"/>
  <c r="M71" i="1"/>
  <c r="N71" i="1"/>
  <c r="K72" i="1"/>
  <c r="L72" i="1"/>
  <c r="M72" i="1"/>
  <c r="N72" i="1"/>
  <c r="K73" i="1"/>
  <c r="L73" i="1"/>
  <c r="M73" i="1"/>
  <c r="N73" i="1"/>
  <c r="K74" i="1"/>
  <c r="L74" i="1"/>
  <c r="M74" i="1"/>
  <c r="N74" i="1"/>
  <c r="K75" i="1"/>
  <c r="L75" i="1"/>
  <c r="M75" i="1"/>
  <c r="N75" i="1"/>
  <c r="L67" i="1"/>
  <c r="M67" i="1"/>
  <c r="N67" i="1"/>
  <c r="K67" i="1"/>
  <c r="M46" i="1"/>
  <c r="L46" i="1"/>
  <c r="K46" i="1"/>
  <c r="M44" i="1"/>
  <c r="L44" i="1"/>
  <c r="K38" i="1"/>
  <c r="L38" i="1"/>
  <c r="M38" i="1"/>
  <c r="K39" i="1"/>
  <c r="L39" i="1"/>
  <c r="M39" i="1"/>
  <c r="K40" i="1"/>
  <c r="L40" i="1"/>
  <c r="M40" i="1"/>
  <c r="K41" i="1"/>
  <c r="L41" i="1"/>
  <c r="M41" i="1"/>
  <c r="K42" i="1"/>
  <c r="L42" i="1"/>
  <c r="M42" i="1"/>
  <c r="K43" i="1"/>
  <c r="L43" i="1"/>
  <c r="M43" i="1"/>
  <c r="L37" i="1"/>
  <c r="M37" i="1"/>
  <c r="M18" i="1"/>
  <c r="L18" i="1"/>
  <c r="K18" i="1"/>
  <c r="M16" i="1"/>
  <c r="L16" i="1"/>
  <c r="K16" i="1"/>
  <c r="K10" i="1"/>
  <c r="L10" i="1"/>
  <c r="M10" i="1"/>
  <c r="K11" i="1"/>
  <c r="L11" i="1"/>
  <c r="M11" i="1"/>
  <c r="K12" i="1"/>
  <c r="L12" i="1"/>
  <c r="M12" i="1"/>
  <c r="K13" i="1"/>
  <c r="L13" i="1"/>
  <c r="M13" i="1"/>
  <c r="K14" i="1"/>
  <c r="L14" i="1"/>
  <c r="M14" i="1"/>
  <c r="K15" i="1"/>
  <c r="L15" i="1"/>
  <c r="M15" i="1"/>
  <c r="L9" i="1"/>
  <c r="M9" i="1"/>
  <c r="K9" i="1"/>
  <c r="K37" i="1"/>
  <c r="M147" i="1" l="1"/>
  <c r="L147" i="1"/>
  <c r="M145" i="1"/>
  <c r="L145" i="1"/>
  <c r="M175" i="1"/>
  <c r="L175" i="1"/>
  <c r="N43" i="1"/>
  <c r="L174" i="1"/>
  <c r="K174" i="1"/>
  <c r="M173" i="1"/>
  <c r="L173" i="1"/>
  <c r="N41" i="1"/>
  <c r="N40" i="1"/>
  <c r="L172" i="1"/>
  <c r="K172" i="1"/>
  <c r="M171" i="1"/>
  <c r="L171" i="1"/>
  <c r="N39" i="1"/>
  <c r="M170" i="1"/>
  <c r="L170" i="1"/>
  <c r="K170" i="1"/>
  <c r="M148" i="1"/>
  <c r="L148" i="1"/>
  <c r="K148" i="1"/>
  <c r="M146" i="1"/>
  <c r="L146" i="1"/>
  <c r="K146" i="1"/>
  <c r="M144" i="1"/>
  <c r="L144" i="1"/>
  <c r="K144" i="1"/>
  <c r="M143" i="1"/>
  <c r="M142" i="1"/>
  <c r="L142" i="1"/>
  <c r="K142" i="1"/>
  <c r="M141" i="1"/>
  <c r="L141" i="1"/>
  <c r="N150" i="1" l="1"/>
  <c r="L169" i="1"/>
  <c r="N141" i="1"/>
  <c r="M169" i="1"/>
  <c r="N37" i="1"/>
  <c r="M150" i="1"/>
  <c r="N147" i="1"/>
  <c r="N15" i="1"/>
  <c r="N146" i="1"/>
  <c r="N14" i="1"/>
  <c r="N145" i="1"/>
  <c r="N13" i="1"/>
  <c r="L176" i="1"/>
  <c r="N143" i="1"/>
  <c r="N11" i="1"/>
  <c r="N9" i="1"/>
  <c r="N18" i="1"/>
  <c r="N46" i="1"/>
  <c r="M176" i="1"/>
  <c r="N172" i="1"/>
  <c r="N173" i="1"/>
  <c r="N38" i="1"/>
  <c r="N171" i="1"/>
  <c r="N44" i="1"/>
  <c r="L143" i="1"/>
  <c r="M172" i="1"/>
  <c r="M174" i="1"/>
  <c r="N42" i="1"/>
  <c r="N175" i="1"/>
  <c r="K141" i="1"/>
  <c r="K143" i="1"/>
  <c r="K145" i="1"/>
  <c r="K147" i="1"/>
  <c r="L150" i="1"/>
  <c r="K171" i="1"/>
  <c r="K173" i="1"/>
  <c r="K175" i="1"/>
  <c r="K176" i="1"/>
  <c r="M178" i="1"/>
  <c r="K169" i="1" l="1"/>
  <c r="N169" i="1"/>
  <c r="N12" i="1"/>
  <c r="N144" i="1"/>
  <c r="N10" i="1"/>
  <c r="N178" i="1"/>
  <c r="K150" i="1"/>
  <c r="K178" i="1"/>
  <c r="L178" i="1"/>
  <c r="N16" i="1"/>
  <c r="N176" i="1"/>
  <c r="N174" i="1"/>
  <c r="N170" i="1"/>
  <c r="N142" i="1" l="1"/>
</calcChain>
</file>

<file path=xl/sharedStrings.xml><?xml version="1.0" encoding="utf-8"?>
<sst xmlns="http://schemas.openxmlformats.org/spreadsheetml/2006/main" count="255" uniqueCount="82">
  <si>
    <t>Table 1:  2021 Group 1 RSVA Closing Principal Balances</t>
  </si>
  <si>
    <t>DVA Continuity Schedule</t>
  </si>
  <si>
    <t>Differences</t>
  </si>
  <si>
    <t>DVA Description</t>
  </si>
  <si>
    <t>Account
Number</t>
  </si>
  <si>
    <t>HONI-DX</t>
  </si>
  <si>
    <t>Orillia RZ</t>
  </si>
  <si>
    <t>Peterborough RZ</t>
  </si>
  <si>
    <t>Consolidated</t>
  </si>
  <si>
    <t>Peterborough 
RZ</t>
  </si>
  <si>
    <t>LV Variance Account</t>
  </si>
  <si>
    <t>Smart Metering Entity Charge Variance Account</t>
  </si>
  <si>
    <t>RSVA - Wholesale Market Service Charge</t>
  </si>
  <si>
    <t>Variance WMS – Sub-account CBR Class A</t>
  </si>
  <si>
    <t>Variance WMS – Sub-account CBR Class B</t>
  </si>
  <si>
    <t>RSVA - Retail Transmission Network Charge</t>
  </si>
  <si>
    <t>RSVA - Retail Transmission Connection Charge</t>
  </si>
  <si>
    <t>RSVA - Power (excluding Global Adjustment)</t>
  </si>
  <si>
    <t>RSVA - Global Adjustment</t>
  </si>
  <si>
    <t>Table 2:  2021 Group 1 RSVA Closing Interest Balances</t>
  </si>
  <si>
    <t>Table 3:  2022 Group 1 RSVA Transactions</t>
  </si>
  <si>
    <t>RSVA - Global Adjustment (Peterborough)</t>
  </si>
  <si>
    <t>Table 4:  2022 Group 1 RSVA Interest</t>
  </si>
  <si>
    <t>Table 5:  2022 Group 1 RSVA Closing Principal Balances</t>
  </si>
  <si>
    <t>Table 6:  2022 Group 1 RSVA Closing Interest Balances</t>
  </si>
  <si>
    <t>HONI-DX
(Note 2)</t>
  </si>
  <si>
    <t>Orillia RZ
(Note 3)</t>
  </si>
  <si>
    <t>Peterborough RZ
(Note 3)</t>
  </si>
  <si>
    <t>Consolidated
(Note 4)</t>
  </si>
  <si>
    <r>
      <rPr>
        <i/>
        <sz val="11"/>
        <color theme="1"/>
        <rFont val="Calibri"/>
        <family val="2"/>
        <scheme val="minor"/>
      </rPr>
      <t>Notes</t>
    </r>
    <r>
      <rPr>
        <sz val="11"/>
        <color theme="1"/>
        <rFont val="Calibri"/>
        <family val="2"/>
        <scheme val="minor"/>
      </rPr>
      <t xml:space="preserve">. </t>
    </r>
  </si>
  <si>
    <t>A) Reconciliation of 2021 Closing Principal and Closing Interest Balances (Tables 1 and 2)</t>
  </si>
  <si>
    <t>B) Reconciliation of 2022 Closing Principal and Closing Interest Balances (Tables 3 to 6)</t>
  </si>
  <si>
    <t>Review of Allocated DVA Balances</t>
  </si>
  <si>
    <t>Allocation of Group 1 RSVA Balances
(Note 1)</t>
  </si>
  <si>
    <t>DVA Continuity Schedules</t>
  </si>
  <si>
    <t>1. The data for the Allocation of Group 1 RSVA Balances is the sum of the 2021 Group 1 RSVA Closing Principal Balances (Table 1) and the 2022 Group 1 RSVA Transactions (Table 3) above</t>
  </si>
  <si>
    <t>1. The data for the Allocation of Group 1 RSVA Balances is the sum of the 2021 Group 1 RSVA Closing Interest Balances (Table 2) and the 2022 Group 1 RSVA Interest (Table 4) above</t>
  </si>
  <si>
    <t xml:space="preserve">1. The data for the Allocation of Group 1 RSVA Balances are the 2021 principal amounts in "Table 5: Allocated Group 1 RSVA Closing Principal and Interest Amounts as of December 2021" (Columns C, E and G) in Tab 2021 of Attachment 2 to HONI's Reply </t>
  </si>
  <si>
    <t xml:space="preserve">2. The HONI-DX data in the DVA Continuity Schedule is the "Closing Principal Balance as of Dec-31-21" (Column R) in Tab 2a. Continuity Schedule of the HONI-DX DVA Continuity Schedule, as filed in Attachment 2 to HONI's response to Staff Interrogatory 1 in </t>
  </si>
  <si>
    <t>3. The Orillia and Peterborough rate zone data from the DVA Continuity Schedules are the "Closing Principal Balance as of Dec. 31, 2021" (Column AW) in Tab 3.  Continuity Schedule in the IRM models filed as Attachments 2 and 3 to HONI's response to Staff</t>
  </si>
  <si>
    <t xml:space="preserve">1. The data for the Allocation of Group 1 RSVA Balances are the 2021 interest amounts in "Table 5: Allocated Group 1 RSVA Closing Principal and Interest Amounts as of December 2021" (Columns D, H, and F) in Tab 2021 of Attachment 2 to HONI's Reply </t>
  </si>
  <si>
    <t>2. The HONI-DX data in the DVA Continuity Schedule is the "Closing Interest Amounts as of Dec-31-21" (Column W) in Tab 2a. Continuity Schedule of the HONI-DX DVA Continuity Schedule, as filed in Attachment 2 to HONI's response to Staff Interrogatory 1</t>
  </si>
  <si>
    <t>3. The Orillia and Peterborough rate zone data from the DVA Continuity Schedules are the "Closing Interest Amounts as of Dec. 31, 2021" (Column BB) in Tab 3.  Continuity Schedule in the IRM models filed as Attachments 2 and 3 to HONI's response to Staff</t>
  </si>
  <si>
    <t xml:space="preserve">2. The HONI-DX data in the DVA Continuity Schedule is the "Closing Interest Amounts as of Dec-31-22" (Column AG) in Tab 2a. Continuity Schedule of the HONI-DX DVA Continuity Schedule, as filed in Attachment 2 to HONI's response to Staff Interrogatory 1 </t>
  </si>
  <si>
    <t xml:space="preserve">3. The Orillia and Peterborough rate zone data from the DVA Continuity Schedules are the "Closing Interest Amounts as of Dec. 31, 2022" (Column BL) in Tab 3.  Continuity Schedule in the IRM models filed as Attachments 2 and 3 to HONI's response to Staff </t>
  </si>
  <si>
    <t>3. The Orillia and Peterborough rate zone data from the DVA Continuity Schedules are the "Closing Principal Balance as of Dec. 31, 2022" (Column BG) in Tab 3.  Continuity Schedule in the IRM models filed as Attachments 2 and 3 to HONI's response to Staff</t>
  </si>
  <si>
    <t>2. The HONI-DX data in the DVA Continuity Schedule is the "Closing Principal Balance as of Dec-31-22" (Column AB) in Tab 2a. Continuity Schedule of the HONI-DX DVA Continuity Schedule, as filed in Attachment 2 to HONI's response to Staff Interrogatory 1</t>
  </si>
  <si>
    <t xml:space="preserve">2. The HONI-DX data in the DVA Continuity Schedule is the "Interest Jan 1-Dec 31-22" (Column AD) and the "Interest Adjustments" (Column AF) in Tab 2a. Continuity Schedule of the HONI-DX DVA Continuity Schedule, as filed in Attachment 2 to HONI's response </t>
  </si>
  <si>
    <t xml:space="preserve">3. The Orillia and Peterborough rate zone data from the DVA Continuity Schedules are the "Interest Jan 1-Dec 31-22" (Column BI) in Tab 3.  Continuity Schedule in the IRM models filed as Attachments 2 and 3 to HONI's response to Staff Interrogatory 13 in </t>
  </si>
  <si>
    <t xml:space="preserve">2. The HONI-DX data in the DVA Continuity Schedule is the "Transactions Debit/(Credit) during 2022" (Column Y) and the "Principal Adjustments" (Column AA) in Tab 2a. Continuity Schedule of the HONI-DX DVA Continuity Schedule, as filed in Attachment 2 to </t>
  </si>
  <si>
    <t xml:space="preserve">3. The Orillia and Peterborough rate zone data from the DVA Continuity Schedules are the "Transactions Debit/(Credit) during 2022" (Column BD) in Tab 3.  Continuity Schedule in the IRM models filed as Attachments 2 and 3 to HONI's response to Staff </t>
  </si>
  <si>
    <t>Total Differences between Allocation of Group 1 RSVA Balances and DVA Continuity Schedules</t>
  </si>
  <si>
    <t>Group 1 RSVA</t>
  </si>
  <si>
    <t>2021 Closing Principal ($)</t>
  </si>
  <si>
    <t>2021 Closing Interest ($)</t>
  </si>
  <si>
    <t>2022 Transactions ($)</t>
  </si>
  <si>
    <t>2022 Interest ($)</t>
  </si>
  <si>
    <t>2022 Closing Principal ($)</t>
  </si>
  <si>
    <t>Submission in EB-2023-0030.</t>
  </si>
  <si>
    <t>EB-2023-0030.</t>
  </si>
  <si>
    <t xml:space="preserve"> Interrogatory 13 in EB-2023-0059.</t>
  </si>
  <si>
    <t>Interrogatory 1 in EB-2023-0030 and HONI's response to Staff Interrogatory 13 in EB-2023-0059.</t>
  </si>
  <si>
    <t xml:space="preserve"> in EB-2023-0030.</t>
  </si>
  <si>
    <t xml:space="preserve"> Interrogatory 1 in EB-2023-0030 and HONI's response to Staff Interrogatory 13 in EB-2023-0059.</t>
  </si>
  <si>
    <t>Interrogatory 13 in EB-2023-0059.</t>
  </si>
  <si>
    <t>1. The data for the Allocation of Group 1 RSVA Balances are the 2022 transaction amounts in "Table 2:  Allocation of Consolidated 2022 Group 1 RSVA Transactions Debit/(Credit)"  in Tab 2022 of Attachment 2 to HONI's Reply Submission in EB-2023-0030.</t>
  </si>
  <si>
    <t>HONI's response to Staff Interrogatory 1 in EB-2023-0030.</t>
  </si>
  <si>
    <t xml:space="preserve"> in Attachment 1 to HONI's response to Staff Interrogatory 1 in EB-2023-0030 and HONI's response to Staff Interrogatory 13 in EB-2023-0059.</t>
  </si>
  <si>
    <t>1. The data for the Allocation of Group 1 RSVA Balances are the 2022 interest amounts in "Table 3:  Allocation of Consolidated 2022 Group 1 RSVA Interest"  in Tab 2022 of Attachment 2 to HONI's Reply Submission in EB-2023-0030.</t>
  </si>
  <si>
    <t>to Staff Interrogatory 1 in EB-2023-0030.</t>
  </si>
  <si>
    <t>EB-2023-0059.</t>
  </si>
  <si>
    <t>to HONI's response to Staff Interrogatory 1 in EB-2023-0030 and HONI's response to Staff Interrogatory 13 in EB-2023-0059.</t>
  </si>
  <si>
    <t>in EB-2023-0030.</t>
  </si>
  <si>
    <t xml:space="preserve">4. The consolidated data from the DVA Continuity Schedule is the "Closing Principal Balance as of Dec-31-21" (Column R) in Tab 2. Continuity Schedule of the HONI Consolidated DVA Continuity Schedule, as filed in Attachment 1 to HONI's response to Staff </t>
  </si>
  <si>
    <t>4. The consolidated data from the DVA Continuity Schedule is the "Closing Interest Amounts as of Dec-31-21" (Column W) in Tab 2. Continuity Schedule of the HONI Consolidated DVA Continuity Schedule, as filed in Attachment 1 to HONI's response to Staff</t>
  </si>
  <si>
    <t>4. The consolidated data from the DVA Continuity Schedule is the  "Transactions Debit/(Credit) during 2022" (Column Y) and the "Principal Adjustments" (Column AA) in Tab 2. Continuity Schedule of the HONI Consolidated DVA Continuity Schedule, as filed</t>
  </si>
  <si>
    <t xml:space="preserve">4. The consolidated data from the DVA Continuity Schedule is the "Interest Jan 1-Dec 31-22" (Column AD) and the "Interest Adjustments" (Column AF) in Tab 2. Continuity Schedule of the HONI Consolidated DVA Continuity Schedule,  as filed in Attachment 1 </t>
  </si>
  <si>
    <t xml:space="preserve">4. The consolidated data from the DVA Continuity Schedule is the "Closing Principal Balance as of Dec-31-22" (Column AB) in Tab 2. Continuity Schedule of the HONI Consolidated DVA Continuity Schedule, as filed in Attachment 1 to HONI's response to Staff </t>
  </si>
  <si>
    <t>4. The consolidated data from the DVA Continuity Schedule is the "Closing Interest Amounts as of Dec-31-22" (Column AG)  in Tab 2. Continuity Schedule of the HONI Consolidated DVA Continuity Schedule, as filed in Attachment 1 to HONI's response to Staff</t>
  </si>
  <si>
    <t>2022 Closing Interest ($)</t>
  </si>
  <si>
    <t>Adjustment RSVA - Power (excluding Global Adjustment)</t>
  </si>
  <si>
    <t>Adjustment RSVA - Global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</si>
</sst>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u/>
      <sz val="11"/>
      <color theme="1"/>
      <name val="Calibri"/>
      <family val="2"/>
      <scheme val="minor"/>
    </font>
    <font>
      <sz val="10"/>
      <name val="Arial"/>
      <family val="2"/>
    </font>
    <font>
      <i/>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0" fontId="6" fillId="0" borderId="0" applyNumberFormat="0" applyFill="0" applyBorder="0" applyAlignment="0" applyProtection="0"/>
  </cellStyleXfs>
  <cellXfs count="53">
    <xf numFmtId="0" fontId="0" fillId="0" borderId="0" xfId="0"/>
    <xf numFmtId="0" fontId="7" fillId="2" borderId="0" xfId="0" applyFont="1" applyFill="1"/>
    <xf numFmtId="164" fontId="5" fillId="2" borderId="0" xfId="1" applyNumberFormat="1" applyFont="1" applyFill="1" applyBorder="1"/>
    <xf numFmtId="164" fontId="0" fillId="2" borderId="0" xfId="1" applyNumberFormat="1" applyFont="1" applyFill="1" applyBorder="1"/>
    <xf numFmtId="0" fontId="0" fillId="2" borderId="0" xfId="0" applyFill="1"/>
    <xf numFmtId="0" fontId="6" fillId="2" borderId="0" xfId="4" applyFill="1"/>
    <xf numFmtId="0" fontId="2" fillId="2" borderId="0" xfId="0" applyFont="1" applyFill="1"/>
    <xf numFmtId="164" fontId="0" fillId="2" borderId="1" xfId="1" applyNumberFormat="1" applyFont="1" applyFill="1" applyBorder="1" applyAlignment="1">
      <alignment horizontal="centerContinuous" wrapText="1"/>
    </xf>
    <xf numFmtId="164" fontId="0" fillId="2" borderId="1" xfId="1" applyNumberFormat="1" applyFont="1" applyFill="1" applyBorder="1" applyAlignment="1">
      <alignment horizontal="centerContinuous"/>
    </xf>
    <xf numFmtId="164" fontId="0" fillId="2" borderId="2" xfId="1" applyNumberFormat="1" applyFont="1" applyFill="1" applyBorder="1" applyAlignment="1">
      <alignment horizontal="centerContinuous"/>
    </xf>
    <xf numFmtId="0" fontId="0" fillId="2" borderId="1" xfId="0" applyFill="1" applyBorder="1"/>
    <xf numFmtId="164" fontId="0" fillId="2" borderId="1" xfId="1" applyNumberFormat="1" applyFont="1" applyFill="1" applyBorder="1"/>
    <xf numFmtId="164" fontId="0" fillId="2" borderId="3" xfId="1" applyNumberFormat="1" applyFont="1" applyFill="1" applyBorder="1"/>
    <xf numFmtId="164" fontId="0" fillId="2" borderId="0" xfId="0" applyNumberFormat="1" applyFill="1"/>
    <xf numFmtId="164" fontId="0" fillId="2" borderId="2" xfId="1" applyNumberFormat="1" applyFont="1" applyFill="1" applyBorder="1" applyAlignment="1">
      <alignment vertical="center"/>
    </xf>
    <xf numFmtId="0" fontId="0" fillId="2" borderId="1" xfId="2" applyFont="1" applyFill="1" applyBorder="1"/>
    <xf numFmtId="0" fontId="0" fillId="2" borderId="0" xfId="2" applyFont="1" applyFill="1"/>
    <xf numFmtId="0" fontId="8" fillId="2" borderId="0" xfId="0" applyFont="1" applyFill="1"/>
    <xf numFmtId="164" fontId="8" fillId="2" borderId="0" xfId="1" applyNumberFormat="1" applyFont="1" applyFill="1" applyBorder="1"/>
    <xf numFmtId="0" fontId="0" fillId="2" borderId="0" xfId="0" applyFill="1" applyAlignment="1">
      <alignment horizontal="left"/>
    </xf>
    <xf numFmtId="164" fontId="0" fillId="2" borderId="0" xfId="1" applyNumberFormat="1" applyFont="1" applyFill="1"/>
    <xf numFmtId="164" fontId="0" fillId="2" borderId="1"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wrapText="1"/>
    </xf>
    <xf numFmtId="0" fontId="5" fillId="2" borderId="0" xfId="0" applyFont="1" applyFill="1" applyAlignment="1">
      <alignment horizontal="center"/>
    </xf>
    <xf numFmtId="0" fontId="0" fillId="2" borderId="0" xfId="0" applyFill="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8" fillId="2" borderId="0" xfId="0" applyFont="1" applyFill="1" applyAlignment="1">
      <alignment horizontal="center"/>
    </xf>
    <xf numFmtId="0" fontId="0" fillId="2" borderId="1" xfId="0" applyFill="1" applyBorder="1" applyAlignment="1">
      <alignment horizontal="center" vertical="center" wrapText="1"/>
    </xf>
    <xf numFmtId="164" fontId="0" fillId="2" borderId="5" xfId="1" applyNumberFormat="1"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164" fontId="0" fillId="2" borderId="1" xfId="1" applyNumberFormat="1" applyFont="1" applyFill="1" applyBorder="1" applyAlignment="1">
      <alignment horizontal="centerContinuous" vertical="center"/>
    </xf>
    <xf numFmtId="0" fontId="0" fillId="2" borderId="8" xfId="0" applyFill="1" applyBorder="1" applyAlignment="1">
      <alignment horizontal="left"/>
    </xf>
    <xf numFmtId="0" fontId="0" fillId="2" borderId="8" xfId="0" applyFill="1" applyBorder="1" applyAlignment="1">
      <alignment horizontal="center"/>
    </xf>
    <xf numFmtId="164" fontId="0" fillId="2" borderId="8" xfId="1" applyNumberFormat="1" applyFont="1" applyFill="1" applyBorder="1"/>
    <xf numFmtId="0" fontId="0" fillId="2" borderId="8" xfId="0" applyFill="1" applyBorder="1" applyAlignment="1">
      <alignment horizontal="right"/>
    </xf>
    <xf numFmtId="0" fontId="0" fillId="2" borderId="8" xfId="0" applyFill="1" applyBorder="1"/>
    <xf numFmtId="164" fontId="0" fillId="2" borderId="8" xfId="0" applyNumberFormat="1" applyFill="1" applyBorder="1"/>
    <xf numFmtId="0" fontId="0" fillId="0" borderId="1" xfId="2" applyFont="1" applyBorder="1"/>
    <xf numFmtId="164" fontId="0" fillId="2" borderId="5" xfId="1" applyNumberFormat="1" applyFont="1" applyFill="1" applyBorder="1" applyAlignment="1">
      <alignment horizontal="center" vertical="center" wrapText="1"/>
    </xf>
    <xf numFmtId="164" fontId="0" fillId="2" borderId="6" xfId="1" applyNumberFormat="1" applyFont="1" applyFill="1" applyBorder="1" applyAlignment="1">
      <alignment horizontal="center" vertical="center" wrapText="1"/>
    </xf>
    <xf numFmtId="164" fontId="0" fillId="2" borderId="7" xfId="1" applyNumberFormat="1" applyFont="1" applyFill="1" applyBorder="1" applyAlignment="1">
      <alignment horizontal="center" vertical="center" wrapText="1"/>
    </xf>
    <xf numFmtId="164" fontId="0" fillId="2" borderId="5" xfId="1" applyNumberFormat="1" applyFont="1" applyFill="1" applyBorder="1" applyAlignment="1">
      <alignment horizontal="center" vertical="center"/>
    </xf>
    <xf numFmtId="164" fontId="0" fillId="2" borderId="6" xfId="1" applyNumberFormat="1" applyFont="1" applyFill="1" applyBorder="1" applyAlignment="1">
      <alignment horizontal="center" vertical="center"/>
    </xf>
    <xf numFmtId="164" fontId="0" fillId="2" borderId="7" xfId="1" applyNumberFormat="1" applyFont="1" applyFill="1" applyBorder="1" applyAlignment="1">
      <alignment horizontal="center" vertical="center"/>
    </xf>
    <xf numFmtId="164" fontId="0" fillId="2" borderId="2" xfId="1" applyNumberFormat="1" applyFont="1" applyFill="1" applyBorder="1" applyAlignment="1">
      <alignment horizontal="center" vertical="center"/>
    </xf>
    <xf numFmtId="164" fontId="0" fillId="2" borderId="3" xfId="1" applyNumberFormat="1" applyFont="1" applyFill="1" applyBorder="1" applyAlignment="1">
      <alignment horizontal="center" vertical="center"/>
    </xf>
    <xf numFmtId="164" fontId="0" fillId="2" borderId="2" xfId="1" applyNumberFormat="1" applyFont="1" applyFill="1" applyBorder="1" applyAlignment="1">
      <alignment vertical="center"/>
    </xf>
    <xf numFmtId="164" fontId="0" fillId="2" borderId="4" xfId="1" applyNumberFormat="1" applyFont="1" applyFill="1" applyBorder="1" applyAlignment="1">
      <alignment vertical="center"/>
    </xf>
    <xf numFmtId="164" fontId="0" fillId="2" borderId="3" xfId="1" applyNumberFormat="1" applyFont="1" applyFill="1" applyBorder="1" applyAlignment="1">
      <alignment vertical="center"/>
    </xf>
    <xf numFmtId="164" fontId="0" fillId="2" borderId="4" xfId="1" applyNumberFormat="1" applyFont="1" applyFill="1" applyBorder="1" applyAlignment="1">
      <alignment horizontal="center" vertical="center"/>
    </xf>
  </cellXfs>
  <cellStyles count="5">
    <cellStyle name="Comma" xfId="1" builtinId="3"/>
    <cellStyle name="Hyperlink" xfId="4" builtinId="8"/>
    <cellStyle name="Normal" xfId="0" builtinId="0"/>
    <cellStyle name="Normal 3" xfId="2" xr:uid="{64B5080D-025F-43C9-BE92-A61F4FEBA140}"/>
    <cellStyle name="Normal 33" xfId="3" xr:uid="{01160733-A3FC-4180-8D12-CF590AAA8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636B-DEDC-445A-8C14-055A4256162D}">
  <sheetPr>
    <pageSetUpPr fitToPage="1"/>
  </sheetPr>
  <dimension ref="A1:X189"/>
  <sheetViews>
    <sheetView tabSelected="1" zoomScale="85" zoomScaleNormal="85" workbookViewId="0">
      <selection sqref="A1:XFD1"/>
    </sheetView>
  </sheetViews>
  <sheetFormatPr defaultColWidth="8.69140625" defaultRowHeight="14.6" x14ac:dyDescent="0.4"/>
  <cols>
    <col min="1" max="1" width="60.84375" style="4" customWidth="1"/>
    <col min="2" max="2" width="9" style="24" customWidth="1"/>
    <col min="3" max="3" width="12.69140625" style="3" customWidth="1"/>
    <col min="4" max="4" width="11.3828125" style="3" bestFit="1" customWidth="1"/>
    <col min="5" max="5" width="13.69140625" style="3" customWidth="1"/>
    <col min="6" max="6" width="13.3046875" style="3" bestFit="1" customWidth="1"/>
    <col min="7" max="7" width="12.3828125" style="3" bestFit="1" customWidth="1"/>
    <col min="8" max="8" width="11.3828125" style="3" bestFit="1" customWidth="1"/>
    <col min="9" max="9" width="14.3046875" style="3" customWidth="1"/>
    <col min="10" max="10" width="16" style="3" customWidth="1"/>
    <col min="11" max="11" width="14.69140625" style="3" bestFit="1" customWidth="1"/>
    <col min="12" max="12" width="9.53515625" style="3" bestFit="1" customWidth="1"/>
    <col min="13" max="13" width="13.3828125" style="3" customWidth="1"/>
    <col min="14" max="14" width="14.69140625" style="3" customWidth="1"/>
    <col min="15" max="16384" width="8.69140625" style="4"/>
  </cols>
  <sheetData>
    <row r="1" spans="1:17" x14ac:dyDescent="0.4">
      <c r="A1" s="1" t="s">
        <v>32</v>
      </c>
      <c r="B1" s="23"/>
      <c r="C1" s="2"/>
    </row>
    <row r="2" spans="1:17" x14ac:dyDescent="0.4">
      <c r="C2" s="5"/>
    </row>
    <row r="3" spans="1:17" x14ac:dyDescent="0.4">
      <c r="A3" s="1" t="s">
        <v>30</v>
      </c>
      <c r="B3" s="23"/>
      <c r="C3" s="2"/>
      <c r="D3" s="2"/>
    </row>
    <row r="4" spans="1:17" x14ac:dyDescent="0.4">
      <c r="A4" s="6"/>
    </row>
    <row r="5" spans="1:17" x14ac:dyDescent="0.4">
      <c r="A5" s="6" t="s">
        <v>0</v>
      </c>
    </row>
    <row r="6" spans="1:17" s="30" customFormat="1" ht="27.45" customHeight="1" x14ac:dyDescent="0.4">
      <c r="B6" s="32"/>
      <c r="C6" s="41" t="s">
        <v>33</v>
      </c>
      <c r="D6" s="42"/>
      <c r="E6" s="42"/>
      <c r="F6" s="43"/>
      <c r="G6" s="33" t="s">
        <v>34</v>
      </c>
      <c r="H6" s="33"/>
      <c r="I6" s="33"/>
      <c r="J6" s="33"/>
      <c r="K6" s="33" t="s">
        <v>2</v>
      </c>
      <c r="L6" s="33"/>
      <c r="M6" s="33"/>
      <c r="N6" s="33"/>
    </row>
    <row r="7" spans="1:17" x14ac:dyDescent="0.4">
      <c r="C7" s="8" t="s">
        <v>53</v>
      </c>
      <c r="D7" s="8"/>
      <c r="E7" s="8"/>
      <c r="F7" s="8"/>
      <c r="G7" s="8" t="s">
        <v>53</v>
      </c>
      <c r="H7" s="8"/>
      <c r="I7" s="8"/>
      <c r="J7" s="8"/>
      <c r="K7" s="8" t="s">
        <v>53</v>
      </c>
      <c r="L7" s="8"/>
      <c r="M7" s="8"/>
      <c r="N7" s="9"/>
    </row>
    <row r="8" spans="1:17" s="32" customFormat="1" ht="43.75" x14ac:dyDescent="0.4">
      <c r="A8" s="31" t="s">
        <v>52</v>
      </c>
      <c r="B8" s="28" t="s">
        <v>4</v>
      </c>
      <c r="C8" s="21" t="s">
        <v>5</v>
      </c>
      <c r="D8" s="21" t="s">
        <v>6</v>
      </c>
      <c r="E8" s="22" t="s">
        <v>7</v>
      </c>
      <c r="F8" s="21" t="s">
        <v>8</v>
      </c>
      <c r="G8" s="22" t="s">
        <v>25</v>
      </c>
      <c r="H8" s="22" t="s">
        <v>26</v>
      </c>
      <c r="I8" s="22" t="s">
        <v>27</v>
      </c>
      <c r="J8" s="22" t="s">
        <v>28</v>
      </c>
      <c r="K8" s="21" t="s">
        <v>5</v>
      </c>
      <c r="L8" s="21" t="s">
        <v>6</v>
      </c>
      <c r="M8" s="29" t="s">
        <v>9</v>
      </c>
      <c r="N8" s="21" t="s">
        <v>8</v>
      </c>
    </row>
    <row r="9" spans="1:17" x14ac:dyDescent="0.4">
      <c r="A9" s="10" t="s">
        <v>10</v>
      </c>
      <c r="B9" s="26">
        <v>1550</v>
      </c>
      <c r="C9" s="11">
        <v>4181777.6300000008</v>
      </c>
      <c r="D9" s="11">
        <v>3693747.44</v>
      </c>
      <c r="E9" s="11">
        <v>1529937.63</v>
      </c>
      <c r="F9" s="11">
        <f>SUM(C9:E9)</f>
        <v>9405462.6999999993</v>
      </c>
      <c r="G9" s="11">
        <v>4181777.6300000008</v>
      </c>
      <c r="H9" s="11">
        <v>3693747.44</v>
      </c>
      <c r="I9" s="11">
        <v>1529937.63</v>
      </c>
      <c r="J9" s="11">
        <f>SUM(G9:I9)</f>
        <v>9405462.6999999993</v>
      </c>
      <c r="K9" s="11">
        <f>ROUND(C9-G9,0)</f>
        <v>0</v>
      </c>
      <c r="L9" s="11">
        <f t="shared" ref="L9:N9" si="0">ROUND(D9-H9,0)</f>
        <v>0</v>
      </c>
      <c r="M9" s="11">
        <f t="shared" si="0"/>
        <v>0</v>
      </c>
      <c r="N9" s="12">
        <f t="shared" si="0"/>
        <v>0</v>
      </c>
      <c r="Q9" s="13"/>
    </row>
    <row r="10" spans="1:17" x14ac:dyDescent="0.4">
      <c r="A10" s="10" t="s">
        <v>11</v>
      </c>
      <c r="B10" s="26">
        <v>1551</v>
      </c>
      <c r="C10" s="11">
        <v>-1024812.4379931112</v>
      </c>
      <c r="D10" s="11">
        <v>-32385.201496641279</v>
      </c>
      <c r="E10" s="11">
        <v>-43549.170510247553</v>
      </c>
      <c r="F10" s="11">
        <f t="shared" ref="F10:F19" si="1">SUM(C10:E10)</f>
        <v>-1100746.81</v>
      </c>
      <c r="G10" s="11">
        <v>-1024812.4379931111</v>
      </c>
      <c r="H10" s="11">
        <v>-32385.201496641279</v>
      </c>
      <c r="I10" s="11">
        <v>-43549.170510247553</v>
      </c>
      <c r="J10" s="11">
        <f t="shared" ref="J10:J15" si="2">SUM(G10:I10)</f>
        <v>-1100746.81</v>
      </c>
      <c r="K10" s="11">
        <f t="shared" ref="K10:K15" si="3">ROUND(C10-G10,0)</f>
        <v>0</v>
      </c>
      <c r="L10" s="11">
        <f t="shared" ref="L10:L15" si="4">ROUND(D10-H10,0)</f>
        <v>0</v>
      </c>
      <c r="M10" s="11">
        <f t="shared" ref="M10:M15" si="5">ROUND(E10-I10,0)</f>
        <v>0</v>
      </c>
      <c r="N10" s="11">
        <f t="shared" ref="N10:N15" si="6">ROUND(F10-J10,0)</f>
        <v>0</v>
      </c>
      <c r="Q10" s="13"/>
    </row>
    <row r="11" spans="1:17" x14ac:dyDescent="0.4">
      <c r="A11" s="10" t="s">
        <v>12</v>
      </c>
      <c r="B11" s="26">
        <v>1580</v>
      </c>
      <c r="C11" s="11">
        <v>-11733542.140432725</v>
      </c>
      <c r="D11" s="11">
        <v>-1333805.2917228818</v>
      </c>
      <c r="E11" s="11">
        <v>-2057764.6913567735</v>
      </c>
      <c r="F11" s="11">
        <f t="shared" si="1"/>
        <v>-15125112.12351238</v>
      </c>
      <c r="G11" s="11">
        <v>-11733542.14043273</v>
      </c>
      <c r="H11" s="11">
        <v>-1333805.2917228818</v>
      </c>
      <c r="I11" s="11">
        <v>-2057764.6913567735</v>
      </c>
      <c r="J11" s="11">
        <f t="shared" si="2"/>
        <v>-15125112.123512387</v>
      </c>
      <c r="K11" s="11">
        <f t="shared" si="3"/>
        <v>0</v>
      </c>
      <c r="L11" s="11">
        <f t="shared" si="4"/>
        <v>0</v>
      </c>
      <c r="M11" s="11">
        <f t="shared" si="5"/>
        <v>0</v>
      </c>
      <c r="N11" s="11">
        <f t="shared" si="6"/>
        <v>0</v>
      </c>
      <c r="Q11" s="13"/>
    </row>
    <row r="12" spans="1:17" x14ac:dyDescent="0.4">
      <c r="A12" s="10" t="s">
        <v>13</v>
      </c>
      <c r="B12" s="26">
        <v>1580</v>
      </c>
      <c r="C12" s="11">
        <v>0</v>
      </c>
      <c r="D12" s="11">
        <v>0</v>
      </c>
      <c r="E12" s="11">
        <v>0</v>
      </c>
      <c r="F12" s="11">
        <f t="shared" si="1"/>
        <v>0</v>
      </c>
      <c r="G12" s="11">
        <v>0</v>
      </c>
      <c r="H12" s="11">
        <v>0</v>
      </c>
      <c r="I12" s="11">
        <v>0</v>
      </c>
      <c r="J12" s="11">
        <f t="shared" si="2"/>
        <v>0</v>
      </c>
      <c r="K12" s="11">
        <f t="shared" si="3"/>
        <v>0</v>
      </c>
      <c r="L12" s="11">
        <f t="shared" si="4"/>
        <v>0</v>
      </c>
      <c r="M12" s="11">
        <f t="shared" si="5"/>
        <v>0</v>
      </c>
      <c r="N12" s="11">
        <f t="shared" si="6"/>
        <v>0</v>
      </c>
      <c r="Q12" s="13"/>
    </row>
    <row r="13" spans="1:17" x14ac:dyDescent="0.4">
      <c r="A13" s="10" t="s">
        <v>14</v>
      </c>
      <c r="B13" s="26">
        <v>1580</v>
      </c>
      <c r="C13" s="11">
        <v>-7630504.1334638055</v>
      </c>
      <c r="D13" s="11">
        <v>-89259.711019530427</v>
      </c>
      <c r="E13" s="11">
        <v>-215789.4820042809</v>
      </c>
      <c r="F13" s="11">
        <f t="shared" si="1"/>
        <v>-7935553.3264876176</v>
      </c>
      <c r="G13" s="11">
        <v>-7630504.1334638055</v>
      </c>
      <c r="H13" s="11">
        <v>-89259.711019530427</v>
      </c>
      <c r="I13" s="11">
        <v>-215789.4820042809</v>
      </c>
      <c r="J13" s="11">
        <f t="shared" si="2"/>
        <v>-7935553.3264876176</v>
      </c>
      <c r="K13" s="11">
        <f t="shared" si="3"/>
        <v>0</v>
      </c>
      <c r="L13" s="11">
        <f t="shared" si="4"/>
        <v>0</v>
      </c>
      <c r="M13" s="11">
        <f t="shared" si="5"/>
        <v>0</v>
      </c>
      <c r="N13" s="11">
        <f t="shared" si="6"/>
        <v>0</v>
      </c>
      <c r="Q13" s="13"/>
    </row>
    <row r="14" spans="1:17" x14ac:dyDescent="0.4">
      <c r="A14" s="10" t="s">
        <v>15</v>
      </c>
      <c r="B14" s="26">
        <v>1584</v>
      </c>
      <c r="C14" s="11">
        <v>19252811.216273878</v>
      </c>
      <c r="D14" s="11">
        <v>178862.24749770114</v>
      </c>
      <c r="E14" s="11">
        <v>1174815.5962284179</v>
      </c>
      <c r="F14" s="11">
        <f t="shared" si="1"/>
        <v>20606489.059999995</v>
      </c>
      <c r="G14" s="11">
        <v>19252811.216273874</v>
      </c>
      <c r="H14" s="11">
        <v>178862.24749770114</v>
      </c>
      <c r="I14" s="11">
        <v>1174815.5962284179</v>
      </c>
      <c r="J14" s="11">
        <f t="shared" si="2"/>
        <v>20606489.059999991</v>
      </c>
      <c r="K14" s="11">
        <f t="shared" si="3"/>
        <v>0</v>
      </c>
      <c r="L14" s="11">
        <f t="shared" si="4"/>
        <v>0</v>
      </c>
      <c r="M14" s="11">
        <f t="shared" si="5"/>
        <v>0</v>
      </c>
      <c r="N14" s="11">
        <f t="shared" si="6"/>
        <v>0</v>
      </c>
      <c r="Q14" s="13"/>
    </row>
    <row r="15" spans="1:17" x14ac:dyDescent="0.4">
      <c r="A15" s="10" t="s">
        <v>16</v>
      </c>
      <c r="B15" s="26">
        <v>1586</v>
      </c>
      <c r="C15" s="11">
        <v>-27089587.72950184</v>
      </c>
      <c r="D15" s="11">
        <v>-42603.643358711015</v>
      </c>
      <c r="E15" s="11">
        <v>597299.2328605518</v>
      </c>
      <c r="F15" s="11">
        <f t="shared" si="1"/>
        <v>-26534892.140000001</v>
      </c>
      <c r="G15" s="11">
        <v>-27089587.729501843</v>
      </c>
      <c r="H15" s="11">
        <v>-42603.643358711008</v>
      </c>
      <c r="I15" s="11">
        <v>597299.2328605518</v>
      </c>
      <c r="J15" s="11">
        <f t="shared" si="2"/>
        <v>-26534892.140000004</v>
      </c>
      <c r="K15" s="11">
        <f t="shared" si="3"/>
        <v>0</v>
      </c>
      <c r="L15" s="11">
        <f t="shared" si="4"/>
        <v>0</v>
      </c>
      <c r="M15" s="11">
        <f t="shared" si="5"/>
        <v>0</v>
      </c>
      <c r="N15" s="11">
        <f t="shared" si="6"/>
        <v>0</v>
      </c>
      <c r="Q15" s="13"/>
    </row>
    <row r="16" spans="1:17" x14ac:dyDescent="0.4">
      <c r="A16" s="10" t="s">
        <v>17</v>
      </c>
      <c r="B16" s="26">
        <v>1588</v>
      </c>
      <c r="C16" s="11">
        <v>-40296748.234493293</v>
      </c>
      <c r="D16" s="11">
        <v>97559.429437935702</v>
      </c>
      <c r="E16" s="11">
        <v>168912.92505536531</v>
      </c>
      <c r="F16" s="11">
        <f t="shared" si="1"/>
        <v>-40030275.879999995</v>
      </c>
      <c r="G16" s="47">
        <v>-15547870.85449329</v>
      </c>
      <c r="H16" s="47">
        <v>97559.429437935702</v>
      </c>
      <c r="I16" s="47">
        <v>168912.92505536531</v>
      </c>
      <c r="J16" s="47">
        <f>SUM(G16:I17)</f>
        <v>-15281398.499999989</v>
      </c>
      <c r="K16" s="49">
        <f>ROUND(SUM(C16:C17)-G16,0)</f>
        <v>0</v>
      </c>
      <c r="L16" s="47">
        <f>ROUND(SUM(D16:D17)-H16,0)</f>
        <v>0</v>
      </c>
      <c r="M16" s="47">
        <f>ROUND(SUM(E16:E17)-I16,0)</f>
        <v>0</v>
      </c>
      <c r="N16" s="47">
        <f>ROUND(SUM(F16:F17)-J16,0)</f>
        <v>0</v>
      </c>
      <c r="Q16" s="13"/>
    </row>
    <row r="17" spans="1:17" x14ac:dyDescent="0.4">
      <c r="A17" s="15" t="s">
        <v>80</v>
      </c>
      <c r="B17" s="26">
        <v>1588</v>
      </c>
      <c r="C17" s="11">
        <v>24748877.380000003</v>
      </c>
      <c r="D17" s="11">
        <v>0</v>
      </c>
      <c r="E17" s="11">
        <v>0</v>
      </c>
      <c r="F17" s="11">
        <f t="shared" si="1"/>
        <v>24748877.380000003</v>
      </c>
      <c r="G17" s="48"/>
      <c r="H17" s="48"/>
      <c r="I17" s="48"/>
      <c r="J17" s="48"/>
      <c r="K17" s="51"/>
      <c r="L17" s="48"/>
      <c r="M17" s="48"/>
      <c r="N17" s="48"/>
      <c r="Q17" s="13"/>
    </row>
    <row r="18" spans="1:17" x14ac:dyDescent="0.4">
      <c r="A18" s="10" t="s">
        <v>18</v>
      </c>
      <c r="B18" s="26">
        <v>1589</v>
      </c>
      <c r="C18" s="11">
        <v>2730095.9009886682</v>
      </c>
      <c r="D18" s="11">
        <v>-831899.8067936548</v>
      </c>
      <c r="E18" s="11">
        <v>929723.24350494961</v>
      </c>
      <c r="F18" s="11">
        <f t="shared" si="1"/>
        <v>2827919.3376999628</v>
      </c>
      <c r="G18" s="47">
        <v>-22018781.479011334</v>
      </c>
      <c r="H18" s="47">
        <v>-831899.8067936548</v>
      </c>
      <c r="I18" s="47">
        <v>929723.24350494961</v>
      </c>
      <c r="J18" s="47">
        <f>SUM(G18:I19)</f>
        <v>-21920958.042300042</v>
      </c>
      <c r="K18" s="47">
        <f>ROUND(SUM(C18:C19)-G18,0)</f>
        <v>0</v>
      </c>
      <c r="L18" s="47">
        <f>ROUND(SUM(D18:D19)-H18,0)</f>
        <v>0</v>
      </c>
      <c r="M18" s="47">
        <f>ROUND(SUM(E18:E19)-I18,0)</f>
        <v>0</v>
      </c>
      <c r="N18" s="47">
        <f>ROUND(SUM(F18:F19)-J18,0)</f>
        <v>0</v>
      </c>
      <c r="Q18" s="13"/>
    </row>
    <row r="19" spans="1:17" x14ac:dyDescent="0.4">
      <c r="A19" s="15" t="s">
        <v>81</v>
      </c>
      <c r="B19" s="26">
        <v>1589</v>
      </c>
      <c r="C19" s="11">
        <v>-24748877.380000003</v>
      </c>
      <c r="D19" s="11">
        <v>0</v>
      </c>
      <c r="E19" s="11">
        <v>0</v>
      </c>
      <c r="F19" s="11">
        <f t="shared" si="1"/>
        <v>-24748877.380000003</v>
      </c>
      <c r="G19" s="48"/>
      <c r="H19" s="48"/>
      <c r="I19" s="48"/>
      <c r="J19" s="48"/>
      <c r="K19" s="48"/>
      <c r="L19" s="48"/>
      <c r="M19" s="48"/>
      <c r="N19" s="48"/>
      <c r="Q19" s="13"/>
    </row>
    <row r="20" spans="1:17" ht="15" thickBot="1" x14ac:dyDescent="0.45">
      <c r="A20" s="34" t="s">
        <v>51</v>
      </c>
      <c r="B20" s="35"/>
      <c r="C20" s="36"/>
      <c r="D20" s="36"/>
      <c r="E20" s="36"/>
      <c r="F20" s="38"/>
      <c r="G20" s="36"/>
      <c r="H20" s="36"/>
      <c r="I20" s="36"/>
      <c r="J20" s="39"/>
      <c r="K20" s="36"/>
      <c r="L20" s="36"/>
      <c r="M20" s="36"/>
      <c r="N20" s="36"/>
    </row>
    <row r="21" spans="1:17" ht="15" thickTop="1" x14ac:dyDescent="0.4">
      <c r="A21" s="16" t="s">
        <v>29</v>
      </c>
    </row>
    <row r="22" spans="1:17" x14ac:dyDescent="0.4">
      <c r="A22" s="16" t="s">
        <v>37</v>
      </c>
    </row>
    <row r="23" spans="1:17" x14ac:dyDescent="0.4">
      <c r="A23" s="16" t="s">
        <v>58</v>
      </c>
    </row>
    <row r="24" spans="1:17" x14ac:dyDescent="0.4">
      <c r="A24" s="17" t="s">
        <v>38</v>
      </c>
    </row>
    <row r="25" spans="1:17" x14ac:dyDescent="0.4">
      <c r="A25" s="4" t="s">
        <v>59</v>
      </c>
    </row>
    <row r="26" spans="1:17" x14ac:dyDescent="0.4">
      <c r="A26" s="4" t="s">
        <v>39</v>
      </c>
    </row>
    <row r="27" spans="1:17" x14ac:dyDescent="0.4">
      <c r="A27" s="4" t="s">
        <v>60</v>
      </c>
    </row>
    <row r="28" spans="1:17" x14ac:dyDescent="0.4">
      <c r="A28" s="4" t="s">
        <v>73</v>
      </c>
    </row>
    <row r="29" spans="1:17" x14ac:dyDescent="0.4">
      <c r="A29" s="4" t="s">
        <v>61</v>
      </c>
    </row>
    <row r="33" spans="1:14" x14ac:dyDescent="0.4">
      <c r="A33" s="6" t="s">
        <v>19</v>
      </c>
    </row>
    <row r="34" spans="1:14" s="30" customFormat="1" ht="29.5" customHeight="1" x14ac:dyDescent="0.4">
      <c r="B34" s="32"/>
      <c r="C34" s="41" t="s">
        <v>33</v>
      </c>
      <c r="D34" s="42"/>
      <c r="E34" s="42"/>
      <c r="F34" s="43"/>
      <c r="G34" s="44" t="s">
        <v>1</v>
      </c>
      <c r="H34" s="45"/>
      <c r="I34" s="45"/>
      <c r="J34" s="46"/>
      <c r="K34" s="44" t="s">
        <v>2</v>
      </c>
      <c r="L34" s="45"/>
      <c r="M34" s="45"/>
      <c r="N34" s="46"/>
    </row>
    <row r="35" spans="1:14" x14ac:dyDescent="0.4">
      <c r="C35" s="8" t="s">
        <v>54</v>
      </c>
      <c r="D35" s="8"/>
      <c r="E35" s="8"/>
      <c r="F35" s="8"/>
      <c r="G35" s="8" t="s">
        <v>54</v>
      </c>
      <c r="H35" s="8"/>
      <c r="I35" s="8"/>
      <c r="J35" s="8"/>
      <c r="K35" s="8" t="s">
        <v>54</v>
      </c>
      <c r="L35" s="8"/>
      <c r="M35" s="8"/>
      <c r="N35" s="8"/>
    </row>
    <row r="36" spans="1:14" ht="43.75" x14ac:dyDescent="0.4">
      <c r="A36" s="10" t="s">
        <v>52</v>
      </c>
      <c r="B36" s="25" t="s">
        <v>4</v>
      </c>
      <c r="C36" s="21" t="s">
        <v>5</v>
      </c>
      <c r="D36" s="21" t="s">
        <v>6</v>
      </c>
      <c r="E36" s="22" t="s">
        <v>7</v>
      </c>
      <c r="F36" s="21" t="s">
        <v>8</v>
      </c>
      <c r="G36" s="22" t="s">
        <v>25</v>
      </c>
      <c r="H36" s="22" t="s">
        <v>26</v>
      </c>
      <c r="I36" s="22" t="s">
        <v>27</v>
      </c>
      <c r="J36" s="22" t="s">
        <v>28</v>
      </c>
      <c r="K36" s="21" t="s">
        <v>5</v>
      </c>
      <c r="L36" s="21" t="s">
        <v>6</v>
      </c>
      <c r="M36" s="22" t="s">
        <v>9</v>
      </c>
      <c r="N36" s="21" t="s">
        <v>8</v>
      </c>
    </row>
    <row r="37" spans="1:14" x14ac:dyDescent="0.4">
      <c r="A37" s="10" t="s">
        <v>10</v>
      </c>
      <c r="B37" s="26">
        <v>1550</v>
      </c>
      <c r="C37" s="11">
        <v>45405.550152091077</v>
      </c>
      <c r="D37" s="11">
        <v>105696.38963025827</v>
      </c>
      <c r="E37" s="11">
        <v>51031.010217650648</v>
      </c>
      <c r="F37" s="11">
        <f>SUM(C37:E37)</f>
        <v>202132.94999999998</v>
      </c>
      <c r="G37" s="11">
        <v>45405.550152091077</v>
      </c>
      <c r="H37" s="11">
        <v>105696.38963025827</v>
      </c>
      <c r="I37" s="11">
        <v>51031.010217650648</v>
      </c>
      <c r="J37" s="11">
        <f>SUM(G37:I37)</f>
        <v>202132.94999999998</v>
      </c>
      <c r="K37" s="11">
        <f>ROUND(C37-G37,0)</f>
        <v>0</v>
      </c>
      <c r="L37" s="11">
        <f t="shared" ref="L37:N37" si="7">ROUND(D37-H37,0)</f>
        <v>0</v>
      </c>
      <c r="M37" s="11">
        <f t="shared" si="7"/>
        <v>0</v>
      </c>
      <c r="N37" s="11">
        <f t="shared" si="7"/>
        <v>0</v>
      </c>
    </row>
    <row r="38" spans="1:14" x14ac:dyDescent="0.4">
      <c r="A38" s="10" t="s">
        <v>11</v>
      </c>
      <c r="B38" s="26">
        <v>1551</v>
      </c>
      <c r="C38" s="11">
        <v>-3337.7416378034932</v>
      </c>
      <c r="D38" s="11">
        <v>-935.50040758666466</v>
      </c>
      <c r="E38" s="11">
        <v>-1328.2879546098418</v>
      </c>
      <c r="F38" s="11">
        <f t="shared" ref="F38:F47" si="8">SUM(C38:E38)</f>
        <v>-5601.53</v>
      </c>
      <c r="G38" s="11">
        <v>-3337.7416378034977</v>
      </c>
      <c r="H38" s="11">
        <v>-935.50040758666466</v>
      </c>
      <c r="I38" s="11">
        <v>-1328.2879546098418</v>
      </c>
      <c r="J38" s="11">
        <f t="shared" ref="J38:J43" si="9">SUM(G38:I38)</f>
        <v>-5601.5300000000043</v>
      </c>
      <c r="K38" s="11">
        <f t="shared" ref="K38:K43" si="10">ROUND(C38-G38,0)</f>
        <v>0</v>
      </c>
      <c r="L38" s="11">
        <f t="shared" ref="L38:L43" si="11">ROUND(D38-H38,0)</f>
        <v>0</v>
      </c>
      <c r="M38" s="11">
        <f t="shared" ref="M38:M43" si="12">ROUND(E38-I38,0)</f>
        <v>0</v>
      </c>
      <c r="N38" s="11">
        <f t="shared" ref="N38:N43" si="13">ROUND(F38-J38,0)</f>
        <v>0</v>
      </c>
    </row>
    <row r="39" spans="1:14" x14ac:dyDescent="0.4">
      <c r="A39" s="10" t="s">
        <v>12</v>
      </c>
      <c r="B39" s="26">
        <v>1580</v>
      </c>
      <c r="C39" s="11">
        <v>-232067.49227607338</v>
      </c>
      <c r="D39" s="11">
        <v>-61983.872384547212</v>
      </c>
      <c r="E39" s="11">
        <v>-104535.57131655942</v>
      </c>
      <c r="F39" s="11">
        <f t="shared" si="8"/>
        <v>-398586.93597718002</v>
      </c>
      <c r="G39" s="11">
        <v>-232067.49227607332</v>
      </c>
      <c r="H39" s="11">
        <v>-61983.872384547212</v>
      </c>
      <c r="I39" s="11">
        <v>-104535.57131655942</v>
      </c>
      <c r="J39" s="11">
        <f t="shared" si="9"/>
        <v>-398586.93597717991</v>
      </c>
      <c r="K39" s="11">
        <f t="shared" si="10"/>
        <v>0</v>
      </c>
      <c r="L39" s="11">
        <f t="shared" si="11"/>
        <v>0</v>
      </c>
      <c r="M39" s="11">
        <f t="shared" si="12"/>
        <v>0</v>
      </c>
      <c r="N39" s="11">
        <f t="shared" si="13"/>
        <v>0</v>
      </c>
    </row>
    <row r="40" spans="1:14" x14ac:dyDescent="0.4">
      <c r="A40" s="10" t="s">
        <v>13</v>
      </c>
      <c r="B40" s="26">
        <v>1580</v>
      </c>
      <c r="C40" s="11">
        <v>0</v>
      </c>
      <c r="D40" s="11">
        <v>0</v>
      </c>
      <c r="E40" s="11">
        <v>0</v>
      </c>
      <c r="F40" s="11">
        <f t="shared" si="8"/>
        <v>0</v>
      </c>
      <c r="G40" s="11">
        <v>0</v>
      </c>
      <c r="H40" s="11">
        <v>0</v>
      </c>
      <c r="I40" s="11">
        <v>0</v>
      </c>
      <c r="J40" s="11">
        <f t="shared" si="9"/>
        <v>0</v>
      </c>
      <c r="K40" s="11">
        <f t="shared" si="10"/>
        <v>0</v>
      </c>
      <c r="L40" s="11">
        <f t="shared" si="11"/>
        <v>0</v>
      </c>
      <c r="M40" s="11">
        <f t="shared" si="12"/>
        <v>0</v>
      </c>
      <c r="N40" s="11">
        <f t="shared" si="13"/>
        <v>0</v>
      </c>
    </row>
    <row r="41" spans="1:14" x14ac:dyDescent="0.4">
      <c r="A41" s="10" t="s">
        <v>14</v>
      </c>
      <c r="B41" s="26">
        <v>1580</v>
      </c>
      <c r="C41" s="11">
        <v>-42493.538533269719</v>
      </c>
      <c r="D41" s="11">
        <v>-1651.2928027798848</v>
      </c>
      <c r="E41" s="11">
        <v>-3368.2226867703948</v>
      </c>
      <c r="F41" s="11">
        <f t="shared" si="8"/>
        <v>-47513.054022819997</v>
      </c>
      <c r="G41" s="11">
        <v>-42493.538533269719</v>
      </c>
      <c r="H41" s="11">
        <v>-1651.2928027798848</v>
      </c>
      <c r="I41" s="11">
        <v>-3368.2226867703948</v>
      </c>
      <c r="J41" s="11">
        <f t="shared" si="9"/>
        <v>-47513.054022819997</v>
      </c>
      <c r="K41" s="11">
        <f t="shared" si="10"/>
        <v>0</v>
      </c>
      <c r="L41" s="11">
        <f t="shared" si="11"/>
        <v>0</v>
      </c>
      <c r="M41" s="11">
        <f t="shared" si="12"/>
        <v>0</v>
      </c>
      <c r="N41" s="11">
        <f t="shared" si="13"/>
        <v>0</v>
      </c>
    </row>
    <row r="42" spans="1:14" x14ac:dyDescent="0.4">
      <c r="A42" s="10" t="s">
        <v>15</v>
      </c>
      <c r="B42" s="26">
        <v>1584</v>
      </c>
      <c r="C42" s="11">
        <v>-113058.36395732925</v>
      </c>
      <c r="D42" s="11">
        <v>-2114.3641337169252</v>
      </c>
      <c r="E42" s="11">
        <v>-21317.261908953813</v>
      </c>
      <c r="F42" s="11">
        <f t="shared" si="8"/>
        <v>-136489.99</v>
      </c>
      <c r="G42" s="11">
        <v>-113058.36395732965</v>
      </c>
      <c r="H42" s="11">
        <v>-2114.3641337169252</v>
      </c>
      <c r="I42" s="11">
        <v>-21317.261908953813</v>
      </c>
      <c r="J42" s="11">
        <f t="shared" si="9"/>
        <v>-136489.9900000004</v>
      </c>
      <c r="K42" s="11">
        <f t="shared" si="10"/>
        <v>0</v>
      </c>
      <c r="L42" s="11">
        <f t="shared" si="11"/>
        <v>0</v>
      </c>
      <c r="M42" s="11">
        <f t="shared" si="12"/>
        <v>0</v>
      </c>
      <c r="N42" s="11">
        <f t="shared" si="13"/>
        <v>0</v>
      </c>
    </row>
    <row r="43" spans="1:14" x14ac:dyDescent="0.4">
      <c r="A43" s="10" t="s">
        <v>16</v>
      </c>
      <c r="B43" s="26">
        <v>1586</v>
      </c>
      <c r="C43" s="11">
        <v>-173261.17858889489</v>
      </c>
      <c r="D43" s="11">
        <v>-3586.8002397027894</v>
      </c>
      <c r="E43" s="11">
        <v>-3768.6911714023149</v>
      </c>
      <c r="F43" s="11">
        <f t="shared" si="8"/>
        <v>-180616.67</v>
      </c>
      <c r="G43" s="11">
        <v>-173261.17858889513</v>
      </c>
      <c r="H43" s="11">
        <v>-3586.8002397027894</v>
      </c>
      <c r="I43" s="11">
        <v>-3768.6911714023149</v>
      </c>
      <c r="J43" s="11">
        <f t="shared" si="9"/>
        <v>-180616.67000000025</v>
      </c>
      <c r="K43" s="11">
        <f t="shared" si="10"/>
        <v>0</v>
      </c>
      <c r="L43" s="11">
        <f t="shared" si="11"/>
        <v>0</v>
      </c>
      <c r="M43" s="11">
        <f t="shared" si="12"/>
        <v>0</v>
      </c>
      <c r="N43" s="11">
        <f t="shared" si="13"/>
        <v>0</v>
      </c>
    </row>
    <row r="44" spans="1:14" x14ac:dyDescent="0.4">
      <c r="A44" s="10" t="s">
        <v>17</v>
      </c>
      <c r="B44" s="26">
        <v>1588</v>
      </c>
      <c r="C44" s="11">
        <v>-350957.32595874637</v>
      </c>
      <c r="D44" s="11">
        <v>-23753.64960840065</v>
      </c>
      <c r="E44" s="11">
        <v>-6899.4044328529835</v>
      </c>
      <c r="F44" s="11">
        <f t="shared" si="8"/>
        <v>-381610.38</v>
      </c>
      <c r="G44" s="47">
        <v>-283082.68595874647</v>
      </c>
      <c r="H44" s="47">
        <v>-23753.64960840065</v>
      </c>
      <c r="I44" s="47">
        <v>-6899.4044328529835</v>
      </c>
      <c r="J44" s="47">
        <f>SUM(G44:I45)</f>
        <v>-313735.74000000011</v>
      </c>
      <c r="K44" s="47">
        <f>ROUND(SUM(C44:C45)-G44,0)</f>
        <v>0</v>
      </c>
      <c r="L44" s="47">
        <f>ROUND(SUM(D44:D45)-H44,0)</f>
        <v>0</v>
      </c>
      <c r="M44" s="47">
        <f>ROUND(SUM(E44:E45)-I44,0)</f>
        <v>0</v>
      </c>
      <c r="N44" s="47">
        <f>ROUND(SUM(F44:F45)-J44,0)</f>
        <v>0</v>
      </c>
    </row>
    <row r="45" spans="1:14" x14ac:dyDescent="0.4">
      <c r="A45" s="15" t="s">
        <v>80</v>
      </c>
      <c r="B45" s="26">
        <v>1588</v>
      </c>
      <c r="C45" s="11">
        <v>67874.64</v>
      </c>
      <c r="D45" s="11">
        <v>0</v>
      </c>
      <c r="E45" s="11">
        <v>0</v>
      </c>
      <c r="F45" s="11">
        <f t="shared" si="8"/>
        <v>67874.64</v>
      </c>
      <c r="G45" s="48"/>
      <c r="H45" s="48"/>
      <c r="I45" s="48"/>
      <c r="J45" s="48"/>
      <c r="K45" s="48"/>
      <c r="L45" s="48"/>
      <c r="M45" s="48"/>
      <c r="N45" s="48"/>
    </row>
    <row r="46" spans="1:14" x14ac:dyDescent="0.4">
      <c r="A46" s="10" t="s">
        <v>18</v>
      </c>
      <c r="B46" s="26">
        <v>1589</v>
      </c>
      <c r="C46" s="11">
        <v>-68125.936520715986</v>
      </c>
      <c r="D46" s="11">
        <v>10522.55531805228</v>
      </c>
      <c r="E46" s="11">
        <v>36425.691202663707</v>
      </c>
      <c r="F46" s="11">
        <f t="shared" si="8"/>
        <v>-21177.689999999995</v>
      </c>
      <c r="G46" s="47">
        <v>-136000.57652071596</v>
      </c>
      <c r="H46" s="47">
        <v>10522.55531805228</v>
      </c>
      <c r="I46" s="47">
        <v>36425.691202663707</v>
      </c>
      <c r="J46" s="47">
        <f>SUM(G46:I47)</f>
        <v>-89052.329999999958</v>
      </c>
      <c r="K46" s="47">
        <f>ROUND(SUM(C46:C47)-G46,0)</f>
        <v>0</v>
      </c>
      <c r="L46" s="47">
        <f>ROUND(SUM(D46:D47)-H46,0)</f>
        <v>0</v>
      </c>
      <c r="M46" s="47">
        <f>ROUND(SUM(E46:E47)-I46,0)</f>
        <v>0</v>
      </c>
      <c r="N46" s="47">
        <f>ROUND(SUM(F46:F47)-J46,0)</f>
        <v>0</v>
      </c>
    </row>
    <row r="47" spans="1:14" x14ac:dyDescent="0.4">
      <c r="A47" s="15" t="s">
        <v>81</v>
      </c>
      <c r="B47" s="26">
        <v>1589</v>
      </c>
      <c r="C47" s="11">
        <v>-67874.64</v>
      </c>
      <c r="D47" s="11">
        <v>0</v>
      </c>
      <c r="E47" s="11">
        <v>0</v>
      </c>
      <c r="F47" s="11">
        <f t="shared" si="8"/>
        <v>-67874.64</v>
      </c>
      <c r="G47" s="48"/>
      <c r="H47" s="48"/>
      <c r="I47" s="48"/>
      <c r="J47" s="48"/>
      <c r="K47" s="48"/>
      <c r="L47" s="48"/>
      <c r="M47" s="48"/>
      <c r="N47" s="48"/>
    </row>
    <row r="48" spans="1:14" ht="15" thickBot="1" x14ac:dyDescent="0.45">
      <c r="A48" s="34" t="s">
        <v>51</v>
      </c>
      <c r="B48" s="35"/>
      <c r="C48" s="36"/>
      <c r="D48" s="36"/>
      <c r="E48" s="36"/>
      <c r="F48" s="38"/>
      <c r="G48" s="36"/>
      <c r="H48" s="36"/>
      <c r="I48" s="36"/>
      <c r="J48" s="38"/>
      <c r="K48" s="36"/>
      <c r="L48" s="36"/>
      <c r="M48" s="36"/>
      <c r="N48" s="36"/>
    </row>
    <row r="49" spans="1:14" ht="15" thickTop="1" x14ac:dyDescent="0.4">
      <c r="A49" s="16" t="s">
        <v>29</v>
      </c>
    </row>
    <row r="50" spans="1:14" x14ac:dyDescent="0.4">
      <c r="A50" s="16" t="s">
        <v>40</v>
      </c>
    </row>
    <row r="51" spans="1:14" x14ac:dyDescent="0.4">
      <c r="A51" s="16" t="s">
        <v>58</v>
      </c>
    </row>
    <row r="52" spans="1:14" x14ac:dyDescent="0.4">
      <c r="A52" s="4" t="s">
        <v>41</v>
      </c>
    </row>
    <row r="53" spans="1:14" x14ac:dyDescent="0.4">
      <c r="A53" s="4" t="s">
        <v>62</v>
      </c>
    </row>
    <row r="54" spans="1:14" x14ac:dyDescent="0.4">
      <c r="A54" s="4" t="s">
        <v>42</v>
      </c>
    </row>
    <row r="55" spans="1:14" x14ac:dyDescent="0.4">
      <c r="A55" s="4" t="s">
        <v>64</v>
      </c>
    </row>
    <row r="56" spans="1:14" x14ac:dyDescent="0.4">
      <c r="A56" s="17" t="s">
        <v>74</v>
      </c>
      <c r="B56" s="27"/>
      <c r="C56" s="18"/>
      <c r="D56" s="18"/>
      <c r="E56" s="18"/>
      <c r="F56" s="18"/>
      <c r="G56" s="18"/>
      <c r="H56" s="18"/>
      <c r="I56" s="18"/>
      <c r="J56" s="18"/>
      <c r="K56" s="18"/>
      <c r="L56" s="18"/>
      <c r="M56" s="18"/>
      <c r="N56" s="18"/>
    </row>
    <row r="57" spans="1:14" x14ac:dyDescent="0.4">
      <c r="A57" s="17" t="s">
        <v>63</v>
      </c>
      <c r="B57" s="27"/>
      <c r="C57" s="18"/>
      <c r="D57" s="18"/>
      <c r="E57" s="18"/>
      <c r="F57" s="18"/>
      <c r="G57" s="18"/>
      <c r="H57" s="18"/>
      <c r="I57" s="18"/>
      <c r="J57" s="18"/>
      <c r="K57" s="18"/>
      <c r="L57" s="18"/>
      <c r="M57" s="18"/>
      <c r="N57" s="18"/>
    </row>
    <row r="61" spans="1:14" x14ac:dyDescent="0.4">
      <c r="A61" s="1" t="s">
        <v>31</v>
      </c>
      <c r="B61" s="23"/>
      <c r="C61" s="2"/>
      <c r="D61" s="2"/>
    </row>
    <row r="63" spans="1:14" x14ac:dyDescent="0.4">
      <c r="A63" s="6" t="s">
        <v>20</v>
      </c>
    </row>
    <row r="64" spans="1:14" s="30" customFormat="1" ht="30.65" customHeight="1" x14ac:dyDescent="0.4">
      <c r="B64" s="32"/>
      <c r="C64" s="41" t="s">
        <v>33</v>
      </c>
      <c r="D64" s="42"/>
      <c r="E64" s="42"/>
      <c r="F64" s="43"/>
      <c r="G64" s="44" t="s">
        <v>1</v>
      </c>
      <c r="H64" s="45"/>
      <c r="I64" s="45"/>
      <c r="J64" s="46"/>
      <c r="K64" s="44" t="s">
        <v>2</v>
      </c>
      <c r="L64" s="45"/>
      <c r="M64" s="45"/>
      <c r="N64" s="46"/>
    </row>
    <row r="65" spans="1:15" x14ac:dyDescent="0.4">
      <c r="C65" s="8" t="s">
        <v>55</v>
      </c>
      <c r="D65" s="8"/>
      <c r="E65" s="8"/>
      <c r="F65" s="8"/>
      <c r="G65" s="8" t="s">
        <v>55</v>
      </c>
      <c r="H65" s="8"/>
      <c r="I65" s="8"/>
      <c r="J65" s="8"/>
      <c r="K65" s="8" t="s">
        <v>55</v>
      </c>
      <c r="L65" s="8"/>
      <c r="M65" s="8"/>
      <c r="N65" s="8"/>
    </row>
    <row r="66" spans="1:15" ht="43.75" x14ac:dyDescent="0.4">
      <c r="A66" s="10" t="s">
        <v>52</v>
      </c>
      <c r="B66" s="25" t="s">
        <v>4</v>
      </c>
      <c r="C66" s="21" t="s">
        <v>5</v>
      </c>
      <c r="D66" s="21" t="s">
        <v>6</v>
      </c>
      <c r="E66" s="22" t="s">
        <v>7</v>
      </c>
      <c r="F66" s="21" t="s">
        <v>8</v>
      </c>
      <c r="G66" s="22" t="s">
        <v>25</v>
      </c>
      <c r="H66" s="22" t="s">
        <v>26</v>
      </c>
      <c r="I66" s="22" t="s">
        <v>27</v>
      </c>
      <c r="J66" s="22" t="s">
        <v>28</v>
      </c>
      <c r="K66" s="21" t="s">
        <v>5</v>
      </c>
      <c r="L66" s="21" t="s">
        <v>6</v>
      </c>
      <c r="M66" s="22" t="s">
        <v>9</v>
      </c>
      <c r="N66" s="21" t="s">
        <v>8</v>
      </c>
    </row>
    <row r="67" spans="1:15" x14ac:dyDescent="0.4">
      <c r="A67" s="10" t="s">
        <v>10</v>
      </c>
      <c r="B67" s="26">
        <v>1550</v>
      </c>
      <c r="C67" s="11">
        <v>1382710.1100000003</v>
      </c>
      <c r="D67" s="11">
        <v>99503.360000000001</v>
      </c>
      <c r="E67" s="11">
        <v>381884.76</v>
      </c>
      <c r="F67" s="11">
        <f>SUM(C67:E67)</f>
        <v>1864098.2300000004</v>
      </c>
      <c r="G67" s="11">
        <v>1382710.1100000003</v>
      </c>
      <c r="H67" s="11">
        <v>99503.360000000001</v>
      </c>
      <c r="I67" s="11">
        <v>381884.76</v>
      </c>
      <c r="J67" s="11">
        <f>SUM(G67:I67)</f>
        <v>1864098.2300000004</v>
      </c>
      <c r="K67" s="11">
        <f>ROUND(C67-G67,0)</f>
        <v>0</v>
      </c>
      <c r="L67" s="11">
        <f t="shared" ref="L67:N67" si="14">ROUND(D67-H67,0)</f>
        <v>0</v>
      </c>
      <c r="M67" s="11">
        <f t="shared" si="14"/>
        <v>0</v>
      </c>
      <c r="N67" s="11">
        <f t="shared" si="14"/>
        <v>0</v>
      </c>
    </row>
    <row r="68" spans="1:15" x14ac:dyDescent="0.4">
      <c r="A68" s="10" t="s">
        <v>11</v>
      </c>
      <c r="B68" s="26">
        <v>1551</v>
      </c>
      <c r="C68" s="11">
        <v>-3642575.7923902068</v>
      </c>
      <c r="D68" s="11">
        <v>-38505.537196186502</v>
      </c>
      <c r="E68" s="11">
        <v>-97601.720413606774</v>
      </c>
      <c r="F68" s="11">
        <f t="shared" ref="F68:F78" si="15">SUM(C68:E68)</f>
        <v>-3778683.05</v>
      </c>
      <c r="G68" s="11">
        <v>-3642575.7923902068</v>
      </c>
      <c r="H68" s="11">
        <v>-38505.537196186502</v>
      </c>
      <c r="I68" s="11">
        <v>-97601.720413606774</v>
      </c>
      <c r="J68" s="11">
        <f t="shared" ref="J68:J75" si="16">SUM(G68:I68)</f>
        <v>-3778683.05</v>
      </c>
      <c r="K68" s="11">
        <f t="shared" ref="K68:K75" si="17">ROUND(C68-G68,0)</f>
        <v>0</v>
      </c>
      <c r="L68" s="11">
        <f t="shared" ref="L68:L75" si="18">ROUND(D68-H68,0)</f>
        <v>0</v>
      </c>
      <c r="M68" s="11">
        <f t="shared" ref="M68:M75" si="19">ROUND(E68-I68,0)</f>
        <v>0</v>
      </c>
      <c r="N68" s="11">
        <f t="shared" ref="N68:N75" si="20">ROUND(F68-J68,0)</f>
        <v>0</v>
      </c>
    </row>
    <row r="69" spans="1:15" x14ac:dyDescent="0.4">
      <c r="A69" s="10" t="s">
        <v>12</v>
      </c>
      <c r="B69" s="26">
        <v>1580</v>
      </c>
      <c r="C69" s="11">
        <v>42999561.232094117</v>
      </c>
      <c r="D69" s="11">
        <v>490645.99411195616</v>
      </c>
      <c r="E69" s="11">
        <v>1034061.3990741862</v>
      </c>
      <c r="F69" s="11">
        <f t="shared" si="15"/>
        <v>44524268.625280261</v>
      </c>
      <c r="G69" s="11">
        <v>42999561.232094117</v>
      </c>
      <c r="H69" s="11">
        <v>490645.99411195616</v>
      </c>
      <c r="I69" s="11">
        <v>1034061.3990741862</v>
      </c>
      <c r="J69" s="11">
        <f t="shared" si="16"/>
        <v>44524268.625280261</v>
      </c>
      <c r="K69" s="11">
        <f t="shared" si="17"/>
        <v>0</v>
      </c>
      <c r="L69" s="11">
        <f t="shared" si="18"/>
        <v>0</v>
      </c>
      <c r="M69" s="11">
        <f t="shared" si="19"/>
        <v>0</v>
      </c>
      <c r="N69" s="11">
        <f t="shared" si="20"/>
        <v>0</v>
      </c>
    </row>
    <row r="70" spans="1:15" x14ac:dyDescent="0.4">
      <c r="A70" s="10" t="s">
        <v>13</v>
      </c>
      <c r="B70" s="26">
        <v>1580</v>
      </c>
      <c r="C70" s="11">
        <v>0</v>
      </c>
      <c r="D70" s="11">
        <v>0</v>
      </c>
      <c r="E70" s="11">
        <v>0</v>
      </c>
      <c r="F70" s="11">
        <f t="shared" si="15"/>
        <v>0</v>
      </c>
      <c r="G70" s="11">
        <v>0</v>
      </c>
      <c r="H70" s="11">
        <v>0</v>
      </c>
      <c r="I70" s="11">
        <v>0</v>
      </c>
      <c r="J70" s="11">
        <f t="shared" si="16"/>
        <v>0</v>
      </c>
      <c r="K70" s="11">
        <f t="shared" si="17"/>
        <v>0</v>
      </c>
      <c r="L70" s="11">
        <f t="shared" si="18"/>
        <v>0</v>
      </c>
      <c r="M70" s="11">
        <f t="shared" si="19"/>
        <v>0</v>
      </c>
      <c r="N70" s="11">
        <f t="shared" si="20"/>
        <v>0</v>
      </c>
    </row>
    <row r="71" spans="1:15" x14ac:dyDescent="0.4">
      <c r="A71" s="10" t="s">
        <v>14</v>
      </c>
      <c r="B71" s="26">
        <v>1580</v>
      </c>
      <c r="C71" s="11">
        <v>-5030229.3159900727</v>
      </c>
      <c r="D71" s="11">
        <v>-55664.273374048884</v>
      </c>
      <c r="E71" s="11">
        <v>-114656.89591613802</v>
      </c>
      <c r="F71" s="11">
        <f t="shared" si="15"/>
        <v>-5200550.4852802595</v>
      </c>
      <c r="G71" s="11">
        <v>-5030229.3159900727</v>
      </c>
      <c r="H71" s="11">
        <v>-55664.273374048884</v>
      </c>
      <c r="I71" s="11">
        <v>-114656.89591613802</v>
      </c>
      <c r="J71" s="11">
        <f t="shared" si="16"/>
        <v>-5200550.4852802595</v>
      </c>
      <c r="K71" s="11">
        <f t="shared" si="17"/>
        <v>0</v>
      </c>
      <c r="L71" s="11">
        <f t="shared" si="18"/>
        <v>0</v>
      </c>
      <c r="M71" s="11">
        <f t="shared" si="19"/>
        <v>0</v>
      </c>
      <c r="N71" s="11">
        <f t="shared" si="20"/>
        <v>0</v>
      </c>
    </row>
    <row r="72" spans="1:15" x14ac:dyDescent="0.4">
      <c r="A72" s="10" t="s">
        <v>15</v>
      </c>
      <c r="B72" s="26">
        <v>1584</v>
      </c>
      <c r="C72" s="11">
        <v>4777600.6517347628</v>
      </c>
      <c r="D72" s="11">
        <v>41471.287288214371</v>
      </c>
      <c r="E72" s="11">
        <v>86172.300977024614</v>
      </c>
      <c r="F72" s="11">
        <f t="shared" si="15"/>
        <v>4905244.2400000012</v>
      </c>
      <c r="G72" s="11">
        <v>4777600.6517347628</v>
      </c>
      <c r="H72" s="11">
        <v>41471.287288214371</v>
      </c>
      <c r="I72" s="11">
        <v>86172.300977024614</v>
      </c>
      <c r="J72" s="11">
        <f t="shared" si="16"/>
        <v>4905244.2400000012</v>
      </c>
      <c r="K72" s="11">
        <f t="shared" si="17"/>
        <v>0</v>
      </c>
      <c r="L72" s="11">
        <f t="shared" si="18"/>
        <v>0</v>
      </c>
      <c r="M72" s="11">
        <f t="shared" si="19"/>
        <v>0</v>
      </c>
      <c r="N72" s="11">
        <f t="shared" si="20"/>
        <v>0</v>
      </c>
    </row>
    <row r="73" spans="1:15" x14ac:dyDescent="0.4">
      <c r="A73" s="10" t="s">
        <v>16</v>
      </c>
      <c r="B73" s="26">
        <v>1586</v>
      </c>
      <c r="C73" s="11">
        <v>-3092461.9837776585</v>
      </c>
      <c r="D73" s="11">
        <v>-26843.679224331398</v>
      </c>
      <c r="E73" s="11">
        <v>-55777.906998010301</v>
      </c>
      <c r="F73" s="11">
        <f t="shared" si="15"/>
        <v>-3175083.5700000003</v>
      </c>
      <c r="G73" s="11">
        <v>-3092461.9837776585</v>
      </c>
      <c r="H73" s="11">
        <v>-26843.679224331398</v>
      </c>
      <c r="I73" s="11">
        <v>-55777.906998010301</v>
      </c>
      <c r="J73" s="11">
        <f t="shared" si="16"/>
        <v>-3175083.5700000003</v>
      </c>
      <c r="K73" s="11">
        <f t="shared" si="17"/>
        <v>0</v>
      </c>
      <c r="L73" s="11">
        <f t="shared" si="18"/>
        <v>0</v>
      </c>
      <c r="M73" s="11">
        <f t="shared" si="19"/>
        <v>0</v>
      </c>
      <c r="N73" s="11">
        <f t="shared" si="20"/>
        <v>0</v>
      </c>
    </row>
    <row r="74" spans="1:15" x14ac:dyDescent="0.4">
      <c r="A74" s="10" t="s">
        <v>17</v>
      </c>
      <c r="B74" s="26">
        <v>1588</v>
      </c>
      <c r="C74" s="11">
        <v>-43766522.719991282</v>
      </c>
      <c r="D74" s="11">
        <v>-499397.39926336554</v>
      </c>
      <c r="E74" s="11">
        <v>-1052505.4307453518</v>
      </c>
      <c r="F74" s="11">
        <f t="shared" si="15"/>
        <v>-45318425.549999997</v>
      </c>
      <c r="G74" s="11">
        <v>-43766522.719991282</v>
      </c>
      <c r="H74" s="11">
        <v>-499397.39926336554</v>
      </c>
      <c r="I74" s="11">
        <v>-1052505.4307453518</v>
      </c>
      <c r="J74" s="11">
        <f t="shared" si="16"/>
        <v>-45318425.549999997</v>
      </c>
      <c r="K74" s="11">
        <f t="shared" si="17"/>
        <v>0</v>
      </c>
      <c r="L74" s="11">
        <f t="shared" si="18"/>
        <v>0</v>
      </c>
      <c r="M74" s="11">
        <f t="shared" si="19"/>
        <v>0</v>
      </c>
      <c r="N74" s="11">
        <f t="shared" si="20"/>
        <v>0</v>
      </c>
    </row>
    <row r="75" spans="1:15" x14ac:dyDescent="0.4">
      <c r="A75" s="15" t="s">
        <v>80</v>
      </c>
      <c r="B75" s="26">
        <v>1588</v>
      </c>
      <c r="C75" s="11">
        <v>20162335.274034575</v>
      </c>
      <c r="D75" s="11">
        <v>0</v>
      </c>
      <c r="E75" s="11">
        <v>0</v>
      </c>
      <c r="F75" s="11">
        <f t="shared" si="15"/>
        <v>20162335.274034575</v>
      </c>
      <c r="G75" s="11">
        <v>20162335.274034575</v>
      </c>
      <c r="H75" s="11">
        <v>0</v>
      </c>
      <c r="I75" s="11">
        <v>0</v>
      </c>
      <c r="J75" s="11">
        <f t="shared" si="16"/>
        <v>20162335.274034575</v>
      </c>
      <c r="K75" s="11">
        <f t="shared" si="17"/>
        <v>0</v>
      </c>
      <c r="L75" s="11">
        <f t="shared" si="18"/>
        <v>0</v>
      </c>
      <c r="M75" s="11">
        <f t="shared" si="19"/>
        <v>0</v>
      </c>
      <c r="N75" s="11">
        <f t="shared" si="20"/>
        <v>0</v>
      </c>
    </row>
    <row r="76" spans="1:15" x14ac:dyDescent="0.4">
      <c r="A76" s="10" t="s">
        <v>18</v>
      </c>
      <c r="B76" s="26">
        <v>1589</v>
      </c>
      <c r="C76" s="11">
        <v>8791918.1546279062</v>
      </c>
      <c r="D76" s="11">
        <v>177170.58612149171</v>
      </c>
      <c r="E76" s="11">
        <v>352838.89525060763</v>
      </c>
      <c r="F76" s="11">
        <f t="shared" si="15"/>
        <v>9321927.6360000055</v>
      </c>
      <c r="G76" s="14">
        <v>8791918.1546279062</v>
      </c>
      <c r="H76" s="14">
        <v>177170.58612149171</v>
      </c>
      <c r="I76" s="47">
        <v>-429471.62074939243</v>
      </c>
      <c r="J76" s="47">
        <f>SUM(G76:I77)</f>
        <v>8539617.1200000066</v>
      </c>
      <c r="K76" s="49">
        <f>ROUND(C76-G76,0)</f>
        <v>0</v>
      </c>
      <c r="L76" s="49">
        <f>ROUND(D76-H76,0)</f>
        <v>0</v>
      </c>
      <c r="M76" s="49">
        <f>ROUND(SUM(E76:E77)-I76,0)</f>
        <v>0</v>
      </c>
      <c r="N76" s="49">
        <f>ROUND(SUM(F76:F77)-J76,0)</f>
        <v>0</v>
      </c>
      <c r="O76" s="13"/>
    </row>
    <row r="77" spans="1:15" x14ac:dyDescent="0.4">
      <c r="A77" s="10" t="s">
        <v>21</v>
      </c>
      <c r="B77" s="26">
        <v>1589</v>
      </c>
      <c r="C77" s="11">
        <v>0</v>
      </c>
      <c r="D77" s="11">
        <v>0</v>
      </c>
      <c r="E77" s="11">
        <v>-782310.51600000006</v>
      </c>
      <c r="F77" s="11">
        <f t="shared" si="15"/>
        <v>-782310.51600000006</v>
      </c>
      <c r="G77" s="11">
        <v>0</v>
      </c>
      <c r="H77" s="11">
        <v>0</v>
      </c>
      <c r="I77" s="48"/>
      <c r="J77" s="48"/>
      <c r="K77" s="51"/>
      <c r="L77" s="51"/>
      <c r="M77" s="51"/>
      <c r="N77" s="51"/>
      <c r="O77" s="13"/>
    </row>
    <row r="78" spans="1:15" x14ac:dyDescent="0.4">
      <c r="A78" s="15" t="s">
        <v>81</v>
      </c>
      <c r="B78" s="26">
        <v>1589</v>
      </c>
      <c r="C78" s="11">
        <v>-20162335.274034575</v>
      </c>
      <c r="D78" s="11">
        <v>0</v>
      </c>
      <c r="E78" s="11">
        <v>0</v>
      </c>
      <c r="F78" s="11">
        <f t="shared" si="15"/>
        <v>-20162335.274034575</v>
      </c>
      <c r="G78" s="11">
        <v>-20162335.274034575</v>
      </c>
      <c r="H78" s="11">
        <v>0</v>
      </c>
      <c r="I78" s="11">
        <v>0</v>
      </c>
      <c r="J78" s="11">
        <f>SUM(G78:I78)</f>
        <v>-20162335.274034575</v>
      </c>
      <c r="K78" s="11">
        <f>ROUND(C78-G78,0)</f>
        <v>0</v>
      </c>
      <c r="L78" s="11">
        <f t="shared" ref="L78:N78" si="21">ROUND(D78-H78,0)</f>
        <v>0</v>
      </c>
      <c r="M78" s="11">
        <f t="shared" si="21"/>
        <v>0</v>
      </c>
      <c r="N78" s="11">
        <f t="shared" si="21"/>
        <v>0</v>
      </c>
      <c r="O78" s="13"/>
    </row>
    <row r="79" spans="1:15" ht="15" thickBot="1" x14ac:dyDescent="0.45">
      <c r="A79" s="34" t="s">
        <v>51</v>
      </c>
      <c r="B79" s="35"/>
      <c r="C79" s="36"/>
      <c r="D79" s="36"/>
      <c r="E79" s="36"/>
      <c r="F79" s="36"/>
      <c r="G79" s="36"/>
      <c r="H79" s="36"/>
      <c r="I79" s="36"/>
      <c r="J79" s="36"/>
      <c r="K79" s="36"/>
      <c r="L79" s="36"/>
      <c r="M79" s="36"/>
      <c r="N79" s="36"/>
    </row>
    <row r="80" spans="1:15" ht="15" thickTop="1" x14ac:dyDescent="0.4">
      <c r="A80" s="16" t="s">
        <v>29</v>
      </c>
    </row>
    <row r="81" spans="1:14" x14ac:dyDescent="0.4">
      <c r="A81" s="16" t="s">
        <v>65</v>
      </c>
    </row>
    <row r="82" spans="1:14" x14ac:dyDescent="0.4">
      <c r="A82" s="4" t="s">
        <v>49</v>
      </c>
    </row>
    <row r="83" spans="1:14" x14ac:dyDescent="0.4">
      <c r="A83" s="4" t="s">
        <v>66</v>
      </c>
    </row>
    <row r="84" spans="1:14" x14ac:dyDescent="0.4">
      <c r="A84" s="4" t="s">
        <v>50</v>
      </c>
    </row>
    <row r="85" spans="1:14" x14ac:dyDescent="0.4">
      <c r="A85" s="4" t="s">
        <v>64</v>
      </c>
    </row>
    <row r="86" spans="1:14" x14ac:dyDescent="0.4">
      <c r="A86" s="17" t="s">
        <v>75</v>
      </c>
    </row>
    <row r="87" spans="1:14" x14ac:dyDescent="0.4">
      <c r="A87" s="4" t="s">
        <v>67</v>
      </c>
    </row>
    <row r="91" spans="1:14" x14ac:dyDescent="0.4">
      <c r="A91" s="6" t="s">
        <v>22</v>
      </c>
    </row>
    <row r="92" spans="1:14" s="32" customFormat="1" ht="32.5" customHeight="1" x14ac:dyDescent="0.4">
      <c r="C92" s="41" t="s">
        <v>33</v>
      </c>
      <c r="D92" s="42"/>
      <c r="E92" s="42"/>
      <c r="F92" s="43"/>
      <c r="G92" s="44" t="s">
        <v>1</v>
      </c>
      <c r="H92" s="45"/>
      <c r="I92" s="45"/>
      <c r="J92" s="46"/>
      <c r="K92" s="44" t="s">
        <v>2</v>
      </c>
      <c r="L92" s="45"/>
      <c r="M92" s="45"/>
      <c r="N92" s="46"/>
    </row>
    <row r="93" spans="1:14" x14ac:dyDescent="0.4">
      <c r="C93" s="9" t="s">
        <v>56</v>
      </c>
      <c r="D93" s="8"/>
      <c r="E93" s="8"/>
      <c r="F93" s="8"/>
      <c r="G93" s="8" t="s">
        <v>56</v>
      </c>
      <c r="H93" s="8"/>
      <c r="I93" s="8"/>
      <c r="J93" s="8"/>
      <c r="K93" s="8" t="s">
        <v>56</v>
      </c>
      <c r="L93" s="8"/>
      <c r="M93" s="8"/>
      <c r="N93" s="8"/>
    </row>
    <row r="94" spans="1:14" ht="43.75" x14ac:dyDescent="0.4">
      <c r="A94" s="10" t="s">
        <v>52</v>
      </c>
      <c r="B94" s="25" t="s">
        <v>4</v>
      </c>
      <c r="C94" s="21" t="s">
        <v>5</v>
      </c>
      <c r="D94" s="21" t="s">
        <v>6</v>
      </c>
      <c r="E94" s="22" t="s">
        <v>7</v>
      </c>
      <c r="F94" s="21" t="s">
        <v>8</v>
      </c>
      <c r="G94" s="22" t="s">
        <v>25</v>
      </c>
      <c r="H94" s="22" t="s">
        <v>26</v>
      </c>
      <c r="I94" s="22" t="s">
        <v>27</v>
      </c>
      <c r="J94" s="22" t="s">
        <v>28</v>
      </c>
      <c r="K94" s="21" t="s">
        <v>5</v>
      </c>
      <c r="L94" s="21" t="s">
        <v>6</v>
      </c>
      <c r="M94" s="22" t="s">
        <v>9</v>
      </c>
      <c r="N94" s="21" t="s">
        <v>8</v>
      </c>
    </row>
    <row r="95" spans="1:14" x14ac:dyDescent="0.4">
      <c r="A95" s="10" t="s">
        <v>10</v>
      </c>
      <c r="B95" s="26">
        <v>1550</v>
      </c>
      <c r="C95" s="11">
        <v>199575.62012558847</v>
      </c>
      <c r="D95" s="11">
        <v>1732.3879665301315</v>
      </c>
      <c r="E95" s="11">
        <v>3599.6919078814026</v>
      </c>
      <c r="F95" s="11">
        <f>SUM(C95:E95)</f>
        <v>204907.7</v>
      </c>
      <c r="G95" s="11">
        <v>199575.62012558847</v>
      </c>
      <c r="H95" s="11">
        <v>1732.3879665301315</v>
      </c>
      <c r="I95" s="11">
        <v>3599.6919078814026</v>
      </c>
      <c r="J95" s="11">
        <f>SUM(G95:I95)</f>
        <v>204907.7</v>
      </c>
      <c r="K95" s="11">
        <f>ROUND(C95-G95,0)</f>
        <v>0</v>
      </c>
      <c r="L95" s="11">
        <f t="shared" ref="L95:N95" si="22">ROUND(D95-H95,0)</f>
        <v>0</v>
      </c>
      <c r="M95" s="11">
        <f t="shared" si="22"/>
        <v>0</v>
      </c>
      <c r="N95" s="11">
        <f t="shared" si="22"/>
        <v>0</v>
      </c>
    </row>
    <row r="96" spans="1:14" x14ac:dyDescent="0.4">
      <c r="A96" s="10" t="s">
        <v>11</v>
      </c>
      <c r="B96" s="26">
        <v>1551</v>
      </c>
      <c r="C96" s="11">
        <v>-45342.536100174308</v>
      </c>
      <c r="D96" s="11">
        <v>-479.31431214751211</v>
      </c>
      <c r="E96" s="11">
        <v>-1214.9395876781819</v>
      </c>
      <c r="F96" s="11">
        <f t="shared" ref="F96:F106" si="23">SUM(C96:E96)</f>
        <v>-47036.790000000008</v>
      </c>
      <c r="G96" s="11">
        <v>-45342.536100174308</v>
      </c>
      <c r="H96" s="11">
        <v>-479.31431214751211</v>
      </c>
      <c r="I96" s="11">
        <v>-1214.9395876781819</v>
      </c>
      <c r="J96" s="11">
        <f t="shared" ref="J96:J103" si="24">SUM(G96:I96)</f>
        <v>-47036.790000000008</v>
      </c>
      <c r="K96" s="11">
        <f t="shared" ref="K96:K103" si="25">ROUND(C96-G96,0)</f>
        <v>0</v>
      </c>
      <c r="L96" s="11">
        <f t="shared" ref="L96:L103" si="26">ROUND(D96-H96,0)</f>
        <v>0</v>
      </c>
      <c r="M96" s="11">
        <f t="shared" ref="M96:M103" si="27">ROUND(E96-I96,0)</f>
        <v>0</v>
      </c>
      <c r="N96" s="11">
        <f t="shared" ref="N96:N103" si="28">ROUND(F96-J96,0)</f>
        <v>0</v>
      </c>
    </row>
    <row r="97" spans="1:14" x14ac:dyDescent="0.4">
      <c r="A97" s="10" t="s">
        <v>12</v>
      </c>
      <c r="B97" s="26">
        <v>1580</v>
      </c>
      <c r="C97" s="11">
        <v>392398.84528143314</v>
      </c>
      <c r="D97" s="11">
        <v>4477.4624674028591</v>
      </c>
      <c r="E97" s="11">
        <v>9436.4799853808381</v>
      </c>
      <c r="F97" s="11">
        <f t="shared" si="23"/>
        <v>406312.78773421684</v>
      </c>
      <c r="G97" s="11">
        <v>392398.84528143314</v>
      </c>
      <c r="H97" s="11">
        <v>4477.4624674028591</v>
      </c>
      <c r="I97" s="11">
        <v>9436.4799853808381</v>
      </c>
      <c r="J97" s="11">
        <f t="shared" si="24"/>
        <v>406312.78773421684</v>
      </c>
      <c r="K97" s="11">
        <f t="shared" si="25"/>
        <v>0</v>
      </c>
      <c r="L97" s="11">
        <f t="shared" si="26"/>
        <v>0</v>
      </c>
      <c r="M97" s="11">
        <f t="shared" si="27"/>
        <v>0</v>
      </c>
      <c r="N97" s="11">
        <f t="shared" si="28"/>
        <v>0</v>
      </c>
    </row>
    <row r="98" spans="1:14" x14ac:dyDescent="0.4">
      <c r="A98" s="10" t="s">
        <v>13</v>
      </c>
      <c r="B98" s="26">
        <v>1580</v>
      </c>
      <c r="C98" s="11">
        <v>0</v>
      </c>
      <c r="D98" s="11">
        <v>0</v>
      </c>
      <c r="E98" s="11">
        <v>0</v>
      </c>
      <c r="F98" s="11">
        <f t="shared" si="23"/>
        <v>0</v>
      </c>
      <c r="G98" s="11">
        <v>0</v>
      </c>
      <c r="H98" s="11">
        <v>0</v>
      </c>
      <c r="I98" s="11">
        <v>0</v>
      </c>
      <c r="J98" s="11">
        <f t="shared" si="24"/>
        <v>0</v>
      </c>
      <c r="K98" s="11">
        <f t="shared" si="25"/>
        <v>0</v>
      </c>
      <c r="L98" s="11">
        <f t="shared" si="26"/>
        <v>0</v>
      </c>
      <c r="M98" s="11">
        <f t="shared" si="27"/>
        <v>0</v>
      </c>
      <c r="N98" s="11">
        <f t="shared" si="28"/>
        <v>0</v>
      </c>
    </row>
    <row r="99" spans="1:14" x14ac:dyDescent="0.4">
      <c r="A99" s="10" t="s">
        <v>14</v>
      </c>
      <c r="B99" s="26">
        <v>1580</v>
      </c>
      <c r="C99" s="11">
        <v>-230278.40074157735</v>
      </c>
      <c r="D99" s="11">
        <v>-2548.2496017172111</v>
      </c>
      <c r="E99" s="11">
        <v>-5248.8673909223153</v>
      </c>
      <c r="F99" s="11">
        <f t="shared" si="23"/>
        <v>-238075.5177342169</v>
      </c>
      <c r="G99" s="11">
        <v>-230278.40074157735</v>
      </c>
      <c r="H99" s="11">
        <v>-2548.2496017172111</v>
      </c>
      <c r="I99" s="11">
        <v>-5248.8673909223153</v>
      </c>
      <c r="J99" s="11">
        <f t="shared" si="24"/>
        <v>-238075.5177342169</v>
      </c>
      <c r="K99" s="11">
        <f t="shared" si="25"/>
        <v>0</v>
      </c>
      <c r="L99" s="11">
        <f t="shared" si="26"/>
        <v>0</v>
      </c>
      <c r="M99" s="11">
        <f t="shared" si="27"/>
        <v>0</v>
      </c>
      <c r="N99" s="11">
        <f t="shared" si="28"/>
        <v>0</v>
      </c>
    </row>
    <row r="100" spans="1:14" x14ac:dyDescent="0.4">
      <c r="A100" s="10" t="s">
        <v>15</v>
      </c>
      <c r="B100" s="26">
        <v>1584</v>
      </c>
      <c r="C100" s="11">
        <v>373895.67545758956</v>
      </c>
      <c r="D100" s="11">
        <v>3245.5485719787825</v>
      </c>
      <c r="E100" s="11">
        <v>6743.8559704315876</v>
      </c>
      <c r="F100" s="11">
        <f t="shared" si="23"/>
        <v>383885.0799999999</v>
      </c>
      <c r="G100" s="11">
        <v>373895.67545758956</v>
      </c>
      <c r="H100" s="11">
        <v>3245.5485719787825</v>
      </c>
      <c r="I100" s="11">
        <v>6743.8559704315876</v>
      </c>
      <c r="J100" s="11">
        <f t="shared" si="24"/>
        <v>383885.0799999999</v>
      </c>
      <c r="K100" s="11">
        <f t="shared" si="25"/>
        <v>0</v>
      </c>
      <c r="L100" s="11">
        <f t="shared" si="26"/>
        <v>0</v>
      </c>
      <c r="M100" s="11">
        <f t="shared" si="27"/>
        <v>0</v>
      </c>
      <c r="N100" s="11">
        <f t="shared" si="28"/>
        <v>0</v>
      </c>
    </row>
    <row r="101" spans="1:14" x14ac:dyDescent="0.4">
      <c r="A101" s="10" t="s">
        <v>16</v>
      </c>
      <c r="B101" s="26">
        <v>1586</v>
      </c>
      <c r="C101" s="11">
        <v>-567765.77060939278</v>
      </c>
      <c r="D101" s="11">
        <v>-4928.4105352771421</v>
      </c>
      <c r="E101" s="11">
        <v>-10240.638855329993</v>
      </c>
      <c r="F101" s="11">
        <f t="shared" si="23"/>
        <v>-582934.81999999983</v>
      </c>
      <c r="G101" s="11">
        <v>-567765.77060939278</v>
      </c>
      <c r="H101" s="11">
        <v>-4928.4105352771421</v>
      </c>
      <c r="I101" s="11">
        <v>-10240.638855329993</v>
      </c>
      <c r="J101" s="11">
        <f t="shared" si="24"/>
        <v>-582934.81999999983</v>
      </c>
      <c r="K101" s="11">
        <f t="shared" si="25"/>
        <v>0</v>
      </c>
      <c r="L101" s="11">
        <f t="shared" si="26"/>
        <v>0</v>
      </c>
      <c r="M101" s="11">
        <f t="shared" si="27"/>
        <v>0</v>
      </c>
      <c r="N101" s="11">
        <f t="shared" si="28"/>
        <v>0</v>
      </c>
    </row>
    <row r="102" spans="1:14" x14ac:dyDescent="0.4">
      <c r="A102" s="10" t="s">
        <v>17</v>
      </c>
      <c r="B102" s="26">
        <v>1588</v>
      </c>
      <c r="C102" s="11">
        <v>-1389118.2884536004</v>
      </c>
      <c r="D102" s="11">
        <v>-15850.518099443014</v>
      </c>
      <c r="E102" s="11">
        <v>-33405.773446956482</v>
      </c>
      <c r="F102" s="11">
        <f t="shared" si="23"/>
        <v>-1438374.5799999998</v>
      </c>
      <c r="G102" s="11">
        <v>-1389118.2884536004</v>
      </c>
      <c r="H102" s="11">
        <v>-15850.518099443014</v>
      </c>
      <c r="I102" s="11">
        <v>-33405.773446956482</v>
      </c>
      <c r="J102" s="11">
        <f t="shared" si="24"/>
        <v>-1438374.5799999998</v>
      </c>
      <c r="K102" s="11">
        <f t="shared" si="25"/>
        <v>0</v>
      </c>
      <c r="L102" s="11">
        <f t="shared" si="26"/>
        <v>0</v>
      </c>
      <c r="M102" s="11">
        <f t="shared" si="27"/>
        <v>0</v>
      </c>
      <c r="N102" s="11">
        <f t="shared" si="28"/>
        <v>0</v>
      </c>
    </row>
    <row r="103" spans="1:14" x14ac:dyDescent="0.4">
      <c r="A103" s="15" t="s">
        <v>80</v>
      </c>
      <c r="B103" s="26">
        <v>1588</v>
      </c>
      <c r="C103" s="11">
        <v>756256.17</v>
      </c>
      <c r="D103" s="11">
        <v>0</v>
      </c>
      <c r="E103" s="11">
        <v>0</v>
      </c>
      <c r="F103" s="11">
        <f t="shared" si="23"/>
        <v>756256.17</v>
      </c>
      <c r="G103" s="11">
        <v>756256.17</v>
      </c>
      <c r="H103" s="11">
        <v>0</v>
      </c>
      <c r="I103" s="11">
        <v>0</v>
      </c>
      <c r="J103" s="11">
        <f t="shared" si="24"/>
        <v>756256.17</v>
      </c>
      <c r="K103" s="11">
        <f t="shared" si="25"/>
        <v>0</v>
      </c>
      <c r="L103" s="11">
        <f t="shared" si="26"/>
        <v>0</v>
      </c>
      <c r="M103" s="11">
        <f t="shared" si="27"/>
        <v>0</v>
      </c>
      <c r="N103" s="11">
        <f t="shared" si="28"/>
        <v>0</v>
      </c>
    </row>
    <row r="104" spans="1:14" x14ac:dyDescent="0.4">
      <c r="A104" s="10" t="s">
        <v>18</v>
      </c>
      <c r="B104" s="26">
        <v>1589</v>
      </c>
      <c r="C104" s="11">
        <v>202031.12254727585</v>
      </c>
      <c r="D104" s="11">
        <v>4071.2358517171228</v>
      </c>
      <c r="E104" s="11">
        <v>8107.9506010071418</v>
      </c>
      <c r="F104" s="11">
        <f t="shared" si="23"/>
        <v>214210.30900000012</v>
      </c>
      <c r="G104" s="14">
        <v>202031.12254727585</v>
      </c>
      <c r="H104" s="14">
        <v>4071.2358517171228</v>
      </c>
      <c r="I104" s="47">
        <v>-466.62839899285791</v>
      </c>
      <c r="J104" s="47">
        <f>SUM(G104:I105)</f>
        <v>205635.73000000013</v>
      </c>
      <c r="K104" s="47">
        <f>ROUND(C104-G104,0)</f>
        <v>0</v>
      </c>
      <c r="L104" s="47">
        <f>ROUND(D104-H104,0)</f>
        <v>0</v>
      </c>
      <c r="M104" s="47">
        <f>ROUND(SUM(E104:E105)-I104,0)</f>
        <v>0</v>
      </c>
      <c r="N104" s="47">
        <f>ROUND(SUM(F104:F105)-J104,0)</f>
        <v>0</v>
      </c>
    </row>
    <row r="105" spans="1:14" x14ac:dyDescent="0.4">
      <c r="A105" s="10" t="s">
        <v>21</v>
      </c>
      <c r="B105" s="26">
        <v>1589</v>
      </c>
      <c r="C105" s="11">
        <v>0</v>
      </c>
      <c r="D105" s="11">
        <v>0</v>
      </c>
      <c r="E105" s="11">
        <v>-8574.5789999999997</v>
      </c>
      <c r="F105" s="11">
        <f t="shared" si="23"/>
        <v>-8574.5789999999997</v>
      </c>
      <c r="G105" s="11">
        <v>0</v>
      </c>
      <c r="H105" s="11">
        <v>0</v>
      </c>
      <c r="I105" s="48"/>
      <c r="J105" s="48"/>
      <c r="K105" s="48"/>
      <c r="L105" s="48"/>
      <c r="M105" s="48"/>
      <c r="N105" s="48"/>
    </row>
    <row r="106" spans="1:14" x14ac:dyDescent="0.4">
      <c r="A106" s="15" t="s">
        <v>81</v>
      </c>
      <c r="B106" s="26">
        <v>1589</v>
      </c>
      <c r="C106" s="11">
        <v>-756256.17</v>
      </c>
      <c r="D106" s="11">
        <v>0</v>
      </c>
      <c r="E106" s="11">
        <v>0</v>
      </c>
      <c r="F106" s="11">
        <f t="shared" si="23"/>
        <v>-756256.17</v>
      </c>
      <c r="G106" s="11">
        <v>-756256.17</v>
      </c>
      <c r="H106" s="11">
        <v>0</v>
      </c>
      <c r="I106" s="11">
        <v>0</v>
      </c>
      <c r="J106" s="11">
        <f>SUM(G106:I106)</f>
        <v>-756256.17</v>
      </c>
      <c r="K106" s="11">
        <f>ROUND(C106-G106,0)</f>
        <v>0</v>
      </c>
      <c r="L106" s="11">
        <f t="shared" ref="L106:N106" si="29">ROUND(D106-H106,0)</f>
        <v>0</v>
      </c>
      <c r="M106" s="11">
        <f t="shared" si="29"/>
        <v>0</v>
      </c>
      <c r="N106" s="11">
        <f t="shared" si="29"/>
        <v>0</v>
      </c>
    </row>
    <row r="107" spans="1:14" hidden="1" x14ac:dyDescent="0.4">
      <c r="C107" s="3">
        <v>0</v>
      </c>
      <c r="D107" s="3">
        <v>0</v>
      </c>
      <c r="E107" s="3">
        <v>0</v>
      </c>
      <c r="F107" s="3">
        <v>0</v>
      </c>
    </row>
    <row r="108" spans="1:14" hidden="1" x14ac:dyDescent="0.4"/>
    <row r="109" spans="1:14" hidden="1" x14ac:dyDescent="0.4"/>
    <row r="110" spans="1:14" hidden="1" x14ac:dyDescent="0.4"/>
    <row r="111" spans="1:14" hidden="1" x14ac:dyDescent="0.4"/>
    <row r="112" spans="1:14" hidden="1" x14ac:dyDescent="0.4"/>
    <row r="113" spans="1:14" hidden="1" x14ac:dyDescent="0.4"/>
    <row r="114" spans="1:14" hidden="1" x14ac:dyDescent="0.4"/>
    <row r="115" spans="1:14" hidden="1" x14ac:dyDescent="0.4"/>
    <row r="116" spans="1:14" hidden="1" x14ac:dyDescent="0.4"/>
    <row r="117" spans="1:14" hidden="1" x14ac:dyDescent="0.4"/>
    <row r="118" spans="1:14" hidden="1" x14ac:dyDescent="0.4"/>
    <row r="119" spans="1:14" hidden="1" x14ac:dyDescent="0.4"/>
    <row r="120" spans="1:14" hidden="1" x14ac:dyDescent="0.4"/>
    <row r="121" spans="1:14" hidden="1" x14ac:dyDescent="0.4"/>
    <row r="122" spans="1:14" hidden="1" x14ac:dyDescent="0.4"/>
    <row r="123" spans="1:14" hidden="1" x14ac:dyDescent="0.4"/>
    <row r="124" spans="1:14" hidden="1" x14ac:dyDescent="0.4"/>
    <row r="125" spans="1:14" ht="15" thickBot="1" x14ac:dyDescent="0.45">
      <c r="A125" s="34" t="s">
        <v>51</v>
      </c>
      <c r="B125" s="35"/>
      <c r="C125" s="36"/>
      <c r="D125" s="36"/>
      <c r="E125" s="36"/>
      <c r="F125" s="36"/>
      <c r="G125" s="36"/>
      <c r="H125" s="36"/>
      <c r="I125" s="36"/>
      <c r="J125" s="36"/>
      <c r="K125" s="36"/>
      <c r="L125" s="36"/>
      <c r="M125" s="36"/>
      <c r="N125" s="36"/>
    </row>
    <row r="126" spans="1:14" ht="15" thickTop="1" x14ac:dyDescent="0.4">
      <c r="A126" s="16" t="s">
        <v>29</v>
      </c>
    </row>
    <row r="127" spans="1:14" x14ac:dyDescent="0.4">
      <c r="A127" s="16" t="s">
        <v>68</v>
      </c>
    </row>
    <row r="128" spans="1:14" x14ac:dyDescent="0.4">
      <c r="A128" s="4" t="s">
        <v>47</v>
      </c>
    </row>
    <row r="129" spans="1:24" x14ac:dyDescent="0.4">
      <c r="A129" s="4" t="s">
        <v>69</v>
      </c>
    </row>
    <row r="130" spans="1:24" x14ac:dyDescent="0.4">
      <c r="A130" s="4" t="s">
        <v>48</v>
      </c>
    </row>
    <row r="131" spans="1:24" x14ac:dyDescent="0.4">
      <c r="A131" s="4" t="s">
        <v>70</v>
      </c>
    </row>
    <row r="132" spans="1:24" x14ac:dyDescent="0.4">
      <c r="A132" s="17" t="s">
        <v>76</v>
      </c>
    </row>
    <row r="133" spans="1:24" x14ac:dyDescent="0.4">
      <c r="A133" s="19" t="s">
        <v>71</v>
      </c>
    </row>
    <row r="137" spans="1:24" x14ac:dyDescent="0.4">
      <c r="A137" s="6" t="s">
        <v>23</v>
      </c>
    </row>
    <row r="138" spans="1:24" ht="29.15" x14ac:dyDescent="0.4">
      <c r="C138" s="7" t="s">
        <v>33</v>
      </c>
      <c r="D138" s="8"/>
      <c r="E138" s="8"/>
      <c r="F138" s="8"/>
      <c r="G138" s="8" t="s">
        <v>1</v>
      </c>
      <c r="H138" s="8"/>
      <c r="I138" s="8"/>
      <c r="J138" s="8"/>
      <c r="K138" s="8" t="s">
        <v>2</v>
      </c>
      <c r="L138" s="8"/>
      <c r="M138" s="8"/>
      <c r="N138" s="8"/>
    </row>
    <row r="139" spans="1:24" x14ac:dyDescent="0.4">
      <c r="C139" s="8" t="s">
        <v>57</v>
      </c>
      <c r="D139" s="8"/>
      <c r="E139" s="8"/>
      <c r="F139" s="8"/>
      <c r="G139" s="8" t="s">
        <v>57</v>
      </c>
      <c r="H139" s="8"/>
      <c r="I139" s="8"/>
      <c r="J139" s="8"/>
      <c r="K139" s="8" t="s">
        <v>57</v>
      </c>
      <c r="L139" s="8"/>
      <c r="M139" s="8"/>
      <c r="N139" s="8"/>
    </row>
    <row r="140" spans="1:24" ht="43.75" x14ac:dyDescent="0.4">
      <c r="A140" s="10" t="s">
        <v>52</v>
      </c>
      <c r="B140" s="25" t="s">
        <v>4</v>
      </c>
      <c r="C140" s="21" t="s">
        <v>5</v>
      </c>
      <c r="D140" s="21" t="s">
        <v>6</v>
      </c>
      <c r="E140" s="22" t="s">
        <v>7</v>
      </c>
      <c r="F140" s="21" t="s">
        <v>8</v>
      </c>
      <c r="G140" s="22" t="s">
        <v>25</v>
      </c>
      <c r="H140" s="22" t="s">
        <v>26</v>
      </c>
      <c r="I140" s="22" t="s">
        <v>27</v>
      </c>
      <c r="J140" s="22" t="s">
        <v>28</v>
      </c>
      <c r="K140" s="21" t="s">
        <v>5</v>
      </c>
      <c r="L140" s="22" t="s">
        <v>6</v>
      </c>
      <c r="M140" s="22" t="s">
        <v>9</v>
      </c>
      <c r="N140" s="21" t="s">
        <v>8</v>
      </c>
    </row>
    <row r="141" spans="1:24" x14ac:dyDescent="0.4">
      <c r="A141" s="10" t="s">
        <v>10</v>
      </c>
      <c r="B141" s="26">
        <v>1550</v>
      </c>
      <c r="C141" s="11">
        <v>5564487.7400000012</v>
      </c>
      <c r="D141" s="11">
        <v>3793250.8</v>
      </c>
      <c r="E141" s="11">
        <v>1911822.39</v>
      </c>
      <c r="F141" s="11">
        <f>SUM(C141:E141)</f>
        <v>11269560.930000002</v>
      </c>
      <c r="G141" s="11">
        <v>5564487.7400000012</v>
      </c>
      <c r="H141" s="11">
        <v>3793250.8</v>
      </c>
      <c r="I141" s="11">
        <v>1911822.39</v>
      </c>
      <c r="J141" s="11">
        <f>SUM(G141:I141)</f>
        <v>11269560.930000002</v>
      </c>
      <c r="K141" s="11">
        <f>ROUND(C141-G141,0)</f>
        <v>0</v>
      </c>
      <c r="L141" s="11">
        <f t="shared" ref="L141:N141" si="30">ROUND(D141-H141,0)</f>
        <v>0</v>
      </c>
      <c r="M141" s="11">
        <f t="shared" si="30"/>
        <v>0</v>
      </c>
      <c r="N141" s="11">
        <f t="shared" si="30"/>
        <v>0</v>
      </c>
      <c r="U141" s="13"/>
      <c r="V141" s="13"/>
      <c r="W141" s="13"/>
      <c r="X141" s="13"/>
    </row>
    <row r="142" spans="1:24" x14ac:dyDescent="0.4">
      <c r="A142" s="10" t="s">
        <v>11</v>
      </c>
      <c r="B142" s="26">
        <v>1551</v>
      </c>
      <c r="C142" s="11">
        <v>-4667388.2303833179</v>
      </c>
      <c r="D142" s="11">
        <v>-70890.738692827785</v>
      </c>
      <c r="E142" s="11">
        <v>-141150.89092385431</v>
      </c>
      <c r="F142" s="11">
        <f t="shared" ref="F142:F152" si="31">SUM(C142:E142)</f>
        <v>-4879429.8599999994</v>
      </c>
      <c r="G142" s="11">
        <v>-4667388.2303833179</v>
      </c>
      <c r="H142" s="11">
        <v>-70890.738692827785</v>
      </c>
      <c r="I142" s="11">
        <v>-141150.89092385431</v>
      </c>
      <c r="J142" s="11">
        <f t="shared" ref="J142:J147" si="32">SUM(G142:I142)</f>
        <v>-4879429.8599999994</v>
      </c>
      <c r="K142" s="11">
        <f t="shared" ref="K142:K147" si="33">ROUND(C142-G142,0)</f>
        <v>0</v>
      </c>
      <c r="L142" s="11">
        <f t="shared" ref="L142:L147" si="34">ROUND(D142-H142,0)</f>
        <v>0</v>
      </c>
      <c r="M142" s="11">
        <f t="shared" ref="M142:M147" si="35">ROUND(E142-I142,0)</f>
        <v>0</v>
      </c>
      <c r="N142" s="11">
        <f t="shared" ref="N142:N147" si="36">ROUND(F142-J142,0)</f>
        <v>0</v>
      </c>
      <c r="U142" s="13"/>
      <c r="V142" s="13"/>
      <c r="W142" s="13"/>
      <c r="X142" s="13"/>
    </row>
    <row r="143" spans="1:24" x14ac:dyDescent="0.4">
      <c r="A143" s="10" t="s">
        <v>12</v>
      </c>
      <c r="B143" s="26">
        <v>1580</v>
      </c>
      <c r="C143" s="11">
        <v>31266019.091661394</v>
      </c>
      <c r="D143" s="11">
        <v>-843159.29761092574</v>
      </c>
      <c r="E143" s="11">
        <v>-1023703.2922825873</v>
      </c>
      <c r="F143" s="11">
        <f t="shared" si="31"/>
        <v>29399156.501767877</v>
      </c>
      <c r="G143" s="11">
        <v>31266019.091661386</v>
      </c>
      <c r="H143" s="11">
        <v>-843159.29761092574</v>
      </c>
      <c r="I143" s="11">
        <v>-1023703.2922825873</v>
      </c>
      <c r="J143" s="11">
        <f t="shared" si="32"/>
        <v>29399156.50176787</v>
      </c>
      <c r="K143" s="11">
        <f t="shared" si="33"/>
        <v>0</v>
      </c>
      <c r="L143" s="11">
        <f t="shared" si="34"/>
        <v>0</v>
      </c>
      <c r="M143" s="11">
        <f t="shared" si="35"/>
        <v>0</v>
      </c>
      <c r="N143" s="11">
        <f t="shared" si="36"/>
        <v>0</v>
      </c>
      <c r="U143" s="13"/>
      <c r="V143" s="13"/>
      <c r="W143" s="13"/>
      <c r="X143" s="13"/>
    </row>
    <row r="144" spans="1:24" x14ac:dyDescent="0.4">
      <c r="A144" s="10" t="s">
        <v>13</v>
      </c>
      <c r="B144" s="26">
        <v>1580</v>
      </c>
      <c r="C144" s="11">
        <v>0</v>
      </c>
      <c r="D144" s="11">
        <v>0</v>
      </c>
      <c r="E144" s="11">
        <v>0</v>
      </c>
      <c r="F144" s="11">
        <f t="shared" si="31"/>
        <v>0</v>
      </c>
      <c r="G144" s="11">
        <v>0</v>
      </c>
      <c r="H144" s="11">
        <v>0</v>
      </c>
      <c r="I144" s="11">
        <v>0</v>
      </c>
      <c r="J144" s="11">
        <f t="shared" si="32"/>
        <v>0</v>
      </c>
      <c r="K144" s="11">
        <f t="shared" si="33"/>
        <v>0</v>
      </c>
      <c r="L144" s="11">
        <f t="shared" si="34"/>
        <v>0</v>
      </c>
      <c r="M144" s="11">
        <f t="shared" si="35"/>
        <v>0</v>
      </c>
      <c r="N144" s="11">
        <f t="shared" si="36"/>
        <v>0</v>
      </c>
      <c r="U144" s="13"/>
      <c r="V144" s="13"/>
      <c r="W144" s="13"/>
      <c r="X144" s="13"/>
    </row>
    <row r="145" spans="1:24" x14ac:dyDescent="0.4">
      <c r="A145" s="10" t="s">
        <v>14</v>
      </c>
      <c r="B145" s="26">
        <v>1580</v>
      </c>
      <c r="C145" s="11">
        <v>-12660733.449453879</v>
      </c>
      <c r="D145" s="11">
        <v>-144923.9843935793</v>
      </c>
      <c r="E145" s="11">
        <v>-330446.37792041892</v>
      </c>
      <c r="F145" s="11">
        <f t="shared" si="31"/>
        <v>-13136103.811767878</v>
      </c>
      <c r="G145" s="11">
        <v>-12660733.449453879</v>
      </c>
      <c r="H145" s="11">
        <v>-144923.9843935793</v>
      </c>
      <c r="I145" s="11">
        <v>-330446.37792041892</v>
      </c>
      <c r="J145" s="11">
        <f t="shared" si="32"/>
        <v>-13136103.811767878</v>
      </c>
      <c r="K145" s="11">
        <f t="shared" si="33"/>
        <v>0</v>
      </c>
      <c r="L145" s="11">
        <f t="shared" si="34"/>
        <v>0</v>
      </c>
      <c r="M145" s="11">
        <f t="shared" si="35"/>
        <v>0</v>
      </c>
      <c r="N145" s="11">
        <f t="shared" si="36"/>
        <v>0</v>
      </c>
      <c r="U145" s="13"/>
      <c r="V145" s="13"/>
      <c r="W145" s="13"/>
      <c r="X145" s="13"/>
    </row>
    <row r="146" spans="1:24" x14ac:dyDescent="0.4">
      <c r="A146" s="10" t="s">
        <v>15</v>
      </c>
      <c r="B146" s="26">
        <v>1584</v>
      </c>
      <c r="C146" s="11">
        <v>24030411.86800864</v>
      </c>
      <c r="D146" s="11">
        <v>220333.53478591552</v>
      </c>
      <c r="E146" s="11">
        <v>1260987.8972054427</v>
      </c>
      <c r="F146" s="11">
        <f t="shared" si="31"/>
        <v>25511733.299999997</v>
      </c>
      <c r="G146" s="11">
        <v>24030411.868008636</v>
      </c>
      <c r="H146" s="11">
        <v>220333.53478591552</v>
      </c>
      <c r="I146" s="11">
        <v>1260987.8972054427</v>
      </c>
      <c r="J146" s="11">
        <f t="shared" si="32"/>
        <v>25511733.299999993</v>
      </c>
      <c r="K146" s="11">
        <f t="shared" si="33"/>
        <v>0</v>
      </c>
      <c r="L146" s="11">
        <f t="shared" si="34"/>
        <v>0</v>
      </c>
      <c r="M146" s="11">
        <f t="shared" si="35"/>
        <v>0</v>
      </c>
      <c r="N146" s="11">
        <f t="shared" si="36"/>
        <v>0</v>
      </c>
      <c r="U146" s="13"/>
      <c r="V146" s="13"/>
      <c r="W146" s="13"/>
      <c r="X146" s="13"/>
    </row>
    <row r="147" spans="1:24" x14ac:dyDescent="0.4">
      <c r="A147" s="10" t="s">
        <v>16</v>
      </c>
      <c r="B147" s="26">
        <v>1586</v>
      </c>
      <c r="C147" s="11">
        <v>-30182049.713279497</v>
      </c>
      <c r="D147" s="11">
        <v>-69447.322583042405</v>
      </c>
      <c r="E147" s="11">
        <v>541521.32586254145</v>
      </c>
      <c r="F147" s="11">
        <f t="shared" si="31"/>
        <v>-29709975.709999997</v>
      </c>
      <c r="G147" s="11">
        <v>-30182049.713279501</v>
      </c>
      <c r="H147" s="11">
        <v>-69447.322583042405</v>
      </c>
      <c r="I147" s="11">
        <v>541521.32586254145</v>
      </c>
      <c r="J147" s="11">
        <f t="shared" si="32"/>
        <v>-29709975.710000001</v>
      </c>
      <c r="K147" s="11">
        <f t="shared" si="33"/>
        <v>0</v>
      </c>
      <c r="L147" s="11">
        <f t="shared" si="34"/>
        <v>0</v>
      </c>
      <c r="M147" s="11">
        <f t="shared" si="35"/>
        <v>0</v>
      </c>
      <c r="N147" s="11">
        <f t="shared" si="36"/>
        <v>0</v>
      </c>
      <c r="U147" s="13"/>
      <c r="V147" s="13"/>
      <c r="W147" s="13"/>
      <c r="X147" s="13"/>
    </row>
    <row r="148" spans="1:24" x14ac:dyDescent="0.4">
      <c r="A148" s="10" t="s">
        <v>17</v>
      </c>
      <c r="B148" s="26">
        <v>1588</v>
      </c>
      <c r="C148" s="11">
        <v>-84063270.954484582</v>
      </c>
      <c r="D148" s="11">
        <v>-401837.96982542984</v>
      </c>
      <c r="E148" s="11">
        <v>-883592.50568998652</v>
      </c>
      <c r="F148" s="11">
        <f t="shared" si="31"/>
        <v>-85348701.430000007</v>
      </c>
      <c r="G148" s="47">
        <v>-39152058.300449997</v>
      </c>
      <c r="H148" s="47">
        <v>-401837.96982542984</v>
      </c>
      <c r="I148" s="47">
        <v>-883592.50568998652</v>
      </c>
      <c r="J148" s="47">
        <f>SUM(G148:I149)</f>
        <v>-40437488.775965415</v>
      </c>
      <c r="K148" s="49">
        <f>ROUND(SUM(C148:C149)-G148,0)</f>
        <v>0</v>
      </c>
      <c r="L148" s="49">
        <f>ROUND(SUM(D148:D149)-H148,0)</f>
        <v>0</v>
      </c>
      <c r="M148" s="49">
        <f>ROUND(SUM(E148:E149)-I148,0)</f>
        <v>0</v>
      </c>
      <c r="N148" s="49">
        <f>ROUND(SUM(F148:F149)-J148,0)</f>
        <v>0</v>
      </c>
      <c r="U148" s="13"/>
      <c r="V148" s="13"/>
      <c r="W148" s="13"/>
      <c r="X148" s="13"/>
    </row>
    <row r="149" spans="1:24" x14ac:dyDescent="0.4">
      <c r="A149" s="40" t="s">
        <v>80</v>
      </c>
      <c r="B149" s="26">
        <v>1588</v>
      </c>
      <c r="C149" s="11">
        <v>44911212.654034577</v>
      </c>
      <c r="D149" s="11">
        <v>0</v>
      </c>
      <c r="E149" s="11">
        <v>0</v>
      </c>
      <c r="F149" s="11">
        <f t="shared" si="31"/>
        <v>44911212.654034577</v>
      </c>
      <c r="G149" s="48"/>
      <c r="H149" s="48"/>
      <c r="I149" s="48"/>
      <c r="J149" s="48"/>
      <c r="K149" s="51"/>
      <c r="L149" s="51"/>
      <c r="M149" s="51"/>
      <c r="N149" s="51"/>
      <c r="U149" s="13"/>
      <c r="V149" s="13"/>
      <c r="W149" s="13"/>
      <c r="X149" s="13"/>
    </row>
    <row r="150" spans="1:24" x14ac:dyDescent="0.4">
      <c r="A150" s="10" t="s">
        <v>18</v>
      </c>
      <c r="B150" s="26">
        <v>1589</v>
      </c>
      <c r="C150" s="11">
        <v>11522014.055616574</v>
      </c>
      <c r="D150" s="11">
        <v>-654729.22067216306</v>
      </c>
      <c r="E150" s="11">
        <v>1282562.1387555571</v>
      </c>
      <c r="F150" s="11">
        <f t="shared" si="31"/>
        <v>12149846.973699968</v>
      </c>
      <c r="G150" s="47">
        <v>-33389198.598418005</v>
      </c>
      <c r="H150" s="47">
        <v>-654729.22067216306</v>
      </c>
      <c r="I150" s="47">
        <v>500251.62275555718</v>
      </c>
      <c r="J150" s="47">
        <f>SUM(G150:I152)</f>
        <v>-33543676.196334608</v>
      </c>
      <c r="K150" s="49">
        <f>ROUND(SUM(C150:C152)-G150,0)</f>
        <v>0</v>
      </c>
      <c r="L150" s="49">
        <f>ROUND(SUM(D150:D152)-H150,0)</f>
        <v>0</v>
      </c>
      <c r="M150" s="49">
        <f>ROUND(SUM(E150:E152)-I150,0)</f>
        <v>0</v>
      </c>
      <c r="N150" s="49">
        <f>ROUND(SUM(F150:F152)-SUM(J150:J152),0)</f>
        <v>0</v>
      </c>
      <c r="U150" s="13"/>
      <c r="V150" s="13"/>
      <c r="W150" s="13"/>
      <c r="X150" s="13"/>
    </row>
    <row r="151" spans="1:24" x14ac:dyDescent="0.4">
      <c r="A151" s="10" t="s">
        <v>21</v>
      </c>
      <c r="B151" s="26">
        <v>1589</v>
      </c>
      <c r="C151" s="11">
        <v>0</v>
      </c>
      <c r="D151" s="11">
        <v>0</v>
      </c>
      <c r="E151" s="11">
        <v>-782310.51600000006</v>
      </c>
      <c r="F151" s="11">
        <f t="shared" si="31"/>
        <v>-782310.51600000006</v>
      </c>
      <c r="G151" s="52"/>
      <c r="H151" s="52"/>
      <c r="I151" s="52"/>
      <c r="J151" s="52"/>
      <c r="K151" s="50"/>
      <c r="L151" s="50"/>
      <c r="M151" s="50"/>
      <c r="N151" s="50"/>
      <c r="U151" s="13"/>
      <c r="V151" s="13"/>
      <c r="W151" s="13"/>
      <c r="X151" s="13"/>
    </row>
    <row r="152" spans="1:24" x14ac:dyDescent="0.4">
      <c r="A152" s="15" t="s">
        <v>81</v>
      </c>
      <c r="B152" s="26">
        <v>1589</v>
      </c>
      <c r="C152" s="11">
        <v>-44911212.654034577</v>
      </c>
      <c r="D152" s="11">
        <v>0</v>
      </c>
      <c r="E152" s="11">
        <v>0</v>
      </c>
      <c r="F152" s="11">
        <f t="shared" si="31"/>
        <v>-44911212.654034577</v>
      </c>
      <c r="G152" s="48"/>
      <c r="H152" s="48"/>
      <c r="I152" s="48"/>
      <c r="J152" s="48"/>
      <c r="K152" s="51"/>
      <c r="L152" s="51"/>
      <c r="M152" s="51"/>
      <c r="N152" s="51"/>
      <c r="U152" s="13"/>
      <c r="V152" s="13"/>
      <c r="W152" s="13"/>
      <c r="X152" s="13"/>
    </row>
    <row r="153" spans="1:24" ht="14.7" customHeight="1" thickBot="1" x14ac:dyDescent="0.45">
      <c r="A153" s="34" t="s">
        <v>51</v>
      </c>
      <c r="B153" s="35"/>
      <c r="C153" s="36"/>
      <c r="D153" s="36"/>
      <c r="E153" s="36"/>
      <c r="F153" s="36"/>
      <c r="G153" s="36"/>
      <c r="H153" s="36"/>
      <c r="I153" s="36"/>
      <c r="J153" s="37"/>
      <c r="K153" s="36"/>
      <c r="L153" s="36"/>
      <c r="M153" s="36"/>
      <c r="N153" s="36"/>
    </row>
    <row r="154" spans="1:24" ht="15" thickTop="1" x14ac:dyDescent="0.4">
      <c r="A154" s="16" t="s">
        <v>29</v>
      </c>
      <c r="F154" s="20"/>
    </row>
    <row r="155" spans="1:24" x14ac:dyDescent="0.4">
      <c r="A155" s="16" t="s">
        <v>35</v>
      </c>
    </row>
    <row r="156" spans="1:24" x14ac:dyDescent="0.4">
      <c r="A156" s="4" t="s">
        <v>46</v>
      </c>
    </row>
    <row r="157" spans="1:24" x14ac:dyDescent="0.4">
      <c r="A157" s="4" t="s">
        <v>62</v>
      </c>
    </row>
    <row r="158" spans="1:24" x14ac:dyDescent="0.4">
      <c r="A158" s="4" t="s">
        <v>45</v>
      </c>
    </row>
    <row r="159" spans="1:24" x14ac:dyDescent="0.4">
      <c r="A159" s="4" t="s">
        <v>60</v>
      </c>
    </row>
    <row r="160" spans="1:24" x14ac:dyDescent="0.4">
      <c r="A160" s="4" t="s">
        <v>77</v>
      </c>
    </row>
    <row r="161" spans="1:14" x14ac:dyDescent="0.4">
      <c r="A161" s="4" t="s">
        <v>61</v>
      </c>
    </row>
    <row r="165" spans="1:14" x14ac:dyDescent="0.4">
      <c r="A165" s="6" t="s">
        <v>24</v>
      </c>
    </row>
    <row r="166" spans="1:14" ht="29.15" x14ac:dyDescent="0.4">
      <c r="C166" s="7" t="s">
        <v>33</v>
      </c>
      <c r="D166" s="8"/>
      <c r="E166" s="8"/>
      <c r="F166" s="8"/>
      <c r="G166" s="8" t="s">
        <v>1</v>
      </c>
      <c r="H166" s="8"/>
      <c r="I166" s="8"/>
      <c r="J166" s="8"/>
      <c r="K166" s="8" t="s">
        <v>2</v>
      </c>
      <c r="L166" s="8"/>
      <c r="M166" s="8"/>
      <c r="N166" s="8"/>
    </row>
    <row r="167" spans="1:14" x14ac:dyDescent="0.4">
      <c r="C167" s="8" t="s">
        <v>79</v>
      </c>
      <c r="D167" s="8"/>
      <c r="E167" s="8"/>
      <c r="F167" s="8"/>
      <c r="G167" s="8" t="s">
        <v>79</v>
      </c>
      <c r="H167" s="8"/>
      <c r="I167" s="8"/>
      <c r="J167" s="8"/>
      <c r="K167" s="8" t="s">
        <v>79</v>
      </c>
      <c r="L167" s="8"/>
      <c r="M167" s="8"/>
      <c r="N167" s="8"/>
    </row>
    <row r="168" spans="1:14" ht="43.75" x14ac:dyDescent="0.4">
      <c r="A168" s="10" t="s">
        <v>3</v>
      </c>
      <c r="B168" s="25" t="s">
        <v>4</v>
      </c>
      <c r="C168" s="21" t="s">
        <v>5</v>
      </c>
      <c r="D168" s="21" t="s">
        <v>6</v>
      </c>
      <c r="E168" s="22" t="s">
        <v>7</v>
      </c>
      <c r="F168" s="21" t="s">
        <v>8</v>
      </c>
      <c r="G168" s="22" t="s">
        <v>25</v>
      </c>
      <c r="H168" s="22" t="s">
        <v>26</v>
      </c>
      <c r="I168" s="22" t="s">
        <v>27</v>
      </c>
      <c r="J168" s="22" t="s">
        <v>28</v>
      </c>
      <c r="K168" s="21" t="s">
        <v>5</v>
      </c>
      <c r="L168" s="21" t="s">
        <v>6</v>
      </c>
      <c r="M168" s="22" t="s">
        <v>9</v>
      </c>
      <c r="N168" s="21" t="s">
        <v>8</v>
      </c>
    </row>
    <row r="169" spans="1:14" x14ac:dyDescent="0.4">
      <c r="A169" s="10" t="s">
        <v>10</v>
      </c>
      <c r="B169" s="26">
        <v>1550</v>
      </c>
      <c r="C169" s="11">
        <v>244981.17027767954</v>
      </c>
      <c r="D169" s="11">
        <v>107428.77759678841</v>
      </c>
      <c r="E169" s="11">
        <v>54630.702125532051</v>
      </c>
      <c r="F169" s="11">
        <f>SUM(C169:E169)</f>
        <v>407040.64999999997</v>
      </c>
      <c r="G169" s="11">
        <v>244981.17027767954</v>
      </c>
      <c r="H169" s="11">
        <v>107428.77759678841</v>
      </c>
      <c r="I169" s="11">
        <v>54630.702125532051</v>
      </c>
      <c r="J169" s="11">
        <f>SUM(G169:I169)</f>
        <v>407040.64999999997</v>
      </c>
      <c r="K169" s="11">
        <f>ROUND(C169-G169,0)</f>
        <v>0</v>
      </c>
      <c r="L169" s="11">
        <f t="shared" ref="L169:N169" si="37">ROUND(D169-H169,0)</f>
        <v>0</v>
      </c>
      <c r="M169" s="11">
        <f t="shared" si="37"/>
        <v>0</v>
      </c>
      <c r="N169" s="11">
        <f t="shared" si="37"/>
        <v>0</v>
      </c>
    </row>
    <row r="170" spans="1:14" x14ac:dyDescent="0.4">
      <c r="A170" s="10" t="s">
        <v>11</v>
      </c>
      <c r="B170" s="26">
        <v>1551</v>
      </c>
      <c r="C170" s="11">
        <v>-48680.277737977798</v>
      </c>
      <c r="D170" s="11">
        <v>-1414.8147197341768</v>
      </c>
      <c r="E170" s="11">
        <v>-2543.2275422880239</v>
      </c>
      <c r="F170" s="11">
        <f t="shared" ref="F170:F180" si="38">SUM(C170:E170)</f>
        <v>-52638.32</v>
      </c>
      <c r="G170" s="11">
        <v>-48680.277737977805</v>
      </c>
      <c r="H170" s="11">
        <v>-1414.8147197341768</v>
      </c>
      <c r="I170" s="11">
        <v>-2543.2275422880239</v>
      </c>
      <c r="J170" s="11">
        <f t="shared" ref="J170:J175" si="39">SUM(G170:I170)</f>
        <v>-52638.320000000007</v>
      </c>
      <c r="K170" s="11">
        <f t="shared" ref="K170:K175" si="40">ROUND(C170-G170,0)</f>
        <v>0</v>
      </c>
      <c r="L170" s="11">
        <f t="shared" ref="L170:L175" si="41">ROUND(D170-H170,0)</f>
        <v>0</v>
      </c>
      <c r="M170" s="11">
        <f t="shared" ref="M170:M175" si="42">ROUND(E170-I170,0)</f>
        <v>0</v>
      </c>
      <c r="N170" s="11">
        <f t="shared" ref="N170:N175" si="43">ROUND(F170-J170,0)</f>
        <v>0</v>
      </c>
    </row>
    <row r="171" spans="1:14" x14ac:dyDescent="0.4">
      <c r="A171" s="10" t="s">
        <v>12</v>
      </c>
      <c r="B171" s="26">
        <v>1580</v>
      </c>
      <c r="C171" s="11">
        <v>160331.35300535976</v>
      </c>
      <c r="D171" s="11">
        <v>-57506.409917144352</v>
      </c>
      <c r="E171" s="11">
        <v>-95099.091331178584</v>
      </c>
      <c r="F171" s="11">
        <f t="shared" si="38"/>
        <v>7725.8517570368276</v>
      </c>
      <c r="G171" s="11">
        <v>160331.35300535982</v>
      </c>
      <c r="H171" s="11">
        <v>-57506.409917144352</v>
      </c>
      <c r="I171" s="11">
        <v>-95099.091331178584</v>
      </c>
      <c r="J171" s="11">
        <f t="shared" si="39"/>
        <v>7725.8517570368858</v>
      </c>
      <c r="K171" s="11">
        <f t="shared" si="40"/>
        <v>0</v>
      </c>
      <c r="L171" s="11">
        <f t="shared" si="41"/>
        <v>0</v>
      </c>
      <c r="M171" s="11">
        <f t="shared" si="42"/>
        <v>0</v>
      </c>
      <c r="N171" s="11">
        <f t="shared" si="43"/>
        <v>0</v>
      </c>
    </row>
    <row r="172" spans="1:14" x14ac:dyDescent="0.4">
      <c r="A172" s="10" t="s">
        <v>13</v>
      </c>
      <c r="B172" s="26">
        <v>1580</v>
      </c>
      <c r="C172" s="11">
        <v>0</v>
      </c>
      <c r="D172" s="11">
        <v>0</v>
      </c>
      <c r="E172" s="11">
        <v>0</v>
      </c>
      <c r="F172" s="11">
        <f t="shared" si="38"/>
        <v>0</v>
      </c>
      <c r="G172" s="11">
        <v>0</v>
      </c>
      <c r="H172" s="11">
        <v>0</v>
      </c>
      <c r="I172" s="11">
        <v>0</v>
      </c>
      <c r="J172" s="11">
        <f t="shared" si="39"/>
        <v>0</v>
      </c>
      <c r="K172" s="11">
        <f t="shared" si="40"/>
        <v>0</v>
      </c>
      <c r="L172" s="11">
        <f t="shared" si="41"/>
        <v>0</v>
      </c>
      <c r="M172" s="11">
        <f t="shared" si="42"/>
        <v>0</v>
      </c>
      <c r="N172" s="11">
        <f t="shared" si="43"/>
        <v>0</v>
      </c>
    </row>
    <row r="173" spans="1:14" x14ac:dyDescent="0.4">
      <c r="A173" s="10" t="s">
        <v>14</v>
      </c>
      <c r="B173" s="26">
        <v>1580</v>
      </c>
      <c r="C173" s="11">
        <v>-272771.93927484704</v>
      </c>
      <c r="D173" s="11">
        <v>-4199.542404497096</v>
      </c>
      <c r="E173" s="11">
        <v>-8617.0900776927101</v>
      </c>
      <c r="F173" s="11">
        <f t="shared" si="38"/>
        <v>-285588.57175703684</v>
      </c>
      <c r="G173" s="11">
        <v>-272771.93927484704</v>
      </c>
      <c r="H173" s="11">
        <v>-4199.542404497096</v>
      </c>
      <c r="I173" s="11">
        <v>-8617.0900776927101</v>
      </c>
      <c r="J173" s="11">
        <f t="shared" si="39"/>
        <v>-285588.57175703684</v>
      </c>
      <c r="K173" s="11">
        <f t="shared" si="40"/>
        <v>0</v>
      </c>
      <c r="L173" s="11">
        <f t="shared" si="41"/>
        <v>0</v>
      </c>
      <c r="M173" s="11">
        <f t="shared" si="42"/>
        <v>0</v>
      </c>
      <c r="N173" s="11">
        <f t="shared" si="43"/>
        <v>0</v>
      </c>
    </row>
    <row r="174" spans="1:14" x14ac:dyDescent="0.4">
      <c r="A174" s="10" t="s">
        <v>15</v>
      </c>
      <c r="B174" s="26">
        <v>1584</v>
      </c>
      <c r="C174" s="11">
        <v>260837.31150026032</v>
      </c>
      <c r="D174" s="11">
        <v>1131.1844382618574</v>
      </c>
      <c r="E174" s="11">
        <v>-14573.405938522224</v>
      </c>
      <c r="F174" s="11">
        <f t="shared" si="38"/>
        <v>247395.08999999994</v>
      </c>
      <c r="G174" s="11">
        <v>260837.31150025991</v>
      </c>
      <c r="H174" s="11">
        <v>1131.1844382618574</v>
      </c>
      <c r="I174" s="11">
        <v>-14573.405938522224</v>
      </c>
      <c r="J174" s="11">
        <f t="shared" si="39"/>
        <v>247395.08999999953</v>
      </c>
      <c r="K174" s="11">
        <f t="shared" si="40"/>
        <v>0</v>
      </c>
      <c r="L174" s="11">
        <f t="shared" si="41"/>
        <v>0</v>
      </c>
      <c r="M174" s="11">
        <f t="shared" si="42"/>
        <v>0</v>
      </c>
      <c r="N174" s="11">
        <f t="shared" si="43"/>
        <v>0</v>
      </c>
    </row>
    <row r="175" spans="1:14" x14ac:dyDescent="0.4">
      <c r="A175" s="10" t="s">
        <v>16</v>
      </c>
      <c r="B175" s="26">
        <v>1586</v>
      </c>
      <c r="C175" s="11">
        <v>-741026.94919828768</v>
      </c>
      <c r="D175" s="11">
        <v>-8515.2107749799325</v>
      </c>
      <c r="E175" s="11">
        <v>-14009.330026732308</v>
      </c>
      <c r="F175" s="11">
        <f t="shared" si="38"/>
        <v>-763551.48999999987</v>
      </c>
      <c r="G175" s="11">
        <v>-741026.94919828791</v>
      </c>
      <c r="H175" s="11">
        <v>-8515.2107749799325</v>
      </c>
      <c r="I175" s="11">
        <v>-14009.330026732308</v>
      </c>
      <c r="J175" s="11">
        <f t="shared" si="39"/>
        <v>-763551.49000000011</v>
      </c>
      <c r="K175" s="11">
        <f t="shared" si="40"/>
        <v>0</v>
      </c>
      <c r="L175" s="11">
        <f t="shared" si="41"/>
        <v>0</v>
      </c>
      <c r="M175" s="11">
        <f t="shared" si="42"/>
        <v>0</v>
      </c>
      <c r="N175" s="11">
        <f t="shared" si="43"/>
        <v>0</v>
      </c>
    </row>
    <row r="176" spans="1:14" x14ac:dyDescent="0.4">
      <c r="A176" s="10" t="s">
        <v>17</v>
      </c>
      <c r="B176" s="26">
        <v>1588</v>
      </c>
      <c r="C176" s="11">
        <v>-1740075.6144123469</v>
      </c>
      <c r="D176" s="11">
        <v>-39604.167707843662</v>
      </c>
      <c r="E176" s="11">
        <v>-40305.177879809467</v>
      </c>
      <c r="F176" s="11">
        <f t="shared" si="38"/>
        <v>-1819984.96</v>
      </c>
      <c r="G176" s="47">
        <v>-915944.80441234668</v>
      </c>
      <c r="H176" s="47">
        <v>-39604.167707843662</v>
      </c>
      <c r="I176" s="47">
        <v>-40305.177879809467</v>
      </c>
      <c r="J176" s="49">
        <f>SUM(G176:I177)</f>
        <v>-995854.14999999991</v>
      </c>
      <c r="K176" s="49">
        <f>ROUND(SUM(C176:C177)-G176,)</f>
        <v>0</v>
      </c>
      <c r="L176" s="49">
        <f>ROUND(SUM(D176:D177)-H176,)</f>
        <v>0</v>
      </c>
      <c r="M176" s="49">
        <f>ROUND(SUM(E176:E177)-I176,)</f>
        <v>0</v>
      </c>
      <c r="N176" s="49">
        <f>ROUND(SUM(F176:F177)-J176,)</f>
        <v>0</v>
      </c>
    </row>
    <row r="177" spans="1:14" x14ac:dyDescent="0.4">
      <c r="A177" s="15" t="s">
        <v>80</v>
      </c>
      <c r="B177" s="26">
        <v>1588</v>
      </c>
      <c r="C177" s="11">
        <v>824130.81</v>
      </c>
      <c r="D177" s="11">
        <v>0</v>
      </c>
      <c r="E177" s="11">
        <v>0</v>
      </c>
      <c r="F177" s="11">
        <f t="shared" si="38"/>
        <v>824130.81</v>
      </c>
      <c r="G177" s="48"/>
      <c r="H177" s="48"/>
      <c r="I177" s="48"/>
      <c r="J177" s="51"/>
      <c r="K177" s="51"/>
      <c r="L177" s="51"/>
      <c r="M177" s="51"/>
      <c r="N177" s="51"/>
    </row>
    <row r="178" spans="1:14" x14ac:dyDescent="0.4">
      <c r="A178" s="10" t="s">
        <v>18</v>
      </c>
      <c r="B178" s="26">
        <v>1589</v>
      </c>
      <c r="C178" s="11">
        <v>133905.18602655985</v>
      </c>
      <c r="D178" s="11">
        <v>14593.791169769403</v>
      </c>
      <c r="E178" s="11">
        <v>44533.641803670849</v>
      </c>
      <c r="F178" s="11">
        <f t="shared" si="38"/>
        <v>193032.61900000009</v>
      </c>
      <c r="G178" s="47">
        <v>-690225.62397344015</v>
      </c>
      <c r="H178" s="47">
        <v>14593.791169769403</v>
      </c>
      <c r="I178" s="47">
        <v>35959.062803670851</v>
      </c>
      <c r="J178" s="47">
        <f>SUM(G178:I180)</f>
        <v>-639672.7699999999</v>
      </c>
      <c r="K178" s="49">
        <f>ROUND(SUM(C178:C180)-G178,0)</f>
        <v>0</v>
      </c>
      <c r="L178" s="49">
        <f>ROUND(SUM(D178:D180)-H178,0)</f>
        <v>0</v>
      </c>
      <c r="M178" s="49">
        <f>ROUND(SUM(E178:E180)-I178,0)</f>
        <v>0</v>
      </c>
      <c r="N178" s="49">
        <f>ROUND(SUM(F178:F180)-J178,0)</f>
        <v>0</v>
      </c>
    </row>
    <row r="179" spans="1:14" x14ac:dyDescent="0.4">
      <c r="A179" s="10" t="s">
        <v>21</v>
      </c>
      <c r="B179" s="26">
        <v>1589</v>
      </c>
      <c r="C179" s="11">
        <v>-67874.64</v>
      </c>
      <c r="D179" s="11">
        <v>0</v>
      </c>
      <c r="E179" s="11">
        <v>-8574.5789999999997</v>
      </c>
      <c r="F179" s="11">
        <f t="shared" si="38"/>
        <v>-76449.218999999997</v>
      </c>
      <c r="G179" s="52"/>
      <c r="H179" s="52"/>
      <c r="I179" s="52"/>
      <c r="J179" s="52"/>
      <c r="K179" s="50"/>
      <c r="L179" s="50"/>
      <c r="M179" s="50"/>
      <c r="N179" s="50"/>
    </row>
    <row r="180" spans="1:14" x14ac:dyDescent="0.4">
      <c r="A180" s="15" t="s">
        <v>81</v>
      </c>
      <c r="B180" s="26">
        <v>1589</v>
      </c>
      <c r="C180" s="11">
        <v>-756256.17</v>
      </c>
      <c r="D180" s="11">
        <v>0</v>
      </c>
      <c r="E180" s="11">
        <v>0</v>
      </c>
      <c r="F180" s="11">
        <f t="shared" si="38"/>
        <v>-756256.17</v>
      </c>
      <c r="G180" s="48"/>
      <c r="H180" s="48"/>
      <c r="I180" s="48"/>
      <c r="J180" s="48"/>
      <c r="K180" s="51"/>
      <c r="L180" s="51"/>
      <c r="M180" s="51"/>
      <c r="N180" s="51"/>
    </row>
    <row r="181" spans="1:14" ht="15" thickBot="1" x14ac:dyDescent="0.45">
      <c r="A181" s="34" t="s">
        <v>51</v>
      </c>
      <c r="B181" s="35"/>
      <c r="C181" s="36"/>
      <c r="D181" s="36"/>
      <c r="E181" s="36"/>
      <c r="F181" s="36"/>
      <c r="G181" s="36"/>
      <c r="H181" s="36"/>
      <c r="I181" s="36"/>
      <c r="J181" s="37"/>
      <c r="K181" s="36"/>
      <c r="L181" s="36"/>
      <c r="M181" s="36"/>
      <c r="N181" s="36"/>
    </row>
    <row r="182" spans="1:14" ht="15" thickTop="1" x14ac:dyDescent="0.4">
      <c r="A182" s="16" t="s">
        <v>29</v>
      </c>
    </row>
    <row r="183" spans="1:14" x14ac:dyDescent="0.4">
      <c r="A183" s="16" t="s">
        <v>36</v>
      </c>
    </row>
    <row r="184" spans="1:14" x14ac:dyDescent="0.4">
      <c r="A184" s="4" t="s">
        <v>43</v>
      </c>
    </row>
    <row r="185" spans="1:14" x14ac:dyDescent="0.4">
      <c r="A185" s="4" t="s">
        <v>72</v>
      </c>
    </row>
    <row r="186" spans="1:14" x14ac:dyDescent="0.4">
      <c r="A186" s="4" t="s">
        <v>44</v>
      </c>
    </row>
    <row r="187" spans="1:14" x14ac:dyDescent="0.4">
      <c r="A187" s="4" t="s">
        <v>64</v>
      </c>
    </row>
    <row r="188" spans="1:14" x14ac:dyDescent="0.4">
      <c r="A188" s="4" t="s">
        <v>78</v>
      </c>
    </row>
    <row r="189" spans="1:14" x14ac:dyDescent="0.4">
      <c r="A189" s="4" t="s">
        <v>63</v>
      </c>
    </row>
  </sheetData>
  <mergeCells count="86">
    <mergeCell ref="H16:H17"/>
    <mergeCell ref="I16:I17"/>
    <mergeCell ref="J16:J17"/>
    <mergeCell ref="M76:M77"/>
    <mergeCell ref="N76:N77"/>
    <mergeCell ref="K34:N34"/>
    <mergeCell ref="L46:L47"/>
    <mergeCell ref="M46:M47"/>
    <mergeCell ref="N46:N47"/>
    <mergeCell ref="J46:J47"/>
    <mergeCell ref="K46:K47"/>
    <mergeCell ref="K76:K77"/>
    <mergeCell ref="L16:L17"/>
    <mergeCell ref="C6:F6"/>
    <mergeCell ref="K44:K45"/>
    <mergeCell ref="M16:M17"/>
    <mergeCell ref="N16:N17"/>
    <mergeCell ref="G18:G19"/>
    <mergeCell ref="H18:H19"/>
    <mergeCell ref="I18:I19"/>
    <mergeCell ref="J18:J19"/>
    <mergeCell ref="K18:K19"/>
    <mergeCell ref="L18:L19"/>
    <mergeCell ref="M18:M19"/>
    <mergeCell ref="N18:N19"/>
    <mergeCell ref="G16:G17"/>
    <mergeCell ref="M44:M45"/>
    <mergeCell ref="N44:N45"/>
    <mergeCell ref="K16:K17"/>
    <mergeCell ref="I104:I105"/>
    <mergeCell ref="J104:J105"/>
    <mergeCell ref="K104:K105"/>
    <mergeCell ref="L104:L105"/>
    <mergeCell ref="G148:G149"/>
    <mergeCell ref="H148:H149"/>
    <mergeCell ref="M104:M105"/>
    <mergeCell ref="N104:N105"/>
    <mergeCell ref="I76:I77"/>
    <mergeCell ref="J76:J77"/>
    <mergeCell ref="L176:L177"/>
    <mergeCell ref="L76:L77"/>
    <mergeCell ref="M148:M149"/>
    <mergeCell ref="N148:N149"/>
    <mergeCell ref="M150:M152"/>
    <mergeCell ref="N150:N152"/>
    <mergeCell ref="I148:I149"/>
    <mergeCell ref="J148:J149"/>
    <mergeCell ref="K148:K149"/>
    <mergeCell ref="M176:M177"/>
    <mergeCell ref="N176:N177"/>
    <mergeCell ref="L148:L149"/>
    <mergeCell ref="G150:G152"/>
    <mergeCell ref="H150:H152"/>
    <mergeCell ref="I150:I152"/>
    <mergeCell ref="K150:K152"/>
    <mergeCell ref="L150:L152"/>
    <mergeCell ref="J150:J152"/>
    <mergeCell ref="L178:L180"/>
    <mergeCell ref="M178:M180"/>
    <mergeCell ref="N178:N180"/>
    <mergeCell ref="G176:G177"/>
    <mergeCell ref="H176:H177"/>
    <mergeCell ref="I176:I177"/>
    <mergeCell ref="J176:J177"/>
    <mergeCell ref="K176:K177"/>
    <mergeCell ref="G178:G180"/>
    <mergeCell ref="H178:H180"/>
    <mergeCell ref="I178:I180"/>
    <mergeCell ref="J178:J180"/>
    <mergeCell ref="K178:K180"/>
    <mergeCell ref="C92:F92"/>
    <mergeCell ref="G92:J92"/>
    <mergeCell ref="K92:N92"/>
    <mergeCell ref="G34:J34"/>
    <mergeCell ref="C34:F34"/>
    <mergeCell ref="K64:N64"/>
    <mergeCell ref="G64:J64"/>
    <mergeCell ref="C64:F64"/>
    <mergeCell ref="G44:G45"/>
    <mergeCell ref="H44:H45"/>
    <mergeCell ref="I44:I45"/>
    <mergeCell ref="J44:J45"/>
    <mergeCell ref="L44:L45"/>
    <mergeCell ref="G46:G47"/>
    <mergeCell ref="H46:H47"/>
    <mergeCell ref="I46:I47"/>
  </mergeCells>
  <pageMargins left="0.7" right="0.7" top="0.75" bottom="0.75" header="0.3" footer="0.3"/>
  <pageSetup scale="53" fitToHeight="0" orientation="landscape" r:id="rId1"/>
  <rowBreaks count="2" manualBreakCount="2">
    <brk id="62" max="16383" man="1"/>
    <brk id="132" max="13" man="1"/>
  </rowBreaks>
  <ignoredErrors>
    <ignoredError sqref="K16:N16 K18:N18 K44:N44 K46:N46 M76:N76 M104:N104 N150 K176:N176 K178:N178 K148:M148 K150:M150 F37:F47 F9:F19 F67:F78 F95:F106 F141:F152 F169:F18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55a80939decbfb69bf1d9caa4dd2d73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198912ff52d6cc27ee9ac2d8a2a51603"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false</WitnessApproved>
    <MegafileReady xmlns="7e651a3a-8d05-4ee0-9344-b668032e30e0">false</MegafileReady>
    <Applicant0 xmlns="7e651a3a-8d05-4ee0-9344-b668032e30e0">
      <Value>Hydro One Networks Inc. - HONI</Value>
    </Applicant0>
    <Formatted xmlns="7e651a3a-8d05-4ee0-9344-b668032e30e0">false</Formatted>
    <Applicant xmlns="7e651a3a-8d05-4ee0-9344-b668032e30e0">Hydro One Networks Inc. - HONI</Applicant>
    <DocumentType xmlns="7e651a3a-8d05-4ee0-9344-b668032e30e0">Working Document</DocumentType>
    <Allmapsinthefolder xmlns="7e651a3a-8d05-4ee0-9344-b668032e30e0">false</Allmapsinthefolder>
    <PRINTED xmlns="7e651a3a-8d05-4ee0-9344-b668032e30e0">false</PRINTED>
    <Strategic xmlns="7e651a3a-8d05-4ee0-9344-b668032e30e0">false</Strategic>
    <RAApproved xmlns="7e651a3a-8d05-4ee0-9344-b668032e30e0">false</RAApproved>
    <AcceptedService_x002d_Legal xmlns="7e651a3a-8d05-4ee0-9344-b668032e30e0">true</AcceptedService_x002d_Legal>
    <Confidential xmlns="7e651a3a-8d05-4ee0-9344-b668032e30e0">false</Confidential>
    <ReadyforPrinting xmlns="7e651a3a-8d05-4ee0-9344-b668032e30e0">false</ReadyforPrinting>
    <RADirectorApproved xmlns="7e651a3a-8d05-4ee0-9344-b668032e30e0">false</RADirectorApproved>
    <RA xmlns="7e651a3a-8d05-4ee0-9344-b668032e30e0">
      <UserInfo>
        <DisplayName/>
        <AccountId xsi:nil="true"/>
        <AccountType/>
      </UserInfo>
    </RA>
    <RAContact xmlns="7e651a3a-8d05-4ee0-9344-b668032e30e0">ANDREY Elise</RAContact>
    <RRA xmlns="7e651a3a-8d05-4ee0-9344-b668032e30e0" xsi:nil="true"/>
    <DraftReady xmlns="7e651a3a-8d05-4ee0-9344-b668032e30e0" xsi:nil="true"/>
    <Author0 xmlns="7e651a3a-8d05-4ee0-9344-b668032e30e0">
      <UserInfo>
        <DisplayName/>
        <AccountId xsi:nil="true"/>
        <AccountType/>
      </UserInfo>
    </Author0>
    <CaseNumber_x002f_DocketNumber xmlns="7e651a3a-8d05-4ee0-9344-b668032e30e0">EB-2023-0030</CaseNumber_x002f_DocketNumber>
    <TaxCatchAll xmlns="1f5e108a-442b-424d-88d6-fdac133e65d6" xsi:nil="true"/>
    <IssueDate xmlns="7e651a3a-8d05-4ee0-9344-b668032e30e0">2023-11-24T05:00:00+00:00</IssueDate>
    <Witness xmlns="7e651a3a-8d05-4ee0-9344-b668032e30e0">
      <UserInfo>
        <DisplayName/>
        <AccountId xsi:nil="true"/>
        <AccountType/>
      </UserInfo>
    </Witness>
    <Docket xmlns="7e651a3a-8d05-4ee0-9344-b668032e30e0" xsi:nil="true"/>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37E8BA52-C529-4FF6-8F4A-C3EBB1536192}">
  <ds:schemaRefs>
    <ds:schemaRef ds:uri="http://schemas.microsoft.com/sharepoint/v3/contenttype/forms"/>
  </ds:schemaRefs>
</ds:datastoreItem>
</file>

<file path=customXml/itemProps2.xml><?xml version="1.0" encoding="utf-8"?>
<ds:datastoreItem xmlns:ds="http://schemas.openxmlformats.org/officeDocument/2006/customXml" ds:itemID="{ECF0F1F9-CD75-438F-884C-55711F09D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2F076-869C-4755-9A04-4FFB918FF684}">
  <ds:schemaRefs>
    <ds:schemaRef ds:uri="http://purl.org/dc/terms/"/>
    <ds:schemaRef ds:uri="http://purl.org/dc/elements/1.1/"/>
    <ds:schemaRef ds:uri="http://www.w3.org/XML/1998/namespace"/>
    <ds:schemaRef ds:uri="http://schemas.microsoft.com/office/2006/documentManagement/types"/>
    <ds:schemaRef ds:uri="1f5e108a-442b-424d-88d6-fdac133e65d6"/>
    <ds:schemaRef ds:uri="http://schemas.microsoft.com/office/infopath/2007/PartnerControls"/>
    <ds:schemaRef ds:uri="http://schemas.microsoft.com/office/2006/metadata/properties"/>
    <ds:schemaRef ds:uri="http://schemas.openxmlformats.org/package/2006/metadata/core-properties"/>
    <ds:schemaRef ds:uri="7e651a3a-8d05-4ee0-9344-b668032e30e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dc:title>
  <dc:subject/>
  <dc:creator>KIM Susan</dc:creator>
  <cp:keywords/>
  <dc:description/>
  <cp:lastModifiedBy>DEVEREUX Shauna</cp:lastModifiedBy>
  <cp:revision/>
  <cp:lastPrinted>2023-11-29T18:46:02Z</cp:lastPrinted>
  <dcterms:created xsi:type="dcterms:W3CDTF">2023-11-16T04:49:04Z</dcterms:created>
  <dcterms:modified xsi:type="dcterms:W3CDTF">2023-11-29T19:32:27Z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