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T:\5. TESI UTILITIES\Westario Power Inc\WPI COS 2024\IR-Error Checking\"/>
    </mc:Choice>
  </mc:AlternateContent>
  <xr:revisionPtr revIDLastSave="0" documentId="8_{1D806EDE-DAC6-4643-A423-61F244D8306C}" xr6:coauthVersionLast="47" xr6:coauthVersionMax="47" xr10:uidLastSave="{00000000-0000-0000-0000-000000000000}"/>
  <bookViews>
    <workbookView xWindow="390" yWindow="390" windowWidth="28845" windowHeight="15315" tabRatio="599" activeTab="8" xr2:uid="{00000000-000D-0000-FFFF-FFFF00000000}"/>
  </bookViews>
  <sheets>
    <sheet name="Ex9 pgs" sheetId="38" r:id="rId1"/>
    <sheet name="1518-nonSTR - 2023" sheetId="26" r:id="rId2"/>
    <sheet name="1518 - 2022" sheetId="25" r:id="rId3"/>
    <sheet name="1518 - 2021" sheetId="24" r:id="rId4"/>
    <sheet name="1518 - 2020" sheetId="23" r:id="rId5"/>
    <sheet name="1518 - 2019" sheetId="22" r:id="rId6"/>
    <sheet name="1518 - 2018" sheetId="21" r:id="rId7"/>
    <sheet name="1518 - 2017" sheetId="29" r:id="rId8"/>
    <sheet name="1548-STR - 2023" sheetId="30" r:id="rId9"/>
    <sheet name="1548 - 2022" sheetId="31" r:id="rId10"/>
    <sheet name="1548 - 2021" sheetId="32" r:id="rId11"/>
    <sheet name="1548 - 2020" sheetId="33" r:id="rId12"/>
    <sheet name="1548 - 2019" sheetId="34" r:id="rId13"/>
    <sheet name="1548 - 2018" sheetId="35" r:id="rId14"/>
    <sheet name="1548 - 2017" sheetId="36" r:id="rId15"/>
  </sheets>
  <definedNames>
    <definedName name="_xlnm.Print_Area" localSheetId="6">'1518 - 2018'!$A$1:$M$27</definedName>
    <definedName name="_xlnm.Print_Area" localSheetId="5">'1518 - 2019'!$A$1:$M$27</definedName>
    <definedName name="_xlnm.Print_Area" localSheetId="4">'1518 - 2020'!$A$1:$M$26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0" l="1"/>
  <c r="J11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G11" i="36" s="1"/>
  <c r="F24" i="36" l="1"/>
  <c r="F26" i="36" s="1"/>
  <c r="G12" i="36"/>
  <c r="J12" i="36"/>
  <c r="G13" i="36" l="1"/>
  <c r="J13" i="36"/>
  <c r="J14" i="36" l="1"/>
  <c r="G14" i="36"/>
  <c r="J15" i="36" l="1"/>
  <c r="G15" i="36"/>
  <c r="J16" i="36" l="1"/>
  <c r="G16" i="36"/>
  <c r="J17" i="36" l="1"/>
  <c r="G17" i="36"/>
  <c r="G18" i="36" l="1"/>
  <c r="J18" i="36"/>
  <c r="J19" i="36" l="1"/>
  <c r="G19" i="36"/>
  <c r="J20" i="36" l="1"/>
  <c r="G20" i="36"/>
  <c r="J21" i="36" l="1"/>
  <c r="G21" i="36"/>
  <c r="G22" i="36" l="1"/>
  <c r="J22" i="36"/>
  <c r="J24" i="36" s="1"/>
  <c r="J26" i="36" s="1"/>
  <c r="G7" i="36" l="1"/>
  <c r="G7" i="35"/>
  <c r="L26" i="36"/>
  <c r="E24" i="36"/>
  <c r="D24" i="36"/>
  <c r="C24" i="36"/>
  <c r="B24" i="36"/>
  <c r="L9" i="36"/>
  <c r="E24" i="30"/>
  <c r="D24" i="30"/>
  <c r="C24" i="30"/>
  <c r="B24" i="30"/>
  <c r="F22" i="30"/>
  <c r="F21" i="30"/>
  <c r="F20" i="30"/>
  <c r="F19" i="30"/>
  <c r="F18" i="30"/>
  <c r="F17" i="30"/>
  <c r="F16" i="30"/>
  <c r="F14" i="30"/>
  <c r="F13" i="30"/>
  <c r="F12" i="30"/>
  <c r="J11" i="30"/>
  <c r="G11" i="30"/>
  <c r="J12" i="30" s="1"/>
  <c r="F11" i="30"/>
  <c r="L9" i="30"/>
  <c r="G7" i="30"/>
  <c r="E24" i="31"/>
  <c r="D24" i="31"/>
  <c r="C24" i="31"/>
  <c r="B24" i="31"/>
  <c r="F22" i="31"/>
  <c r="F21" i="31"/>
  <c r="F20" i="31"/>
  <c r="F19" i="31"/>
  <c r="F18" i="31"/>
  <c r="F17" i="31"/>
  <c r="F16" i="31"/>
  <c r="F15" i="31"/>
  <c r="F14" i="31"/>
  <c r="F13" i="31"/>
  <c r="F12" i="31"/>
  <c r="J11" i="31"/>
  <c r="F11" i="31"/>
  <c r="F24" i="31" s="1"/>
  <c r="F26" i="31" s="1"/>
  <c r="L9" i="31"/>
  <c r="G7" i="31"/>
  <c r="E24" i="32"/>
  <c r="D24" i="32"/>
  <c r="C24" i="32"/>
  <c r="B24" i="32"/>
  <c r="F22" i="32"/>
  <c r="F21" i="32"/>
  <c r="F20" i="32"/>
  <c r="F19" i="32"/>
  <c r="F18" i="32"/>
  <c r="F17" i="32"/>
  <c r="F16" i="32"/>
  <c r="F15" i="32"/>
  <c r="F14" i="32"/>
  <c r="F13" i="32"/>
  <c r="F12" i="32"/>
  <c r="J11" i="32"/>
  <c r="F11" i="32"/>
  <c r="F24" i="32" s="1"/>
  <c r="F26" i="32" s="1"/>
  <c r="L9" i="32"/>
  <c r="G7" i="32"/>
  <c r="E24" i="33"/>
  <c r="D24" i="33"/>
  <c r="C24" i="33"/>
  <c r="B24" i="33"/>
  <c r="F22" i="33"/>
  <c r="F21" i="33"/>
  <c r="F20" i="33"/>
  <c r="F19" i="33"/>
  <c r="F18" i="33"/>
  <c r="F17" i="33"/>
  <c r="F16" i="33"/>
  <c r="F15" i="33"/>
  <c r="F14" i="33"/>
  <c r="F13" i="33"/>
  <c r="F12" i="33"/>
  <c r="J11" i="33"/>
  <c r="G11" i="33"/>
  <c r="J12" i="33" s="1"/>
  <c r="F11" i="33"/>
  <c r="F24" i="33" s="1"/>
  <c r="F26" i="33" s="1"/>
  <c r="L9" i="33"/>
  <c r="G7" i="33"/>
  <c r="E25" i="34"/>
  <c r="D25" i="34"/>
  <c r="C25" i="34"/>
  <c r="B25" i="34"/>
  <c r="F23" i="34"/>
  <c r="F22" i="34"/>
  <c r="F21" i="34"/>
  <c r="F20" i="34"/>
  <c r="F25" i="34" s="1"/>
  <c r="F27" i="34" s="1"/>
  <c r="F19" i="34"/>
  <c r="F18" i="34"/>
  <c r="F17" i="34"/>
  <c r="F16" i="34"/>
  <c r="F15" i="34"/>
  <c r="F14" i="34"/>
  <c r="F13" i="34"/>
  <c r="J11" i="34"/>
  <c r="G11" i="34"/>
  <c r="G12" i="34" s="1"/>
  <c r="G13" i="34" s="1"/>
  <c r="F11" i="34"/>
  <c r="L9" i="34"/>
  <c r="G7" i="34"/>
  <c r="E25" i="35"/>
  <c r="D25" i="35"/>
  <c r="C25" i="35"/>
  <c r="B25" i="35"/>
  <c r="F23" i="35"/>
  <c r="F22" i="35"/>
  <c r="F21" i="35"/>
  <c r="F20" i="35"/>
  <c r="F19" i="35"/>
  <c r="F18" i="35"/>
  <c r="F17" i="35"/>
  <c r="F15" i="35"/>
  <c r="F14" i="35"/>
  <c r="F13" i="35"/>
  <c r="F12" i="35"/>
  <c r="J11" i="35"/>
  <c r="F11" i="35"/>
  <c r="G11" i="35" s="1"/>
  <c r="L9" i="35"/>
  <c r="E26" i="30" l="1"/>
  <c r="F24" i="30"/>
  <c r="F26" i="30" s="1"/>
  <c r="G14" i="34"/>
  <c r="J14" i="34"/>
  <c r="J12" i="35"/>
  <c r="G12" i="35"/>
  <c r="F25" i="35"/>
  <c r="F27" i="35" s="1"/>
  <c r="G11" i="31"/>
  <c r="G11" i="32"/>
  <c r="G12" i="33"/>
  <c r="G12" i="30"/>
  <c r="J13" i="34"/>
  <c r="M8" i="29"/>
  <c r="K10" i="29"/>
  <c r="C23" i="29"/>
  <c r="F23" i="29"/>
  <c r="E23" i="29"/>
  <c r="D23" i="29"/>
  <c r="B23" i="29"/>
  <c r="G12" i="31" l="1"/>
  <c r="J12" i="31"/>
  <c r="G13" i="35"/>
  <c r="J13" i="35"/>
  <c r="J15" i="34"/>
  <c r="G15" i="34"/>
  <c r="J13" i="30"/>
  <c r="G13" i="30"/>
  <c r="J13" i="33"/>
  <c r="G13" i="33"/>
  <c r="J12" i="32"/>
  <c r="G12" i="32"/>
  <c r="J14" i="30" l="1"/>
  <c r="G14" i="30"/>
  <c r="J14" i="33"/>
  <c r="G14" i="33"/>
  <c r="J13" i="32"/>
  <c r="G13" i="32"/>
  <c r="G16" i="34"/>
  <c r="J16" i="34"/>
  <c r="J14" i="35"/>
  <c r="G14" i="35"/>
  <c r="J13" i="31"/>
  <c r="G13" i="31"/>
  <c r="G14" i="32" l="1"/>
  <c r="J14" i="32"/>
  <c r="J15" i="30"/>
  <c r="G15" i="30"/>
  <c r="J15" i="35"/>
  <c r="G15" i="35"/>
  <c r="G16" i="35" s="1"/>
  <c r="G17" i="34"/>
  <c r="J17" i="34"/>
  <c r="J15" i="33"/>
  <c r="G15" i="33"/>
  <c r="G14" i="31"/>
  <c r="J14" i="31"/>
  <c r="J15" i="31" l="1"/>
  <c r="G15" i="31"/>
  <c r="J16" i="30"/>
  <c r="G16" i="30"/>
  <c r="J15" i="32"/>
  <c r="G15" i="32"/>
  <c r="J16" i="33"/>
  <c r="G16" i="33"/>
  <c r="J18" i="34"/>
  <c r="G18" i="34"/>
  <c r="G17" i="35"/>
  <c r="J17" i="35"/>
  <c r="J18" i="35" l="1"/>
  <c r="G18" i="35"/>
  <c r="J17" i="33"/>
  <c r="G17" i="33"/>
  <c r="J19" i="34"/>
  <c r="G19" i="34"/>
  <c r="J16" i="32"/>
  <c r="G16" i="32"/>
  <c r="J17" i="30"/>
  <c r="G17" i="30"/>
  <c r="G16" i="31"/>
  <c r="J16" i="31"/>
  <c r="G17" i="31" l="1"/>
  <c r="J17" i="31"/>
  <c r="J18" i="33"/>
  <c r="G18" i="33"/>
  <c r="G19" i="35"/>
  <c r="J19" i="35"/>
  <c r="J18" i="30"/>
  <c r="G18" i="30"/>
  <c r="G17" i="32"/>
  <c r="J17" i="32"/>
  <c r="J20" i="34"/>
  <c r="G20" i="34"/>
  <c r="J21" i="34" l="1"/>
  <c r="G21" i="34"/>
  <c r="J18" i="32"/>
  <c r="G18" i="32"/>
  <c r="J19" i="33"/>
  <c r="G19" i="33"/>
  <c r="J19" i="30"/>
  <c r="G19" i="30"/>
  <c r="J20" i="35"/>
  <c r="G20" i="35"/>
  <c r="J18" i="31"/>
  <c r="G18" i="31"/>
  <c r="J21" i="35" l="1"/>
  <c r="G21" i="35"/>
  <c r="J19" i="31"/>
  <c r="G19" i="31"/>
  <c r="J20" i="30"/>
  <c r="G20" i="30"/>
  <c r="J22" i="34"/>
  <c r="G22" i="34"/>
  <c r="J20" i="33"/>
  <c r="G20" i="33"/>
  <c r="G19" i="32"/>
  <c r="J19" i="32"/>
  <c r="J21" i="30" l="1"/>
  <c r="G21" i="30"/>
  <c r="J23" i="34"/>
  <c r="J25" i="34" s="1"/>
  <c r="J27" i="34" s="1"/>
  <c r="L27" i="34" s="1"/>
  <c r="G23" i="34"/>
  <c r="J21" i="33"/>
  <c r="G21" i="33"/>
  <c r="J20" i="31"/>
  <c r="G20" i="31"/>
  <c r="J22" i="35"/>
  <c r="G22" i="35"/>
  <c r="J20" i="32"/>
  <c r="G20" i="32"/>
  <c r="J21" i="31" l="1"/>
  <c r="G21" i="31"/>
  <c r="J23" i="35"/>
  <c r="J25" i="35" s="1"/>
  <c r="J27" i="35" s="1"/>
  <c r="L27" i="35" s="1"/>
  <c r="G23" i="35"/>
  <c r="J22" i="30"/>
  <c r="J24" i="30" s="1"/>
  <c r="J26" i="30" s="1"/>
  <c r="L26" i="30" s="1"/>
  <c r="G22" i="30"/>
  <c r="J21" i="32"/>
  <c r="G21" i="32"/>
  <c r="G22" i="33"/>
  <c r="J22" i="33"/>
  <c r="J24" i="33" s="1"/>
  <c r="J26" i="33" s="1"/>
  <c r="L26" i="33" s="1"/>
  <c r="G21" i="29"/>
  <c r="G20" i="29"/>
  <c r="G19" i="29"/>
  <c r="G18" i="29"/>
  <c r="G17" i="29"/>
  <c r="G16" i="29"/>
  <c r="G15" i="29"/>
  <c r="G14" i="29"/>
  <c r="G13" i="29"/>
  <c r="G12" i="29"/>
  <c r="G11" i="29"/>
  <c r="G10" i="29"/>
  <c r="H6" i="29"/>
  <c r="G20" i="26"/>
  <c r="G16" i="26"/>
  <c r="G10" i="26"/>
  <c r="F23" i="26"/>
  <c r="E23" i="26"/>
  <c r="D23" i="26"/>
  <c r="B23" i="26"/>
  <c r="G21" i="26"/>
  <c r="G18" i="26"/>
  <c r="G17" i="26"/>
  <c r="G15" i="26"/>
  <c r="G14" i="26"/>
  <c r="G13" i="26"/>
  <c r="G12" i="26"/>
  <c r="G11" i="26"/>
  <c r="H6" i="26"/>
  <c r="G19" i="25"/>
  <c r="G15" i="25"/>
  <c r="G16" i="25"/>
  <c r="G14" i="25"/>
  <c r="F23" i="25"/>
  <c r="E23" i="25"/>
  <c r="D23" i="25"/>
  <c r="C23" i="25"/>
  <c r="B23" i="25"/>
  <c r="G21" i="25"/>
  <c r="G20" i="25"/>
  <c r="G18" i="25"/>
  <c r="G17" i="25"/>
  <c r="G13" i="25"/>
  <c r="G12" i="25"/>
  <c r="G11" i="25"/>
  <c r="G10" i="25"/>
  <c r="H6" i="25"/>
  <c r="G21" i="24"/>
  <c r="G20" i="24"/>
  <c r="B23" i="24"/>
  <c r="F23" i="24"/>
  <c r="E23" i="24"/>
  <c r="D23" i="24"/>
  <c r="C23" i="24"/>
  <c r="G18" i="24"/>
  <c r="G17" i="24"/>
  <c r="G16" i="24"/>
  <c r="G15" i="24"/>
  <c r="G14" i="24"/>
  <c r="G13" i="24"/>
  <c r="G12" i="24"/>
  <c r="G11" i="24"/>
  <c r="G10" i="24"/>
  <c r="H6" i="24"/>
  <c r="J22" i="32" l="1"/>
  <c r="J24" i="32" s="1"/>
  <c r="J26" i="32" s="1"/>
  <c r="L26" i="32" s="1"/>
  <c r="G22" i="32"/>
  <c r="G23" i="29"/>
  <c r="G25" i="29" s="1"/>
  <c r="H10" i="29"/>
  <c r="J22" i="31"/>
  <c r="J24" i="31" s="1"/>
  <c r="J26" i="31" s="1"/>
  <c r="L26" i="31" s="1"/>
  <c r="G22" i="31"/>
  <c r="C23" i="26"/>
  <c r="G19" i="26"/>
  <c r="G23" i="26" s="1"/>
  <c r="G23" i="25"/>
  <c r="G19" i="24"/>
  <c r="G23" i="24" s="1"/>
  <c r="F23" i="23"/>
  <c r="E23" i="23"/>
  <c r="D23" i="23"/>
  <c r="C23" i="23"/>
  <c r="B23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H6" i="23"/>
  <c r="H11" i="29" l="1"/>
  <c r="K11" i="29"/>
  <c r="G23" i="23"/>
  <c r="G12" i="22"/>
  <c r="K12" i="29" l="1"/>
  <c r="H12" i="29"/>
  <c r="F24" i="22"/>
  <c r="E24" i="22"/>
  <c r="D24" i="22"/>
  <c r="C24" i="22"/>
  <c r="B24" i="22"/>
  <c r="G22" i="22"/>
  <c r="G21" i="22"/>
  <c r="G20" i="22"/>
  <c r="G19" i="22"/>
  <c r="G18" i="22"/>
  <c r="G17" i="22"/>
  <c r="G16" i="22"/>
  <c r="G15" i="22"/>
  <c r="G14" i="22"/>
  <c r="G13" i="22"/>
  <c r="G10" i="22"/>
  <c r="H6" i="22"/>
  <c r="K13" i="29" l="1"/>
  <c r="H13" i="29"/>
  <c r="G24" i="22"/>
  <c r="H14" i="29" l="1"/>
  <c r="K14" i="29"/>
  <c r="G10" i="21"/>
  <c r="K15" i="29" l="1"/>
  <c r="H15" i="29"/>
  <c r="M8" i="21"/>
  <c r="H16" i="29" l="1"/>
  <c r="K16" i="29"/>
  <c r="H6" i="21"/>
  <c r="H17" i="29" l="1"/>
  <c r="K17" i="29"/>
  <c r="G16" i="21"/>
  <c r="G17" i="21"/>
  <c r="G18" i="21"/>
  <c r="G19" i="21"/>
  <c r="G20" i="21"/>
  <c r="G21" i="21"/>
  <c r="G22" i="21"/>
  <c r="K10" i="21"/>
  <c r="C24" i="21"/>
  <c r="D24" i="21"/>
  <c r="E24" i="21"/>
  <c r="F24" i="21"/>
  <c r="B24" i="21"/>
  <c r="G14" i="21"/>
  <c r="G11" i="21"/>
  <c r="G12" i="21"/>
  <c r="G13" i="21"/>
  <c r="H10" i="21"/>
  <c r="G24" i="21" l="1"/>
  <c r="H18" i="29"/>
  <c r="K18" i="29"/>
  <c r="H11" i="21"/>
  <c r="K11" i="21"/>
  <c r="G26" i="21"/>
  <c r="K12" i="21"/>
  <c r="H19" i="29" l="1"/>
  <c r="K19" i="29"/>
  <c r="H12" i="21"/>
  <c r="K13" i="21" s="1"/>
  <c r="K20" i="29" l="1"/>
  <c r="H20" i="29"/>
  <c r="H13" i="21"/>
  <c r="K14" i="21" s="1"/>
  <c r="K21" i="29" l="1"/>
  <c r="K23" i="29" s="1"/>
  <c r="K25" i="29" s="1"/>
  <c r="M25" i="29" s="1"/>
  <c r="H21" i="29"/>
  <c r="H14" i="21"/>
  <c r="H15" i="21" l="1"/>
  <c r="K16" i="21" s="1"/>
  <c r="H16" i="21" l="1"/>
  <c r="K17" i="21" s="1"/>
  <c r="H17" i="21" l="1"/>
  <c r="K18" i="21" s="1"/>
  <c r="H18" i="21" l="1"/>
  <c r="K19" i="21" s="1"/>
  <c r="H19" i="21" l="1"/>
  <c r="K20" i="21" s="1"/>
  <c r="H20" i="21" l="1"/>
  <c r="K21" i="21" s="1"/>
  <c r="H21" i="21" l="1"/>
  <c r="K22" i="21" s="1"/>
  <c r="K24" i="21" s="1"/>
  <c r="K26" i="21" s="1"/>
  <c r="M26" i="21" l="1"/>
  <c r="K8" i="22"/>
  <c r="H22" i="21"/>
  <c r="H8" i="22" s="1"/>
  <c r="K10" i="22" l="1"/>
  <c r="H10" i="22"/>
  <c r="H11" i="22" s="1"/>
  <c r="H12" i="22" s="1"/>
  <c r="G26" i="22"/>
  <c r="H8" i="23" s="1"/>
  <c r="M8" i="22"/>
  <c r="K10" i="23" l="1"/>
  <c r="H10" i="23"/>
  <c r="G25" i="23"/>
  <c r="H8" i="24" s="1"/>
  <c r="K13" i="22"/>
  <c r="H13" i="22"/>
  <c r="K12" i="22"/>
  <c r="K10" i="24" l="1"/>
  <c r="H10" i="24"/>
  <c r="G25" i="24"/>
  <c r="H8" i="25" s="1"/>
  <c r="K11" i="23"/>
  <c r="H11" i="23"/>
  <c r="H14" i="22"/>
  <c r="K14" i="22"/>
  <c r="K10" i="25" l="1"/>
  <c r="H10" i="25"/>
  <c r="G25" i="25"/>
  <c r="H8" i="26" s="1"/>
  <c r="H11" i="24"/>
  <c r="K11" i="24"/>
  <c r="K12" i="23"/>
  <c r="H12" i="23"/>
  <c r="H15" i="22"/>
  <c r="K15" i="22"/>
  <c r="H11" i="25" l="1"/>
  <c r="K11" i="25"/>
  <c r="K10" i="26"/>
  <c r="H10" i="26"/>
  <c r="G25" i="26"/>
  <c r="K12" i="24"/>
  <c r="H12" i="24"/>
  <c r="H13" i="23"/>
  <c r="K13" i="23"/>
  <c r="K16" i="22"/>
  <c r="H16" i="22"/>
  <c r="K11" i="26" l="1"/>
  <c r="H11" i="26"/>
  <c r="K12" i="25"/>
  <c r="H12" i="25"/>
  <c r="H13" i="24"/>
  <c r="K13" i="24"/>
  <c r="H14" i="23"/>
  <c r="K14" i="23"/>
  <c r="K17" i="22"/>
  <c r="H17" i="22"/>
  <c r="H12" i="26" l="1"/>
  <c r="K12" i="26"/>
  <c r="K13" i="25"/>
  <c r="H13" i="25"/>
  <c r="K14" i="24"/>
  <c r="H14" i="24"/>
  <c r="H15" i="23"/>
  <c r="K15" i="23"/>
  <c r="H18" i="22"/>
  <c r="K18" i="22"/>
  <c r="K14" i="25" l="1"/>
  <c r="H14" i="25"/>
  <c r="H13" i="26"/>
  <c r="K13" i="26"/>
  <c r="K15" i="24"/>
  <c r="H15" i="24"/>
  <c r="H16" i="23"/>
  <c r="K16" i="23"/>
  <c r="H19" i="22"/>
  <c r="K19" i="22"/>
  <c r="K15" i="25" l="1"/>
  <c r="H15" i="25"/>
  <c r="H14" i="26"/>
  <c r="K14" i="26"/>
  <c r="K16" i="24"/>
  <c r="H16" i="24"/>
  <c r="H17" i="23"/>
  <c r="K17" i="23"/>
  <c r="K20" i="22"/>
  <c r="H20" i="22"/>
  <c r="H21" i="22" s="1"/>
  <c r="H22" i="22" s="1"/>
  <c r="K16" i="25" l="1"/>
  <c r="H16" i="25"/>
  <c r="K15" i="26"/>
  <c r="H15" i="26"/>
  <c r="K17" i="24"/>
  <c r="H17" i="24"/>
  <c r="K18" i="24" s="1"/>
  <c r="H18" i="23"/>
  <c r="K18" i="23"/>
  <c r="K21" i="22"/>
  <c r="K16" i="26" l="1"/>
  <c r="H16" i="26"/>
  <c r="K17" i="25"/>
  <c r="H17" i="25"/>
  <c r="H18" i="24"/>
  <c r="H19" i="23"/>
  <c r="K19" i="23"/>
  <c r="K22" i="22"/>
  <c r="K24" i="22" s="1"/>
  <c r="K26" i="22" s="1"/>
  <c r="K18" i="25" l="1"/>
  <c r="H18" i="25"/>
  <c r="H17" i="26"/>
  <c r="K17" i="26"/>
  <c r="K19" i="24"/>
  <c r="H19" i="24"/>
  <c r="M26" i="22"/>
  <c r="K8" i="23"/>
  <c r="M8" i="23" s="1"/>
  <c r="H20" i="23"/>
  <c r="K20" i="23"/>
  <c r="H19" i="25" l="1"/>
  <c r="K19" i="25"/>
  <c r="K18" i="26"/>
  <c r="H18" i="26"/>
  <c r="K20" i="24"/>
  <c r="H20" i="24"/>
  <c r="H21" i="23"/>
  <c r="K21" i="23"/>
  <c r="K23" i="23" s="1"/>
  <c r="K25" i="23" s="1"/>
  <c r="H19" i="26" l="1"/>
  <c r="K19" i="26"/>
  <c r="K20" i="25"/>
  <c r="H20" i="25"/>
  <c r="M25" i="23"/>
  <c r="K8" i="24"/>
  <c r="M8" i="24" s="1"/>
  <c r="K21" i="24"/>
  <c r="K23" i="24" s="1"/>
  <c r="K25" i="24" s="1"/>
  <c r="H21" i="24"/>
  <c r="M25" i="24" l="1"/>
  <c r="K8" i="25"/>
  <c r="M8" i="25" s="1"/>
  <c r="K21" i="25"/>
  <c r="K23" i="25" s="1"/>
  <c r="K25" i="25" s="1"/>
  <c r="H21" i="25"/>
  <c r="K20" i="26"/>
  <c r="H20" i="26"/>
  <c r="K21" i="26" l="1"/>
  <c r="K23" i="26" s="1"/>
  <c r="H21" i="26"/>
  <c r="M25" i="25"/>
  <c r="K8" i="26"/>
  <c r="M8" i="26" s="1"/>
  <c r="K25" i="26" l="1"/>
  <c r="M25" i="26" s="1"/>
</calcChain>
</file>

<file path=xl/sharedStrings.xml><?xml version="1.0" encoding="utf-8"?>
<sst xmlns="http://schemas.openxmlformats.org/spreadsheetml/2006/main" count="405" uniqueCount="36">
  <si>
    <t>Oct</t>
  </si>
  <si>
    <t>Dec</t>
  </si>
  <si>
    <t>Opening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</si>
  <si>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</si>
  <si>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</si>
  <si>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</si>
  <si>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</si>
  <si>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</si>
  <si>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</si>
  <si>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</si>
  <si>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</si>
  <si>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</si>
  <si>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Nov</t>
  </si>
  <si>
    <t>Monthly Variance</t>
  </si>
  <si>
    <t>Activity</t>
  </si>
  <si>
    <t>COS Adjustment</t>
  </si>
  <si>
    <t>Cumulative Balance</t>
  </si>
  <si>
    <t>Interest Rate</t>
  </si>
  <si>
    <t>Interest Calculation</t>
  </si>
  <si>
    <t>Number of Days in Month</t>
  </si>
  <si>
    <t>Activity for the year</t>
  </si>
  <si>
    <t>Closing Balance</t>
  </si>
  <si>
    <t>Entry Cells</t>
  </si>
  <si>
    <t>JE Required Cells</t>
  </si>
  <si>
    <t>N/A</t>
  </si>
  <si>
    <t>Opening Total</t>
  </si>
  <si>
    <t>Cumulative Total</t>
  </si>
  <si>
    <t>1518 - RCVA Variance and Carrying Charges</t>
  </si>
  <si>
    <t>1548 - Retail Cost Variance Account STR</t>
  </si>
  <si>
    <t>Revenue</t>
  </si>
  <si>
    <t>Expense</t>
  </si>
  <si>
    <t>STR Rev.s
Request fee</t>
  </si>
  <si>
    <t>STR Rev.s
Processing Fee</t>
  </si>
  <si>
    <t>STR Expense</t>
  </si>
  <si>
    <t>RCVASTR 
(Request Fee)</t>
  </si>
  <si>
    <t>RCVA - 
STR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</si>
</sst>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39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1" fillId="0" borderId="0" xfId="0" applyFont="1"/>
    <xf numFmtId="39" fontId="6" fillId="0" borderId="0" xfId="0" applyNumberFormat="1" applyFont="1"/>
    <xf numFmtId="0" fontId="0" fillId="0" borderId="5" xfId="0" applyBorder="1"/>
    <xf numFmtId="0" fontId="7" fillId="0" borderId="0" xfId="0" applyFont="1"/>
    <xf numFmtId="164" fontId="0" fillId="0" borderId="0" xfId="2" applyFont="1"/>
    <xf numFmtId="164" fontId="1" fillId="0" borderId="0" xfId="2" applyFont="1"/>
    <xf numFmtId="0" fontId="0" fillId="0" borderId="6" xfId="0" applyBorder="1"/>
    <xf numFmtId="164" fontId="1" fillId="0" borderId="6" xfId="2" applyFont="1" applyBorder="1"/>
    <xf numFmtId="0" fontId="0" fillId="0" borderId="7" xfId="0" applyBorder="1"/>
    <xf numFmtId="0" fontId="0" fillId="0" borderId="6" xfId="0" applyBorder="1" applyAlignment="1">
      <alignment wrapText="1"/>
    </xf>
    <xf numFmtId="0" fontId="2" fillId="0" borderId="0" xfId="0" applyFont="1" applyAlignment="1">
      <alignment horizontal="center"/>
    </xf>
    <xf numFmtId="164" fontId="0" fillId="0" borderId="6" xfId="2" applyFont="1" applyBorder="1"/>
    <xf numFmtId="164" fontId="0" fillId="0" borderId="0" xfId="2" applyFont="1" applyBorder="1"/>
    <xf numFmtId="164" fontId="0" fillId="0" borderId="9" xfId="2" applyFont="1" applyBorder="1"/>
    <xf numFmtId="10" fontId="0" fillId="2" borderId="6" xfId="3" applyNumberFormat="1" applyFont="1" applyFill="1" applyBorder="1"/>
    <xf numFmtId="10" fontId="0" fillId="2" borderId="9" xfId="3" applyNumberFormat="1" applyFont="1" applyFill="1" applyBorder="1"/>
    <xf numFmtId="164" fontId="1" fillId="2" borderId="6" xfId="2" applyFont="1" applyFill="1" applyBorder="1"/>
    <xf numFmtId="164" fontId="1" fillId="2" borderId="1" xfId="2" applyFont="1" applyFill="1" applyBorder="1"/>
    <xf numFmtId="164" fontId="0" fillId="0" borderId="10" xfId="2" applyFont="1" applyBorder="1"/>
    <xf numFmtId="0" fontId="1" fillId="2" borderId="0" xfId="0" applyFont="1" applyFill="1"/>
    <xf numFmtId="0" fontId="1" fillId="3" borderId="0" xfId="0" applyFont="1" applyFill="1"/>
    <xf numFmtId="164" fontId="1" fillId="3" borderId="6" xfId="2" applyFont="1" applyFill="1" applyBorder="1"/>
    <xf numFmtId="164" fontId="1" fillId="3" borderId="12" xfId="2" applyFont="1" applyFill="1" applyBorder="1"/>
    <xf numFmtId="164" fontId="0" fillId="3" borderId="0" xfId="2" applyFont="1" applyFill="1" applyBorder="1"/>
    <xf numFmtId="164" fontId="0" fillId="3" borderId="8" xfId="2" applyFont="1" applyFill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0" fontId="1" fillId="0" borderId="6" xfId="3" applyNumberFormat="1" applyFont="1" applyBorder="1" applyAlignment="1">
      <alignment horizontal="center"/>
    </xf>
    <xf numFmtId="164" fontId="0" fillId="2" borderId="0" xfId="2" applyFont="1" applyFill="1" applyBorder="1"/>
    <xf numFmtId="0" fontId="2" fillId="0" borderId="0" xfId="4" applyFont="1" applyAlignment="1">
      <alignment horizontal="center"/>
    </xf>
    <xf numFmtId="164" fontId="2" fillId="0" borderId="13" xfId="4" applyNumberFormat="1" applyFont="1" applyBorder="1"/>
    <xf numFmtId="0" fontId="1" fillId="0" borderId="0" xfId="4"/>
    <xf numFmtId="0" fontId="2" fillId="0" borderId="0" xfId="4" applyFont="1"/>
    <xf numFmtId="0" fontId="1" fillId="0" borderId="0" xfId="4" applyAlignment="1">
      <alignment wrapText="1"/>
    </xf>
    <xf numFmtId="43" fontId="0" fillId="0" borderId="0" xfId="0" applyNumberFormat="1"/>
    <xf numFmtId="43" fontId="0" fillId="0" borderId="6" xfId="0" applyNumberFormat="1" applyBorder="1"/>
    <xf numFmtId="0" fontId="0" fillId="0" borderId="11" xfId="0" applyBorder="1"/>
    <xf numFmtId="0" fontId="0" fillId="0" borderId="1" xfId="0" applyBorder="1"/>
    <xf numFmtId="0" fontId="0" fillId="0" borderId="15" xfId="0" applyBorder="1"/>
    <xf numFmtId="164" fontId="1" fillId="0" borderId="11" xfId="2" applyFont="1" applyBorder="1"/>
    <xf numFmtId="164" fontId="1" fillId="0" borderId="1" xfId="2" applyFont="1" applyBorder="1"/>
    <xf numFmtId="164" fontId="1" fillId="0" borderId="15" xfId="2" applyFont="1" applyBorder="1"/>
    <xf numFmtId="164" fontId="1" fillId="2" borderId="11" xfId="2" applyFont="1" applyFill="1" applyBorder="1"/>
    <xf numFmtId="164" fontId="1" fillId="2" borderId="15" xfId="2" applyFont="1" applyFill="1" applyBorder="1"/>
    <xf numFmtId="164" fontId="1" fillId="0" borderId="11" xfId="2" applyFont="1" applyFill="1" applyBorder="1"/>
    <xf numFmtId="164" fontId="1" fillId="0" borderId="1" xfId="2" applyFont="1" applyFill="1" applyBorder="1"/>
    <xf numFmtId="164" fontId="1" fillId="2" borderId="16" xfId="2" applyFont="1" applyFill="1" applyBorder="1"/>
    <xf numFmtId="164" fontId="1" fillId="2" borderId="2" xfId="2" applyFont="1" applyFill="1" applyBorder="1"/>
    <xf numFmtId="164" fontId="1" fillId="2" borderId="17" xfId="2" applyFont="1" applyFill="1" applyBorder="1"/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/>
    <xf numFmtId="164" fontId="0" fillId="0" borderId="12" xfId="2" applyFont="1" applyBorder="1"/>
    <xf numFmtId="0" fontId="2" fillId="0" borderId="2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0" fillId="0" borderId="22" xfId="2" applyFont="1" applyBorder="1"/>
    <xf numFmtId="164" fontId="0" fillId="0" borderId="7" xfId="2" applyFont="1" applyBorder="1"/>
    <xf numFmtId="164" fontId="0" fillId="3" borderId="7" xfId="2" applyFont="1" applyFill="1" applyBorder="1"/>
    <xf numFmtId="0" fontId="9" fillId="0" borderId="0" xfId="0" applyFont="1"/>
    <xf numFmtId="164" fontId="2" fillId="0" borderId="10" xfId="2" applyFont="1" applyBorder="1"/>
    <xf numFmtId="164" fontId="1" fillId="0" borderId="22" xfId="2" applyFont="1" applyBorder="1"/>
    <xf numFmtId="10" fontId="1" fillId="2" borderId="6" xfId="3" applyNumberFormat="1" applyFont="1" applyFill="1" applyBorder="1"/>
    <xf numFmtId="0" fontId="1" fillId="0" borderId="0" xfId="0" applyFont="1" applyAlignment="1">
      <alignment horizontal="center"/>
    </xf>
    <xf numFmtId="164" fontId="1" fillId="3" borderId="7" xfId="2" applyFont="1" applyFill="1" applyBorder="1"/>
    <xf numFmtId="164" fontId="2" fillId="0" borderId="0" xfId="2" applyFont="1"/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4" xfId="0" applyBorder="1"/>
    <xf numFmtId="0" fontId="2" fillId="0" borderId="19" xfId="0" applyFont="1" applyBorder="1" applyAlignment="1">
      <alignment horizontal="center"/>
    </xf>
    <xf numFmtId="0" fontId="5" fillId="0" borderId="0" xfId="4" applyFont="1"/>
    <xf numFmtId="4" fontId="3" fillId="0" borderId="0" xfId="4" applyNumberFormat="1" applyFont="1"/>
    <xf numFmtId="0" fontId="3" fillId="0" borderId="0" xfId="4" applyFont="1"/>
    <xf numFmtId="0" fontId="3" fillId="0" borderId="0" xfId="4" applyFont="1" applyAlignment="1">
      <alignment horizontal="right"/>
    </xf>
    <xf numFmtId="39" fontId="6" fillId="0" borderId="0" xfId="4" applyNumberFormat="1" applyFont="1"/>
    <xf numFmtId="0" fontId="1" fillId="2" borderId="0" xfId="4" applyFill="1"/>
    <xf numFmtId="0" fontId="1" fillId="3" borderId="0" xfId="4" applyFill="1"/>
    <xf numFmtId="39" fontId="1" fillId="0" borderId="0" xfId="4" applyNumberFormat="1"/>
    <xf numFmtId="0" fontId="1" fillId="0" borderId="0" xfId="4" applyAlignment="1">
      <alignment horizontal="right"/>
    </xf>
    <xf numFmtId="0" fontId="1" fillId="0" borderId="6" xfId="4" applyBorder="1" applyAlignment="1">
      <alignment wrapText="1"/>
    </xf>
    <xf numFmtId="0" fontId="1" fillId="0" borderId="24" xfId="4" applyBorder="1"/>
    <xf numFmtId="0" fontId="2" fillId="0" borderId="6" xfId="4" applyFont="1" applyBorder="1" applyAlignment="1">
      <alignment horizontal="center"/>
    </xf>
    <xf numFmtId="0" fontId="1" fillId="0" borderId="6" xfId="4" applyBorder="1"/>
    <xf numFmtId="0" fontId="2" fillId="0" borderId="9" xfId="4" applyFont="1" applyBorder="1" applyAlignment="1">
      <alignment horizontal="center"/>
    </xf>
    <xf numFmtId="0" fontId="1" fillId="0" borderId="5" xfId="4" applyBorder="1"/>
    <xf numFmtId="0" fontId="2" fillId="0" borderId="8" xfId="4" applyFont="1" applyBorder="1" applyAlignment="1">
      <alignment horizontal="center"/>
    </xf>
    <xf numFmtId="164" fontId="1" fillId="0" borderId="6" xfId="5" applyFont="1" applyBorder="1"/>
    <xf numFmtId="164" fontId="1" fillId="0" borderId="0" xfId="5" applyFont="1" applyBorder="1"/>
    <xf numFmtId="0" fontId="1" fillId="0" borderId="22" xfId="4" applyBorder="1"/>
    <xf numFmtId="164" fontId="1" fillId="2" borderId="6" xfId="5" applyFont="1" applyFill="1" applyBorder="1"/>
    <xf numFmtId="164" fontId="0" fillId="0" borderId="6" xfId="5" applyFont="1" applyBorder="1"/>
    <xf numFmtId="164" fontId="0" fillId="2" borderId="0" xfId="5" applyFont="1" applyFill="1" applyBorder="1"/>
    <xf numFmtId="164" fontId="0" fillId="0" borderId="0" xfId="5" applyFont="1" applyBorder="1"/>
    <xf numFmtId="164" fontId="1" fillId="2" borderId="0" xfId="5" applyFont="1" applyFill="1" applyBorder="1"/>
    <xf numFmtId="164" fontId="1" fillId="3" borderId="6" xfId="5" applyFont="1" applyFill="1" applyBorder="1"/>
    <xf numFmtId="10" fontId="0" fillId="2" borderId="6" xfId="6" applyNumberFormat="1" applyFont="1" applyFill="1" applyBorder="1"/>
    <xf numFmtId="0" fontId="1" fillId="0" borderId="0" xfId="4" applyAlignment="1">
      <alignment horizontal="center"/>
    </xf>
    <xf numFmtId="164" fontId="0" fillId="3" borderId="0" xfId="5" applyFont="1" applyFill="1" applyBorder="1"/>
    <xf numFmtId="164" fontId="1" fillId="0" borderId="6" xfId="5" applyFont="1" applyFill="1" applyBorder="1"/>
    <xf numFmtId="164" fontId="1" fillId="0" borderId="0" xfId="5" applyFont="1" applyFill="1" applyBorder="1"/>
    <xf numFmtId="10" fontId="0" fillId="0" borderId="6" xfId="6" applyNumberFormat="1" applyFont="1" applyBorder="1" applyAlignment="1">
      <alignment horizontal="center"/>
    </xf>
    <xf numFmtId="164" fontId="1" fillId="2" borderId="9" xfId="5" applyFont="1" applyFill="1" applyBorder="1"/>
    <xf numFmtId="164" fontId="1" fillId="2" borderId="5" xfId="5" applyFont="1" applyFill="1" applyBorder="1"/>
    <xf numFmtId="164" fontId="1" fillId="3" borderId="12" xfId="5" applyFont="1" applyFill="1" applyBorder="1"/>
    <xf numFmtId="164" fontId="0" fillId="0" borderId="9" xfId="5" applyFont="1" applyBorder="1"/>
    <xf numFmtId="10" fontId="0" fillId="2" borderId="9" xfId="6" applyNumberFormat="1" applyFont="1" applyFill="1" applyBorder="1"/>
    <xf numFmtId="0" fontId="1" fillId="0" borderId="5" xfId="4" applyBorder="1" applyAlignment="1">
      <alignment horizontal="center"/>
    </xf>
    <xf numFmtId="164" fontId="0" fillId="3" borderId="8" xfId="5" applyFont="1" applyFill="1" applyBorder="1"/>
    <xf numFmtId="164" fontId="1" fillId="0" borderId="0" xfId="5" applyFont="1"/>
    <xf numFmtId="164" fontId="0" fillId="0" borderId="0" xfId="5" applyFont="1"/>
    <xf numFmtId="164" fontId="0" fillId="0" borderId="10" xfId="5" applyFont="1" applyBorder="1"/>
    <xf numFmtId="0" fontId="2" fillId="0" borderId="18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9" xfId="4" applyFont="1" applyBorder="1" applyAlignment="1">
      <alignment horizontal="center" wrapText="1"/>
    </xf>
    <xf numFmtId="0" fontId="2" fillId="0" borderId="25" xfId="4" applyFont="1" applyBorder="1" applyAlignment="1">
      <alignment horizontal="center"/>
    </xf>
    <xf numFmtId="0" fontId="2" fillId="0" borderId="26" xfId="4" applyFont="1" applyBorder="1" applyAlignment="1">
      <alignment horizontal="center"/>
    </xf>
    <xf numFmtId="0" fontId="2" fillId="0" borderId="27" xfId="4" applyFont="1" applyBorder="1" applyAlignment="1">
      <alignment horizontal="center"/>
    </xf>
    <xf numFmtId="0" fontId="2" fillId="0" borderId="7" xfId="4" applyFont="1" applyBorder="1" applyAlignment="1">
      <alignment horizontal="center"/>
    </xf>
    <xf numFmtId="0" fontId="2" fillId="0" borderId="16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17" xfId="4" applyFont="1" applyBorder="1" applyAlignment="1">
      <alignment horizontal="center"/>
    </xf>
    <xf numFmtId="0" fontId="1" fillId="0" borderId="11" xfId="4" applyBorder="1"/>
    <xf numFmtId="0" fontId="1" fillId="0" borderId="1" xfId="4" applyBorder="1"/>
    <xf numFmtId="0" fontId="1" fillId="0" borderId="15" xfId="4" applyBorder="1"/>
    <xf numFmtId="164" fontId="1" fillId="0" borderId="11" xfId="5" applyFont="1" applyBorder="1"/>
    <xf numFmtId="164" fontId="1" fillId="0" borderId="1" xfId="5" applyFont="1" applyBorder="1"/>
    <xf numFmtId="164" fontId="1" fillId="0" borderId="15" xfId="5" applyFont="1" applyBorder="1"/>
    <xf numFmtId="164" fontId="1" fillId="2" borderId="11" xfId="5" applyFont="1" applyFill="1" applyBorder="1"/>
    <xf numFmtId="164" fontId="1" fillId="2" borderId="1" xfId="5" applyFont="1" applyFill="1" applyBorder="1"/>
    <xf numFmtId="164" fontId="1" fillId="2" borderId="15" xfId="5" applyFont="1" applyFill="1" applyBorder="1"/>
    <xf numFmtId="164" fontId="1" fillId="0" borderId="11" xfId="5" applyFont="1" applyFill="1" applyBorder="1"/>
    <xf numFmtId="164" fontId="1" fillId="0" borderId="1" xfId="5" applyFont="1" applyFill="1" applyBorder="1"/>
    <xf numFmtId="164" fontId="1" fillId="2" borderId="16" xfId="5" applyFont="1" applyFill="1" applyBorder="1"/>
    <xf numFmtId="164" fontId="1" fillId="2" borderId="2" xfId="5" applyFont="1" applyFill="1" applyBorder="1"/>
    <xf numFmtId="164" fontId="1" fillId="2" borderId="17" xfId="5" applyFont="1" applyFill="1" applyBorder="1"/>
    <xf numFmtId="164" fontId="0" fillId="0" borderId="22" xfId="5" applyFont="1" applyBorder="1"/>
    <xf numFmtId="164" fontId="0" fillId="0" borderId="12" xfId="5" applyFont="1" applyBorder="1"/>
    <xf numFmtId="0" fontId="1" fillId="0" borderId="7" xfId="4" applyBorder="1"/>
    <xf numFmtId="164" fontId="0" fillId="2" borderId="7" xfId="5" applyFont="1" applyFill="1" applyBorder="1"/>
    <xf numFmtId="164" fontId="0" fillId="0" borderId="7" xfId="5" applyFont="1" applyBorder="1"/>
    <xf numFmtId="164" fontId="0" fillId="3" borderId="7" xfId="5" applyFont="1" applyFill="1" applyBorder="1"/>
    <xf numFmtId="164" fontId="1" fillId="3" borderId="9" xfId="5" applyFont="1" applyFill="1" applyBorder="1"/>
    <xf numFmtId="0" fontId="1" fillId="4" borderId="20" xfId="4" applyFill="1" applyBorder="1" applyAlignment="1">
      <alignment horizontal="center" wrapText="1"/>
    </xf>
    <xf numFmtId="0" fontId="1" fillId="4" borderId="3" xfId="4" applyFill="1" applyBorder="1" applyAlignment="1">
      <alignment horizontal="center" wrapText="1"/>
    </xf>
    <xf numFmtId="0" fontId="1" fillId="4" borderId="3" xfId="4" applyFill="1" applyBorder="1"/>
    <xf numFmtId="0" fontId="1" fillId="4" borderId="21" xfId="4" applyFill="1" applyBorder="1" applyAlignment="1">
      <alignment horizontal="center"/>
    </xf>
    <xf numFmtId="0" fontId="1" fillId="4" borderId="18" xfId="4" applyFill="1" applyBorder="1"/>
    <xf numFmtId="0" fontId="1" fillId="4" borderId="18" xfId="4" applyFill="1" applyBorder="1" applyAlignment="1">
      <alignment horizontal="center" wrapText="1"/>
    </xf>
    <xf numFmtId="0" fontId="1" fillId="4" borderId="14" xfId="4" applyFill="1" applyBorder="1"/>
    <xf numFmtId="0" fontId="1" fillId="4" borderId="19" xfId="4" applyFill="1" applyBorder="1" applyAlignment="1">
      <alignment horizontal="center" wrapText="1"/>
    </xf>
    <xf numFmtId="0" fontId="9" fillId="0" borderId="6" xfId="4" applyFont="1" applyBorder="1"/>
    <xf numFmtId="0" fontId="11" fillId="0" borderId="0" xfId="4" applyFont="1"/>
    <xf numFmtId="164" fontId="2" fillId="0" borderId="0" xfId="5" applyFont="1"/>
    <xf numFmtId="164" fontId="10" fillId="0" borderId="10" xfId="5" applyFont="1" applyBorder="1"/>
    <xf numFmtId="164" fontId="1" fillId="5" borderId="15" xfId="2" applyFont="1" applyFill="1" applyBorder="1"/>
    <xf numFmtId="164" fontId="1" fillId="5" borderId="17" xfId="2" applyFont="1" applyFill="1" applyBorder="1"/>
    <xf numFmtId="164" fontId="1" fillId="5" borderId="15" xfId="5" applyFont="1" applyFill="1" applyBorder="1"/>
    <xf numFmtId="164" fontId="1" fillId="5" borderId="17" xfId="5" applyFont="1" applyFill="1" applyBorder="1"/>
    <xf numFmtId="164" fontId="1" fillId="5" borderId="0" xfId="5" applyFont="1" applyFill="1" applyBorder="1"/>
    <xf numFmtId="164" fontId="1" fillId="5" borderId="4" xfId="5" applyFont="1" applyFill="1" applyBorder="1"/>
    <xf numFmtId="164" fontId="1" fillId="5" borderId="5" xfId="5" applyFont="1" applyFill="1" applyBorder="1"/>
    <xf numFmtId="0" fontId="2" fillId="0" borderId="1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8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</cellXfs>
  <cellStyles count="7">
    <cellStyle name="Comma" xfId="2" builtinId="3"/>
    <cellStyle name="Comma 2" xfId="5" xr:uid="{74B695B6-158F-44A8-A006-7AE419933D77}"/>
    <cellStyle name="Normal" xfId="0" builtinId="0"/>
    <cellStyle name="Normal 2" xfId="1" xr:uid="{00000000-0005-0000-0000-000002000000}"/>
    <cellStyle name="Normal 3" xfId="4" xr:uid="{00000000-0005-0000-0000-000003000000}"/>
    <cellStyle name="Percent" xfId="3" builtinId="5"/>
    <cellStyle name="Percent 2" xfId="6" xr:uid="{C6BAE05B-264F-4D7E-AC08-7FFA9AA1FA3F}"/>
  </cellStyles>
  <dxfs count="0"/>
  <tableStyles count="0" defaultTableStyle="TableStyleMedium9" defaultPivotStyle="PivotStyleLight16"/>
  <colors>
    <mruColors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11</xdr:col>
      <xdr:colOff>305774</xdr:colOff>
      <xdr:row>47</xdr:row>
      <xdr:rowOff>86781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5FE38C-7C31-4279-EB29-17E7D8EEF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33350"/>
          <a:ext cx="6982799" cy="7563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11</xdr:col>
      <xdr:colOff>219075</xdr:colOff>
      <xdr:row>68</xdr:row>
      <xdr:rowOff>71808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6306CA-5A05-9B66-3873-FEF22948F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63200"/>
          <a:ext cx="6924675" cy="3148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82ADC-1275-4A99-9EF9-6A1A07690753}">
  <dimension ref="A1"/>
  <sheetViews>
    <sheetView workbookViewId="0">
      <selection activeCell="M47" sqref="M47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3CCD-6365-47DE-A47E-FE2F8A4093F3}">
  <sheetPr>
    <tabColor theme="4" tint="0.79998168889431442"/>
  </sheetPr>
  <dimension ref="A1:L27"/>
  <sheetViews>
    <sheetView zoomScale="80" zoomScaleNormal="80" workbookViewId="0">
      <selection activeCell="H35" sqref="H35"/>
    </sheetView>
  </sheetViews>
  <sheetFormatPr defaultColWidth="9.140625" defaultRowHeight="12.75" x14ac:dyDescent="0.2"/>
  <cols>
    <col min="1" max="1" width="20.5703125" style="40" customWidth="1"/>
    <col min="2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9.85546875" style="40" customWidth="1"/>
    <col min="12" max="12" width="16.5703125" style="40" bestFit="1" customWidth="1"/>
    <col min="13" max="14" width="9" style="40" customWidth="1"/>
    <col min="15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13.5" thickBot="1" x14ac:dyDescent="0.25">
      <c r="A8" s="38">
        <v>2022</v>
      </c>
      <c r="B8" s="134"/>
      <c r="C8" s="135"/>
      <c r="D8" s="135"/>
      <c r="E8" s="136"/>
      <c r="F8" s="95"/>
      <c r="G8" s="95"/>
      <c r="H8" s="95"/>
      <c r="J8" s="150"/>
      <c r="K8" s="95"/>
      <c r="L8" s="38" t="s">
        <v>25</v>
      </c>
    </row>
    <row r="9" spans="1:12" ht="13.5" thickBot="1" x14ac:dyDescent="0.25">
      <c r="A9" s="40" t="s">
        <v>2</v>
      </c>
      <c r="B9" s="137"/>
      <c r="C9" s="138"/>
      <c r="D9" s="138"/>
      <c r="E9" s="139"/>
      <c r="F9" s="101"/>
      <c r="G9" s="102">
        <v>20301.720000000008</v>
      </c>
      <c r="H9" s="103"/>
      <c r="J9" s="151">
        <v>759.9200000000003</v>
      </c>
      <c r="K9" s="95"/>
      <c r="L9" s="39">
        <f>SUM(F9:J9)</f>
        <v>21061.64000000001</v>
      </c>
    </row>
    <row r="10" spans="1:12" x14ac:dyDescent="0.2">
      <c r="B10" s="137"/>
      <c r="C10" s="138"/>
      <c r="D10" s="138"/>
      <c r="E10" s="139"/>
      <c r="F10" s="99"/>
      <c r="G10" s="103"/>
      <c r="H10" s="103"/>
      <c r="J10" s="152"/>
      <c r="K10" s="95"/>
    </row>
    <row r="11" spans="1:12" x14ac:dyDescent="0.2">
      <c r="A11" s="40" t="s">
        <v>3</v>
      </c>
      <c r="B11" s="140">
        <v>-10.8</v>
      </c>
      <c r="C11" s="141">
        <v>-19.260000000000002</v>
      </c>
      <c r="D11" s="141">
        <v>0</v>
      </c>
      <c r="E11" s="169">
        <v>350</v>
      </c>
      <c r="F11" s="107">
        <f>SUM(B11:E11)</f>
        <v>319.94</v>
      </c>
      <c r="G11" s="103">
        <f>F11+G9</f>
        <v>20621.660000000007</v>
      </c>
      <c r="H11" s="108">
        <v>5.7000000000000002E-3</v>
      </c>
      <c r="I11" s="109">
        <v>31</v>
      </c>
      <c r="J11" s="153">
        <f>ROUND(G9*H11/SUM($I$11:$I$22)*I11,2)</f>
        <v>9.83</v>
      </c>
      <c r="K11" s="95"/>
    </row>
    <row r="12" spans="1:12" x14ac:dyDescent="0.2">
      <c r="A12" s="40" t="s">
        <v>4</v>
      </c>
      <c r="B12" s="140">
        <v>-3.24</v>
      </c>
      <c r="C12" s="141">
        <v>-5.35</v>
      </c>
      <c r="D12" s="141">
        <v>0</v>
      </c>
      <c r="E12" s="169">
        <v>318.75</v>
      </c>
      <c r="F12" s="107">
        <f t="shared" ref="F12:F22" si="0">SUM(B12:E12)</f>
        <v>310.16000000000003</v>
      </c>
      <c r="G12" s="148">
        <f>G11+F12</f>
        <v>20931.820000000007</v>
      </c>
      <c r="H12" s="108">
        <v>5.7000000000000002E-3</v>
      </c>
      <c r="I12" s="109">
        <v>28</v>
      </c>
      <c r="J12" s="153">
        <f t="shared" ref="J12:J22" si="1">ROUND(G11*H12/SUM($I$11:$I$22)*I12,2)</f>
        <v>9.02</v>
      </c>
      <c r="K12" s="95"/>
    </row>
    <row r="13" spans="1:12" x14ac:dyDescent="0.2">
      <c r="A13" s="40" t="s">
        <v>5</v>
      </c>
      <c r="B13" s="140">
        <v>-6.48</v>
      </c>
      <c r="C13" s="141">
        <v>-9.6300000000000008</v>
      </c>
      <c r="D13" s="141">
        <v>0</v>
      </c>
      <c r="E13" s="169">
        <v>317.07</v>
      </c>
      <c r="F13" s="107">
        <f t="shared" si="0"/>
        <v>300.95999999999998</v>
      </c>
      <c r="G13" s="148">
        <f t="shared" ref="G13:G22" si="2">G12+F13</f>
        <v>21232.780000000006</v>
      </c>
      <c r="H13" s="108">
        <v>5.7000000000000002E-3</v>
      </c>
      <c r="I13" s="109">
        <v>31</v>
      </c>
      <c r="J13" s="153">
        <f t="shared" si="1"/>
        <v>10.130000000000001</v>
      </c>
      <c r="K13" s="95"/>
    </row>
    <row r="14" spans="1:12" x14ac:dyDescent="0.2">
      <c r="A14" s="40" t="s">
        <v>6</v>
      </c>
      <c r="B14" s="140">
        <v>-5.94</v>
      </c>
      <c r="C14" s="141">
        <v>-11.77</v>
      </c>
      <c r="D14" s="141">
        <v>0</v>
      </c>
      <c r="E14" s="169">
        <v>316.39999999999998</v>
      </c>
      <c r="F14" s="107">
        <f t="shared" si="0"/>
        <v>298.69</v>
      </c>
      <c r="G14" s="148">
        <f t="shared" si="2"/>
        <v>21531.470000000005</v>
      </c>
      <c r="H14" s="108">
        <v>1.0200000000000001E-2</v>
      </c>
      <c r="I14" s="109">
        <v>30</v>
      </c>
      <c r="J14" s="153">
        <f t="shared" si="1"/>
        <v>17.8</v>
      </c>
      <c r="K14" s="95"/>
    </row>
    <row r="15" spans="1:12" x14ac:dyDescent="0.2">
      <c r="A15" s="40" t="s">
        <v>7</v>
      </c>
      <c r="B15" s="140">
        <v>-2.7</v>
      </c>
      <c r="C15" s="141">
        <v>-5.35</v>
      </c>
      <c r="D15" s="141">
        <v>0</v>
      </c>
      <c r="E15" s="169">
        <v>316.73</v>
      </c>
      <c r="F15" s="107">
        <f t="shared" si="0"/>
        <v>308.68</v>
      </c>
      <c r="G15" s="148">
        <f t="shared" si="2"/>
        <v>21840.150000000005</v>
      </c>
      <c r="H15" s="108">
        <v>1.0200000000000001E-2</v>
      </c>
      <c r="I15" s="109">
        <v>31</v>
      </c>
      <c r="J15" s="153">
        <f t="shared" si="1"/>
        <v>18.649999999999999</v>
      </c>
      <c r="K15" s="95"/>
    </row>
    <row r="16" spans="1:12" x14ac:dyDescent="0.2">
      <c r="A16" s="40" t="s">
        <v>8</v>
      </c>
      <c r="B16" s="140">
        <v>-5.4</v>
      </c>
      <c r="C16" s="141">
        <v>-10.7</v>
      </c>
      <c r="D16" s="141">
        <v>0</v>
      </c>
      <c r="E16" s="169">
        <v>315.06</v>
      </c>
      <c r="F16" s="107">
        <f t="shared" si="0"/>
        <v>298.95999999999998</v>
      </c>
      <c r="G16" s="148">
        <f t="shared" si="2"/>
        <v>22139.110000000004</v>
      </c>
      <c r="H16" s="108">
        <v>1.0200000000000001E-2</v>
      </c>
      <c r="I16" s="109">
        <v>30</v>
      </c>
      <c r="J16" s="153">
        <f t="shared" si="1"/>
        <v>18.309999999999999</v>
      </c>
      <c r="K16" s="95"/>
    </row>
    <row r="17" spans="1:12" x14ac:dyDescent="0.2">
      <c r="A17" s="40" t="s">
        <v>9</v>
      </c>
      <c r="B17" s="140">
        <v>-2.7</v>
      </c>
      <c r="C17" s="141">
        <v>-3.21</v>
      </c>
      <c r="D17" s="141">
        <v>0</v>
      </c>
      <c r="E17" s="169">
        <v>315.73</v>
      </c>
      <c r="F17" s="107">
        <f t="shared" si="0"/>
        <v>309.82</v>
      </c>
      <c r="G17" s="148">
        <f t="shared" si="2"/>
        <v>22448.930000000004</v>
      </c>
      <c r="H17" s="108">
        <v>2.1999999999999999E-2</v>
      </c>
      <c r="I17" s="109">
        <v>31</v>
      </c>
      <c r="J17" s="153">
        <f t="shared" si="1"/>
        <v>41.37</v>
      </c>
      <c r="K17" s="95"/>
    </row>
    <row r="18" spans="1:12" x14ac:dyDescent="0.2">
      <c r="A18" s="40" t="s">
        <v>10</v>
      </c>
      <c r="B18" s="140">
        <v>-10.26</v>
      </c>
      <c r="C18" s="141">
        <v>-20.329999999999998</v>
      </c>
      <c r="D18" s="141">
        <v>0</v>
      </c>
      <c r="E18" s="169">
        <v>313.72000000000003</v>
      </c>
      <c r="F18" s="107">
        <f t="shared" si="0"/>
        <v>283.13000000000005</v>
      </c>
      <c r="G18" s="148">
        <f t="shared" si="2"/>
        <v>22732.060000000005</v>
      </c>
      <c r="H18" s="108">
        <v>2.1999999999999999E-2</v>
      </c>
      <c r="I18" s="109">
        <v>31</v>
      </c>
      <c r="J18" s="153">
        <f t="shared" si="1"/>
        <v>41.95</v>
      </c>
      <c r="K18" s="95"/>
    </row>
    <row r="19" spans="1:12" x14ac:dyDescent="0.2">
      <c r="A19" s="40" t="s">
        <v>11</v>
      </c>
      <c r="B19" s="140">
        <v>-3.78</v>
      </c>
      <c r="C19" s="141">
        <v>-6.42</v>
      </c>
      <c r="D19" s="141">
        <v>0</v>
      </c>
      <c r="E19" s="169">
        <v>309.36</v>
      </c>
      <c r="F19" s="107">
        <f t="shared" si="0"/>
        <v>299.16000000000003</v>
      </c>
      <c r="G19" s="148">
        <f t="shared" si="2"/>
        <v>23031.220000000005</v>
      </c>
      <c r="H19" s="108">
        <v>2.1999999999999999E-2</v>
      </c>
      <c r="I19" s="109">
        <v>30</v>
      </c>
      <c r="J19" s="153">
        <f t="shared" si="1"/>
        <v>41.1</v>
      </c>
      <c r="K19" s="95"/>
    </row>
    <row r="20" spans="1:12" x14ac:dyDescent="0.2">
      <c r="A20" s="40" t="s">
        <v>0</v>
      </c>
      <c r="B20" s="140">
        <v>-9.18</v>
      </c>
      <c r="C20" s="141">
        <v>-16.05</v>
      </c>
      <c r="D20" s="141">
        <v>0</v>
      </c>
      <c r="E20" s="169">
        <v>304.33</v>
      </c>
      <c r="F20" s="107">
        <f t="shared" si="0"/>
        <v>279.09999999999997</v>
      </c>
      <c r="G20" s="148">
        <f t="shared" si="2"/>
        <v>23310.320000000003</v>
      </c>
      <c r="H20" s="108">
        <v>3.8699999999999998E-2</v>
      </c>
      <c r="I20" s="109">
        <v>31</v>
      </c>
      <c r="J20" s="153">
        <f t="shared" si="1"/>
        <v>75.7</v>
      </c>
      <c r="K20" s="95"/>
    </row>
    <row r="21" spans="1:12" x14ac:dyDescent="0.2">
      <c r="A21" s="40" t="s">
        <v>12</v>
      </c>
      <c r="B21" s="140">
        <v>-11.88</v>
      </c>
      <c r="C21" s="141">
        <v>-19.260000000000002</v>
      </c>
      <c r="D21" s="141">
        <v>0</v>
      </c>
      <c r="E21" s="169">
        <v>304.33</v>
      </c>
      <c r="F21" s="107">
        <f t="shared" si="0"/>
        <v>273.19</v>
      </c>
      <c r="G21" s="148">
        <f t="shared" si="2"/>
        <v>23583.510000000002</v>
      </c>
      <c r="H21" s="108">
        <v>3.8699999999999998E-2</v>
      </c>
      <c r="I21" s="109">
        <v>30</v>
      </c>
      <c r="J21" s="153">
        <f t="shared" si="1"/>
        <v>74.150000000000006</v>
      </c>
      <c r="K21" s="95"/>
    </row>
    <row r="22" spans="1:12" x14ac:dyDescent="0.2">
      <c r="A22" s="40" t="s">
        <v>1</v>
      </c>
      <c r="B22" s="145">
        <v>-8.64</v>
      </c>
      <c r="C22" s="146">
        <v>-17.12</v>
      </c>
      <c r="D22" s="146">
        <v>0</v>
      </c>
      <c r="E22" s="170">
        <v>259.67</v>
      </c>
      <c r="F22" s="154">
        <f t="shared" si="0"/>
        <v>233.91000000000003</v>
      </c>
      <c r="G22" s="149">
        <f t="shared" si="2"/>
        <v>23817.420000000002</v>
      </c>
      <c r="H22" s="118">
        <v>3.8699999999999998E-2</v>
      </c>
      <c r="I22" s="119">
        <v>31</v>
      </c>
      <c r="J22" s="120">
        <f t="shared" si="1"/>
        <v>77.52</v>
      </c>
      <c r="K22" s="95"/>
    </row>
    <row r="23" spans="1:12" x14ac:dyDescent="0.2">
      <c r="B23" s="121"/>
      <c r="C23" s="121"/>
      <c r="D23" s="121"/>
      <c r="E23" s="121"/>
      <c r="F23" s="121"/>
      <c r="G23" s="122"/>
      <c r="H23" s="122"/>
    </row>
    <row r="24" spans="1:12" x14ac:dyDescent="0.2">
      <c r="A24" s="41" t="s">
        <v>20</v>
      </c>
      <c r="B24" s="121">
        <f>SUM(B11:B22)</f>
        <v>-81</v>
      </c>
      <c r="C24" s="121">
        <f t="shared" ref="C24:D24" si="3">SUM(C11:C22)</f>
        <v>-144.44999999999999</v>
      </c>
      <c r="D24" s="121">
        <f t="shared" si="3"/>
        <v>0</v>
      </c>
      <c r="E24" s="121">
        <f>SUM(E11:E22)</f>
        <v>3741.15</v>
      </c>
      <c r="F24" s="121">
        <f>SUM(F11:F22)</f>
        <v>3515.7</v>
      </c>
      <c r="G24" s="122"/>
      <c r="H24" s="122"/>
      <c r="I24" s="122"/>
      <c r="J24" s="121">
        <f>SUM(J11:J22)</f>
        <v>435.53</v>
      </c>
    </row>
    <row r="25" spans="1:12" ht="13.5" thickBot="1" x14ac:dyDescent="0.25">
      <c r="B25" s="122"/>
      <c r="C25" s="122"/>
      <c r="D25" s="122"/>
      <c r="E25" s="122"/>
      <c r="F25" s="122"/>
      <c r="G25" s="122"/>
      <c r="H25" s="122"/>
      <c r="I25" s="122"/>
      <c r="L25" s="41" t="s">
        <v>26</v>
      </c>
    </row>
    <row r="26" spans="1:12" ht="13.5" thickBot="1" x14ac:dyDescent="0.25">
      <c r="A26" s="41" t="s">
        <v>21</v>
      </c>
      <c r="B26" s="105"/>
      <c r="C26" s="105"/>
      <c r="D26" s="105"/>
      <c r="E26" s="105"/>
      <c r="F26" s="123">
        <f>F24+G9</f>
        <v>23817.420000000009</v>
      </c>
      <c r="G26" s="122"/>
      <c r="H26" s="122"/>
      <c r="I26" s="122"/>
      <c r="J26" s="123">
        <f>J24+J9</f>
        <v>1195.4500000000003</v>
      </c>
      <c r="L26" s="39">
        <f>SUM(F26:J26)</f>
        <v>25012.87000000001</v>
      </c>
    </row>
    <row r="27" spans="1:12" ht="13.5" thickTop="1" x14ac:dyDescent="0.2">
      <c r="B27" s="122"/>
      <c r="C27" s="122"/>
      <c r="D27" s="122"/>
      <c r="E27" s="122"/>
      <c r="F27" s="122"/>
      <c r="G27" s="122"/>
      <c r="H27" s="122"/>
      <c r="I27" s="122"/>
    </row>
  </sheetData>
  <mergeCells count="1">
    <mergeCell ref="B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43C7-D717-472E-84F8-F32FBD8A1A76}">
  <sheetPr>
    <tabColor theme="4" tint="0.79998168889431442"/>
  </sheetPr>
  <dimension ref="A1:L27"/>
  <sheetViews>
    <sheetView zoomScale="80" zoomScaleNormal="80" workbookViewId="0">
      <selection activeCell="G34" sqref="G34"/>
    </sheetView>
  </sheetViews>
  <sheetFormatPr defaultColWidth="9.140625" defaultRowHeight="12.75" x14ac:dyDescent="0.2"/>
  <cols>
    <col min="1" max="1" width="20.5703125" style="40" customWidth="1"/>
    <col min="2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9.85546875" style="40" customWidth="1"/>
    <col min="12" max="12" width="16.5703125" style="40" bestFit="1" customWidth="1"/>
    <col min="13" max="14" width="9" style="40" customWidth="1"/>
    <col min="15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13.5" thickBot="1" x14ac:dyDescent="0.25">
      <c r="A8" s="38">
        <v>2021</v>
      </c>
      <c r="B8" s="134"/>
      <c r="C8" s="135"/>
      <c r="D8" s="135"/>
      <c r="E8" s="136"/>
      <c r="F8" s="95"/>
      <c r="G8" s="95"/>
      <c r="H8" s="95"/>
      <c r="K8" s="95"/>
      <c r="L8" s="38" t="s">
        <v>25</v>
      </c>
    </row>
    <row r="9" spans="1:12" ht="13.5" thickBot="1" x14ac:dyDescent="0.25">
      <c r="A9" s="40" t="s">
        <v>2</v>
      </c>
      <c r="B9" s="137"/>
      <c r="C9" s="138"/>
      <c r="D9" s="138"/>
      <c r="E9" s="139"/>
      <c r="F9" s="101"/>
      <c r="G9" s="102">
        <v>16626.480000000007</v>
      </c>
      <c r="H9" s="103"/>
      <c r="J9" s="104">
        <v>655.21000000000026</v>
      </c>
      <c r="K9" s="95"/>
      <c r="L9" s="39">
        <f>SUM(F9:J9)</f>
        <v>17281.690000000006</v>
      </c>
    </row>
    <row r="10" spans="1:12" x14ac:dyDescent="0.2">
      <c r="B10" s="137"/>
      <c r="C10" s="138"/>
      <c r="D10" s="138"/>
      <c r="E10" s="139"/>
      <c r="F10" s="99"/>
      <c r="G10" s="103"/>
      <c r="H10" s="103"/>
      <c r="J10" s="105"/>
      <c r="K10" s="95"/>
    </row>
    <row r="11" spans="1:12" x14ac:dyDescent="0.2">
      <c r="A11" s="40" t="s">
        <v>3</v>
      </c>
      <c r="B11" s="140">
        <v>-5.0999999999999996</v>
      </c>
      <c r="C11" s="141">
        <v>-9.18</v>
      </c>
      <c r="D11" s="141">
        <v>0</v>
      </c>
      <c r="E11" s="169">
        <v>350</v>
      </c>
      <c r="F11" s="107">
        <f>SUM(B11:E11)</f>
        <v>335.72</v>
      </c>
      <c r="G11" s="103">
        <f>F11+G9</f>
        <v>16962.200000000008</v>
      </c>
      <c r="H11" s="108">
        <v>5.7000000000000002E-3</v>
      </c>
      <c r="I11" s="109">
        <v>31</v>
      </c>
      <c r="J11" s="110">
        <f>ROUND(G9*H11/SUM($I$11:$I$22)*I11,2)</f>
        <v>8.0500000000000007</v>
      </c>
      <c r="K11" s="95"/>
    </row>
    <row r="12" spans="1:12" x14ac:dyDescent="0.2">
      <c r="A12" s="40" t="s">
        <v>4</v>
      </c>
      <c r="B12" s="140">
        <v>-3.12</v>
      </c>
      <c r="C12" s="141">
        <v>-6.24</v>
      </c>
      <c r="D12" s="141">
        <v>0</v>
      </c>
      <c r="E12" s="169">
        <v>342.88</v>
      </c>
      <c r="F12" s="107">
        <f t="shared" ref="F12:F22" si="0">SUM(B12:E12)</f>
        <v>333.52</v>
      </c>
      <c r="G12" s="148">
        <f>G11+F12</f>
        <v>17295.720000000008</v>
      </c>
      <c r="H12" s="108">
        <v>5.7000000000000002E-3</v>
      </c>
      <c r="I12" s="109">
        <v>28</v>
      </c>
      <c r="J12" s="110">
        <f t="shared" ref="J12:J22" si="1">ROUND(G11*H12/SUM($I$11:$I$22)*I12,2)</f>
        <v>7.42</v>
      </c>
      <c r="K12" s="95"/>
    </row>
    <row r="13" spans="1:12" x14ac:dyDescent="0.2">
      <c r="A13" s="40" t="s">
        <v>5</v>
      </c>
      <c r="B13" s="140">
        <v>-7.8</v>
      </c>
      <c r="C13" s="141">
        <v>-13.52</v>
      </c>
      <c r="D13" s="141">
        <v>0</v>
      </c>
      <c r="E13" s="169">
        <v>340.2</v>
      </c>
      <c r="F13" s="107">
        <f t="shared" si="0"/>
        <v>318.88</v>
      </c>
      <c r="G13" s="148">
        <f t="shared" ref="G13:G22" si="2">G12+F13</f>
        <v>17614.600000000009</v>
      </c>
      <c r="H13" s="108">
        <v>5.7000000000000002E-3</v>
      </c>
      <c r="I13" s="109">
        <v>31</v>
      </c>
      <c r="J13" s="110">
        <f t="shared" si="1"/>
        <v>8.3699999999999992</v>
      </c>
      <c r="K13" s="95"/>
    </row>
    <row r="14" spans="1:12" x14ac:dyDescent="0.2">
      <c r="A14" s="40" t="s">
        <v>6</v>
      </c>
      <c r="B14" s="140">
        <v>-5.72</v>
      </c>
      <c r="C14" s="141">
        <v>-9.36</v>
      </c>
      <c r="D14" s="141">
        <v>0</v>
      </c>
      <c r="E14" s="169">
        <v>340.2</v>
      </c>
      <c r="F14" s="107">
        <f t="shared" si="0"/>
        <v>325.12</v>
      </c>
      <c r="G14" s="148">
        <f t="shared" si="2"/>
        <v>17939.720000000008</v>
      </c>
      <c r="H14" s="108">
        <v>5.7000000000000002E-3</v>
      </c>
      <c r="I14" s="109">
        <v>30</v>
      </c>
      <c r="J14" s="110">
        <f t="shared" si="1"/>
        <v>8.25</v>
      </c>
      <c r="K14" s="95"/>
    </row>
    <row r="15" spans="1:12" x14ac:dyDescent="0.2">
      <c r="A15" s="40" t="s">
        <v>7</v>
      </c>
      <c r="B15" s="140">
        <v>-5.72</v>
      </c>
      <c r="C15" s="141">
        <v>-12.48</v>
      </c>
      <c r="D15" s="141">
        <v>0</v>
      </c>
      <c r="E15" s="169">
        <v>316.73</v>
      </c>
      <c r="F15" s="107">
        <f t="shared" si="0"/>
        <v>298.53000000000003</v>
      </c>
      <c r="G15" s="148">
        <f t="shared" si="2"/>
        <v>18238.250000000007</v>
      </c>
      <c r="H15" s="108">
        <v>5.7000000000000002E-3</v>
      </c>
      <c r="I15" s="109">
        <v>31</v>
      </c>
      <c r="J15" s="110">
        <f t="shared" si="1"/>
        <v>8.68</v>
      </c>
      <c r="K15" s="95"/>
    </row>
    <row r="16" spans="1:12" x14ac:dyDescent="0.2">
      <c r="A16" s="40" t="s">
        <v>8</v>
      </c>
      <c r="B16" s="140">
        <v>-4.16</v>
      </c>
      <c r="C16" s="141">
        <v>-7.28</v>
      </c>
      <c r="D16" s="141">
        <v>0</v>
      </c>
      <c r="E16" s="169">
        <v>315.73</v>
      </c>
      <c r="F16" s="107">
        <f t="shared" si="0"/>
        <v>304.29000000000002</v>
      </c>
      <c r="G16" s="148">
        <f t="shared" si="2"/>
        <v>18542.540000000008</v>
      </c>
      <c r="H16" s="108">
        <v>5.7000000000000002E-3</v>
      </c>
      <c r="I16" s="109">
        <v>30</v>
      </c>
      <c r="J16" s="110">
        <f t="shared" si="1"/>
        <v>8.5399999999999991</v>
      </c>
      <c r="K16" s="95"/>
    </row>
    <row r="17" spans="1:12" x14ac:dyDescent="0.2">
      <c r="A17" s="40" t="s">
        <v>9</v>
      </c>
      <c r="B17" s="140">
        <v>-4.16</v>
      </c>
      <c r="C17" s="141">
        <v>-7.28</v>
      </c>
      <c r="D17" s="141">
        <v>0</v>
      </c>
      <c r="E17" s="169">
        <v>314.05</v>
      </c>
      <c r="F17" s="107">
        <f t="shared" si="0"/>
        <v>302.61</v>
      </c>
      <c r="G17" s="148">
        <f t="shared" si="2"/>
        <v>18845.150000000009</v>
      </c>
      <c r="H17" s="108">
        <v>5.7000000000000002E-3</v>
      </c>
      <c r="I17" s="109">
        <v>31</v>
      </c>
      <c r="J17" s="110">
        <f t="shared" si="1"/>
        <v>8.98</v>
      </c>
      <c r="K17" s="95"/>
    </row>
    <row r="18" spans="1:12" x14ac:dyDescent="0.2">
      <c r="A18" s="40" t="s">
        <v>10</v>
      </c>
      <c r="B18" s="140">
        <v>-8.32</v>
      </c>
      <c r="C18" s="141">
        <v>-16.64</v>
      </c>
      <c r="D18" s="141">
        <v>0</v>
      </c>
      <c r="E18" s="169">
        <v>312.70999999999998</v>
      </c>
      <c r="F18" s="107">
        <f t="shared" si="0"/>
        <v>287.75</v>
      </c>
      <c r="G18" s="148">
        <f t="shared" si="2"/>
        <v>19132.900000000009</v>
      </c>
      <c r="H18" s="108">
        <v>5.7000000000000002E-3</v>
      </c>
      <c r="I18" s="109">
        <v>31</v>
      </c>
      <c r="J18" s="110">
        <f t="shared" si="1"/>
        <v>9.1199999999999992</v>
      </c>
      <c r="K18" s="95"/>
    </row>
    <row r="19" spans="1:12" x14ac:dyDescent="0.2">
      <c r="A19" s="40" t="s">
        <v>11</v>
      </c>
      <c r="B19" s="140">
        <v>-9.8800000000000008</v>
      </c>
      <c r="C19" s="141">
        <v>-18.72</v>
      </c>
      <c r="D19" s="141">
        <v>0</v>
      </c>
      <c r="E19" s="169">
        <v>317.07</v>
      </c>
      <c r="F19" s="107">
        <f t="shared" si="0"/>
        <v>288.46999999999997</v>
      </c>
      <c r="G19" s="148">
        <f t="shared" si="2"/>
        <v>19421.37000000001</v>
      </c>
      <c r="H19" s="108">
        <v>5.7000000000000002E-3</v>
      </c>
      <c r="I19" s="109">
        <v>30</v>
      </c>
      <c r="J19" s="110">
        <f t="shared" si="1"/>
        <v>8.9600000000000009</v>
      </c>
      <c r="K19" s="95"/>
    </row>
    <row r="20" spans="1:12" x14ac:dyDescent="0.2">
      <c r="A20" s="40" t="s">
        <v>0</v>
      </c>
      <c r="B20" s="140">
        <v>-3.64</v>
      </c>
      <c r="C20" s="141">
        <v>-7.28</v>
      </c>
      <c r="D20" s="141">
        <v>0</v>
      </c>
      <c r="E20" s="169">
        <v>316.39999999999998</v>
      </c>
      <c r="F20" s="107">
        <f t="shared" si="0"/>
        <v>305.47999999999996</v>
      </c>
      <c r="G20" s="148">
        <f t="shared" si="2"/>
        <v>19726.850000000009</v>
      </c>
      <c r="H20" s="108">
        <v>5.7000000000000002E-3</v>
      </c>
      <c r="I20" s="109">
        <v>31</v>
      </c>
      <c r="J20" s="110">
        <f t="shared" si="1"/>
        <v>9.4</v>
      </c>
      <c r="K20" s="95"/>
    </row>
    <row r="21" spans="1:12" x14ac:dyDescent="0.2">
      <c r="A21" s="40" t="s">
        <v>12</v>
      </c>
      <c r="B21" s="140">
        <v>-3.12</v>
      </c>
      <c r="C21" s="141">
        <v>-7.28</v>
      </c>
      <c r="D21" s="141">
        <v>0</v>
      </c>
      <c r="E21" s="169">
        <v>316.39999999999998</v>
      </c>
      <c r="F21" s="107">
        <f t="shared" si="0"/>
        <v>306</v>
      </c>
      <c r="G21" s="148">
        <f t="shared" si="2"/>
        <v>20032.850000000009</v>
      </c>
      <c r="H21" s="108">
        <v>5.7000000000000002E-3</v>
      </c>
      <c r="I21" s="109">
        <v>30</v>
      </c>
      <c r="J21" s="110">
        <f t="shared" si="1"/>
        <v>9.24</v>
      </c>
      <c r="K21" s="95"/>
    </row>
    <row r="22" spans="1:12" x14ac:dyDescent="0.2">
      <c r="A22" s="40" t="s">
        <v>1</v>
      </c>
      <c r="B22" s="145">
        <v>-5.2</v>
      </c>
      <c r="C22" s="146">
        <v>-10.4</v>
      </c>
      <c r="D22" s="146">
        <v>0</v>
      </c>
      <c r="E22" s="170">
        <v>284.47000000000003</v>
      </c>
      <c r="F22" s="116">
        <f t="shared" si="0"/>
        <v>268.87</v>
      </c>
      <c r="G22" s="149">
        <f t="shared" si="2"/>
        <v>20301.720000000008</v>
      </c>
      <c r="H22" s="118">
        <v>5.7000000000000002E-3</v>
      </c>
      <c r="I22" s="119">
        <v>31</v>
      </c>
      <c r="J22" s="120">
        <f t="shared" si="1"/>
        <v>9.6999999999999993</v>
      </c>
      <c r="K22" s="95"/>
    </row>
    <row r="23" spans="1:12" x14ac:dyDescent="0.2">
      <c r="B23" s="121"/>
      <c r="C23" s="121"/>
      <c r="D23" s="121"/>
      <c r="E23" s="121"/>
      <c r="F23" s="121"/>
      <c r="G23" s="122"/>
      <c r="H23" s="122"/>
    </row>
    <row r="24" spans="1:12" x14ac:dyDescent="0.2">
      <c r="A24" s="41" t="s">
        <v>20</v>
      </c>
      <c r="B24" s="121">
        <f>SUM(B11:B22)</f>
        <v>-65.94</v>
      </c>
      <c r="C24" s="121">
        <f t="shared" ref="C24:D24" si="3">SUM(C11:C22)</f>
        <v>-125.66000000000001</v>
      </c>
      <c r="D24" s="121">
        <f t="shared" si="3"/>
        <v>0</v>
      </c>
      <c r="E24" s="121">
        <f>SUM(E11:E22)</f>
        <v>3866.84</v>
      </c>
      <c r="F24" s="121">
        <f>SUM(F11:F22)</f>
        <v>3675.24</v>
      </c>
      <c r="G24" s="122"/>
      <c r="H24" s="122"/>
      <c r="I24" s="122"/>
      <c r="J24" s="121">
        <f>SUM(J11:J22)</f>
        <v>104.71000000000001</v>
      </c>
    </row>
    <row r="25" spans="1:12" ht="13.5" thickBot="1" x14ac:dyDescent="0.25">
      <c r="B25" s="122"/>
      <c r="C25" s="122"/>
      <c r="D25" s="122"/>
      <c r="E25" s="122"/>
      <c r="F25" s="122"/>
      <c r="G25" s="122"/>
      <c r="H25" s="122"/>
      <c r="I25" s="122"/>
      <c r="L25" s="41" t="s">
        <v>26</v>
      </c>
    </row>
    <row r="26" spans="1:12" ht="13.5" thickBot="1" x14ac:dyDescent="0.25">
      <c r="A26" s="41" t="s">
        <v>21</v>
      </c>
      <c r="B26" s="105"/>
      <c r="C26" s="105"/>
      <c r="D26" s="105"/>
      <c r="E26" s="105"/>
      <c r="F26" s="123">
        <f>F24+G9</f>
        <v>20301.720000000008</v>
      </c>
      <c r="G26" s="122"/>
      <c r="H26" s="122"/>
      <c r="I26" s="122"/>
      <c r="J26" s="123">
        <f>J24+J9</f>
        <v>759.9200000000003</v>
      </c>
      <c r="L26" s="39">
        <f>SUM(F26:J26)</f>
        <v>21061.64000000001</v>
      </c>
    </row>
    <row r="27" spans="1:12" ht="13.5" thickTop="1" x14ac:dyDescent="0.2">
      <c r="B27" s="122"/>
      <c r="C27" s="122"/>
      <c r="D27" s="122"/>
      <c r="E27" s="122"/>
      <c r="F27" s="122"/>
      <c r="G27" s="122"/>
      <c r="H27" s="122"/>
      <c r="I27" s="122"/>
    </row>
  </sheetData>
  <mergeCells count="1">
    <mergeCell ref="B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7205B-DE49-4BC0-8E71-3D09794C7763}">
  <sheetPr>
    <tabColor theme="4" tint="0.79998168889431442"/>
  </sheetPr>
  <dimension ref="A1:L27"/>
  <sheetViews>
    <sheetView zoomScale="80" zoomScaleNormal="80" workbookViewId="0">
      <selection activeCell="H35" sqref="H35"/>
    </sheetView>
  </sheetViews>
  <sheetFormatPr defaultColWidth="9.140625" defaultRowHeight="12.75" x14ac:dyDescent="0.2"/>
  <cols>
    <col min="1" max="1" width="20.5703125" style="40" customWidth="1"/>
    <col min="2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9.85546875" style="40" customWidth="1"/>
    <col min="12" max="12" width="16.5703125" style="40" bestFit="1" customWidth="1"/>
    <col min="13" max="14" width="9" style="40" customWidth="1"/>
    <col min="15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13.5" thickBot="1" x14ac:dyDescent="0.25">
      <c r="A8" s="38">
        <v>2020</v>
      </c>
      <c r="B8" s="134"/>
      <c r="C8" s="135"/>
      <c r="D8" s="135"/>
      <c r="E8" s="136"/>
      <c r="F8" s="95"/>
      <c r="G8" s="95"/>
      <c r="H8" s="95"/>
      <c r="K8" s="95"/>
      <c r="L8" s="38" t="s">
        <v>25</v>
      </c>
    </row>
    <row r="9" spans="1:12" ht="13.5" thickBot="1" x14ac:dyDescent="0.25">
      <c r="A9" s="40" t="s">
        <v>2</v>
      </c>
      <c r="B9" s="137"/>
      <c r="C9" s="138"/>
      <c r="D9" s="138"/>
      <c r="E9" s="139"/>
      <c r="F9" s="101"/>
      <c r="G9" s="102">
        <v>12610.410000000007</v>
      </c>
      <c r="H9" s="103"/>
      <c r="J9" s="104">
        <v>464.66000000000031</v>
      </c>
      <c r="K9" s="95"/>
      <c r="L9" s="39">
        <f>SUM(F9:J9)</f>
        <v>13075.070000000007</v>
      </c>
    </row>
    <row r="10" spans="1:12" x14ac:dyDescent="0.2">
      <c r="B10" s="137"/>
      <c r="C10" s="138"/>
      <c r="D10" s="138"/>
      <c r="E10" s="139"/>
      <c r="F10" s="99"/>
      <c r="G10" s="103"/>
      <c r="H10" s="103"/>
      <c r="J10" s="105"/>
      <c r="K10" s="95"/>
    </row>
    <row r="11" spans="1:12" x14ac:dyDescent="0.2">
      <c r="A11" s="40" t="s">
        <v>3</v>
      </c>
      <c r="B11" s="140">
        <v>-23.97</v>
      </c>
      <c r="C11" s="141">
        <v>-39.78</v>
      </c>
      <c r="D11" s="141">
        <v>0</v>
      </c>
      <c r="E11" s="169">
        <v>350</v>
      </c>
      <c r="F11" s="107">
        <f>SUM(B11:E11)</f>
        <v>286.25</v>
      </c>
      <c r="G11" s="103">
        <f>F11+G9</f>
        <v>12896.660000000007</v>
      </c>
      <c r="H11" s="108">
        <v>2.18E-2</v>
      </c>
      <c r="I11" s="109">
        <v>31</v>
      </c>
      <c r="J11" s="110">
        <f>ROUND(G9*H11/SUM($I$11:$I$22)*I11,2)</f>
        <v>23.28</v>
      </c>
      <c r="K11" s="95"/>
    </row>
    <row r="12" spans="1:12" x14ac:dyDescent="0.2">
      <c r="A12" s="40" t="s">
        <v>4</v>
      </c>
      <c r="B12" s="140">
        <v>-10.71</v>
      </c>
      <c r="C12" s="141">
        <v>-12.24</v>
      </c>
      <c r="D12" s="141">
        <v>0</v>
      </c>
      <c r="E12" s="169">
        <v>414.27</v>
      </c>
      <c r="F12" s="107">
        <f t="shared" ref="F12:F22" si="0">SUM(B12:E12)</f>
        <v>391.32</v>
      </c>
      <c r="G12" s="148">
        <f>G11+F12</f>
        <v>13287.980000000007</v>
      </c>
      <c r="H12" s="108">
        <v>2.18E-2</v>
      </c>
      <c r="I12" s="109">
        <v>29</v>
      </c>
      <c r="J12" s="110">
        <f t="shared" ref="J12:J22" si="1">ROUND(G11*H12/SUM($I$11:$I$22)*I12,2)</f>
        <v>22.28</v>
      </c>
      <c r="K12" s="95"/>
    </row>
    <row r="13" spans="1:12" x14ac:dyDescent="0.2">
      <c r="A13" s="40" t="s">
        <v>5</v>
      </c>
      <c r="B13" s="140">
        <v>-19.89</v>
      </c>
      <c r="C13" s="141">
        <v>-30.6</v>
      </c>
      <c r="D13" s="141">
        <v>0</v>
      </c>
      <c r="E13" s="169">
        <v>414.27</v>
      </c>
      <c r="F13" s="107">
        <f t="shared" si="0"/>
        <v>363.78</v>
      </c>
      <c r="G13" s="148">
        <f t="shared" ref="G13:G22" si="2">G12+F13</f>
        <v>13651.760000000007</v>
      </c>
      <c r="H13" s="108">
        <v>2.18E-2</v>
      </c>
      <c r="I13" s="109">
        <v>31</v>
      </c>
      <c r="J13" s="110">
        <f t="shared" si="1"/>
        <v>24.54</v>
      </c>
      <c r="K13" s="95"/>
    </row>
    <row r="14" spans="1:12" x14ac:dyDescent="0.2">
      <c r="A14" s="40" t="s">
        <v>6</v>
      </c>
      <c r="B14" s="140">
        <v>-10.71</v>
      </c>
      <c r="C14" s="141">
        <v>-19.38</v>
      </c>
      <c r="D14" s="141">
        <v>0</v>
      </c>
      <c r="E14" s="169">
        <v>411.59</v>
      </c>
      <c r="F14" s="107">
        <f t="shared" si="0"/>
        <v>381.5</v>
      </c>
      <c r="G14" s="148">
        <f t="shared" si="2"/>
        <v>14033.260000000007</v>
      </c>
      <c r="H14" s="108">
        <v>2.18E-2</v>
      </c>
      <c r="I14" s="109">
        <v>30</v>
      </c>
      <c r="J14" s="110">
        <f t="shared" si="1"/>
        <v>24.39</v>
      </c>
      <c r="K14" s="95"/>
    </row>
    <row r="15" spans="1:12" x14ac:dyDescent="0.2">
      <c r="A15" s="40" t="s">
        <v>7</v>
      </c>
      <c r="B15" s="140">
        <v>-15.3</v>
      </c>
      <c r="C15" s="141">
        <v>-24.48</v>
      </c>
      <c r="D15" s="141">
        <v>0</v>
      </c>
      <c r="E15" s="169">
        <v>410.92</v>
      </c>
      <c r="F15" s="107">
        <f t="shared" si="0"/>
        <v>371.14</v>
      </c>
      <c r="G15" s="148">
        <f t="shared" si="2"/>
        <v>14404.400000000007</v>
      </c>
      <c r="H15" s="108">
        <v>2.18E-2</v>
      </c>
      <c r="I15" s="109">
        <v>31</v>
      </c>
      <c r="J15" s="110">
        <f t="shared" si="1"/>
        <v>25.91</v>
      </c>
      <c r="K15" s="95"/>
    </row>
    <row r="16" spans="1:12" x14ac:dyDescent="0.2">
      <c r="A16" s="40" t="s">
        <v>8</v>
      </c>
      <c r="B16" s="140">
        <v>-13.77</v>
      </c>
      <c r="C16" s="141">
        <v>-23.46</v>
      </c>
      <c r="D16" s="141">
        <v>0</v>
      </c>
      <c r="E16" s="169">
        <v>408.91</v>
      </c>
      <c r="F16" s="107">
        <f t="shared" si="0"/>
        <v>371.68</v>
      </c>
      <c r="G16" s="148">
        <f t="shared" si="2"/>
        <v>14776.080000000007</v>
      </c>
      <c r="H16" s="108">
        <v>2.18E-2</v>
      </c>
      <c r="I16" s="109">
        <v>30</v>
      </c>
      <c r="J16" s="110">
        <f t="shared" si="1"/>
        <v>25.74</v>
      </c>
      <c r="K16" s="95"/>
    </row>
    <row r="17" spans="1:12" x14ac:dyDescent="0.2">
      <c r="A17" s="40" t="s">
        <v>9</v>
      </c>
      <c r="B17" s="140">
        <v>-22.95</v>
      </c>
      <c r="C17" s="141">
        <v>-41.82</v>
      </c>
      <c r="D17" s="141">
        <v>0</v>
      </c>
      <c r="E17" s="169">
        <v>290.58999999999997</v>
      </c>
      <c r="F17" s="107">
        <f t="shared" si="0"/>
        <v>225.82</v>
      </c>
      <c r="G17" s="148">
        <f t="shared" si="2"/>
        <v>15001.900000000007</v>
      </c>
      <c r="H17" s="108">
        <v>5.7000000000000002E-3</v>
      </c>
      <c r="I17" s="109">
        <v>31</v>
      </c>
      <c r="J17" s="110">
        <f t="shared" si="1"/>
        <v>7.13</v>
      </c>
      <c r="K17" s="95"/>
    </row>
    <row r="18" spans="1:12" x14ac:dyDescent="0.2">
      <c r="A18" s="40" t="s">
        <v>10</v>
      </c>
      <c r="B18" s="140">
        <v>-11.73</v>
      </c>
      <c r="C18" s="141">
        <v>-19.38</v>
      </c>
      <c r="D18" s="141">
        <v>0</v>
      </c>
      <c r="E18" s="169">
        <v>349.25</v>
      </c>
      <c r="F18" s="107">
        <f t="shared" si="0"/>
        <v>318.14</v>
      </c>
      <c r="G18" s="148">
        <f t="shared" si="2"/>
        <v>15320.040000000006</v>
      </c>
      <c r="H18" s="108">
        <v>5.7000000000000002E-3</v>
      </c>
      <c r="I18" s="109">
        <v>31</v>
      </c>
      <c r="J18" s="110">
        <f t="shared" si="1"/>
        <v>7.24</v>
      </c>
      <c r="K18" s="95"/>
    </row>
    <row r="19" spans="1:12" x14ac:dyDescent="0.2">
      <c r="A19" s="40" t="s">
        <v>11</v>
      </c>
      <c r="B19" s="140">
        <v>-15.3</v>
      </c>
      <c r="C19" s="141">
        <v>-26.52</v>
      </c>
      <c r="D19" s="141">
        <v>0</v>
      </c>
      <c r="E19" s="169">
        <v>354.61</v>
      </c>
      <c r="F19" s="107">
        <f t="shared" si="0"/>
        <v>312.79000000000002</v>
      </c>
      <c r="G19" s="148">
        <f t="shared" si="2"/>
        <v>15632.830000000007</v>
      </c>
      <c r="H19" s="108">
        <v>5.7000000000000002E-3</v>
      </c>
      <c r="I19" s="109">
        <v>30</v>
      </c>
      <c r="J19" s="110">
        <f t="shared" si="1"/>
        <v>7.16</v>
      </c>
      <c r="K19" s="95"/>
    </row>
    <row r="20" spans="1:12" x14ac:dyDescent="0.2">
      <c r="A20" s="40" t="s">
        <v>0</v>
      </c>
      <c r="B20" s="140">
        <v>-12.24</v>
      </c>
      <c r="C20" s="141">
        <v>-18.36</v>
      </c>
      <c r="D20" s="141">
        <v>0</v>
      </c>
      <c r="E20" s="169">
        <v>355.61</v>
      </c>
      <c r="F20" s="107">
        <f t="shared" si="0"/>
        <v>325.01</v>
      </c>
      <c r="G20" s="148">
        <f t="shared" si="2"/>
        <v>15957.840000000007</v>
      </c>
      <c r="H20" s="108">
        <v>5.7000000000000002E-3</v>
      </c>
      <c r="I20" s="109">
        <v>31</v>
      </c>
      <c r="J20" s="110">
        <f t="shared" si="1"/>
        <v>7.55</v>
      </c>
      <c r="K20" s="95"/>
    </row>
    <row r="21" spans="1:12" x14ac:dyDescent="0.2">
      <c r="A21" s="40" t="s">
        <v>12</v>
      </c>
      <c r="B21" s="140">
        <v>-7.14</v>
      </c>
      <c r="C21" s="141">
        <v>-10.199999999999999</v>
      </c>
      <c r="D21" s="141">
        <v>0</v>
      </c>
      <c r="E21" s="169">
        <v>355.61</v>
      </c>
      <c r="F21" s="107">
        <f t="shared" si="0"/>
        <v>338.27000000000004</v>
      </c>
      <c r="G21" s="148">
        <f t="shared" si="2"/>
        <v>16296.110000000008</v>
      </c>
      <c r="H21" s="108">
        <v>5.7000000000000002E-3</v>
      </c>
      <c r="I21" s="109">
        <v>30</v>
      </c>
      <c r="J21" s="110">
        <f t="shared" si="1"/>
        <v>7.46</v>
      </c>
      <c r="K21" s="95"/>
    </row>
    <row r="22" spans="1:12" x14ac:dyDescent="0.2">
      <c r="A22" s="40" t="s">
        <v>1</v>
      </c>
      <c r="B22" s="145">
        <v>-9.18</v>
      </c>
      <c r="C22" s="146">
        <v>-16.32</v>
      </c>
      <c r="D22" s="146">
        <v>0</v>
      </c>
      <c r="E22" s="170">
        <v>355.87</v>
      </c>
      <c r="F22" s="116">
        <f t="shared" si="0"/>
        <v>330.37</v>
      </c>
      <c r="G22" s="149">
        <f t="shared" si="2"/>
        <v>16626.480000000007</v>
      </c>
      <c r="H22" s="118">
        <v>5.7000000000000002E-3</v>
      </c>
      <c r="I22" s="119">
        <v>31</v>
      </c>
      <c r="J22" s="120">
        <f t="shared" si="1"/>
        <v>7.87</v>
      </c>
      <c r="K22" s="95"/>
    </row>
    <row r="23" spans="1:12" x14ac:dyDescent="0.2">
      <c r="B23" s="121"/>
      <c r="C23" s="121"/>
      <c r="D23" s="121"/>
      <c r="E23" s="121"/>
      <c r="F23" s="121"/>
      <c r="G23" s="122"/>
      <c r="H23" s="122"/>
    </row>
    <row r="24" spans="1:12" x14ac:dyDescent="0.2">
      <c r="A24" s="41" t="s">
        <v>20</v>
      </c>
      <c r="B24" s="121">
        <f>SUM(B11:B22)</f>
        <v>-172.89000000000001</v>
      </c>
      <c r="C24" s="121">
        <f t="shared" ref="C24:D24" si="3">SUM(C11:C22)</f>
        <v>-282.53999999999996</v>
      </c>
      <c r="D24" s="121">
        <f t="shared" si="3"/>
        <v>0</v>
      </c>
      <c r="E24" s="121">
        <f>SUM(E11:E22)</f>
        <v>4471.5</v>
      </c>
      <c r="F24" s="121">
        <f>SUM(F11:F22)</f>
        <v>4016.0699999999993</v>
      </c>
      <c r="G24" s="122"/>
      <c r="H24" s="122"/>
      <c r="I24" s="122"/>
      <c r="J24" s="121">
        <f>SUM(J11:J22)</f>
        <v>190.55</v>
      </c>
    </row>
    <row r="25" spans="1:12" ht="13.5" thickBot="1" x14ac:dyDescent="0.25">
      <c r="B25" s="122"/>
      <c r="C25" s="122"/>
      <c r="D25" s="122"/>
      <c r="E25" s="122"/>
      <c r="F25" s="122"/>
      <c r="G25" s="122"/>
      <c r="H25" s="122"/>
      <c r="I25" s="122"/>
      <c r="L25" s="41" t="s">
        <v>26</v>
      </c>
    </row>
    <row r="26" spans="1:12" ht="13.5" thickBot="1" x14ac:dyDescent="0.25">
      <c r="A26" s="41" t="s">
        <v>21</v>
      </c>
      <c r="B26" s="105"/>
      <c r="C26" s="105"/>
      <c r="D26" s="105"/>
      <c r="E26" s="105"/>
      <c r="F26" s="123">
        <f>F24+G9</f>
        <v>16626.480000000007</v>
      </c>
      <c r="G26" s="122"/>
      <c r="H26" s="122"/>
      <c r="I26" s="122"/>
      <c r="J26" s="123">
        <f>J24+J9</f>
        <v>655.21000000000026</v>
      </c>
      <c r="L26" s="39">
        <f>SUM(F26:J26)</f>
        <v>17281.690000000006</v>
      </c>
    </row>
    <row r="27" spans="1:12" ht="13.5" thickTop="1" x14ac:dyDescent="0.2">
      <c r="B27" s="122"/>
      <c r="C27" s="122"/>
      <c r="D27" s="122"/>
      <c r="E27" s="122"/>
      <c r="F27" s="122"/>
      <c r="G27" s="122"/>
      <c r="H27" s="122"/>
      <c r="I27" s="122"/>
    </row>
  </sheetData>
  <mergeCells count="1">
    <mergeCell ref="B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F3E4E-5BAB-4801-9F4D-1B7784F4E174}">
  <sheetPr>
    <tabColor theme="4" tint="0.79998168889431442"/>
  </sheetPr>
  <dimension ref="A1:L28"/>
  <sheetViews>
    <sheetView zoomScale="80" zoomScaleNormal="80" workbookViewId="0">
      <selection activeCell="I39" sqref="I39"/>
    </sheetView>
  </sheetViews>
  <sheetFormatPr defaultColWidth="9.140625" defaultRowHeight="12.75" x14ac:dyDescent="0.2"/>
  <cols>
    <col min="1" max="1" width="20.5703125" style="40" customWidth="1"/>
    <col min="2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9.85546875" style="40" customWidth="1"/>
    <col min="12" max="12" width="16.5703125" style="40" bestFit="1" customWidth="1"/>
    <col min="13" max="14" width="9" style="40" customWidth="1"/>
    <col min="15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13.5" thickBot="1" x14ac:dyDescent="0.25">
      <c r="B8" s="134"/>
      <c r="C8" s="135"/>
      <c r="D8" s="135"/>
      <c r="E8" s="136"/>
      <c r="F8" s="95"/>
      <c r="G8" s="95"/>
      <c r="H8" s="95"/>
      <c r="K8" s="95"/>
      <c r="L8" s="38" t="s">
        <v>25</v>
      </c>
    </row>
    <row r="9" spans="1:12" ht="13.5" thickBot="1" x14ac:dyDescent="0.25">
      <c r="A9" s="40" t="s">
        <v>2</v>
      </c>
      <c r="B9" s="137"/>
      <c r="C9" s="138"/>
      <c r="D9" s="138"/>
      <c r="E9" s="139"/>
      <c r="F9" s="101"/>
      <c r="G9" s="102">
        <v>8477.1500000000087</v>
      </c>
      <c r="H9" s="103"/>
      <c r="J9" s="104">
        <v>232.64000000000033</v>
      </c>
      <c r="K9" s="95"/>
      <c r="L9" s="39">
        <f>SUM(F9:J9)</f>
        <v>8709.7900000000081</v>
      </c>
    </row>
    <row r="10" spans="1:12" x14ac:dyDescent="0.2">
      <c r="B10" s="137"/>
      <c r="C10" s="138"/>
      <c r="D10" s="138"/>
      <c r="E10" s="139"/>
      <c r="F10" s="99"/>
      <c r="G10" s="103"/>
      <c r="H10" s="103"/>
      <c r="J10" s="105"/>
      <c r="K10" s="95"/>
    </row>
    <row r="11" spans="1:12" x14ac:dyDescent="0.2">
      <c r="A11" s="40" t="s">
        <v>3</v>
      </c>
      <c r="B11" s="140">
        <v>-3.75</v>
      </c>
      <c r="C11" s="141">
        <v>-5</v>
      </c>
      <c r="D11" s="141">
        <v>0</v>
      </c>
      <c r="E11" s="169">
        <v>358.84</v>
      </c>
      <c r="F11" s="107">
        <f>SUM(B11:E11)</f>
        <v>350.09</v>
      </c>
      <c r="G11" s="103">
        <f>F11+G9</f>
        <v>8827.2400000000089</v>
      </c>
      <c r="H11" s="108">
        <v>2.4500000000000001E-2</v>
      </c>
      <c r="I11" s="109">
        <v>31</v>
      </c>
      <c r="J11" s="110">
        <f>ROUND(G9*H11/SUM($I$11:$I$23)*I11,2)</f>
        <v>17.64</v>
      </c>
      <c r="K11" s="95"/>
    </row>
    <row r="12" spans="1:12" x14ac:dyDescent="0.2">
      <c r="A12" s="40" t="s">
        <v>15</v>
      </c>
      <c r="B12" s="143"/>
      <c r="C12" s="144"/>
      <c r="D12" s="144"/>
      <c r="E12" s="169"/>
      <c r="F12" s="102"/>
      <c r="G12" s="103">
        <f>G11+F12</f>
        <v>8827.2400000000089</v>
      </c>
      <c r="H12" s="113" t="s">
        <v>24</v>
      </c>
      <c r="I12" s="109"/>
      <c r="J12" s="104"/>
      <c r="K12" s="95"/>
    </row>
    <row r="13" spans="1:12" x14ac:dyDescent="0.2">
      <c r="A13" s="40" t="s">
        <v>4</v>
      </c>
      <c r="B13" s="140">
        <v>-6.75</v>
      </c>
      <c r="C13" s="141">
        <v>-11</v>
      </c>
      <c r="D13" s="141">
        <v>0</v>
      </c>
      <c r="E13" s="169">
        <v>358.84</v>
      </c>
      <c r="F13" s="107">
        <f t="shared" ref="F13:F23" si="0">SUM(B13:E13)</f>
        <v>341.09</v>
      </c>
      <c r="G13" s="103">
        <f>G12+F13</f>
        <v>9168.330000000009</v>
      </c>
      <c r="H13" s="108">
        <v>2.4500000000000001E-2</v>
      </c>
      <c r="I13" s="109">
        <v>28</v>
      </c>
      <c r="J13" s="110">
        <f>ROUND(G11*H13/SUM($I$11:$I$23)*I13,2)</f>
        <v>16.59</v>
      </c>
      <c r="K13" s="95"/>
    </row>
    <row r="14" spans="1:12" x14ac:dyDescent="0.2">
      <c r="A14" s="40" t="s">
        <v>5</v>
      </c>
      <c r="B14" s="140">
        <v>-3.5</v>
      </c>
      <c r="C14" s="141">
        <v>-7</v>
      </c>
      <c r="D14" s="141">
        <v>0</v>
      </c>
      <c r="E14" s="169">
        <v>354.29</v>
      </c>
      <c r="F14" s="107">
        <f t="shared" si="0"/>
        <v>343.79</v>
      </c>
      <c r="G14" s="103">
        <f t="shared" ref="G14:G18" si="1">G13+F14</f>
        <v>9512.1200000000099</v>
      </c>
      <c r="H14" s="108">
        <v>2.4500000000000001E-2</v>
      </c>
      <c r="I14" s="109">
        <v>31</v>
      </c>
      <c r="J14" s="110">
        <f>ROUND(G13*H14/SUM($I$11:$I$23)*I14,2)</f>
        <v>19.079999999999998</v>
      </c>
      <c r="K14" s="95"/>
    </row>
    <row r="15" spans="1:12" x14ac:dyDescent="0.2">
      <c r="A15" s="40" t="s">
        <v>6</v>
      </c>
      <c r="B15" s="140">
        <v>-6</v>
      </c>
      <c r="C15" s="141">
        <v>-9.5</v>
      </c>
      <c r="D15" s="141">
        <v>0</v>
      </c>
      <c r="E15" s="169">
        <v>355.88</v>
      </c>
      <c r="F15" s="107">
        <f t="shared" si="0"/>
        <v>340.38</v>
      </c>
      <c r="G15" s="103">
        <f t="shared" si="1"/>
        <v>9852.5000000000091</v>
      </c>
      <c r="H15" s="108">
        <v>2.18E-2</v>
      </c>
      <c r="I15" s="109">
        <v>30</v>
      </c>
      <c r="J15" s="110">
        <f>ROUND(G14*H15/SUM($I$11:$I$23)*I15,2)</f>
        <v>17.04</v>
      </c>
      <c r="K15" s="95"/>
    </row>
    <row r="16" spans="1:12" x14ac:dyDescent="0.2">
      <c r="A16" s="40" t="s">
        <v>7</v>
      </c>
      <c r="B16" s="140">
        <v>-19</v>
      </c>
      <c r="C16" s="141">
        <v>-24</v>
      </c>
      <c r="D16" s="141">
        <v>0</v>
      </c>
      <c r="E16" s="169">
        <v>722.17</v>
      </c>
      <c r="F16" s="107">
        <f t="shared" si="0"/>
        <v>679.17</v>
      </c>
      <c r="G16" s="103">
        <f t="shared" si="1"/>
        <v>10531.670000000009</v>
      </c>
      <c r="H16" s="108">
        <v>2.18E-2</v>
      </c>
      <c r="I16" s="109">
        <v>31</v>
      </c>
      <c r="J16" s="110">
        <f>ROUND(G15*H16/SUM($I$11:$I$23)*I16,2)</f>
        <v>18.239999999999998</v>
      </c>
      <c r="K16" s="95"/>
    </row>
    <row r="17" spans="1:12" x14ac:dyDescent="0.2">
      <c r="A17" s="40" t="s">
        <v>8</v>
      </c>
      <c r="B17" s="140">
        <v>-22.5</v>
      </c>
      <c r="C17" s="141">
        <v>-19</v>
      </c>
      <c r="D17" s="141">
        <v>0</v>
      </c>
      <c r="E17" s="169">
        <v>0</v>
      </c>
      <c r="F17" s="107">
        <f t="shared" si="0"/>
        <v>-41.5</v>
      </c>
      <c r="G17" s="103">
        <f t="shared" si="1"/>
        <v>10490.170000000009</v>
      </c>
      <c r="H17" s="108">
        <v>2.18E-2</v>
      </c>
      <c r="I17" s="109">
        <v>30</v>
      </c>
      <c r="J17" s="110">
        <f>ROUND(G16*H17/SUM($I$11:$I$23)*I17,2)</f>
        <v>18.87</v>
      </c>
      <c r="K17" s="95"/>
    </row>
    <row r="18" spans="1:12" x14ac:dyDescent="0.2">
      <c r="A18" s="40" t="s">
        <v>9</v>
      </c>
      <c r="B18" s="140">
        <v>-11.5</v>
      </c>
      <c r="C18" s="141">
        <v>-19</v>
      </c>
      <c r="D18" s="141">
        <v>0</v>
      </c>
      <c r="E18" s="169">
        <v>363.66</v>
      </c>
      <c r="F18" s="107">
        <f t="shared" si="0"/>
        <v>333.16</v>
      </c>
      <c r="G18" s="103">
        <f t="shared" si="1"/>
        <v>10823.330000000009</v>
      </c>
      <c r="H18" s="108">
        <v>2.18E-2</v>
      </c>
      <c r="I18" s="109">
        <v>31</v>
      </c>
      <c r="J18" s="110">
        <f>ROUND(G17*H18/SUM($I$11:$I$23)*I18,2)</f>
        <v>19.420000000000002</v>
      </c>
      <c r="K18" s="95"/>
    </row>
    <row r="19" spans="1:12" x14ac:dyDescent="0.2">
      <c r="A19" s="40" t="s">
        <v>10</v>
      </c>
      <c r="B19" s="140">
        <v>-18</v>
      </c>
      <c r="C19" s="141">
        <v>-25</v>
      </c>
      <c r="D19" s="141">
        <v>0</v>
      </c>
      <c r="E19" s="169">
        <v>388.8</v>
      </c>
      <c r="F19" s="107">
        <f t="shared" si="0"/>
        <v>345.8</v>
      </c>
      <c r="G19" s="103">
        <f>G18+F19</f>
        <v>11169.130000000008</v>
      </c>
      <c r="H19" s="108">
        <v>2.18E-2</v>
      </c>
      <c r="I19" s="109">
        <v>31</v>
      </c>
      <c r="J19" s="110">
        <f t="shared" ref="J19:J23" si="2">ROUND(G18*H19/SUM($I$11:$I$23)*I19,2)</f>
        <v>20.04</v>
      </c>
      <c r="K19" s="95"/>
    </row>
    <row r="20" spans="1:12" x14ac:dyDescent="0.2">
      <c r="A20" s="40" t="s">
        <v>11</v>
      </c>
      <c r="B20" s="140">
        <v>-17.5</v>
      </c>
      <c r="C20" s="141">
        <v>-22</v>
      </c>
      <c r="D20" s="141">
        <v>0</v>
      </c>
      <c r="E20" s="169">
        <v>388.46</v>
      </c>
      <c r="F20" s="107">
        <f t="shared" si="0"/>
        <v>348.96</v>
      </c>
      <c r="G20" s="103">
        <f t="shared" ref="G20:G23" si="3">G19+F20</f>
        <v>11518.090000000007</v>
      </c>
      <c r="H20" s="108">
        <v>2.18E-2</v>
      </c>
      <c r="I20" s="109">
        <v>30</v>
      </c>
      <c r="J20" s="110">
        <f t="shared" si="2"/>
        <v>20.010000000000002</v>
      </c>
      <c r="K20" s="95"/>
    </row>
    <row r="21" spans="1:12" x14ac:dyDescent="0.2">
      <c r="A21" s="40" t="s">
        <v>0</v>
      </c>
      <c r="B21" s="140">
        <v>-28</v>
      </c>
      <c r="C21" s="141">
        <v>-53</v>
      </c>
      <c r="D21" s="141">
        <v>0</v>
      </c>
      <c r="E21" s="169">
        <v>391.14</v>
      </c>
      <c r="F21" s="107">
        <f t="shared" si="0"/>
        <v>310.14</v>
      </c>
      <c r="G21" s="103">
        <f t="shared" si="3"/>
        <v>11828.230000000007</v>
      </c>
      <c r="H21" s="108">
        <v>2.18E-2</v>
      </c>
      <c r="I21" s="109">
        <v>31</v>
      </c>
      <c r="J21" s="110">
        <f t="shared" si="2"/>
        <v>21.33</v>
      </c>
      <c r="K21" s="95"/>
    </row>
    <row r="22" spans="1:12" x14ac:dyDescent="0.2">
      <c r="A22" s="40" t="s">
        <v>12</v>
      </c>
      <c r="B22" s="140">
        <v>-19.5</v>
      </c>
      <c r="C22" s="141">
        <v>-37</v>
      </c>
      <c r="D22" s="141">
        <v>0</v>
      </c>
      <c r="E22" s="169">
        <v>416.28</v>
      </c>
      <c r="F22" s="107">
        <f t="shared" si="0"/>
        <v>359.78</v>
      </c>
      <c r="G22" s="103">
        <f t="shared" si="3"/>
        <v>12188.010000000007</v>
      </c>
      <c r="H22" s="108">
        <v>2.18E-2</v>
      </c>
      <c r="I22" s="109">
        <v>30</v>
      </c>
      <c r="J22" s="110">
        <f t="shared" si="2"/>
        <v>21.19</v>
      </c>
      <c r="K22" s="95"/>
    </row>
    <row r="23" spans="1:12" x14ac:dyDescent="0.2">
      <c r="A23" s="40" t="s">
        <v>1</v>
      </c>
      <c r="B23" s="145">
        <v>-20.5</v>
      </c>
      <c r="C23" s="146">
        <v>-41</v>
      </c>
      <c r="D23" s="146">
        <v>0</v>
      </c>
      <c r="E23" s="170">
        <v>483.9</v>
      </c>
      <c r="F23" s="116">
        <f t="shared" si="0"/>
        <v>422.4</v>
      </c>
      <c r="G23" s="117">
        <f t="shared" si="3"/>
        <v>12610.410000000007</v>
      </c>
      <c r="H23" s="118">
        <v>2.18E-2</v>
      </c>
      <c r="I23" s="119">
        <v>31</v>
      </c>
      <c r="J23" s="120">
        <f t="shared" si="2"/>
        <v>22.57</v>
      </c>
      <c r="K23" s="95"/>
    </row>
    <row r="24" spans="1:12" x14ac:dyDescent="0.2">
      <c r="B24" s="121"/>
      <c r="C24" s="121"/>
      <c r="D24" s="121"/>
      <c r="E24" s="121"/>
      <c r="F24" s="121"/>
      <c r="G24" s="122"/>
      <c r="H24" s="122"/>
    </row>
    <row r="25" spans="1:12" x14ac:dyDescent="0.2">
      <c r="A25" s="41" t="s">
        <v>20</v>
      </c>
      <c r="B25" s="121">
        <f>SUM(B11:B23)</f>
        <v>-176.5</v>
      </c>
      <c r="C25" s="121">
        <f t="shared" ref="C25:D25" si="4">SUM(C11:C23)</f>
        <v>-272.5</v>
      </c>
      <c r="D25" s="121">
        <f t="shared" si="4"/>
        <v>0</v>
      </c>
      <c r="E25" s="121">
        <f>SUM(E11:E23)</f>
        <v>4582.2599999999993</v>
      </c>
      <c r="F25" s="121">
        <f>SUM(F11:F23)</f>
        <v>4133.2599999999993</v>
      </c>
      <c r="G25" s="122"/>
      <c r="H25" s="122"/>
      <c r="I25" s="122"/>
      <c r="J25" s="121">
        <f>SUM(J11:J23)</f>
        <v>232.01999999999998</v>
      </c>
    </row>
    <row r="26" spans="1:12" ht="13.5" thickBot="1" x14ac:dyDescent="0.25">
      <c r="B26" s="122"/>
      <c r="C26" s="122"/>
      <c r="D26" s="122"/>
      <c r="E26" s="122"/>
      <c r="F26" s="122"/>
      <c r="G26" s="122"/>
      <c r="H26" s="122"/>
      <c r="I26" s="122"/>
      <c r="L26" s="41" t="s">
        <v>26</v>
      </c>
    </row>
    <row r="27" spans="1:12" ht="13.5" thickBot="1" x14ac:dyDescent="0.25">
      <c r="A27" s="41" t="s">
        <v>21</v>
      </c>
      <c r="B27" s="105"/>
      <c r="C27" s="105"/>
      <c r="D27" s="105"/>
      <c r="E27" s="105"/>
      <c r="F27" s="123">
        <f>F25+G9</f>
        <v>12610.410000000007</v>
      </c>
      <c r="G27" s="122"/>
      <c r="H27" s="122"/>
      <c r="I27" s="122"/>
      <c r="J27" s="123">
        <f>J25+J9</f>
        <v>464.66000000000031</v>
      </c>
      <c r="L27" s="39">
        <f>SUM(F27:J27)</f>
        <v>13075.070000000007</v>
      </c>
    </row>
    <row r="28" spans="1:12" ht="13.5" thickTop="1" x14ac:dyDescent="0.2">
      <c r="B28" s="122"/>
      <c r="C28" s="122"/>
      <c r="D28" s="122"/>
      <c r="E28" s="122"/>
      <c r="F28" s="122"/>
      <c r="G28" s="122"/>
      <c r="H28" s="122"/>
      <c r="I28" s="122"/>
    </row>
  </sheetData>
  <mergeCells count="1">
    <mergeCell ref="B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31AF-5132-41FA-B2C9-09F0EE1415D7}">
  <sheetPr>
    <tabColor theme="4" tint="0.79998168889431442"/>
  </sheetPr>
  <dimension ref="A1:L28"/>
  <sheetViews>
    <sheetView zoomScale="80" zoomScaleNormal="80" workbookViewId="0">
      <selection activeCell="F28" sqref="F28"/>
    </sheetView>
  </sheetViews>
  <sheetFormatPr defaultColWidth="9.140625" defaultRowHeight="12.75" x14ac:dyDescent="0.2"/>
  <cols>
    <col min="1" max="1" width="20.5703125" style="40" customWidth="1"/>
    <col min="2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9.85546875" style="40" customWidth="1"/>
    <col min="12" max="12" width="16.5703125" style="40" bestFit="1" customWidth="1"/>
    <col min="13" max="14" width="9" style="40" customWidth="1"/>
    <col min="15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13.5" thickBot="1" x14ac:dyDescent="0.25">
      <c r="B8" s="95"/>
      <c r="F8" s="95"/>
      <c r="G8" s="95"/>
      <c r="H8" s="95"/>
      <c r="K8" s="95"/>
      <c r="L8" s="38" t="s">
        <v>25</v>
      </c>
    </row>
    <row r="9" spans="1:12" ht="13.5" thickBot="1" x14ac:dyDescent="0.25">
      <c r="A9" s="40" t="s">
        <v>2</v>
      </c>
      <c r="B9" s="99"/>
      <c r="C9" s="100"/>
      <c r="D9" s="100"/>
      <c r="E9" s="100"/>
      <c r="F9" s="101"/>
      <c r="G9" s="102">
        <v>58457.5</v>
      </c>
      <c r="H9" s="103"/>
      <c r="J9" s="104">
        <v>3019.78</v>
      </c>
      <c r="K9" s="95"/>
      <c r="L9" s="39">
        <f>SUM(F9:J9)</f>
        <v>61477.279999999999</v>
      </c>
    </row>
    <row r="10" spans="1:12" x14ac:dyDescent="0.2">
      <c r="B10" s="99"/>
      <c r="C10" s="100"/>
      <c r="D10" s="100"/>
      <c r="E10" s="100"/>
      <c r="F10" s="99"/>
      <c r="G10" s="103"/>
      <c r="H10" s="103"/>
      <c r="J10" s="105"/>
      <c r="K10" s="95"/>
    </row>
    <row r="11" spans="1:12" x14ac:dyDescent="0.2">
      <c r="A11" s="40" t="s">
        <v>3</v>
      </c>
      <c r="B11" s="102">
        <v>-4</v>
      </c>
      <c r="C11" s="106">
        <v>-8</v>
      </c>
      <c r="D11" s="106">
        <v>0</v>
      </c>
      <c r="E11" s="171">
        <v>355.25</v>
      </c>
      <c r="F11" s="107">
        <f>SUM(B11:E11)</f>
        <v>343.25</v>
      </c>
      <c r="G11" s="103">
        <f>F11+G9</f>
        <v>58800.75</v>
      </c>
      <c r="H11" s="108">
        <v>1.4999999999999999E-2</v>
      </c>
      <c r="I11" s="109">
        <v>31</v>
      </c>
      <c r="J11" s="110">
        <f>ROUND(G9*H11/SUM($I$11:$I$23)*I11,2)</f>
        <v>74.47</v>
      </c>
      <c r="K11" s="95"/>
    </row>
    <row r="12" spans="1:12" x14ac:dyDescent="0.2">
      <c r="A12" s="40" t="s">
        <v>4</v>
      </c>
      <c r="B12" s="102">
        <v>-5</v>
      </c>
      <c r="C12" s="106">
        <v>-10</v>
      </c>
      <c r="D12" s="106">
        <v>0</v>
      </c>
      <c r="E12" s="172">
        <v>350.71</v>
      </c>
      <c r="F12" s="107">
        <f t="shared" ref="F12:F23" si="0">SUM(B12:E12)</f>
        <v>335.71</v>
      </c>
      <c r="G12" s="103">
        <f t="shared" ref="G12:G23" si="1">G11+F12</f>
        <v>59136.46</v>
      </c>
      <c r="H12" s="108">
        <v>1.4999999999999999E-2</v>
      </c>
      <c r="I12" s="109">
        <v>28</v>
      </c>
      <c r="J12" s="110">
        <f t="shared" ref="J12:J23" si="2">ROUND(G11*H12/SUM($I$11:$I$23)*I12,2)</f>
        <v>67.66</v>
      </c>
      <c r="K12" s="95"/>
    </row>
    <row r="13" spans="1:12" x14ac:dyDescent="0.2">
      <c r="A13" s="40" t="s">
        <v>5</v>
      </c>
      <c r="B13" s="102">
        <v>-10.5</v>
      </c>
      <c r="C13" s="106">
        <v>-20.5</v>
      </c>
      <c r="D13" s="106">
        <v>0</v>
      </c>
      <c r="E13" s="172">
        <v>353.96</v>
      </c>
      <c r="F13" s="107">
        <f t="shared" si="0"/>
        <v>322.95999999999998</v>
      </c>
      <c r="G13" s="103">
        <f t="shared" si="1"/>
        <v>59459.42</v>
      </c>
      <c r="H13" s="108">
        <v>1.4999999999999999E-2</v>
      </c>
      <c r="I13" s="109">
        <v>31</v>
      </c>
      <c r="J13" s="110">
        <f t="shared" si="2"/>
        <v>75.34</v>
      </c>
      <c r="K13" s="95"/>
    </row>
    <row r="14" spans="1:12" x14ac:dyDescent="0.2">
      <c r="A14" s="40" t="s">
        <v>6</v>
      </c>
      <c r="B14" s="102">
        <v>-32.25</v>
      </c>
      <c r="C14" s="106">
        <v>-61.5</v>
      </c>
      <c r="D14" s="106">
        <v>0</v>
      </c>
      <c r="E14" s="172">
        <v>382.83</v>
      </c>
      <c r="F14" s="107">
        <f t="shared" si="0"/>
        <v>289.08</v>
      </c>
      <c r="G14" s="103">
        <f t="shared" si="1"/>
        <v>59748.5</v>
      </c>
      <c r="H14" s="108">
        <v>1.89E-2</v>
      </c>
      <c r="I14" s="109">
        <v>30</v>
      </c>
      <c r="J14" s="110">
        <f t="shared" si="2"/>
        <v>92.37</v>
      </c>
      <c r="K14" s="95"/>
    </row>
    <row r="15" spans="1:12" x14ac:dyDescent="0.2">
      <c r="A15" s="40" t="s">
        <v>7</v>
      </c>
      <c r="B15" s="102">
        <v>-7</v>
      </c>
      <c r="C15" s="106">
        <v>-10</v>
      </c>
      <c r="D15" s="106">
        <v>0</v>
      </c>
      <c r="E15" s="171">
        <v>380</v>
      </c>
      <c r="F15" s="107">
        <f t="shared" si="0"/>
        <v>363</v>
      </c>
      <c r="G15" s="103">
        <f t="shared" si="1"/>
        <v>60111.5</v>
      </c>
      <c r="H15" s="108">
        <v>1.89E-2</v>
      </c>
      <c r="I15" s="109">
        <v>31</v>
      </c>
      <c r="J15" s="110">
        <f t="shared" si="2"/>
        <v>95.91</v>
      </c>
      <c r="K15" s="95"/>
    </row>
    <row r="16" spans="1:12" x14ac:dyDescent="0.2">
      <c r="A16" s="40" t="s">
        <v>15</v>
      </c>
      <c r="B16" s="111"/>
      <c r="C16" s="112"/>
      <c r="D16" s="112"/>
      <c r="E16" s="171"/>
      <c r="F16" s="102">
        <v>-54083</v>
      </c>
      <c r="G16" s="103">
        <f t="shared" si="1"/>
        <v>6028.5</v>
      </c>
      <c r="H16" s="113" t="s">
        <v>24</v>
      </c>
      <c r="I16" s="109"/>
      <c r="J16" s="104">
        <v>-3277</v>
      </c>
      <c r="K16" s="95"/>
    </row>
    <row r="17" spans="1:12" x14ac:dyDescent="0.2">
      <c r="A17" s="40" t="s">
        <v>8</v>
      </c>
      <c r="B17" s="102">
        <v>-11.5</v>
      </c>
      <c r="C17" s="106">
        <v>-23</v>
      </c>
      <c r="D17" s="106">
        <v>0</v>
      </c>
      <c r="E17" s="171">
        <v>390.27</v>
      </c>
      <c r="F17" s="107">
        <f t="shared" si="0"/>
        <v>355.77</v>
      </c>
      <c r="G17" s="103">
        <f t="shared" si="1"/>
        <v>6384.27</v>
      </c>
      <c r="H17" s="108">
        <v>1.89E-2</v>
      </c>
      <c r="I17" s="109">
        <v>30</v>
      </c>
      <c r="J17" s="110">
        <f t="shared" si="2"/>
        <v>9.36</v>
      </c>
      <c r="K17" s="95"/>
    </row>
    <row r="18" spans="1:12" x14ac:dyDescent="0.2">
      <c r="A18" s="40" t="s">
        <v>9</v>
      </c>
      <c r="B18" s="102">
        <v>-5.5</v>
      </c>
      <c r="C18" s="106">
        <v>-9.5</v>
      </c>
      <c r="D18" s="106">
        <v>0</v>
      </c>
      <c r="E18" s="171">
        <v>376.04</v>
      </c>
      <c r="F18" s="107">
        <f t="shared" si="0"/>
        <v>361.04</v>
      </c>
      <c r="G18" s="103">
        <f t="shared" si="1"/>
        <v>6745.31</v>
      </c>
      <c r="H18" s="108">
        <v>1.89E-2</v>
      </c>
      <c r="I18" s="109">
        <v>31</v>
      </c>
      <c r="J18" s="110">
        <f t="shared" si="2"/>
        <v>10.25</v>
      </c>
      <c r="K18" s="95"/>
    </row>
    <row r="19" spans="1:12" x14ac:dyDescent="0.2">
      <c r="A19" s="40" t="s">
        <v>10</v>
      </c>
      <c r="B19" s="102">
        <v>-4.25</v>
      </c>
      <c r="C19" s="106">
        <v>-8.5</v>
      </c>
      <c r="D19" s="106">
        <v>0</v>
      </c>
      <c r="E19" s="171">
        <v>367.44</v>
      </c>
      <c r="F19" s="107">
        <f t="shared" si="0"/>
        <v>354.69</v>
      </c>
      <c r="G19" s="103">
        <f t="shared" si="1"/>
        <v>7100</v>
      </c>
      <c r="H19" s="108">
        <v>1.89E-2</v>
      </c>
      <c r="I19" s="109">
        <v>31</v>
      </c>
      <c r="J19" s="110">
        <f t="shared" si="2"/>
        <v>10.83</v>
      </c>
      <c r="K19" s="95"/>
    </row>
    <row r="20" spans="1:12" x14ac:dyDescent="0.2">
      <c r="A20" s="40" t="s">
        <v>11</v>
      </c>
      <c r="B20" s="102">
        <v>-4</v>
      </c>
      <c r="C20" s="106">
        <v>-7.5</v>
      </c>
      <c r="D20" s="106">
        <v>0</v>
      </c>
      <c r="E20" s="171">
        <v>361.16</v>
      </c>
      <c r="F20" s="107">
        <f t="shared" si="0"/>
        <v>349.66</v>
      </c>
      <c r="G20" s="103">
        <f t="shared" si="1"/>
        <v>7449.66</v>
      </c>
      <c r="H20" s="108">
        <v>1.89E-2</v>
      </c>
      <c r="I20" s="109">
        <v>30</v>
      </c>
      <c r="J20" s="110">
        <f t="shared" si="2"/>
        <v>11.03</v>
      </c>
      <c r="K20" s="95"/>
    </row>
    <row r="21" spans="1:12" x14ac:dyDescent="0.2">
      <c r="A21" s="40" t="s">
        <v>0</v>
      </c>
      <c r="B21" s="102">
        <v>-4.5</v>
      </c>
      <c r="C21" s="106">
        <v>-8</v>
      </c>
      <c r="D21" s="106"/>
      <c r="E21" s="171">
        <v>360</v>
      </c>
      <c r="F21" s="107">
        <f t="shared" si="0"/>
        <v>347.5</v>
      </c>
      <c r="G21" s="103">
        <f t="shared" si="1"/>
        <v>7797.16</v>
      </c>
      <c r="H21" s="108">
        <v>2.1700000000000001E-2</v>
      </c>
      <c r="I21" s="109">
        <v>31</v>
      </c>
      <c r="J21" s="110">
        <f t="shared" si="2"/>
        <v>13.73</v>
      </c>
      <c r="K21" s="95"/>
    </row>
    <row r="22" spans="1:12" x14ac:dyDescent="0.2">
      <c r="A22" s="40" t="s">
        <v>12</v>
      </c>
      <c r="B22" s="102">
        <v>-5.25</v>
      </c>
      <c r="C22" s="106">
        <v>-7</v>
      </c>
      <c r="D22" s="106"/>
      <c r="E22" s="171">
        <v>351.73</v>
      </c>
      <c r="F22" s="107">
        <f t="shared" si="0"/>
        <v>339.48</v>
      </c>
      <c r="G22" s="103">
        <f t="shared" si="1"/>
        <v>8136.6399999999994</v>
      </c>
      <c r="H22" s="108">
        <v>2.1700000000000001E-2</v>
      </c>
      <c r="I22" s="109">
        <v>30</v>
      </c>
      <c r="J22" s="110">
        <f t="shared" si="2"/>
        <v>13.91</v>
      </c>
      <c r="K22" s="95"/>
    </row>
    <row r="23" spans="1:12" x14ac:dyDescent="0.2">
      <c r="A23" s="40" t="s">
        <v>1</v>
      </c>
      <c r="B23" s="114">
        <v>-6.5</v>
      </c>
      <c r="C23" s="115">
        <v>-11.5</v>
      </c>
      <c r="D23" s="115"/>
      <c r="E23" s="173">
        <v>358.51</v>
      </c>
      <c r="F23" s="116">
        <f t="shared" si="0"/>
        <v>340.51</v>
      </c>
      <c r="G23" s="117">
        <f t="shared" si="1"/>
        <v>8477.15</v>
      </c>
      <c r="H23" s="118">
        <v>2.1700000000000001E-2</v>
      </c>
      <c r="I23" s="119">
        <v>31</v>
      </c>
      <c r="J23" s="120">
        <f t="shared" si="2"/>
        <v>15</v>
      </c>
      <c r="K23" s="95"/>
    </row>
    <row r="24" spans="1:12" x14ac:dyDescent="0.2">
      <c r="B24" s="121"/>
      <c r="C24" s="121"/>
      <c r="D24" s="121"/>
      <c r="E24" s="121"/>
      <c r="F24" s="121"/>
      <c r="G24" s="122"/>
      <c r="H24" s="122"/>
    </row>
    <row r="25" spans="1:12" x14ac:dyDescent="0.2">
      <c r="A25" s="41" t="s">
        <v>20</v>
      </c>
      <c r="B25" s="121">
        <f>SUM(B11:B23)</f>
        <v>-100.25</v>
      </c>
      <c r="C25" s="121">
        <f t="shared" ref="C25:D25" si="3">SUM(C11:C23)</f>
        <v>-185</v>
      </c>
      <c r="D25" s="121">
        <f t="shared" si="3"/>
        <v>0</v>
      </c>
      <c r="E25" s="121">
        <f>SUM(E11:E23)</f>
        <v>4387.8999999999996</v>
      </c>
      <c r="F25" s="121">
        <f>SUM(F11:F23)</f>
        <v>-49980.349999999991</v>
      </c>
      <c r="G25" s="122"/>
      <c r="H25" s="122"/>
      <c r="I25" s="122"/>
      <c r="J25" s="121">
        <f>SUM(J11:J23)</f>
        <v>-2787.14</v>
      </c>
    </row>
    <row r="26" spans="1:12" ht="13.5" thickBot="1" x14ac:dyDescent="0.25">
      <c r="B26" s="122"/>
      <c r="C26" s="122"/>
      <c r="D26" s="122"/>
      <c r="E26" s="122"/>
      <c r="F26" s="122"/>
      <c r="G26" s="122"/>
      <c r="H26" s="122"/>
      <c r="I26" s="122"/>
      <c r="L26" s="41" t="s">
        <v>26</v>
      </c>
    </row>
    <row r="27" spans="1:12" ht="13.5" thickBot="1" x14ac:dyDescent="0.25">
      <c r="A27" s="41" t="s">
        <v>21</v>
      </c>
      <c r="B27" s="105"/>
      <c r="C27" s="105"/>
      <c r="D27" s="105"/>
      <c r="E27" s="105"/>
      <c r="F27" s="123">
        <f>F25+G9</f>
        <v>8477.1500000000087</v>
      </c>
      <c r="G27" s="122"/>
      <c r="H27" s="122"/>
      <c r="I27" s="122"/>
      <c r="J27" s="123">
        <f>J25+J9</f>
        <v>232.64000000000033</v>
      </c>
      <c r="L27" s="39">
        <f>SUM(F27:J27)</f>
        <v>8709.7900000000081</v>
      </c>
    </row>
    <row r="28" spans="1:12" ht="13.5" thickTop="1" x14ac:dyDescent="0.2">
      <c r="B28" s="122"/>
      <c r="C28" s="122"/>
      <c r="D28" s="122"/>
      <c r="E28" s="122"/>
      <c r="F28" s="122"/>
      <c r="G28" s="122"/>
      <c r="H28" s="122"/>
      <c r="I28" s="122"/>
    </row>
  </sheetData>
  <mergeCells count="1">
    <mergeCell ref="B5:E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3FD00-C055-4BB1-BCD1-1F60435DF511}">
  <sheetPr>
    <tabColor theme="4" tint="0.79998168889431442"/>
  </sheetPr>
  <dimension ref="A1:L27"/>
  <sheetViews>
    <sheetView zoomScale="80" zoomScaleNormal="80" workbookViewId="0">
      <selection activeCell="D33" sqref="D33"/>
    </sheetView>
  </sheetViews>
  <sheetFormatPr defaultColWidth="9.140625" defaultRowHeight="12.75" x14ac:dyDescent="0.2"/>
  <cols>
    <col min="1" max="1" width="20.5703125" style="40" customWidth="1"/>
    <col min="2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9.85546875" style="40" customWidth="1"/>
    <col min="12" max="12" width="16.5703125" style="40" bestFit="1" customWidth="1"/>
    <col min="13" max="14" width="9" style="40" customWidth="1"/>
    <col min="15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13.5" thickBot="1" x14ac:dyDescent="0.25">
      <c r="B8" s="95"/>
      <c r="F8" s="95"/>
      <c r="G8" s="95"/>
      <c r="H8" s="95"/>
      <c r="K8" s="95"/>
      <c r="L8" s="38" t="s">
        <v>25</v>
      </c>
    </row>
    <row r="9" spans="1:12" ht="13.5" thickBot="1" x14ac:dyDescent="0.25">
      <c r="A9" s="40" t="s">
        <v>2</v>
      </c>
      <c r="B9" s="99"/>
      <c r="C9" s="100"/>
      <c r="D9" s="100"/>
      <c r="E9" s="100"/>
      <c r="F9" s="101"/>
      <c r="G9" s="102">
        <v>54083.320000000036</v>
      </c>
      <c r="H9" s="103"/>
      <c r="J9" s="104">
        <v>2344.172234133544</v>
      </c>
      <c r="K9" s="95"/>
      <c r="L9" s="39">
        <f>SUM(F9:J9)</f>
        <v>56427.492234133577</v>
      </c>
    </row>
    <row r="10" spans="1:12" x14ac:dyDescent="0.2">
      <c r="B10" s="99"/>
      <c r="C10" s="100"/>
      <c r="D10" s="100"/>
      <c r="E10" s="100"/>
      <c r="F10" s="99"/>
      <c r="G10" s="103"/>
      <c r="H10" s="103"/>
      <c r="J10" s="105"/>
      <c r="K10" s="95"/>
    </row>
    <row r="11" spans="1:12" x14ac:dyDescent="0.2">
      <c r="A11" s="40" t="s">
        <v>3</v>
      </c>
      <c r="B11" s="102">
        <v>-6</v>
      </c>
      <c r="C11" s="106">
        <v>-10</v>
      </c>
      <c r="D11" s="106">
        <v>0</v>
      </c>
      <c r="E11" s="171">
        <v>388.56</v>
      </c>
      <c r="F11" s="107">
        <f t="shared" ref="F11:F22" si="0">SUM(B11:E11)</f>
        <v>372.56</v>
      </c>
      <c r="G11" s="103">
        <f>F11+G9</f>
        <v>54455.880000000034</v>
      </c>
      <c r="H11" s="23">
        <v>1.0999999999999999E-2</v>
      </c>
      <c r="I11" s="109">
        <v>31</v>
      </c>
      <c r="J11" s="110">
        <f>ROUND(G9*H11/SUM($I$11:$I$22)*I11,2)</f>
        <v>50.53</v>
      </c>
      <c r="K11" s="95"/>
    </row>
    <row r="12" spans="1:12" x14ac:dyDescent="0.2">
      <c r="A12" s="40" t="s">
        <v>4</v>
      </c>
      <c r="B12" s="102">
        <v>-2.5</v>
      </c>
      <c r="C12" s="106">
        <v>-3</v>
      </c>
      <c r="D12" s="106">
        <v>0</v>
      </c>
      <c r="E12" s="172">
        <v>384.75</v>
      </c>
      <c r="F12" s="107">
        <f t="shared" si="0"/>
        <v>379.25</v>
      </c>
      <c r="G12" s="103">
        <f t="shared" ref="G12:G22" si="1">G11+F12</f>
        <v>54835.130000000034</v>
      </c>
      <c r="H12" s="23">
        <v>1.0999999999999999E-2</v>
      </c>
      <c r="I12" s="109">
        <v>28</v>
      </c>
      <c r="J12" s="110">
        <f t="shared" ref="J12:J22" si="2">ROUND(G11*H12/SUM($I$11:$I$22)*I12,2)</f>
        <v>45.95</v>
      </c>
      <c r="K12" s="95"/>
    </row>
    <row r="13" spans="1:12" x14ac:dyDescent="0.2">
      <c r="A13" s="40" t="s">
        <v>5</v>
      </c>
      <c r="B13" s="102">
        <v>-6.5</v>
      </c>
      <c r="C13" s="106">
        <v>-11.5</v>
      </c>
      <c r="D13" s="106">
        <v>0</v>
      </c>
      <c r="E13" s="172">
        <v>380.94</v>
      </c>
      <c r="F13" s="107">
        <f t="shared" si="0"/>
        <v>362.94</v>
      </c>
      <c r="G13" s="103">
        <f t="shared" si="1"/>
        <v>55198.070000000036</v>
      </c>
      <c r="H13" s="23">
        <v>1.0999999999999999E-2</v>
      </c>
      <c r="I13" s="109">
        <v>31</v>
      </c>
      <c r="J13" s="110">
        <f t="shared" si="2"/>
        <v>51.23</v>
      </c>
      <c r="K13" s="95"/>
    </row>
    <row r="14" spans="1:12" x14ac:dyDescent="0.2">
      <c r="A14" s="40" t="s">
        <v>6</v>
      </c>
      <c r="B14" s="102">
        <v>-1.5</v>
      </c>
      <c r="C14" s="106">
        <v>-2.5</v>
      </c>
      <c r="D14" s="106">
        <v>0</v>
      </c>
      <c r="E14" s="172">
        <v>379.03</v>
      </c>
      <c r="F14" s="107">
        <f t="shared" si="0"/>
        <v>375.03</v>
      </c>
      <c r="G14" s="103">
        <f t="shared" si="1"/>
        <v>55573.100000000035</v>
      </c>
      <c r="H14" s="23">
        <v>1.0999999999999999E-2</v>
      </c>
      <c r="I14" s="109">
        <v>30</v>
      </c>
      <c r="J14" s="110">
        <f t="shared" si="2"/>
        <v>49.91</v>
      </c>
      <c r="K14" s="95"/>
    </row>
    <row r="15" spans="1:12" x14ac:dyDescent="0.2">
      <c r="A15" s="40" t="s">
        <v>7</v>
      </c>
      <c r="B15" s="102">
        <v>-6.25</v>
      </c>
      <c r="C15" s="106">
        <v>-10</v>
      </c>
      <c r="D15" s="106">
        <v>0</v>
      </c>
      <c r="E15" s="171">
        <v>381.21</v>
      </c>
      <c r="F15" s="107">
        <f t="shared" si="0"/>
        <v>364.96</v>
      </c>
      <c r="G15" s="103">
        <f t="shared" si="1"/>
        <v>55938.060000000034</v>
      </c>
      <c r="H15" s="23">
        <v>1.0999999999999999E-2</v>
      </c>
      <c r="I15" s="109">
        <v>31</v>
      </c>
      <c r="J15" s="110">
        <f t="shared" si="2"/>
        <v>51.92</v>
      </c>
      <c r="K15" s="95"/>
    </row>
    <row r="16" spans="1:12" x14ac:dyDescent="0.2">
      <c r="A16" s="40" t="s">
        <v>8</v>
      </c>
      <c r="B16" s="102">
        <v>-6</v>
      </c>
      <c r="C16" s="106">
        <v>-9.5</v>
      </c>
      <c r="D16" s="106">
        <v>0</v>
      </c>
      <c r="E16" s="171">
        <v>383.48</v>
      </c>
      <c r="F16" s="107">
        <f t="shared" si="0"/>
        <v>367.98</v>
      </c>
      <c r="G16" s="103">
        <f t="shared" si="1"/>
        <v>56306.040000000037</v>
      </c>
      <c r="H16" s="23">
        <v>1.0999999999999999E-2</v>
      </c>
      <c r="I16" s="109">
        <v>30</v>
      </c>
      <c r="J16" s="110">
        <f t="shared" si="2"/>
        <v>50.57</v>
      </c>
      <c r="K16" s="95"/>
    </row>
    <row r="17" spans="1:12" x14ac:dyDescent="0.2">
      <c r="A17" s="40" t="s">
        <v>9</v>
      </c>
      <c r="B17" s="102">
        <v>-5.5</v>
      </c>
      <c r="C17" s="106">
        <v>-9</v>
      </c>
      <c r="D17" s="106">
        <v>0</v>
      </c>
      <c r="E17" s="171">
        <v>381.21</v>
      </c>
      <c r="F17" s="107">
        <f t="shared" si="0"/>
        <v>366.71</v>
      </c>
      <c r="G17" s="103">
        <f t="shared" si="1"/>
        <v>56672.750000000036</v>
      </c>
      <c r="H17" s="23">
        <v>1.0999999999999999E-2</v>
      </c>
      <c r="I17" s="109">
        <v>31</v>
      </c>
      <c r="J17" s="110">
        <f t="shared" si="2"/>
        <v>52.6</v>
      </c>
      <c r="K17" s="95"/>
    </row>
    <row r="18" spans="1:12" x14ac:dyDescent="0.2">
      <c r="A18" s="40" t="s">
        <v>10</v>
      </c>
      <c r="B18" s="102">
        <v>-7</v>
      </c>
      <c r="C18" s="106">
        <v>-14</v>
      </c>
      <c r="D18" s="106">
        <v>0</v>
      </c>
      <c r="E18" s="171">
        <v>385.75</v>
      </c>
      <c r="F18" s="107">
        <f t="shared" si="0"/>
        <v>364.75</v>
      </c>
      <c r="G18" s="103">
        <f t="shared" si="1"/>
        <v>57037.500000000036</v>
      </c>
      <c r="H18" s="23">
        <v>1.0999999999999999E-2</v>
      </c>
      <c r="I18" s="109">
        <v>31</v>
      </c>
      <c r="J18" s="110">
        <f t="shared" si="2"/>
        <v>52.95</v>
      </c>
      <c r="K18" s="95"/>
    </row>
    <row r="19" spans="1:12" x14ac:dyDescent="0.2">
      <c r="A19" s="40" t="s">
        <v>11</v>
      </c>
      <c r="B19" s="102">
        <v>-4.75</v>
      </c>
      <c r="C19" s="106">
        <v>-9.5</v>
      </c>
      <c r="D19" s="106">
        <v>0</v>
      </c>
      <c r="E19" s="171">
        <v>382.51</v>
      </c>
      <c r="F19" s="107">
        <f t="shared" si="0"/>
        <v>368.26</v>
      </c>
      <c r="G19" s="103">
        <f t="shared" si="1"/>
        <v>57405.760000000038</v>
      </c>
      <c r="H19" s="23">
        <v>1.0999999999999999E-2</v>
      </c>
      <c r="I19" s="109">
        <v>30</v>
      </c>
      <c r="J19" s="110">
        <f t="shared" si="2"/>
        <v>51.57</v>
      </c>
      <c r="K19" s="95"/>
    </row>
    <row r="20" spans="1:12" x14ac:dyDescent="0.2">
      <c r="A20" s="40" t="s">
        <v>0</v>
      </c>
      <c r="B20" s="102">
        <v>-10</v>
      </c>
      <c r="C20" s="106">
        <v>-19.5</v>
      </c>
      <c r="D20" s="106">
        <v>0</v>
      </c>
      <c r="E20" s="171">
        <v>384.78</v>
      </c>
      <c r="F20" s="107">
        <f t="shared" si="0"/>
        <v>355.28</v>
      </c>
      <c r="G20" s="103">
        <f t="shared" si="1"/>
        <v>57761.040000000037</v>
      </c>
      <c r="H20" s="23">
        <v>1.4999999999999999E-2</v>
      </c>
      <c r="I20" s="109">
        <v>31</v>
      </c>
      <c r="J20" s="110">
        <f t="shared" si="2"/>
        <v>73.13</v>
      </c>
      <c r="K20" s="95"/>
    </row>
    <row r="21" spans="1:12" x14ac:dyDescent="0.2">
      <c r="A21" s="40" t="s">
        <v>12</v>
      </c>
      <c r="B21" s="102">
        <v>-5.25</v>
      </c>
      <c r="C21" s="106">
        <v>-10.5</v>
      </c>
      <c r="D21" s="106">
        <v>0</v>
      </c>
      <c r="E21" s="171">
        <v>373.1</v>
      </c>
      <c r="F21" s="107">
        <f t="shared" si="0"/>
        <v>357.35</v>
      </c>
      <c r="G21" s="103">
        <f t="shared" si="1"/>
        <v>58118.390000000036</v>
      </c>
      <c r="H21" s="23">
        <v>1.4999999999999999E-2</v>
      </c>
      <c r="I21" s="109">
        <v>30</v>
      </c>
      <c r="J21" s="110">
        <f t="shared" si="2"/>
        <v>71.209999999999994</v>
      </c>
      <c r="K21" s="95"/>
    </row>
    <row r="22" spans="1:12" x14ac:dyDescent="0.2">
      <c r="A22" s="40" t="s">
        <v>1</v>
      </c>
      <c r="B22" s="114">
        <v>-8.25</v>
      </c>
      <c r="C22" s="115">
        <v>-16</v>
      </c>
      <c r="D22" s="115">
        <v>0</v>
      </c>
      <c r="E22" s="173">
        <v>363.36</v>
      </c>
      <c r="F22" s="116">
        <f t="shared" si="0"/>
        <v>339.11</v>
      </c>
      <c r="G22" s="117">
        <f t="shared" si="1"/>
        <v>58457.500000000036</v>
      </c>
      <c r="H22" s="24">
        <v>1.4999999999999999E-2</v>
      </c>
      <c r="I22" s="119">
        <v>31</v>
      </c>
      <c r="J22" s="120">
        <f t="shared" si="2"/>
        <v>74.040000000000006</v>
      </c>
      <c r="K22" s="95"/>
    </row>
    <row r="23" spans="1:12" x14ac:dyDescent="0.2">
      <c r="B23" s="121"/>
      <c r="C23" s="121"/>
      <c r="D23" s="121"/>
      <c r="E23" s="121"/>
      <c r="F23" s="121"/>
      <c r="G23" s="122"/>
      <c r="H23" s="122"/>
    </row>
    <row r="24" spans="1:12" x14ac:dyDescent="0.2">
      <c r="A24" s="41" t="s">
        <v>20</v>
      </c>
      <c r="B24" s="121">
        <f>SUM(B11:B22)</f>
        <v>-69.5</v>
      </c>
      <c r="C24" s="121">
        <f t="shared" ref="C24:D24" si="3">SUM(C11:C22)</f>
        <v>-125</v>
      </c>
      <c r="D24" s="121">
        <f t="shared" si="3"/>
        <v>0</v>
      </c>
      <c r="E24" s="121">
        <f>SUM(E11:E22)</f>
        <v>4568.68</v>
      </c>
      <c r="F24" s="121">
        <f>SUM(F11:F22)</f>
        <v>4374.18</v>
      </c>
      <c r="G24" s="122"/>
      <c r="H24" s="122"/>
      <c r="I24" s="122"/>
      <c r="J24" s="121">
        <f>SUM(J11:J22)</f>
        <v>675.61</v>
      </c>
    </row>
    <row r="25" spans="1:12" ht="13.5" thickBot="1" x14ac:dyDescent="0.25">
      <c r="B25" s="122"/>
      <c r="C25" s="122"/>
      <c r="D25" s="122"/>
      <c r="E25" s="122"/>
      <c r="F25" s="122"/>
      <c r="G25" s="122"/>
      <c r="H25" s="122"/>
      <c r="I25" s="122"/>
      <c r="L25" s="41" t="s">
        <v>26</v>
      </c>
    </row>
    <row r="26" spans="1:12" ht="13.5" thickBot="1" x14ac:dyDescent="0.25">
      <c r="A26" s="41" t="s">
        <v>21</v>
      </c>
      <c r="B26" s="105"/>
      <c r="C26" s="105"/>
      <c r="D26" s="105"/>
      <c r="E26" s="105"/>
      <c r="F26" s="123">
        <f>F24+G9</f>
        <v>58457.500000000036</v>
      </c>
      <c r="G26" s="122"/>
      <c r="H26" s="122"/>
      <c r="I26" s="122"/>
      <c r="J26" s="123">
        <f>J24+J9</f>
        <v>3019.7822341335441</v>
      </c>
      <c r="L26" s="39">
        <f>SUM(F26:J26)</f>
        <v>61477.282234133578</v>
      </c>
    </row>
    <row r="27" spans="1:12" ht="13.5" thickTop="1" x14ac:dyDescent="0.2">
      <c r="B27" s="122"/>
      <c r="C27" s="122"/>
      <c r="D27" s="122"/>
      <c r="E27" s="122"/>
      <c r="F27" s="122"/>
      <c r="G27" s="122"/>
      <c r="H27" s="122"/>
      <c r="I27" s="122"/>
    </row>
  </sheetData>
  <mergeCells count="1"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8D5C-19C7-411E-B063-EE98BC22AF6C}">
  <sheetPr>
    <tabColor theme="4" tint="0.59999389629810485"/>
  </sheetPr>
  <dimension ref="A1:R26"/>
  <sheetViews>
    <sheetView zoomScale="80" zoomScaleNormal="80" workbookViewId="0">
      <selection activeCell="G39" sqref="G39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1.85546875" customWidth="1"/>
    <col min="13" max="13" width="16.5703125" style="40" bestFit="1" customWidth="1"/>
    <col min="14" max="14" width="9" customWidth="1"/>
  </cols>
  <sheetData>
    <row r="1" spans="1:18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8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8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8" ht="15" customHeight="1" x14ac:dyDescent="0.2">
      <c r="A4" s="29" t="s">
        <v>23</v>
      </c>
      <c r="B4" s="1"/>
      <c r="J4" s="3"/>
      <c r="K4" s="1"/>
      <c r="L4" s="3"/>
    </row>
    <row r="5" spans="1:18" s="4" customFormat="1" ht="38.25" x14ac:dyDescent="0.2">
      <c r="B5" s="174" t="s">
        <v>14</v>
      </c>
      <c r="C5" s="175"/>
      <c r="D5" s="175"/>
      <c r="E5" s="175"/>
      <c r="F5" s="176"/>
      <c r="G5" s="58" t="s">
        <v>13</v>
      </c>
      <c r="H5" s="58" t="s">
        <v>16</v>
      </c>
      <c r="I5" s="58" t="s">
        <v>17</v>
      </c>
      <c r="J5" s="59" t="s">
        <v>19</v>
      </c>
      <c r="K5" s="60" t="s">
        <v>18</v>
      </c>
      <c r="M5" s="42"/>
    </row>
    <row r="6" spans="1:18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61">
        <v>151800</v>
      </c>
      <c r="H6" s="61">
        <f>G6</f>
        <v>151800</v>
      </c>
      <c r="I6" s="61"/>
      <c r="J6" s="11"/>
      <c r="K6" s="62">
        <v>151810</v>
      </c>
      <c r="L6" s="9"/>
      <c r="R6" s="63"/>
    </row>
    <row r="7" spans="1:18" ht="13.5" thickBot="1" x14ac:dyDescent="0.25">
      <c r="A7" s="19">
        <v>2023</v>
      </c>
      <c r="B7" s="45"/>
      <c r="C7" s="46"/>
      <c r="D7" s="46"/>
      <c r="E7" s="46"/>
      <c r="F7" s="47"/>
      <c r="G7" s="15"/>
      <c r="H7" s="15"/>
      <c r="I7" s="15"/>
      <c r="K7" s="17"/>
      <c r="M7" s="38" t="s">
        <v>25</v>
      </c>
    </row>
    <row r="8" spans="1:18" ht="13.5" thickBot="1" x14ac:dyDescent="0.25">
      <c r="A8" s="9" t="s">
        <v>2</v>
      </c>
      <c r="B8" s="48"/>
      <c r="C8" s="49"/>
      <c r="D8" s="49"/>
      <c r="E8" s="49"/>
      <c r="F8" s="50"/>
      <c r="H8" s="25">
        <f>'1518 - 2022'!G25</f>
        <v>84118.38</v>
      </c>
      <c r="I8" s="20"/>
      <c r="K8" s="69">
        <f>'1518 - 2022'!K25</f>
        <v>1654.4799999999998</v>
      </c>
      <c r="M8" s="39">
        <f>SUM(G8:K8)</f>
        <v>85772.86</v>
      </c>
    </row>
    <row r="9" spans="1:18" x14ac:dyDescent="0.2">
      <c r="A9" s="9"/>
      <c r="B9" s="48"/>
      <c r="C9" s="49"/>
      <c r="D9" s="49"/>
      <c r="E9" s="49"/>
      <c r="F9" s="50"/>
      <c r="G9" s="16"/>
      <c r="H9" s="20"/>
      <c r="I9" s="20"/>
      <c r="K9" s="69"/>
      <c r="L9" s="2"/>
    </row>
    <row r="10" spans="1:18" x14ac:dyDescent="0.2">
      <c r="A10" s="9" t="s">
        <v>3</v>
      </c>
      <c r="B10" s="51"/>
      <c r="C10" s="26"/>
      <c r="D10" s="26"/>
      <c r="E10" s="26"/>
      <c r="F10" s="52"/>
      <c r="G10" s="30">
        <f>SUM(B10:F10)</f>
        <v>0</v>
      </c>
      <c r="H10" s="20">
        <f>G10+H8</f>
        <v>84118.38</v>
      </c>
      <c r="I10" s="23">
        <v>4.7300000000000002E-2</v>
      </c>
      <c r="J10" s="34">
        <v>31</v>
      </c>
      <c r="K10" s="70">
        <f>ROUND(H8*I10/SUM($J$10:$J$21)*J10,2)</f>
        <v>337.93</v>
      </c>
      <c r="L10" s="71"/>
    </row>
    <row r="11" spans="1:18" x14ac:dyDescent="0.2">
      <c r="A11" s="9" t="s">
        <v>4</v>
      </c>
      <c r="B11" s="51"/>
      <c r="C11" s="26"/>
      <c r="D11" s="26"/>
      <c r="E11" s="26"/>
      <c r="F11" s="52"/>
      <c r="G11" s="30">
        <f>SUM(B11:F11)</f>
        <v>0</v>
      </c>
      <c r="H11" s="68">
        <f>H10+G11</f>
        <v>84118.38</v>
      </c>
      <c r="I11" s="23">
        <v>4.7300000000000002E-2</v>
      </c>
      <c r="J11" s="34">
        <v>28</v>
      </c>
      <c r="K11" s="70">
        <f t="shared" ref="K11:K21" si="0">ROUND(H10*I11/SUM($J$10:$J$21)*J11,2)</f>
        <v>305.22000000000003</v>
      </c>
      <c r="L11" s="71"/>
    </row>
    <row r="12" spans="1:18" x14ac:dyDescent="0.2">
      <c r="A12" s="9" t="s">
        <v>5</v>
      </c>
      <c r="B12" s="51"/>
      <c r="C12" s="26"/>
      <c r="D12" s="26"/>
      <c r="E12" s="26"/>
      <c r="F12" s="52"/>
      <c r="G12" s="30">
        <f t="shared" ref="G12:G21" si="1">SUM(B12:F12)</f>
        <v>0</v>
      </c>
      <c r="H12" s="68">
        <f t="shared" ref="H12:H21" si="2">H11+G12</f>
        <v>84118.38</v>
      </c>
      <c r="I12" s="23">
        <v>4.7300000000000002E-2</v>
      </c>
      <c r="J12" s="34">
        <v>31</v>
      </c>
      <c r="K12" s="70">
        <f t="shared" si="0"/>
        <v>337.93</v>
      </c>
      <c r="L12" s="71"/>
    </row>
    <row r="13" spans="1:18" x14ac:dyDescent="0.2">
      <c r="A13" s="9" t="s">
        <v>6</v>
      </c>
      <c r="B13" s="51"/>
      <c r="C13" s="26"/>
      <c r="D13" s="26"/>
      <c r="E13" s="26"/>
      <c r="F13" s="52"/>
      <c r="G13" s="30">
        <f t="shared" si="1"/>
        <v>0</v>
      </c>
      <c r="H13" s="68">
        <f t="shared" si="2"/>
        <v>84118.38</v>
      </c>
      <c r="I13" s="23">
        <v>4.9799999999999997E-2</v>
      </c>
      <c r="J13" s="34">
        <v>30</v>
      </c>
      <c r="K13" s="70">
        <f t="shared" si="0"/>
        <v>344.31</v>
      </c>
      <c r="L13" s="71"/>
    </row>
    <row r="14" spans="1:18" x14ac:dyDescent="0.2">
      <c r="A14" s="9" t="s">
        <v>7</v>
      </c>
      <c r="B14" s="51"/>
      <c r="C14" s="26"/>
      <c r="D14" s="26"/>
      <c r="E14" s="26"/>
      <c r="F14" s="52"/>
      <c r="G14" s="30">
        <f t="shared" si="1"/>
        <v>0</v>
      </c>
      <c r="H14" s="68">
        <f t="shared" si="2"/>
        <v>84118.38</v>
      </c>
      <c r="I14" s="23">
        <v>4.9799999999999997E-2</v>
      </c>
      <c r="J14" s="34">
        <v>31</v>
      </c>
      <c r="K14" s="70">
        <f t="shared" si="0"/>
        <v>355.79</v>
      </c>
      <c r="L14" s="71"/>
      <c r="M14" s="71"/>
    </row>
    <row r="15" spans="1:18" x14ac:dyDescent="0.2">
      <c r="A15" s="9" t="s">
        <v>8</v>
      </c>
      <c r="B15" s="51"/>
      <c r="C15" s="26"/>
      <c r="D15" s="26"/>
      <c r="E15" s="26"/>
      <c r="F15" s="52"/>
      <c r="G15" s="30">
        <f t="shared" si="1"/>
        <v>0</v>
      </c>
      <c r="H15" s="68">
        <f t="shared" si="2"/>
        <v>84118.38</v>
      </c>
      <c r="I15" s="23">
        <v>4.9799999999999997E-2</v>
      </c>
      <c r="J15" s="34">
        <v>30</v>
      </c>
      <c r="K15" s="70">
        <f t="shared" si="0"/>
        <v>344.31</v>
      </c>
      <c r="L15" s="71"/>
    </row>
    <row r="16" spans="1:18" s="9" customFormat="1" x14ac:dyDescent="0.2">
      <c r="A16" s="9" t="s">
        <v>9</v>
      </c>
      <c r="B16" s="51"/>
      <c r="C16" s="26"/>
      <c r="D16" s="26"/>
      <c r="E16" s="26"/>
      <c r="F16" s="52"/>
      <c r="G16" s="30">
        <f t="shared" si="1"/>
        <v>0</v>
      </c>
      <c r="H16" s="73">
        <f t="shared" si="2"/>
        <v>84118.38</v>
      </c>
      <c r="I16" s="74">
        <v>4.9799999999999997E-2</v>
      </c>
      <c r="J16" s="75">
        <v>31</v>
      </c>
      <c r="K16" s="76">
        <f t="shared" si="0"/>
        <v>355.79</v>
      </c>
      <c r="L16" s="71"/>
      <c r="M16" s="40"/>
    </row>
    <row r="17" spans="1:15" x14ac:dyDescent="0.2">
      <c r="A17" s="9" t="s">
        <v>10</v>
      </c>
      <c r="B17" s="51"/>
      <c r="C17" s="26"/>
      <c r="D17" s="26"/>
      <c r="E17" s="26"/>
      <c r="F17" s="52"/>
      <c r="G17" s="30">
        <f t="shared" si="1"/>
        <v>0</v>
      </c>
      <c r="H17" s="68">
        <f t="shared" si="2"/>
        <v>84118.38</v>
      </c>
      <c r="I17" s="74">
        <v>4.9799999999999997E-2</v>
      </c>
      <c r="J17" s="34">
        <v>31</v>
      </c>
      <c r="K17" s="70">
        <f t="shared" si="0"/>
        <v>355.79</v>
      </c>
      <c r="L17" s="71"/>
    </row>
    <row r="18" spans="1:15" x14ac:dyDescent="0.2">
      <c r="A18" s="9" t="s">
        <v>11</v>
      </c>
      <c r="B18" s="51"/>
      <c r="C18" s="26"/>
      <c r="D18" s="26"/>
      <c r="E18" s="26"/>
      <c r="F18" s="52"/>
      <c r="G18" s="30">
        <f t="shared" si="1"/>
        <v>0</v>
      </c>
      <c r="H18" s="68">
        <f t="shared" si="2"/>
        <v>84118.38</v>
      </c>
      <c r="I18" s="74">
        <v>4.9799999999999997E-2</v>
      </c>
      <c r="J18" s="34">
        <v>30</v>
      </c>
      <c r="K18" s="70">
        <f t="shared" si="0"/>
        <v>344.31</v>
      </c>
      <c r="L18" s="71"/>
    </row>
    <row r="19" spans="1:15" x14ac:dyDescent="0.2">
      <c r="A19" s="9" t="s">
        <v>0</v>
      </c>
      <c r="B19" s="51"/>
      <c r="C19" s="26"/>
      <c r="D19" s="26"/>
      <c r="E19" s="26"/>
      <c r="F19" s="52"/>
      <c r="G19" s="30">
        <f>SUM(B19:F19)</f>
        <v>0</v>
      </c>
      <c r="H19" s="68">
        <f t="shared" si="2"/>
        <v>84118.38</v>
      </c>
      <c r="I19" s="23">
        <v>5.4899999999999997E-2</v>
      </c>
      <c r="J19" s="34">
        <v>31</v>
      </c>
      <c r="K19" s="70">
        <f t="shared" si="0"/>
        <v>392.22</v>
      </c>
      <c r="L19" s="71"/>
    </row>
    <row r="20" spans="1:15" x14ac:dyDescent="0.2">
      <c r="A20" s="9" t="s">
        <v>12</v>
      </c>
      <c r="B20" s="51"/>
      <c r="C20" s="26"/>
      <c r="D20" s="26"/>
      <c r="E20" s="26"/>
      <c r="F20" s="52"/>
      <c r="G20" s="30">
        <f t="shared" si="1"/>
        <v>0</v>
      </c>
      <c r="H20" s="68">
        <f t="shared" si="2"/>
        <v>84118.38</v>
      </c>
      <c r="I20" s="23">
        <v>5.4899999999999997E-2</v>
      </c>
      <c r="J20" s="34">
        <v>30</v>
      </c>
      <c r="K20" s="70">
        <f t="shared" si="0"/>
        <v>379.57</v>
      </c>
      <c r="L20" s="71"/>
    </row>
    <row r="21" spans="1:15" x14ac:dyDescent="0.2">
      <c r="A21" s="9" t="s">
        <v>1</v>
      </c>
      <c r="B21" s="55"/>
      <c r="C21" s="56"/>
      <c r="D21" s="56"/>
      <c r="E21" s="56"/>
      <c r="F21" s="57"/>
      <c r="G21" s="31">
        <f t="shared" si="1"/>
        <v>0</v>
      </c>
      <c r="H21" s="64">
        <f t="shared" si="2"/>
        <v>84118.38</v>
      </c>
      <c r="I21" s="24">
        <v>5.4899999999999997E-2</v>
      </c>
      <c r="J21" s="35">
        <v>31</v>
      </c>
      <c r="K21" s="33">
        <f t="shared" si="0"/>
        <v>392.22</v>
      </c>
    </row>
    <row r="22" spans="1:15" x14ac:dyDescent="0.2">
      <c r="B22" s="14"/>
      <c r="C22" s="14"/>
      <c r="D22" s="14"/>
      <c r="E22" s="14"/>
      <c r="F22" s="14"/>
      <c r="G22" s="14"/>
      <c r="H22" s="13"/>
      <c r="I22" s="13"/>
    </row>
    <row r="23" spans="1:15" x14ac:dyDescent="0.2">
      <c r="A23" s="2" t="s">
        <v>20</v>
      </c>
      <c r="B23" s="14">
        <f t="shared" ref="B23:G23" si="3">SUM(B10:B21)</f>
        <v>0</v>
      </c>
      <c r="C23" s="14">
        <f t="shared" si="3"/>
        <v>0</v>
      </c>
      <c r="D23" s="14">
        <f t="shared" si="3"/>
        <v>0</v>
      </c>
      <c r="E23" s="14">
        <f t="shared" si="3"/>
        <v>0</v>
      </c>
      <c r="F23" s="14">
        <f t="shared" si="3"/>
        <v>0</v>
      </c>
      <c r="G23" s="77">
        <f t="shared" si="3"/>
        <v>0</v>
      </c>
      <c r="H23" s="13"/>
      <c r="I23" s="13"/>
      <c r="J23" s="13"/>
      <c r="K23" s="14">
        <f>SUM(K10:K21)</f>
        <v>4245.3900000000003</v>
      </c>
    </row>
    <row r="24" spans="1:15" ht="13.5" thickBot="1" x14ac:dyDescent="0.25">
      <c r="B24" s="13"/>
      <c r="C24" s="13"/>
      <c r="D24" s="13"/>
      <c r="E24" s="13"/>
      <c r="F24" s="13"/>
      <c r="G24" s="13"/>
      <c r="H24" s="13"/>
      <c r="I24" s="13"/>
      <c r="J24" s="13"/>
      <c r="M24" s="41" t="s">
        <v>26</v>
      </c>
    </row>
    <row r="25" spans="1:15" ht="13.5" thickBot="1" x14ac:dyDescent="0.25">
      <c r="A25" s="2" t="s">
        <v>21</v>
      </c>
      <c r="B25" s="21"/>
      <c r="C25" s="21"/>
      <c r="D25" s="21"/>
      <c r="E25" s="21"/>
      <c r="F25" s="21"/>
      <c r="G25" s="72">
        <f>G23+H8</f>
        <v>84118.38</v>
      </c>
      <c r="H25" s="13"/>
      <c r="I25" s="13"/>
      <c r="J25" s="13"/>
      <c r="K25" s="27">
        <f>K23+K8</f>
        <v>5899.87</v>
      </c>
      <c r="M25" s="39">
        <f>SUM(G25:K25)</f>
        <v>90018.25</v>
      </c>
    </row>
    <row r="26" spans="1:15" ht="13.5" thickTop="1" x14ac:dyDescent="0.2">
      <c r="B26" s="13"/>
      <c r="C26" s="13"/>
      <c r="D26" s="13"/>
      <c r="E26" s="13"/>
      <c r="F26" s="13"/>
      <c r="G26" s="13"/>
      <c r="H26" s="13"/>
      <c r="I26" s="13"/>
      <c r="J26" s="13"/>
      <c r="O26" s="43"/>
    </row>
  </sheetData>
  <mergeCells count="1">
    <mergeCell ref="B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6C814-BC42-4370-90EA-5CFFBD09E6DF}">
  <dimension ref="A1:P26"/>
  <sheetViews>
    <sheetView zoomScale="80" zoomScaleNormal="80" workbookViewId="0">
      <selection activeCell="E47" sqref="E47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0.140625" customWidth="1"/>
    <col min="13" max="13" width="16.5703125" style="40" bestFit="1" customWidth="1"/>
    <col min="14" max="14" width="9" customWidth="1"/>
  </cols>
  <sheetData>
    <row r="1" spans="1:16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6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6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6" ht="15" customHeight="1" x14ac:dyDescent="0.2">
      <c r="A4" s="29" t="s">
        <v>23</v>
      </c>
      <c r="B4" s="1"/>
      <c r="J4" s="3"/>
      <c r="K4" s="1"/>
      <c r="L4" s="3"/>
    </row>
    <row r="5" spans="1:16" s="4" customFormat="1" ht="38.25" x14ac:dyDescent="0.2">
      <c r="B5" s="174" t="s">
        <v>14</v>
      </c>
      <c r="C5" s="175"/>
      <c r="D5" s="175"/>
      <c r="E5" s="175"/>
      <c r="F5" s="176"/>
      <c r="G5" s="58" t="s">
        <v>13</v>
      </c>
      <c r="H5" s="58" t="s">
        <v>16</v>
      </c>
      <c r="I5" s="58" t="s">
        <v>17</v>
      </c>
      <c r="J5" s="59" t="s">
        <v>19</v>
      </c>
      <c r="K5" s="60" t="s">
        <v>18</v>
      </c>
      <c r="L5" s="18"/>
      <c r="M5" s="42"/>
    </row>
    <row r="6" spans="1:16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61">
        <v>151800</v>
      </c>
      <c r="H6" s="61">
        <f>G6</f>
        <v>151800</v>
      </c>
      <c r="I6" s="61"/>
      <c r="J6" s="11"/>
      <c r="K6" s="62">
        <v>151810</v>
      </c>
      <c r="L6" s="15"/>
      <c r="P6" s="63"/>
    </row>
    <row r="7" spans="1:16" ht="13.5" thickBot="1" x14ac:dyDescent="0.25">
      <c r="A7" s="19">
        <v>2022</v>
      </c>
      <c r="B7" s="45"/>
      <c r="C7" s="46"/>
      <c r="D7" s="46"/>
      <c r="E7" s="46"/>
      <c r="F7" s="47"/>
      <c r="G7" s="15"/>
      <c r="H7" s="15"/>
      <c r="I7" s="15"/>
      <c r="K7" s="17"/>
      <c r="L7" s="15"/>
      <c r="M7" s="38" t="s">
        <v>25</v>
      </c>
    </row>
    <row r="8" spans="1:16" ht="13.5" thickBot="1" x14ac:dyDescent="0.25">
      <c r="A8" s="9" t="s">
        <v>2</v>
      </c>
      <c r="B8" s="48"/>
      <c r="C8" s="49"/>
      <c r="D8" s="49"/>
      <c r="E8" s="49"/>
      <c r="F8" s="50"/>
      <c r="H8" s="25">
        <f>'1518 - 2021'!G25</f>
        <v>56690.270000000004</v>
      </c>
      <c r="I8" s="20"/>
      <c r="K8" s="69">
        <f>'1518 - 2021'!K25</f>
        <v>229.87999999999985</v>
      </c>
      <c r="L8" s="15"/>
      <c r="M8" s="39">
        <f>SUM(G8:K8)</f>
        <v>56920.15</v>
      </c>
    </row>
    <row r="9" spans="1:16" x14ac:dyDescent="0.2">
      <c r="A9" s="9"/>
      <c r="B9" s="48"/>
      <c r="C9" s="49"/>
      <c r="D9" s="49"/>
      <c r="E9" s="49"/>
      <c r="F9" s="50"/>
      <c r="G9" s="16"/>
      <c r="H9" s="20"/>
      <c r="I9" s="20"/>
      <c r="K9" s="69"/>
      <c r="L9" s="15"/>
    </row>
    <row r="10" spans="1:16" x14ac:dyDescent="0.2">
      <c r="A10" s="9" t="s">
        <v>3</v>
      </c>
      <c r="B10" s="51">
        <v>0</v>
      </c>
      <c r="C10" s="26">
        <v>-603.12</v>
      </c>
      <c r="D10" s="26">
        <v>-977.98</v>
      </c>
      <c r="E10" s="26">
        <v>-582.4</v>
      </c>
      <c r="F10" s="167">
        <v>4465.76</v>
      </c>
      <c r="G10" s="30">
        <f>SUM(B10:F10)</f>
        <v>2302.2600000000002</v>
      </c>
      <c r="H10" s="20">
        <f>G10+H8</f>
        <v>58992.530000000006</v>
      </c>
      <c r="I10" s="23">
        <v>5.7000000000000002E-3</v>
      </c>
      <c r="J10" s="34">
        <v>31</v>
      </c>
      <c r="K10" s="70">
        <f>ROUND(H8*I10/SUM($J$10:$J$21)*J10,2)</f>
        <v>27.44</v>
      </c>
      <c r="L10" s="15"/>
    </row>
    <row r="11" spans="1:16" x14ac:dyDescent="0.2">
      <c r="A11" s="9" t="s">
        <v>4</v>
      </c>
      <c r="B11" s="51">
        <v>0</v>
      </c>
      <c r="C11" s="26">
        <v>-603.12</v>
      </c>
      <c r="D11" s="26">
        <v>-971.56</v>
      </c>
      <c r="E11" s="26">
        <v>-581.12</v>
      </c>
      <c r="F11" s="167">
        <v>4351.26</v>
      </c>
      <c r="G11" s="30">
        <f>SUM(B11:F11)</f>
        <v>2195.4600000000005</v>
      </c>
      <c r="H11" s="68">
        <f>H10+G11</f>
        <v>61187.990000000005</v>
      </c>
      <c r="I11" s="23">
        <v>5.7000000000000002E-3</v>
      </c>
      <c r="J11" s="34">
        <v>28</v>
      </c>
      <c r="K11" s="70">
        <f t="shared" ref="K11:K21" si="0">ROUND(H10*I11/SUM($J$10:$J$21)*J11,2)</f>
        <v>25.8</v>
      </c>
      <c r="L11" s="15"/>
    </row>
    <row r="12" spans="1:16" x14ac:dyDescent="0.2">
      <c r="A12" s="9" t="s">
        <v>5</v>
      </c>
      <c r="B12" s="51">
        <v>0</v>
      </c>
      <c r="C12" s="26">
        <v>-603.12</v>
      </c>
      <c r="D12" s="26">
        <v>-968.35</v>
      </c>
      <c r="E12" s="26">
        <v>-577.28</v>
      </c>
      <c r="F12" s="167">
        <v>4351.26</v>
      </c>
      <c r="G12" s="30">
        <f t="shared" ref="G12:G21" si="1">SUM(B12:F12)</f>
        <v>2202.5100000000002</v>
      </c>
      <c r="H12" s="68">
        <f t="shared" ref="H12:H21" si="2">H11+G12</f>
        <v>63390.500000000007</v>
      </c>
      <c r="I12" s="23">
        <v>5.7000000000000002E-3</v>
      </c>
      <c r="J12" s="34">
        <v>31</v>
      </c>
      <c r="K12" s="70">
        <f t="shared" si="0"/>
        <v>29.62</v>
      </c>
      <c r="L12" s="15"/>
    </row>
    <row r="13" spans="1:16" x14ac:dyDescent="0.2">
      <c r="A13" s="9" t="s">
        <v>6</v>
      </c>
      <c r="B13" s="51">
        <v>0</v>
      </c>
      <c r="C13" s="26">
        <v>-603.12</v>
      </c>
      <c r="D13" s="26">
        <v>-973.7</v>
      </c>
      <c r="E13" s="26">
        <v>-576.64</v>
      </c>
      <c r="F13" s="167">
        <v>4351.26</v>
      </c>
      <c r="G13" s="30">
        <f t="shared" si="1"/>
        <v>2197.8000000000002</v>
      </c>
      <c r="H13" s="68">
        <f t="shared" si="2"/>
        <v>65588.3</v>
      </c>
      <c r="I13" s="23">
        <v>1.0200000000000001E-2</v>
      </c>
      <c r="J13" s="34">
        <v>30</v>
      </c>
      <c r="K13" s="70">
        <f t="shared" si="0"/>
        <v>53.14</v>
      </c>
      <c r="L13" s="15"/>
    </row>
    <row r="14" spans="1:16" x14ac:dyDescent="0.2">
      <c r="A14" s="9" t="s">
        <v>7</v>
      </c>
      <c r="B14" s="51">
        <v>0</v>
      </c>
      <c r="C14" s="26">
        <v>-603.12</v>
      </c>
      <c r="D14" s="26">
        <v>-971.56</v>
      </c>
      <c r="E14" s="26">
        <v>-579.84</v>
      </c>
      <c r="F14" s="167">
        <v>4351.26</v>
      </c>
      <c r="G14" s="30">
        <f t="shared" si="1"/>
        <v>2196.7400000000002</v>
      </c>
      <c r="H14" s="68">
        <f t="shared" si="2"/>
        <v>67785.040000000008</v>
      </c>
      <c r="I14" s="23">
        <v>1.0200000000000001E-2</v>
      </c>
      <c r="J14" s="34">
        <v>31</v>
      </c>
      <c r="K14" s="70">
        <f t="shared" si="0"/>
        <v>56.82</v>
      </c>
      <c r="L14" s="44"/>
    </row>
    <row r="15" spans="1:16" x14ac:dyDescent="0.2">
      <c r="A15" s="9" t="s">
        <v>8</v>
      </c>
      <c r="B15" s="51">
        <v>0</v>
      </c>
      <c r="C15" s="26">
        <v>-603.12</v>
      </c>
      <c r="D15" s="26">
        <v>-970.49</v>
      </c>
      <c r="E15" s="26">
        <v>-579.20000000000005</v>
      </c>
      <c r="F15" s="167">
        <v>4402.12</v>
      </c>
      <c r="G15" s="30">
        <f t="shared" si="1"/>
        <v>2249.3099999999995</v>
      </c>
      <c r="H15" s="68">
        <f t="shared" si="2"/>
        <v>70034.350000000006</v>
      </c>
      <c r="I15" s="23">
        <v>1.0200000000000001E-2</v>
      </c>
      <c r="J15" s="34">
        <v>30</v>
      </c>
      <c r="K15" s="70">
        <f t="shared" si="0"/>
        <v>56.83</v>
      </c>
      <c r="L15" s="15"/>
    </row>
    <row r="16" spans="1:16" x14ac:dyDescent="0.2">
      <c r="A16" s="9" t="s">
        <v>9</v>
      </c>
      <c r="B16" s="51">
        <v>0</v>
      </c>
      <c r="C16" s="26">
        <v>-603.12</v>
      </c>
      <c r="D16" s="26">
        <v>-967.28</v>
      </c>
      <c r="E16" s="26">
        <v>-578.55999999999995</v>
      </c>
      <c r="F16" s="167">
        <v>4414.84</v>
      </c>
      <c r="G16" s="30">
        <f t="shared" si="1"/>
        <v>2265.88</v>
      </c>
      <c r="H16" s="68">
        <f t="shared" si="2"/>
        <v>72300.23000000001</v>
      </c>
      <c r="I16" s="23">
        <v>2.1999999999999999E-2</v>
      </c>
      <c r="J16" s="34">
        <v>31</v>
      </c>
      <c r="K16" s="70">
        <f t="shared" si="0"/>
        <v>130.86000000000001</v>
      </c>
      <c r="L16" s="15"/>
    </row>
    <row r="17" spans="1:15" x14ac:dyDescent="0.2">
      <c r="A17" s="9" t="s">
        <v>10</v>
      </c>
      <c r="B17" s="51">
        <v>0</v>
      </c>
      <c r="C17" s="26">
        <v>-603.12</v>
      </c>
      <c r="D17" s="26">
        <v>-964.07</v>
      </c>
      <c r="E17" s="26">
        <v>-575.36</v>
      </c>
      <c r="F17" s="167">
        <v>4478.51</v>
      </c>
      <c r="G17" s="30">
        <f t="shared" si="1"/>
        <v>2335.96</v>
      </c>
      <c r="H17" s="68">
        <f t="shared" si="2"/>
        <v>74636.190000000017</v>
      </c>
      <c r="I17" s="23">
        <v>2.1999999999999999E-2</v>
      </c>
      <c r="J17" s="34">
        <v>31</v>
      </c>
      <c r="K17" s="70">
        <f t="shared" si="0"/>
        <v>135.09</v>
      </c>
      <c r="L17" s="15"/>
    </row>
    <row r="18" spans="1:15" x14ac:dyDescent="0.2">
      <c r="A18" s="9" t="s">
        <v>11</v>
      </c>
      <c r="B18" s="51">
        <v>0</v>
      </c>
      <c r="C18" s="26">
        <v>-603.12</v>
      </c>
      <c r="D18" s="26">
        <v>-956.58</v>
      </c>
      <c r="E18" s="26">
        <v>-570.88</v>
      </c>
      <c r="F18" s="167">
        <v>4465.76</v>
      </c>
      <c r="G18" s="30">
        <f t="shared" si="1"/>
        <v>2335.1800000000003</v>
      </c>
      <c r="H18" s="68">
        <f t="shared" si="2"/>
        <v>76971.370000000024</v>
      </c>
      <c r="I18" s="23">
        <v>2.1999999999999999E-2</v>
      </c>
      <c r="J18" s="34">
        <v>30</v>
      </c>
      <c r="K18" s="70">
        <f t="shared" si="0"/>
        <v>134.96</v>
      </c>
      <c r="L18" s="15"/>
    </row>
    <row r="19" spans="1:15" x14ac:dyDescent="0.2">
      <c r="A19" s="9" t="s">
        <v>0</v>
      </c>
      <c r="B19" s="51">
        <v>0</v>
      </c>
      <c r="C19" s="26">
        <v>-603.12</v>
      </c>
      <c r="D19" s="26">
        <v>-954.44</v>
      </c>
      <c r="E19" s="26">
        <v>-566.4</v>
      </c>
      <c r="F19" s="167">
        <v>4503.99</v>
      </c>
      <c r="G19" s="30">
        <f>SUM(B19:F19)</f>
        <v>2380.0299999999997</v>
      </c>
      <c r="H19" s="68">
        <f t="shared" si="2"/>
        <v>79351.400000000023</v>
      </c>
      <c r="I19" s="23">
        <v>3.8699999999999998E-2</v>
      </c>
      <c r="J19" s="34">
        <v>31</v>
      </c>
      <c r="K19" s="70">
        <f t="shared" si="0"/>
        <v>252.99</v>
      </c>
      <c r="L19" s="15"/>
    </row>
    <row r="20" spans="1:15" x14ac:dyDescent="0.2">
      <c r="A20" s="9" t="s">
        <v>12</v>
      </c>
      <c r="B20" s="51">
        <v>0</v>
      </c>
      <c r="C20" s="26">
        <v>-560.04</v>
      </c>
      <c r="D20" s="26">
        <v>-956.58</v>
      </c>
      <c r="E20" s="26">
        <v>-567.04</v>
      </c>
      <c r="F20" s="167">
        <v>4465.76</v>
      </c>
      <c r="G20" s="30">
        <f t="shared" si="1"/>
        <v>2382.1000000000004</v>
      </c>
      <c r="H20" s="68">
        <f t="shared" si="2"/>
        <v>81733.500000000029</v>
      </c>
      <c r="I20" s="23">
        <v>3.8699999999999998E-2</v>
      </c>
      <c r="J20" s="34">
        <v>30</v>
      </c>
      <c r="K20" s="70">
        <f t="shared" si="0"/>
        <v>252.4</v>
      </c>
      <c r="L20" s="15"/>
    </row>
    <row r="21" spans="1:15" x14ac:dyDescent="0.2">
      <c r="A21" s="9" t="s">
        <v>1</v>
      </c>
      <c r="B21" s="55">
        <v>0</v>
      </c>
      <c r="C21" s="56">
        <v>-560.04</v>
      </c>
      <c r="D21" s="56">
        <v>-954.44</v>
      </c>
      <c r="E21" s="56">
        <v>-566.4</v>
      </c>
      <c r="F21" s="168">
        <v>4465.76</v>
      </c>
      <c r="G21" s="31">
        <f t="shared" si="1"/>
        <v>2384.88</v>
      </c>
      <c r="H21" s="64">
        <f t="shared" si="2"/>
        <v>84118.380000000034</v>
      </c>
      <c r="I21" s="24">
        <v>3.8699999999999998E-2</v>
      </c>
      <c r="J21" s="35">
        <v>31</v>
      </c>
      <c r="K21" s="33">
        <f t="shared" si="0"/>
        <v>268.64999999999998</v>
      </c>
      <c r="L21" s="15"/>
    </row>
    <row r="22" spans="1:15" x14ac:dyDescent="0.2">
      <c r="B22" s="14"/>
      <c r="C22" s="14"/>
      <c r="D22" s="14"/>
      <c r="E22" s="14"/>
      <c r="F22" s="14"/>
      <c r="G22" s="14"/>
      <c r="H22" s="13"/>
      <c r="I22" s="13"/>
    </row>
    <row r="23" spans="1:15" x14ac:dyDescent="0.2">
      <c r="A23" s="2" t="s">
        <v>20</v>
      </c>
      <c r="B23" s="14">
        <f t="shared" ref="B23:G23" si="3">SUM(B10:B21)</f>
        <v>0</v>
      </c>
      <c r="C23" s="14">
        <f t="shared" si="3"/>
        <v>-7151.28</v>
      </c>
      <c r="D23" s="14">
        <f t="shared" si="3"/>
        <v>-11587.03</v>
      </c>
      <c r="E23" s="14">
        <f t="shared" si="3"/>
        <v>-6901.12</v>
      </c>
      <c r="F23" s="14">
        <f t="shared" si="3"/>
        <v>53067.540000000008</v>
      </c>
      <c r="G23" s="14">
        <f t="shared" si="3"/>
        <v>27428.110000000004</v>
      </c>
      <c r="H23" s="13"/>
      <c r="I23" s="13"/>
      <c r="J23" s="13"/>
      <c r="K23" s="14">
        <f>SUM(K10:K21)</f>
        <v>1424.6</v>
      </c>
    </row>
    <row r="24" spans="1:15" ht="13.5" thickBot="1" x14ac:dyDescent="0.25">
      <c r="B24" s="13"/>
      <c r="C24" s="13"/>
      <c r="D24" s="13"/>
      <c r="E24" s="13"/>
      <c r="F24" s="13"/>
      <c r="G24" s="13"/>
      <c r="H24" s="13"/>
      <c r="I24" s="13"/>
      <c r="J24" s="13"/>
      <c r="M24" s="41" t="s">
        <v>26</v>
      </c>
    </row>
    <row r="25" spans="1:15" ht="13.5" thickBot="1" x14ac:dyDescent="0.25">
      <c r="A25" s="2" t="s">
        <v>21</v>
      </c>
      <c r="B25" s="21"/>
      <c r="C25" s="21"/>
      <c r="D25" s="21"/>
      <c r="E25" s="21"/>
      <c r="F25" s="21"/>
      <c r="G25" s="27">
        <f>G23+H8</f>
        <v>84118.38</v>
      </c>
      <c r="H25" s="13"/>
      <c r="I25" s="13"/>
      <c r="J25" s="13"/>
      <c r="K25" s="27">
        <f>K23+K8</f>
        <v>1654.4799999999998</v>
      </c>
      <c r="M25" s="39">
        <f>SUM(G25:K25)</f>
        <v>85772.86</v>
      </c>
    </row>
    <row r="26" spans="1:15" ht="13.5" thickTop="1" x14ac:dyDescent="0.2">
      <c r="B26" s="13"/>
      <c r="C26" s="13"/>
      <c r="D26" s="13"/>
      <c r="E26" s="13"/>
      <c r="F26" s="13"/>
      <c r="G26" s="13"/>
      <c r="H26" s="13"/>
      <c r="I26" s="13"/>
      <c r="J26" s="13"/>
      <c r="O26" s="43"/>
    </row>
  </sheetData>
  <mergeCells count="1"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zoomScale="80" zoomScaleNormal="80" workbookViewId="0">
      <selection activeCell="H47" sqref="H47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0.140625" customWidth="1"/>
    <col min="13" max="13" width="16.5703125" style="40" bestFit="1" customWidth="1"/>
    <col min="14" max="14" width="9" customWidth="1"/>
  </cols>
  <sheetData>
    <row r="1" spans="1:13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3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3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3" ht="15" customHeight="1" x14ac:dyDescent="0.2">
      <c r="A4" s="29" t="s">
        <v>23</v>
      </c>
      <c r="B4" s="1"/>
      <c r="J4" s="3"/>
      <c r="K4" s="1"/>
      <c r="L4" s="3"/>
    </row>
    <row r="5" spans="1:13" s="4" customFormat="1" ht="38.25" x14ac:dyDescent="0.2">
      <c r="B5" s="174" t="s">
        <v>14</v>
      </c>
      <c r="C5" s="175"/>
      <c r="D5" s="175"/>
      <c r="E5" s="175"/>
      <c r="F5" s="176"/>
      <c r="G5" s="58" t="s">
        <v>13</v>
      </c>
      <c r="H5" s="58" t="s">
        <v>16</v>
      </c>
      <c r="I5" s="58" t="s">
        <v>17</v>
      </c>
      <c r="J5" s="59" t="s">
        <v>19</v>
      </c>
      <c r="K5" s="60" t="s">
        <v>18</v>
      </c>
      <c r="L5" s="18"/>
      <c r="M5" s="42"/>
    </row>
    <row r="6" spans="1:13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61">
        <v>151800</v>
      </c>
      <c r="H6" s="61">
        <f>G6</f>
        <v>151800</v>
      </c>
      <c r="I6" s="61"/>
      <c r="J6" s="11"/>
      <c r="K6" s="62">
        <v>151810</v>
      </c>
      <c r="L6" s="15"/>
    </row>
    <row r="7" spans="1:13" ht="13.5" thickBot="1" x14ac:dyDescent="0.25">
      <c r="A7" s="19">
        <v>2021</v>
      </c>
      <c r="B7" s="45"/>
      <c r="C7" s="46"/>
      <c r="D7" s="46"/>
      <c r="E7" s="46"/>
      <c r="F7" s="47"/>
      <c r="G7" s="15"/>
      <c r="H7" s="15"/>
      <c r="I7" s="15"/>
      <c r="L7" s="15"/>
      <c r="M7" s="38" t="s">
        <v>25</v>
      </c>
    </row>
    <row r="8" spans="1:13" ht="13.5" thickBot="1" x14ac:dyDescent="0.25">
      <c r="A8" s="9" t="s">
        <v>2</v>
      </c>
      <c r="B8" s="48"/>
      <c r="C8" s="49"/>
      <c r="D8" s="49"/>
      <c r="E8" s="49"/>
      <c r="F8" s="50"/>
      <c r="H8" s="25">
        <f>'1518 - 2020'!G25</f>
        <v>28174.51</v>
      </c>
      <c r="I8" s="20"/>
      <c r="K8" s="21">
        <f>'1518 - 2020'!K25</f>
        <v>-4.5600000000001728</v>
      </c>
      <c r="L8" s="15"/>
      <c r="M8" s="39">
        <f>SUM(G8:K8)</f>
        <v>28169.949999999997</v>
      </c>
    </row>
    <row r="9" spans="1:13" x14ac:dyDescent="0.2">
      <c r="A9" s="9"/>
      <c r="B9" s="48"/>
      <c r="C9" s="49"/>
      <c r="D9" s="49"/>
      <c r="E9" s="49"/>
      <c r="F9" s="50"/>
      <c r="G9" s="16"/>
      <c r="H9" s="20"/>
      <c r="I9" s="20"/>
      <c r="K9" s="21"/>
      <c r="L9" s="15"/>
    </row>
    <row r="10" spans="1:13" x14ac:dyDescent="0.2">
      <c r="A10" s="9" t="s">
        <v>3</v>
      </c>
      <c r="B10" s="51">
        <v>0</v>
      </c>
      <c r="C10" s="26">
        <v>-612</v>
      </c>
      <c r="D10" s="26">
        <v>-986.34</v>
      </c>
      <c r="E10" s="26">
        <v>-588.04</v>
      </c>
      <c r="F10" s="167">
        <v>4496.59</v>
      </c>
      <c r="G10" s="30">
        <f>SUM(B10:F10)</f>
        <v>2310.21</v>
      </c>
      <c r="H10" s="20">
        <f>G10+H8</f>
        <v>30484.719999999998</v>
      </c>
      <c r="I10" s="23">
        <v>5.7000000000000002E-3</v>
      </c>
      <c r="J10" s="34">
        <v>31</v>
      </c>
      <c r="K10" s="32">
        <f>ROUND(H8*I10/SUM($J$10:$J$21)*J10,2)</f>
        <v>13.64</v>
      </c>
      <c r="L10" s="15"/>
    </row>
    <row r="11" spans="1:13" x14ac:dyDescent="0.2">
      <c r="A11" s="9" t="s">
        <v>4</v>
      </c>
      <c r="B11" s="51">
        <v>0</v>
      </c>
      <c r="C11" s="26">
        <v>-583.79999999999995</v>
      </c>
      <c r="D11" s="26">
        <v>-996.32</v>
      </c>
      <c r="E11" s="26">
        <v>-593.96</v>
      </c>
      <c r="F11" s="167">
        <v>4496.59</v>
      </c>
      <c r="G11" s="30">
        <f>SUM(B11:F11)</f>
        <v>2322.5100000000002</v>
      </c>
      <c r="H11" s="68">
        <f>H10+G11</f>
        <v>32807.229999999996</v>
      </c>
      <c r="I11" s="23">
        <v>5.7000000000000002E-3</v>
      </c>
      <c r="J11" s="34">
        <v>28</v>
      </c>
      <c r="K11" s="32">
        <f t="shared" ref="K11:K21" si="0">ROUND(H10*I11/SUM($J$10:$J$21)*J11,2)</f>
        <v>13.33</v>
      </c>
      <c r="L11" s="15"/>
    </row>
    <row r="12" spans="1:13" x14ac:dyDescent="0.2">
      <c r="A12" s="9" t="s">
        <v>5</v>
      </c>
      <c r="B12" s="51">
        <v>0</v>
      </c>
      <c r="C12" s="26">
        <v>-583.79999999999995</v>
      </c>
      <c r="D12" s="26">
        <v>-995.28</v>
      </c>
      <c r="E12" s="26">
        <v>-590.24</v>
      </c>
      <c r="F12" s="167">
        <v>4496.59</v>
      </c>
      <c r="G12" s="30">
        <f t="shared" ref="G12:G21" si="1">SUM(B12:F12)</f>
        <v>2327.2700000000004</v>
      </c>
      <c r="H12" s="68">
        <f t="shared" ref="H12:H21" si="2">H11+G12</f>
        <v>35134.5</v>
      </c>
      <c r="I12" s="23">
        <v>5.7000000000000002E-3</v>
      </c>
      <c r="J12" s="34">
        <v>31</v>
      </c>
      <c r="K12" s="32">
        <f t="shared" si="0"/>
        <v>15.88</v>
      </c>
      <c r="L12" s="15"/>
    </row>
    <row r="13" spans="1:13" x14ac:dyDescent="0.2">
      <c r="A13" s="9" t="s">
        <v>6</v>
      </c>
      <c r="B13" s="51">
        <v>0</v>
      </c>
      <c r="C13" s="26">
        <v>-583.79999999999995</v>
      </c>
      <c r="D13" s="26">
        <v>-995.28</v>
      </c>
      <c r="E13" s="26">
        <v>-592.1</v>
      </c>
      <c r="F13" s="167">
        <v>4496.59</v>
      </c>
      <c r="G13" s="30">
        <f t="shared" si="1"/>
        <v>2325.4100000000003</v>
      </c>
      <c r="H13" s="68">
        <f t="shared" si="2"/>
        <v>37459.910000000003</v>
      </c>
      <c r="I13" s="23">
        <v>5.7000000000000002E-3</v>
      </c>
      <c r="J13" s="34">
        <v>30</v>
      </c>
      <c r="K13" s="32">
        <f t="shared" si="0"/>
        <v>16.46</v>
      </c>
      <c r="L13" s="15"/>
    </row>
    <row r="14" spans="1:13" x14ac:dyDescent="0.2">
      <c r="A14" s="9" t="s">
        <v>7</v>
      </c>
      <c r="B14" s="51">
        <v>0</v>
      </c>
      <c r="C14" s="26">
        <v>-583.79999999999995</v>
      </c>
      <c r="D14" s="26">
        <v>-985.92</v>
      </c>
      <c r="E14" s="26">
        <v>-586.52</v>
      </c>
      <c r="F14" s="167">
        <v>4496.59</v>
      </c>
      <c r="G14" s="30">
        <f t="shared" si="1"/>
        <v>2340.3500000000004</v>
      </c>
      <c r="H14" s="68">
        <f t="shared" si="2"/>
        <v>39800.26</v>
      </c>
      <c r="I14" s="23">
        <v>5.7000000000000002E-3</v>
      </c>
      <c r="J14" s="34">
        <v>31</v>
      </c>
      <c r="K14" s="32">
        <f t="shared" si="0"/>
        <v>18.13</v>
      </c>
      <c r="L14" s="44"/>
    </row>
    <row r="15" spans="1:13" x14ac:dyDescent="0.2">
      <c r="A15" s="9" t="s">
        <v>8</v>
      </c>
      <c r="B15" s="51">
        <v>0</v>
      </c>
      <c r="C15" s="26">
        <v>-583.79999999999995</v>
      </c>
      <c r="D15" s="26">
        <v>-981.76</v>
      </c>
      <c r="E15" s="26">
        <v>-584.66</v>
      </c>
      <c r="F15" s="167">
        <v>4483.7299999999996</v>
      </c>
      <c r="G15" s="30">
        <f t="shared" si="1"/>
        <v>2333.5099999999998</v>
      </c>
      <c r="H15" s="68">
        <f t="shared" si="2"/>
        <v>42133.770000000004</v>
      </c>
      <c r="I15" s="23">
        <v>5.7000000000000002E-3</v>
      </c>
      <c r="J15" s="34">
        <v>30</v>
      </c>
      <c r="K15" s="32">
        <f t="shared" si="0"/>
        <v>18.649999999999999</v>
      </c>
      <c r="L15" s="15"/>
    </row>
    <row r="16" spans="1:13" x14ac:dyDescent="0.2">
      <c r="A16" s="9" t="s">
        <v>9</v>
      </c>
      <c r="B16" s="51">
        <v>0</v>
      </c>
      <c r="C16" s="26">
        <v>-583.79999999999995</v>
      </c>
      <c r="D16" s="26">
        <v>-975.52</v>
      </c>
      <c r="E16" s="26">
        <v>-579.08000000000004</v>
      </c>
      <c r="F16" s="167">
        <v>4432.33</v>
      </c>
      <c r="G16" s="30">
        <f t="shared" si="1"/>
        <v>2293.9299999999998</v>
      </c>
      <c r="H16" s="68">
        <f t="shared" si="2"/>
        <v>44427.700000000004</v>
      </c>
      <c r="I16" s="23">
        <v>5.7000000000000002E-3</v>
      </c>
      <c r="J16" s="34">
        <v>31</v>
      </c>
      <c r="K16" s="32">
        <f t="shared" si="0"/>
        <v>20.399999999999999</v>
      </c>
      <c r="L16" s="15"/>
    </row>
    <row r="17" spans="1:13" x14ac:dyDescent="0.2">
      <c r="A17" s="9" t="s">
        <v>10</v>
      </c>
      <c r="B17" s="51">
        <v>0</v>
      </c>
      <c r="C17" s="26">
        <v>-583.79999999999995</v>
      </c>
      <c r="D17" s="26">
        <v>-972.4</v>
      </c>
      <c r="E17" s="26">
        <v>-575.98</v>
      </c>
      <c r="F17" s="167">
        <v>4509.45</v>
      </c>
      <c r="G17" s="30">
        <f t="shared" si="1"/>
        <v>2377.27</v>
      </c>
      <c r="H17" s="68">
        <f t="shared" si="2"/>
        <v>46804.97</v>
      </c>
      <c r="I17" s="23">
        <v>5.7000000000000002E-3</v>
      </c>
      <c r="J17" s="34">
        <v>31</v>
      </c>
      <c r="K17" s="32">
        <f t="shared" si="0"/>
        <v>21.51</v>
      </c>
      <c r="L17" s="15"/>
    </row>
    <row r="18" spans="1:13" x14ac:dyDescent="0.2">
      <c r="A18" s="9" t="s">
        <v>11</v>
      </c>
      <c r="B18" s="51">
        <v>0</v>
      </c>
      <c r="C18" s="26">
        <v>-583.79999999999995</v>
      </c>
      <c r="D18" s="26">
        <v>-964.08</v>
      </c>
      <c r="E18" s="26">
        <v>-571.64</v>
      </c>
      <c r="F18" s="167">
        <v>4715.62</v>
      </c>
      <c r="G18" s="30">
        <f t="shared" si="1"/>
        <v>2596.1</v>
      </c>
      <c r="H18" s="68">
        <f t="shared" si="2"/>
        <v>49401.07</v>
      </c>
      <c r="I18" s="23">
        <v>5.7000000000000002E-3</v>
      </c>
      <c r="J18" s="34">
        <v>30</v>
      </c>
      <c r="K18" s="32">
        <f>ROUND(H17*I18/SUM($J$10:$J$21)*J18,2)</f>
        <v>21.93</v>
      </c>
      <c r="L18" s="15"/>
    </row>
    <row r="19" spans="1:13" x14ac:dyDescent="0.2">
      <c r="A19" s="9" t="s">
        <v>0</v>
      </c>
      <c r="B19" s="51">
        <v>0</v>
      </c>
      <c r="C19" s="26">
        <v>-583.79999999999995</v>
      </c>
      <c r="D19" s="26">
        <v>-960.96</v>
      </c>
      <c r="E19" s="26">
        <v>-571.02</v>
      </c>
      <c r="F19" s="167">
        <v>4612.4399999999996</v>
      </c>
      <c r="G19" s="30">
        <f t="shared" si="1"/>
        <v>2496.66</v>
      </c>
      <c r="H19" s="68">
        <f t="shared" si="2"/>
        <v>51897.729999999996</v>
      </c>
      <c r="I19" s="23">
        <v>5.7000000000000002E-3</v>
      </c>
      <c r="J19" s="34">
        <v>31</v>
      </c>
      <c r="K19" s="32">
        <f t="shared" si="0"/>
        <v>23.92</v>
      </c>
      <c r="L19" s="15"/>
    </row>
    <row r="20" spans="1:13" x14ac:dyDescent="0.2">
      <c r="A20" s="9" t="s">
        <v>12</v>
      </c>
      <c r="B20" s="51">
        <v>0</v>
      </c>
      <c r="C20" s="26">
        <v>-583.79999999999995</v>
      </c>
      <c r="D20" s="26">
        <v>-958.88</v>
      </c>
      <c r="E20" s="26">
        <v>-571.64</v>
      </c>
      <c r="F20" s="167">
        <v>4509.45</v>
      </c>
      <c r="G20" s="30">
        <f t="shared" si="1"/>
        <v>2395.13</v>
      </c>
      <c r="H20" s="68">
        <f t="shared" si="2"/>
        <v>54292.859999999993</v>
      </c>
      <c r="I20" s="23">
        <v>5.7000000000000002E-3</v>
      </c>
      <c r="J20" s="34">
        <v>30</v>
      </c>
      <c r="K20" s="32">
        <f t="shared" si="0"/>
        <v>24.31</v>
      </c>
      <c r="L20" s="15"/>
    </row>
    <row r="21" spans="1:13" x14ac:dyDescent="0.2">
      <c r="A21" s="9" t="s">
        <v>1</v>
      </c>
      <c r="B21" s="55">
        <v>0</v>
      </c>
      <c r="C21" s="56">
        <v>-583.79999999999995</v>
      </c>
      <c r="D21" s="56">
        <v>-957.84</v>
      </c>
      <c r="E21" s="56">
        <v>-570.4</v>
      </c>
      <c r="F21" s="168">
        <v>4509.45</v>
      </c>
      <c r="G21" s="31">
        <f t="shared" si="1"/>
        <v>2397.41</v>
      </c>
      <c r="H21" s="64">
        <f t="shared" si="2"/>
        <v>56690.26999999999</v>
      </c>
      <c r="I21" s="24">
        <v>5.7000000000000002E-3</v>
      </c>
      <c r="J21" s="35">
        <v>31</v>
      </c>
      <c r="K21" s="33">
        <f t="shared" si="0"/>
        <v>26.28</v>
      </c>
      <c r="L21" s="15"/>
    </row>
    <row r="22" spans="1:13" x14ac:dyDescent="0.2">
      <c r="B22" s="14"/>
      <c r="C22" s="14"/>
      <c r="D22" s="14"/>
      <c r="E22" s="14"/>
      <c r="F22" s="14"/>
      <c r="G22" s="14"/>
      <c r="H22" s="13"/>
      <c r="I22" s="13"/>
    </row>
    <row r="23" spans="1:13" x14ac:dyDescent="0.2">
      <c r="A23" s="2" t="s">
        <v>20</v>
      </c>
      <c r="B23" s="14">
        <f t="shared" ref="B23:G23" si="3">SUM(B10:B21)</f>
        <v>0</v>
      </c>
      <c r="C23" s="14">
        <f t="shared" si="3"/>
        <v>-7033.8000000000011</v>
      </c>
      <c r="D23" s="14">
        <f t="shared" si="3"/>
        <v>-11730.58</v>
      </c>
      <c r="E23" s="14">
        <f t="shared" si="3"/>
        <v>-6975.28</v>
      </c>
      <c r="F23" s="14">
        <f t="shared" si="3"/>
        <v>54255.42</v>
      </c>
      <c r="G23" s="14">
        <f t="shared" si="3"/>
        <v>28515.760000000002</v>
      </c>
      <c r="H23" s="13"/>
      <c r="I23" s="13"/>
      <c r="J23" s="13"/>
      <c r="K23" s="14">
        <f>SUM(K10:K21)</f>
        <v>234.44000000000003</v>
      </c>
    </row>
    <row r="24" spans="1:13" ht="13.5" thickBot="1" x14ac:dyDescent="0.25">
      <c r="B24" s="13"/>
      <c r="C24" s="13"/>
      <c r="D24" s="13"/>
      <c r="E24" s="13"/>
      <c r="F24" s="13"/>
      <c r="G24" s="13"/>
      <c r="H24" s="13"/>
      <c r="I24" s="13"/>
      <c r="J24" s="13"/>
      <c r="M24" s="41" t="s">
        <v>26</v>
      </c>
    </row>
    <row r="25" spans="1:13" ht="13.5" thickBot="1" x14ac:dyDescent="0.25">
      <c r="A25" s="2" t="s">
        <v>21</v>
      </c>
      <c r="B25" s="21"/>
      <c r="C25" s="21"/>
      <c r="D25" s="21"/>
      <c r="E25" s="21"/>
      <c r="F25" s="21"/>
      <c r="G25" s="27">
        <f>G23+H8</f>
        <v>56690.270000000004</v>
      </c>
      <c r="H25" s="13"/>
      <c r="I25" s="13"/>
      <c r="J25" s="13"/>
      <c r="K25" s="27">
        <f>K23+K8</f>
        <v>229.87999999999985</v>
      </c>
      <c r="M25" s="39">
        <f>SUM(G25:K25)</f>
        <v>56920.15</v>
      </c>
    </row>
    <row r="26" spans="1:13" ht="13.5" thickTop="1" x14ac:dyDescent="0.2"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1">
    <mergeCell ref="B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6"/>
  <sheetViews>
    <sheetView zoomScale="80" zoomScaleNormal="80" workbookViewId="0">
      <selection activeCell="F45" sqref="F45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0.140625" customWidth="1"/>
    <col min="13" max="13" width="16.5703125" style="40" bestFit="1" customWidth="1"/>
    <col min="14" max="14" width="9" customWidth="1"/>
  </cols>
  <sheetData>
    <row r="1" spans="1:13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3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3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3" ht="15" customHeight="1" x14ac:dyDescent="0.2">
      <c r="A4" s="29" t="s">
        <v>23</v>
      </c>
      <c r="B4" s="1"/>
      <c r="J4" s="3"/>
      <c r="K4" s="1"/>
      <c r="L4" s="3"/>
    </row>
    <row r="5" spans="1:13" s="4" customFormat="1" ht="38.25" x14ac:dyDescent="0.2">
      <c r="B5" s="174" t="s">
        <v>14</v>
      </c>
      <c r="C5" s="175"/>
      <c r="D5" s="175"/>
      <c r="E5" s="175"/>
      <c r="F5" s="176"/>
      <c r="G5" s="58" t="s">
        <v>13</v>
      </c>
      <c r="H5" s="58" t="s">
        <v>16</v>
      </c>
      <c r="I5" s="58" t="s">
        <v>17</v>
      </c>
      <c r="J5" s="59" t="s">
        <v>19</v>
      </c>
      <c r="K5" s="60" t="s">
        <v>18</v>
      </c>
      <c r="L5" s="18"/>
      <c r="M5" s="42"/>
    </row>
    <row r="6" spans="1:13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61">
        <v>151800</v>
      </c>
      <c r="H6" s="61">
        <f>G6</f>
        <v>151800</v>
      </c>
      <c r="I6" s="61"/>
      <c r="J6" s="11"/>
      <c r="K6" s="62">
        <v>151810</v>
      </c>
      <c r="L6" s="15"/>
    </row>
    <row r="7" spans="1:13" ht="13.5" thickBot="1" x14ac:dyDescent="0.25">
      <c r="A7" s="19">
        <v>2020</v>
      </c>
      <c r="B7" s="45"/>
      <c r="C7" s="46"/>
      <c r="D7" s="46"/>
      <c r="E7" s="46"/>
      <c r="F7" s="47"/>
      <c r="G7" s="15"/>
      <c r="H7" s="15"/>
      <c r="I7" s="15"/>
      <c r="L7" s="15"/>
      <c r="M7" s="38" t="s">
        <v>25</v>
      </c>
    </row>
    <row r="8" spans="1:13" ht="13.5" thickBot="1" x14ac:dyDescent="0.25">
      <c r="A8" s="9" t="s">
        <v>2</v>
      </c>
      <c r="B8" s="48"/>
      <c r="C8" s="49"/>
      <c r="D8" s="49"/>
      <c r="E8" s="49"/>
      <c r="F8" s="50"/>
      <c r="H8" s="25">
        <f>'1518 - 2019'!G26</f>
        <v>1863.1900000000003</v>
      </c>
      <c r="I8" s="20"/>
      <c r="K8" s="21">
        <f>'1518 - 2019'!K26</f>
        <v>-140.50000000000017</v>
      </c>
      <c r="L8" s="15"/>
      <c r="M8" s="39">
        <f>SUM(G8:K8)</f>
        <v>1722.69</v>
      </c>
    </row>
    <row r="9" spans="1:13" x14ac:dyDescent="0.2">
      <c r="A9" s="9"/>
      <c r="B9" s="48"/>
      <c r="C9" s="49"/>
      <c r="D9" s="49"/>
      <c r="E9" s="49"/>
      <c r="F9" s="50"/>
      <c r="G9" s="16"/>
      <c r="H9" s="20"/>
      <c r="I9" s="20"/>
      <c r="K9" s="21"/>
      <c r="L9" s="15"/>
    </row>
    <row r="10" spans="1:13" x14ac:dyDescent="0.2">
      <c r="A10" s="9" t="s">
        <v>3</v>
      </c>
      <c r="B10" s="51">
        <v>0</v>
      </c>
      <c r="C10" s="26">
        <v>-652.79999999999995</v>
      </c>
      <c r="D10" s="26">
        <v>-1061.82</v>
      </c>
      <c r="E10" s="26">
        <v>-631.35</v>
      </c>
      <c r="F10" s="167">
        <v>4483.7299999999996</v>
      </c>
      <c r="G10" s="30">
        <f>SUM(B10:F10)</f>
        <v>2137.7599999999998</v>
      </c>
      <c r="H10" s="20">
        <f>G10+H8</f>
        <v>4000.95</v>
      </c>
      <c r="I10" s="23">
        <v>2.18E-2</v>
      </c>
      <c r="J10" s="34">
        <v>31</v>
      </c>
      <c r="K10" s="32">
        <f>ROUND(H8*I10/SUM($J$10:$J$21)*J10,2)</f>
        <v>3.44</v>
      </c>
      <c r="L10" s="15"/>
    </row>
    <row r="11" spans="1:13" x14ac:dyDescent="0.2">
      <c r="A11" s="9" t="s">
        <v>4</v>
      </c>
      <c r="B11" s="51">
        <v>0</v>
      </c>
      <c r="C11" s="26">
        <v>-612</v>
      </c>
      <c r="D11" s="26">
        <v>-1058.76</v>
      </c>
      <c r="E11" s="26">
        <v>-628.91</v>
      </c>
      <c r="F11" s="167">
        <v>4429.7700000000004</v>
      </c>
      <c r="G11" s="30">
        <f>SUM(B11:F11)</f>
        <v>2130.1000000000004</v>
      </c>
      <c r="H11" s="68">
        <f>H10+G11</f>
        <v>6131.05</v>
      </c>
      <c r="I11" s="23">
        <v>2.18E-2</v>
      </c>
      <c r="J11" s="34">
        <v>29</v>
      </c>
      <c r="K11" s="32">
        <f t="shared" ref="K11:K21" si="0">ROUND(H10*I11/SUM($J$10:$J$21)*J11,2)</f>
        <v>6.91</v>
      </c>
      <c r="L11" s="15"/>
    </row>
    <row r="12" spans="1:13" x14ac:dyDescent="0.2">
      <c r="A12" s="9" t="s">
        <v>5</v>
      </c>
      <c r="B12" s="51">
        <v>0</v>
      </c>
      <c r="C12" s="26">
        <v>-612</v>
      </c>
      <c r="D12" s="26">
        <v>-1059.78</v>
      </c>
      <c r="E12" s="26">
        <v>-631.35</v>
      </c>
      <c r="F12" s="167">
        <v>4424.63</v>
      </c>
      <c r="G12" s="30">
        <f t="shared" ref="G12:G21" si="1">SUM(B12:F12)</f>
        <v>2121.5</v>
      </c>
      <c r="H12" s="68">
        <f t="shared" ref="H12:H21" si="2">H11+G12</f>
        <v>8252.5499999999993</v>
      </c>
      <c r="I12" s="23">
        <v>2.18E-2</v>
      </c>
      <c r="J12" s="34">
        <v>31</v>
      </c>
      <c r="K12" s="32">
        <f t="shared" si="0"/>
        <v>11.32</v>
      </c>
      <c r="L12" s="15"/>
    </row>
    <row r="13" spans="1:13" x14ac:dyDescent="0.2">
      <c r="A13" s="9" t="s">
        <v>6</v>
      </c>
      <c r="B13" s="51">
        <v>0</v>
      </c>
      <c r="C13" s="26">
        <v>-612</v>
      </c>
      <c r="D13" s="26">
        <v>-1057.74</v>
      </c>
      <c r="E13" s="26">
        <v>-632.57000000000005</v>
      </c>
      <c r="F13" s="167">
        <v>4419.49</v>
      </c>
      <c r="G13" s="30">
        <f t="shared" si="1"/>
        <v>2117.1799999999998</v>
      </c>
      <c r="H13" s="68">
        <f t="shared" si="2"/>
        <v>10369.73</v>
      </c>
      <c r="I13" s="23">
        <v>2.18E-2</v>
      </c>
      <c r="J13" s="34">
        <v>30</v>
      </c>
      <c r="K13" s="32">
        <f t="shared" si="0"/>
        <v>14.75</v>
      </c>
      <c r="L13" s="15"/>
    </row>
    <row r="14" spans="1:13" x14ac:dyDescent="0.2">
      <c r="A14" s="9" t="s">
        <v>7</v>
      </c>
      <c r="B14" s="51">
        <v>0</v>
      </c>
      <c r="C14" s="26">
        <v>-612</v>
      </c>
      <c r="D14" s="26">
        <v>-1056.72</v>
      </c>
      <c r="E14" s="26">
        <v>-628.91</v>
      </c>
      <c r="F14" s="167">
        <v>4483.7299999999996</v>
      </c>
      <c r="G14" s="30">
        <f t="shared" si="1"/>
        <v>2186.0999999999995</v>
      </c>
      <c r="H14" s="68">
        <f t="shared" si="2"/>
        <v>12555.829999999998</v>
      </c>
      <c r="I14" s="23">
        <v>2.18E-2</v>
      </c>
      <c r="J14" s="34">
        <v>31</v>
      </c>
      <c r="K14" s="32">
        <f t="shared" si="0"/>
        <v>19.149999999999999</v>
      </c>
      <c r="L14" s="44"/>
    </row>
    <row r="15" spans="1:13" x14ac:dyDescent="0.2">
      <c r="A15" s="9" t="s">
        <v>8</v>
      </c>
      <c r="B15" s="51">
        <v>0</v>
      </c>
      <c r="C15" s="26">
        <v>-612</v>
      </c>
      <c r="D15" s="26">
        <v>-1056.72</v>
      </c>
      <c r="E15" s="26">
        <v>-631.35</v>
      </c>
      <c r="F15" s="167">
        <v>4483.7299999999996</v>
      </c>
      <c r="G15" s="30">
        <f t="shared" si="1"/>
        <v>2183.6599999999994</v>
      </c>
      <c r="H15" s="68">
        <f t="shared" si="2"/>
        <v>14739.489999999998</v>
      </c>
      <c r="I15" s="23">
        <v>2.18E-2</v>
      </c>
      <c r="J15" s="34">
        <v>30</v>
      </c>
      <c r="K15" s="32">
        <f t="shared" si="0"/>
        <v>22.44</v>
      </c>
      <c r="L15" s="15"/>
    </row>
    <row r="16" spans="1:13" x14ac:dyDescent="0.2">
      <c r="A16" s="9" t="s">
        <v>9</v>
      </c>
      <c r="B16" s="51">
        <v>0</v>
      </c>
      <c r="C16" s="26">
        <v>-612</v>
      </c>
      <c r="D16" s="26">
        <v>-1049.58</v>
      </c>
      <c r="E16" s="26">
        <v>-626.47</v>
      </c>
      <c r="F16" s="167">
        <v>4470.87</v>
      </c>
      <c r="G16" s="30">
        <f t="shared" si="1"/>
        <v>2182.8199999999997</v>
      </c>
      <c r="H16" s="68">
        <f t="shared" si="2"/>
        <v>16922.309999999998</v>
      </c>
      <c r="I16" s="23">
        <v>5.7000000000000002E-3</v>
      </c>
      <c r="J16" s="34">
        <v>31</v>
      </c>
      <c r="K16" s="32">
        <f t="shared" si="0"/>
        <v>7.12</v>
      </c>
      <c r="L16" s="15"/>
    </row>
    <row r="17" spans="1:13" x14ac:dyDescent="0.2">
      <c r="A17" s="9" t="s">
        <v>10</v>
      </c>
      <c r="B17" s="51">
        <v>0</v>
      </c>
      <c r="C17" s="26">
        <v>-612</v>
      </c>
      <c r="D17" s="26">
        <v>-1037.3399999999999</v>
      </c>
      <c r="E17" s="26">
        <v>-617.92999999999995</v>
      </c>
      <c r="F17" s="167">
        <v>4432.33</v>
      </c>
      <c r="G17" s="30">
        <f t="shared" si="1"/>
        <v>2165.06</v>
      </c>
      <c r="H17" s="68">
        <f t="shared" si="2"/>
        <v>19087.37</v>
      </c>
      <c r="I17" s="23">
        <v>5.7000000000000002E-3</v>
      </c>
      <c r="J17" s="34">
        <v>31</v>
      </c>
      <c r="K17" s="32">
        <f t="shared" si="0"/>
        <v>8.17</v>
      </c>
      <c r="L17" s="15"/>
    </row>
    <row r="18" spans="1:13" x14ac:dyDescent="0.2">
      <c r="A18" s="9" t="s">
        <v>11</v>
      </c>
      <c r="B18" s="51">
        <v>0</v>
      </c>
      <c r="C18" s="26">
        <v>-612</v>
      </c>
      <c r="D18" s="26">
        <v>-1021.02</v>
      </c>
      <c r="E18" s="26">
        <v>-609.39</v>
      </c>
      <c r="F18" s="167">
        <v>4432.33</v>
      </c>
      <c r="G18" s="30">
        <f t="shared" si="1"/>
        <v>2189.92</v>
      </c>
      <c r="H18" s="68">
        <f t="shared" si="2"/>
        <v>21277.29</v>
      </c>
      <c r="I18" s="23">
        <v>5.7000000000000002E-3</v>
      </c>
      <c r="J18" s="34">
        <v>30</v>
      </c>
      <c r="K18" s="32">
        <f t="shared" si="0"/>
        <v>8.92</v>
      </c>
      <c r="L18" s="15"/>
    </row>
    <row r="19" spans="1:13" x14ac:dyDescent="0.2">
      <c r="A19" s="9" t="s">
        <v>0</v>
      </c>
      <c r="B19" s="51">
        <v>0</v>
      </c>
      <c r="C19" s="26">
        <v>-612</v>
      </c>
      <c r="D19" s="26">
        <v>-1010.82</v>
      </c>
      <c r="E19" s="26">
        <v>-603.29</v>
      </c>
      <c r="F19" s="167">
        <v>4468.3100000000004</v>
      </c>
      <c r="G19" s="30">
        <f t="shared" si="1"/>
        <v>2242.2000000000003</v>
      </c>
      <c r="H19" s="68">
        <f t="shared" si="2"/>
        <v>23519.49</v>
      </c>
      <c r="I19" s="23">
        <v>5.7000000000000002E-3</v>
      </c>
      <c r="J19" s="34">
        <v>31</v>
      </c>
      <c r="K19" s="32">
        <f t="shared" si="0"/>
        <v>10.27</v>
      </c>
      <c r="L19" s="15"/>
    </row>
    <row r="20" spans="1:13" x14ac:dyDescent="0.2">
      <c r="A20" s="9" t="s">
        <v>12</v>
      </c>
      <c r="B20" s="51">
        <v>0</v>
      </c>
      <c r="C20" s="26">
        <v>-612</v>
      </c>
      <c r="D20" s="26">
        <v>-997.56</v>
      </c>
      <c r="E20" s="26">
        <v>-594.14</v>
      </c>
      <c r="F20" s="167">
        <v>4483.7299999999996</v>
      </c>
      <c r="G20" s="30">
        <f t="shared" si="1"/>
        <v>2280.0299999999997</v>
      </c>
      <c r="H20" s="68">
        <f t="shared" si="2"/>
        <v>25799.52</v>
      </c>
      <c r="I20" s="23">
        <v>5.7000000000000002E-3</v>
      </c>
      <c r="J20" s="34">
        <v>30</v>
      </c>
      <c r="K20" s="32">
        <f t="shared" si="0"/>
        <v>10.99</v>
      </c>
      <c r="L20" s="15"/>
    </row>
    <row r="21" spans="1:13" x14ac:dyDescent="0.2">
      <c r="A21" s="9" t="s">
        <v>1</v>
      </c>
      <c r="B21" s="55">
        <v>0</v>
      </c>
      <c r="C21" s="56">
        <v>-612</v>
      </c>
      <c r="D21" s="56">
        <v>-994.5</v>
      </c>
      <c r="E21" s="56">
        <v>-592.30999999999995</v>
      </c>
      <c r="F21" s="168">
        <v>4573.8</v>
      </c>
      <c r="G21" s="31">
        <f t="shared" si="1"/>
        <v>2374.9900000000002</v>
      </c>
      <c r="H21" s="64">
        <f t="shared" si="2"/>
        <v>28174.510000000002</v>
      </c>
      <c r="I21" s="24">
        <v>5.7000000000000002E-3</v>
      </c>
      <c r="J21" s="35">
        <v>31</v>
      </c>
      <c r="K21" s="33">
        <f t="shared" si="0"/>
        <v>12.46</v>
      </c>
      <c r="L21" s="15"/>
    </row>
    <row r="22" spans="1:13" x14ac:dyDescent="0.2">
      <c r="B22" s="14"/>
      <c r="C22" s="14"/>
      <c r="D22" s="14"/>
      <c r="E22" s="14"/>
      <c r="F22" s="14"/>
      <c r="G22" s="14"/>
      <c r="H22" s="13"/>
      <c r="I22" s="13"/>
    </row>
    <row r="23" spans="1:13" x14ac:dyDescent="0.2">
      <c r="A23" s="2" t="s">
        <v>20</v>
      </c>
      <c r="B23" s="14">
        <f t="shared" ref="B23:G23" si="3">SUM(B10:B21)</f>
        <v>0</v>
      </c>
      <c r="C23" s="14">
        <f t="shared" si="3"/>
        <v>-7384.8</v>
      </c>
      <c r="D23" s="14">
        <f t="shared" si="3"/>
        <v>-12462.359999999999</v>
      </c>
      <c r="E23" s="14">
        <f t="shared" si="3"/>
        <v>-7427.9700000000012</v>
      </c>
      <c r="F23" s="14">
        <f t="shared" si="3"/>
        <v>53586.45</v>
      </c>
      <c r="G23" s="14">
        <f t="shared" si="3"/>
        <v>26311.32</v>
      </c>
      <c r="H23" s="13"/>
      <c r="I23" s="13"/>
      <c r="J23" s="13"/>
      <c r="K23" s="14">
        <f>SUM(K10:K21)</f>
        <v>135.94</v>
      </c>
    </row>
    <row r="24" spans="1:13" ht="13.5" thickBot="1" x14ac:dyDescent="0.25">
      <c r="B24" s="13"/>
      <c r="C24" s="13"/>
      <c r="D24" s="13"/>
      <c r="E24" s="13"/>
      <c r="F24" s="13"/>
      <c r="G24" s="13"/>
      <c r="H24" s="13"/>
      <c r="I24" s="13"/>
      <c r="J24" s="13"/>
      <c r="M24" s="41" t="s">
        <v>26</v>
      </c>
    </row>
    <row r="25" spans="1:13" ht="13.5" thickBot="1" x14ac:dyDescent="0.25">
      <c r="A25" s="2" t="s">
        <v>21</v>
      </c>
      <c r="B25" s="21"/>
      <c r="C25" s="21"/>
      <c r="D25" s="21"/>
      <c r="E25" s="21"/>
      <c r="F25" s="21"/>
      <c r="G25" s="27">
        <f>G23+H8</f>
        <v>28174.51</v>
      </c>
      <c r="H25" s="13"/>
      <c r="I25" s="13"/>
      <c r="J25" s="13"/>
      <c r="K25" s="27">
        <f>K23+K8</f>
        <v>-4.5600000000001728</v>
      </c>
      <c r="M25" s="39">
        <f>SUM(G25:K25)</f>
        <v>28169.949999999997</v>
      </c>
    </row>
    <row r="26" spans="1:13" ht="13.5" thickTop="1" x14ac:dyDescent="0.2">
      <c r="B26" s="13"/>
      <c r="C26" s="13"/>
      <c r="D26" s="13"/>
      <c r="E26" s="13"/>
      <c r="F26" s="13"/>
      <c r="G26" s="13"/>
      <c r="H26" s="13"/>
      <c r="I26" s="13"/>
      <c r="J26" s="13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7"/>
  <sheetViews>
    <sheetView zoomScale="80" zoomScaleNormal="80" workbookViewId="0">
      <selection activeCell="G43" sqref="G43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0.140625" customWidth="1"/>
    <col min="13" max="13" width="16.5703125" style="40" bestFit="1" customWidth="1"/>
    <col min="14" max="14" width="9" customWidth="1"/>
  </cols>
  <sheetData>
    <row r="1" spans="1:13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3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3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3" ht="15" customHeight="1" x14ac:dyDescent="0.2">
      <c r="A4" s="29" t="s">
        <v>23</v>
      </c>
      <c r="B4" s="1"/>
      <c r="J4" s="3"/>
      <c r="K4" s="1"/>
      <c r="L4" s="3"/>
    </row>
    <row r="5" spans="1:13" s="4" customFormat="1" ht="38.25" x14ac:dyDescent="0.2">
      <c r="B5" s="174" t="s">
        <v>14</v>
      </c>
      <c r="C5" s="175"/>
      <c r="D5" s="175"/>
      <c r="E5" s="175"/>
      <c r="F5" s="176"/>
      <c r="G5" s="58" t="s">
        <v>13</v>
      </c>
      <c r="H5" s="58" t="s">
        <v>16</v>
      </c>
      <c r="I5" s="58" t="s">
        <v>17</v>
      </c>
      <c r="J5" s="59" t="s">
        <v>19</v>
      </c>
      <c r="K5" s="60" t="s">
        <v>18</v>
      </c>
      <c r="L5" s="18"/>
      <c r="M5" s="42"/>
    </row>
    <row r="6" spans="1:13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61">
        <v>151800</v>
      </c>
      <c r="H6" s="61">
        <f>G6</f>
        <v>151800</v>
      </c>
      <c r="I6" s="61"/>
      <c r="J6" s="11"/>
      <c r="K6" s="62">
        <v>151810</v>
      </c>
      <c r="L6" s="15"/>
    </row>
    <row r="7" spans="1:13" ht="13.5" thickBot="1" x14ac:dyDescent="0.25">
      <c r="B7" s="45"/>
      <c r="C7" s="46"/>
      <c r="D7" s="46"/>
      <c r="E7" s="46"/>
      <c r="F7" s="47"/>
      <c r="G7" s="15"/>
      <c r="H7" s="15"/>
      <c r="I7" s="15"/>
      <c r="L7" s="15"/>
      <c r="M7" s="38" t="s">
        <v>25</v>
      </c>
    </row>
    <row r="8" spans="1:13" ht="13.5" thickBot="1" x14ac:dyDescent="0.25">
      <c r="A8" s="9" t="s">
        <v>2</v>
      </c>
      <c r="B8" s="48"/>
      <c r="C8" s="49"/>
      <c r="D8" s="49"/>
      <c r="E8" s="49"/>
      <c r="F8" s="50"/>
      <c r="H8" s="25">
        <f>'1518 - 2018'!H22</f>
        <v>-2002.8100000000002</v>
      </c>
      <c r="I8" s="20"/>
      <c r="K8" s="21">
        <f>'1518 - 2018'!K26</f>
        <v>-48.2800000000002</v>
      </c>
      <c r="L8" s="15"/>
      <c r="M8" s="39">
        <f>SUM(G8:K8)</f>
        <v>-2051.09</v>
      </c>
    </row>
    <row r="9" spans="1:13" x14ac:dyDescent="0.2">
      <c r="A9" s="9"/>
      <c r="B9" s="48"/>
      <c r="C9" s="49"/>
      <c r="D9" s="49"/>
      <c r="E9" s="49"/>
      <c r="F9" s="50"/>
      <c r="G9" s="16"/>
      <c r="H9" s="20"/>
      <c r="I9" s="20"/>
      <c r="K9" s="21"/>
      <c r="L9" s="15"/>
    </row>
    <row r="10" spans="1:13" x14ac:dyDescent="0.2">
      <c r="A10" s="9" t="s">
        <v>3</v>
      </c>
      <c r="B10" s="51">
        <v>0</v>
      </c>
      <c r="C10" s="26">
        <v>-340</v>
      </c>
      <c r="D10" s="26">
        <v>-533</v>
      </c>
      <c r="E10" s="26">
        <v>-316.8</v>
      </c>
      <c r="F10" s="167">
        <v>723.09</v>
      </c>
      <c r="G10" s="30">
        <f>SUM(B10:F10)</f>
        <v>-466.70999999999992</v>
      </c>
      <c r="H10" s="20">
        <f>G10+H8</f>
        <v>-2469.52</v>
      </c>
      <c r="I10" s="23">
        <v>2.4500000000000001E-2</v>
      </c>
      <c r="J10" s="34">
        <v>31</v>
      </c>
      <c r="K10" s="32">
        <f>ROUND(H8*I10/SUM($J$10:$J$22)*J10,2)</f>
        <v>-4.17</v>
      </c>
      <c r="L10" s="15"/>
    </row>
    <row r="11" spans="1:13" x14ac:dyDescent="0.2">
      <c r="A11" s="9" t="s">
        <v>15</v>
      </c>
      <c r="B11" s="53"/>
      <c r="C11" s="54"/>
      <c r="D11" s="54"/>
      <c r="E11" s="54"/>
      <c r="F11" s="167"/>
      <c r="G11" s="25"/>
      <c r="H11" s="20">
        <f>H10+G11</f>
        <v>-2469.52</v>
      </c>
      <c r="I11" s="36" t="s">
        <v>24</v>
      </c>
      <c r="J11" s="34"/>
      <c r="K11" s="37"/>
      <c r="L11" s="15"/>
    </row>
    <row r="12" spans="1:13" x14ac:dyDescent="0.2">
      <c r="A12" s="9" t="s">
        <v>4</v>
      </c>
      <c r="B12" s="51">
        <v>0</v>
      </c>
      <c r="C12" s="26">
        <v>-340</v>
      </c>
      <c r="D12" s="26">
        <v>-528.5</v>
      </c>
      <c r="E12" s="26">
        <v>-315.60000000000002</v>
      </c>
      <c r="F12" s="167">
        <v>725.27</v>
      </c>
      <c r="G12" s="30">
        <f>SUM(B12:F12)</f>
        <v>-458.82999999999993</v>
      </c>
      <c r="H12" s="20">
        <f>H11+G12</f>
        <v>-2928.35</v>
      </c>
      <c r="I12" s="23">
        <v>2.4500000000000001E-2</v>
      </c>
      <c r="J12" s="34">
        <v>28</v>
      </c>
      <c r="K12" s="32">
        <f>ROUND(H10*I12/SUM($J$10:$J$22)*J12,2)</f>
        <v>-4.6399999999999997</v>
      </c>
      <c r="L12" s="15"/>
    </row>
    <row r="13" spans="1:13" x14ac:dyDescent="0.2">
      <c r="A13" s="9" t="s">
        <v>5</v>
      </c>
      <c r="B13" s="51">
        <v>0</v>
      </c>
      <c r="C13" s="26">
        <v>-340</v>
      </c>
      <c r="D13" s="26">
        <v>-528.5</v>
      </c>
      <c r="E13" s="26">
        <v>-316.2</v>
      </c>
      <c r="F13" s="167">
        <v>727.45</v>
      </c>
      <c r="G13" s="30">
        <f t="shared" ref="G13:G22" si="0">SUM(B13:F13)</f>
        <v>-457.25</v>
      </c>
      <c r="H13" s="20">
        <f t="shared" ref="H13:H22" si="1">H12+G13</f>
        <v>-3385.6</v>
      </c>
      <c r="I13" s="23">
        <v>2.4500000000000001E-2</v>
      </c>
      <c r="J13" s="34">
        <v>31</v>
      </c>
      <c r="K13" s="32">
        <f t="shared" ref="K13:K20" si="2">ROUND(H12*I13/SUM($J$10:$J$22)*J13,2)</f>
        <v>-6.09</v>
      </c>
      <c r="L13" s="15"/>
    </row>
    <row r="14" spans="1:13" x14ac:dyDescent="0.2">
      <c r="A14" s="9" t="s">
        <v>6</v>
      </c>
      <c r="B14" s="51">
        <v>0</v>
      </c>
      <c r="C14" s="26">
        <v>-340</v>
      </c>
      <c r="D14" s="26">
        <v>-527.5</v>
      </c>
      <c r="E14" s="26">
        <v>-315.3</v>
      </c>
      <c r="F14" s="167">
        <v>727.44</v>
      </c>
      <c r="G14" s="30">
        <f t="shared" si="0"/>
        <v>-455.3599999999999</v>
      </c>
      <c r="H14" s="20">
        <f t="shared" si="1"/>
        <v>-3840.96</v>
      </c>
      <c r="I14" s="23">
        <v>2.18E-2</v>
      </c>
      <c r="J14" s="34">
        <v>30</v>
      </c>
      <c r="K14" s="32">
        <f t="shared" si="2"/>
        <v>-6.07</v>
      </c>
      <c r="L14" s="15"/>
    </row>
    <row r="15" spans="1:13" x14ac:dyDescent="0.2">
      <c r="A15" s="9" t="s">
        <v>7</v>
      </c>
      <c r="B15" s="51">
        <v>0</v>
      </c>
      <c r="C15" s="26">
        <v>-680</v>
      </c>
      <c r="D15" s="26">
        <v>-1051</v>
      </c>
      <c r="E15" s="26">
        <v>-626.4</v>
      </c>
      <c r="F15" s="167">
        <v>745.73</v>
      </c>
      <c r="G15" s="30">
        <f t="shared" si="0"/>
        <v>-1611.67</v>
      </c>
      <c r="H15" s="20">
        <f t="shared" si="1"/>
        <v>-5452.63</v>
      </c>
      <c r="I15" s="23">
        <v>2.18E-2</v>
      </c>
      <c r="J15" s="34">
        <v>31</v>
      </c>
      <c r="K15" s="32">
        <f t="shared" si="2"/>
        <v>-7.11</v>
      </c>
      <c r="L15" s="44"/>
    </row>
    <row r="16" spans="1:13" x14ac:dyDescent="0.2">
      <c r="A16" s="9" t="s">
        <v>8</v>
      </c>
      <c r="B16" s="51">
        <v>0</v>
      </c>
      <c r="C16" s="26">
        <v>-680</v>
      </c>
      <c r="D16" s="26">
        <v>-1041</v>
      </c>
      <c r="E16" s="26">
        <v>-623.4</v>
      </c>
      <c r="F16" s="167">
        <v>736.14</v>
      </c>
      <c r="G16" s="30">
        <f t="shared" si="0"/>
        <v>-1608.2600000000002</v>
      </c>
      <c r="H16" s="20">
        <f t="shared" si="1"/>
        <v>-7060.89</v>
      </c>
      <c r="I16" s="23">
        <v>2.18E-2</v>
      </c>
      <c r="J16" s="34">
        <v>30</v>
      </c>
      <c r="K16" s="32">
        <f t="shared" si="2"/>
        <v>-9.77</v>
      </c>
      <c r="L16" s="15"/>
    </row>
    <row r="17" spans="1:13" x14ac:dyDescent="0.2">
      <c r="A17" s="9" t="s">
        <v>9</v>
      </c>
      <c r="B17" s="51">
        <v>0</v>
      </c>
      <c r="C17" s="26">
        <v>-680</v>
      </c>
      <c r="D17" s="26">
        <v>-1038</v>
      </c>
      <c r="E17" s="26">
        <v>-616.79999999999995</v>
      </c>
      <c r="F17" s="167">
        <v>736.15</v>
      </c>
      <c r="G17" s="30">
        <f t="shared" si="0"/>
        <v>-1598.65</v>
      </c>
      <c r="H17" s="20">
        <f t="shared" si="1"/>
        <v>-8659.5400000000009</v>
      </c>
      <c r="I17" s="23">
        <v>2.18E-2</v>
      </c>
      <c r="J17" s="34">
        <v>31</v>
      </c>
      <c r="K17" s="32">
        <f t="shared" si="2"/>
        <v>-13.07</v>
      </c>
      <c r="L17" s="15"/>
    </row>
    <row r="18" spans="1:13" x14ac:dyDescent="0.2">
      <c r="A18" s="9" t="s">
        <v>10</v>
      </c>
      <c r="B18" s="51">
        <v>0</v>
      </c>
      <c r="C18" s="26">
        <v>-680</v>
      </c>
      <c r="D18" s="26">
        <v>-1041</v>
      </c>
      <c r="E18" s="26">
        <v>-615.6</v>
      </c>
      <c r="F18" s="167">
        <v>4352.2700000000004</v>
      </c>
      <c r="G18" s="30">
        <f t="shared" si="0"/>
        <v>2015.6700000000005</v>
      </c>
      <c r="H18" s="20">
        <f t="shared" si="1"/>
        <v>-6643.8700000000008</v>
      </c>
      <c r="I18" s="23">
        <v>2.18E-2</v>
      </c>
      <c r="J18" s="34">
        <v>31</v>
      </c>
      <c r="K18" s="32">
        <f t="shared" si="2"/>
        <v>-16.03</v>
      </c>
      <c r="L18" s="15"/>
    </row>
    <row r="19" spans="1:13" x14ac:dyDescent="0.2">
      <c r="A19" s="9" t="s">
        <v>11</v>
      </c>
      <c r="B19" s="51">
        <v>0</v>
      </c>
      <c r="C19" s="26">
        <v>-680</v>
      </c>
      <c r="D19" s="26">
        <v>-1040</v>
      </c>
      <c r="E19" s="26">
        <v>-617.4</v>
      </c>
      <c r="F19" s="167">
        <v>4437.47</v>
      </c>
      <c r="G19" s="30">
        <f t="shared" si="0"/>
        <v>2100.0700000000002</v>
      </c>
      <c r="H19" s="20">
        <f t="shared" si="1"/>
        <v>-4543.8000000000011</v>
      </c>
      <c r="I19" s="23">
        <v>2.18E-2</v>
      </c>
      <c r="J19" s="34">
        <v>30</v>
      </c>
      <c r="K19" s="32">
        <f t="shared" si="2"/>
        <v>-11.9</v>
      </c>
      <c r="L19" s="15"/>
    </row>
    <row r="20" spans="1:13" x14ac:dyDescent="0.2">
      <c r="A20" s="9" t="s">
        <v>0</v>
      </c>
      <c r="B20" s="51">
        <v>0</v>
      </c>
      <c r="C20" s="26">
        <v>-680</v>
      </c>
      <c r="D20" s="26">
        <v>-1047</v>
      </c>
      <c r="E20" s="26">
        <v>-617.4</v>
      </c>
      <c r="F20" s="167">
        <v>4437.47</v>
      </c>
      <c r="G20" s="30">
        <f t="shared" si="0"/>
        <v>2093.0700000000002</v>
      </c>
      <c r="H20" s="20">
        <f t="shared" si="1"/>
        <v>-2450.7300000000009</v>
      </c>
      <c r="I20" s="23">
        <v>2.18E-2</v>
      </c>
      <c r="J20" s="34">
        <v>31</v>
      </c>
      <c r="K20" s="32">
        <f t="shared" si="2"/>
        <v>-8.41</v>
      </c>
      <c r="L20" s="15"/>
    </row>
    <row r="21" spans="1:13" x14ac:dyDescent="0.2">
      <c r="A21" s="9" t="s">
        <v>12</v>
      </c>
      <c r="B21" s="51">
        <v>0</v>
      </c>
      <c r="C21" s="26">
        <v>-680</v>
      </c>
      <c r="D21" s="26">
        <v>-1043</v>
      </c>
      <c r="E21" s="26">
        <v>-623.4</v>
      </c>
      <c r="F21" s="167">
        <v>4491.45</v>
      </c>
      <c r="G21" s="30">
        <f t="shared" si="0"/>
        <v>2145.0499999999997</v>
      </c>
      <c r="H21" s="20">
        <f t="shared" si="1"/>
        <v>-305.6800000000012</v>
      </c>
      <c r="I21" s="23">
        <v>2.18E-2</v>
      </c>
      <c r="J21" s="34">
        <v>30</v>
      </c>
      <c r="K21" s="32">
        <f t="shared" ref="K21:K22" si="3">ROUND(H20*I21/SUM($J$10:$J$22)*J21,2)</f>
        <v>-4.3899999999999997</v>
      </c>
      <c r="L21" s="15"/>
    </row>
    <row r="22" spans="1:13" x14ac:dyDescent="0.2">
      <c r="A22" s="9" t="s">
        <v>1</v>
      </c>
      <c r="B22" s="55">
        <v>0</v>
      </c>
      <c r="C22" s="56">
        <v>-640</v>
      </c>
      <c r="D22" s="56">
        <v>-1041</v>
      </c>
      <c r="E22" s="56">
        <v>-621</v>
      </c>
      <c r="F22" s="168">
        <v>4470.87</v>
      </c>
      <c r="G22" s="31">
        <f t="shared" si="0"/>
        <v>2168.87</v>
      </c>
      <c r="H22" s="64">
        <f t="shared" si="1"/>
        <v>1863.1899999999987</v>
      </c>
      <c r="I22" s="24">
        <v>2.18E-2</v>
      </c>
      <c r="J22" s="35">
        <v>31</v>
      </c>
      <c r="K22" s="33">
        <f t="shared" si="3"/>
        <v>-0.56999999999999995</v>
      </c>
      <c r="L22" s="15"/>
    </row>
    <row r="23" spans="1:13" x14ac:dyDescent="0.2">
      <c r="B23" s="14"/>
      <c r="C23" s="14"/>
      <c r="D23" s="14"/>
      <c r="E23" s="14"/>
      <c r="F23" s="14"/>
      <c r="G23" s="14"/>
      <c r="H23" s="13"/>
      <c r="I23" s="13"/>
    </row>
    <row r="24" spans="1:13" x14ac:dyDescent="0.2">
      <c r="A24" s="2" t="s">
        <v>20</v>
      </c>
      <c r="B24" s="14">
        <f t="shared" ref="B24:G24" si="4">SUM(B10:B22)</f>
        <v>0</v>
      </c>
      <c r="C24" s="14">
        <f t="shared" si="4"/>
        <v>-6760</v>
      </c>
      <c r="D24" s="14">
        <f t="shared" si="4"/>
        <v>-10459.5</v>
      </c>
      <c r="E24" s="14">
        <f t="shared" si="4"/>
        <v>-6225.2999999999993</v>
      </c>
      <c r="F24" s="14">
        <f t="shared" si="4"/>
        <v>27310.800000000003</v>
      </c>
      <c r="G24" s="14">
        <f t="shared" si="4"/>
        <v>3866.0000000000005</v>
      </c>
      <c r="H24" s="13"/>
      <c r="I24" s="13"/>
      <c r="J24" s="13"/>
      <c r="K24" s="14">
        <f>SUM(K10:K22)</f>
        <v>-92.219999999999985</v>
      </c>
    </row>
    <row r="25" spans="1:13" ht="13.5" thickBot="1" x14ac:dyDescent="0.25">
      <c r="B25" s="13"/>
      <c r="C25" s="13"/>
      <c r="D25" s="13"/>
      <c r="E25" s="13"/>
      <c r="F25" s="13"/>
      <c r="G25" s="13"/>
      <c r="H25" s="13"/>
      <c r="I25" s="13"/>
      <c r="J25" s="13"/>
      <c r="M25" s="41" t="s">
        <v>26</v>
      </c>
    </row>
    <row r="26" spans="1:13" ht="13.5" thickBot="1" x14ac:dyDescent="0.25">
      <c r="A26" s="2" t="s">
        <v>21</v>
      </c>
      <c r="B26" s="21"/>
      <c r="C26" s="21"/>
      <c r="D26" s="21"/>
      <c r="E26" s="21"/>
      <c r="F26" s="21"/>
      <c r="G26" s="27">
        <f>G24+H8</f>
        <v>1863.1900000000003</v>
      </c>
      <c r="H26" s="13"/>
      <c r="I26" s="13"/>
      <c r="J26" s="13"/>
      <c r="K26" s="27">
        <f>K24+K8</f>
        <v>-140.50000000000017</v>
      </c>
      <c r="M26" s="39">
        <f>SUM(G26:K26)</f>
        <v>1722.69</v>
      </c>
    </row>
    <row r="27" spans="1:13" ht="13.5" thickTop="1" x14ac:dyDescent="0.2">
      <c r="B27" s="13"/>
      <c r="C27" s="13"/>
      <c r="D27" s="13"/>
      <c r="E27" s="13"/>
      <c r="F27" s="13"/>
      <c r="G27" s="13"/>
      <c r="H27" s="13"/>
      <c r="I27" s="13"/>
      <c r="J27" s="13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J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O27"/>
  <sheetViews>
    <sheetView zoomScale="80" zoomScaleNormal="80" workbookViewId="0">
      <selection activeCell="H44" sqref="H44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0.140625" customWidth="1"/>
    <col min="13" max="13" width="16.5703125" style="40" bestFit="1" customWidth="1"/>
    <col min="14" max="14" width="9" customWidth="1"/>
  </cols>
  <sheetData>
    <row r="1" spans="1:13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3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3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3" ht="15" customHeight="1" x14ac:dyDescent="0.2">
      <c r="A4" s="29" t="s">
        <v>23</v>
      </c>
      <c r="B4" s="1"/>
      <c r="J4" s="3"/>
      <c r="K4" s="1"/>
      <c r="L4" s="3"/>
    </row>
    <row r="5" spans="1:13" s="4" customFormat="1" ht="38.25" x14ac:dyDescent="0.2">
      <c r="B5" s="177" t="s">
        <v>14</v>
      </c>
      <c r="C5" s="177"/>
      <c r="D5" s="177"/>
      <c r="E5" s="177"/>
      <c r="F5" s="177"/>
      <c r="G5" s="78" t="s">
        <v>13</v>
      </c>
      <c r="H5" s="78" t="s">
        <v>16</v>
      </c>
      <c r="I5" s="78" t="s">
        <v>17</v>
      </c>
      <c r="J5" s="78" t="s">
        <v>19</v>
      </c>
      <c r="K5" s="78" t="s">
        <v>18</v>
      </c>
      <c r="L5" s="18"/>
      <c r="M5" s="42"/>
    </row>
    <row r="6" spans="1:13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79">
        <v>151800</v>
      </c>
      <c r="H6" s="79">
        <f>G6</f>
        <v>151800</v>
      </c>
      <c r="I6" s="80"/>
      <c r="J6" s="81"/>
      <c r="K6" s="82">
        <v>151810</v>
      </c>
      <c r="L6" s="15"/>
    </row>
    <row r="7" spans="1:13" ht="13.5" thickBot="1" x14ac:dyDescent="0.25">
      <c r="B7" s="45"/>
      <c r="C7" s="46"/>
      <c r="D7" s="46"/>
      <c r="E7" s="46"/>
      <c r="F7" s="47"/>
      <c r="G7" s="15"/>
      <c r="H7" s="15"/>
      <c r="I7" s="15"/>
      <c r="L7" s="15"/>
      <c r="M7" s="38" t="s">
        <v>25</v>
      </c>
    </row>
    <row r="8" spans="1:13" ht="13.5" thickBot="1" x14ac:dyDescent="0.25">
      <c r="A8" s="9" t="s">
        <v>2</v>
      </c>
      <c r="B8" s="48"/>
      <c r="C8" s="49"/>
      <c r="D8" s="49"/>
      <c r="E8" s="49"/>
      <c r="F8" s="50"/>
      <c r="H8" s="25">
        <v>-35987.1</v>
      </c>
      <c r="I8" s="20"/>
      <c r="K8" s="21">
        <v>-1696.51</v>
      </c>
      <c r="L8" s="15"/>
      <c r="M8" s="39">
        <f>SUM(G8:K8)</f>
        <v>-37683.61</v>
      </c>
    </row>
    <row r="9" spans="1:13" x14ac:dyDescent="0.2">
      <c r="A9" s="9"/>
      <c r="B9" s="48"/>
      <c r="C9" s="49"/>
      <c r="D9" s="49"/>
      <c r="E9" s="49"/>
      <c r="F9" s="50"/>
      <c r="G9" s="16"/>
      <c r="H9" s="20"/>
      <c r="I9" s="20"/>
      <c r="K9" s="21"/>
      <c r="L9" s="15"/>
    </row>
    <row r="10" spans="1:13" x14ac:dyDescent="0.2">
      <c r="A10" s="9" t="s">
        <v>3</v>
      </c>
      <c r="B10" s="51">
        <v>0</v>
      </c>
      <c r="C10" s="26">
        <v>-360</v>
      </c>
      <c r="D10" s="26">
        <v>-515.5</v>
      </c>
      <c r="E10" s="26">
        <v>-308.39999999999998</v>
      </c>
      <c r="F10" s="167">
        <v>1373.04</v>
      </c>
      <c r="G10" s="30">
        <f>SUM(B10:F10)</f>
        <v>189.13999999999987</v>
      </c>
      <c r="H10" s="20">
        <f>G10+H8</f>
        <v>-35797.96</v>
      </c>
      <c r="I10" s="23">
        <v>1.4999999999999999E-2</v>
      </c>
      <c r="J10" s="34">
        <v>31</v>
      </c>
      <c r="K10" s="32">
        <f>ROUND(H8*I10/SUM($J$10:$J$22)*J10,2)</f>
        <v>-45.85</v>
      </c>
      <c r="L10" s="15"/>
    </row>
    <row r="11" spans="1:13" x14ac:dyDescent="0.2">
      <c r="A11" s="9" t="s">
        <v>4</v>
      </c>
      <c r="B11" s="51">
        <v>0</v>
      </c>
      <c r="C11" s="26">
        <v>-340</v>
      </c>
      <c r="D11" s="26">
        <v>-509</v>
      </c>
      <c r="E11" s="26">
        <v>-302.7</v>
      </c>
      <c r="F11" s="167">
        <v>1373.04</v>
      </c>
      <c r="G11" s="30">
        <f t="shared" ref="G11:G22" si="0">SUM(B11:F11)</f>
        <v>221.33999999999992</v>
      </c>
      <c r="H11" s="20">
        <f>H10+G11</f>
        <v>-35576.620000000003</v>
      </c>
      <c r="I11" s="23">
        <v>1.4999999999999999E-2</v>
      </c>
      <c r="J11" s="34">
        <v>28</v>
      </c>
      <c r="K11" s="32">
        <f>ROUND(H10*I11/SUM($J$10:$J$22)*J11,2)</f>
        <v>-41.19</v>
      </c>
      <c r="L11" s="15"/>
    </row>
    <row r="12" spans="1:13" x14ac:dyDescent="0.2">
      <c r="A12" s="9" t="s">
        <v>5</v>
      </c>
      <c r="B12" s="51">
        <v>0</v>
      </c>
      <c r="C12" s="26">
        <v>-340</v>
      </c>
      <c r="D12" s="26">
        <v>-514</v>
      </c>
      <c r="E12" s="26">
        <v>-302.10000000000002</v>
      </c>
      <c r="F12" s="167">
        <v>1373.04</v>
      </c>
      <c r="G12" s="30">
        <f t="shared" si="0"/>
        <v>216.94000000000005</v>
      </c>
      <c r="H12" s="20">
        <f t="shared" ref="H12:H22" si="1">H11+G12</f>
        <v>-35359.68</v>
      </c>
      <c r="I12" s="23">
        <v>1.4999999999999999E-2</v>
      </c>
      <c r="J12" s="34">
        <v>31</v>
      </c>
      <c r="K12" s="32">
        <f>ROUND(H11*I12/SUM($J$10:$J$22)*J12,2)</f>
        <v>-45.32</v>
      </c>
      <c r="L12" s="15"/>
    </row>
    <row r="13" spans="1:13" x14ac:dyDescent="0.2">
      <c r="A13" s="9" t="s">
        <v>6</v>
      </c>
      <c r="B13" s="51">
        <v>0</v>
      </c>
      <c r="C13" s="26">
        <v>-340</v>
      </c>
      <c r="D13" s="26">
        <v>-561.5</v>
      </c>
      <c r="E13" s="26">
        <v>-305.39999999999998</v>
      </c>
      <c r="F13" s="167">
        <v>1373.04</v>
      </c>
      <c r="G13" s="30">
        <f t="shared" si="0"/>
        <v>166.13999999999987</v>
      </c>
      <c r="H13" s="20">
        <f t="shared" si="1"/>
        <v>-35193.54</v>
      </c>
      <c r="I13" s="23">
        <v>1.89E-2</v>
      </c>
      <c r="J13" s="34">
        <v>30</v>
      </c>
      <c r="K13" s="32">
        <f>ROUND(H12*I13/SUM($J$10:$J$22)*J13,2)</f>
        <v>-54.93</v>
      </c>
      <c r="L13" s="15"/>
    </row>
    <row r="14" spans="1:13" x14ac:dyDescent="0.2">
      <c r="A14" s="9" t="s">
        <v>7</v>
      </c>
      <c r="B14" s="51">
        <v>0</v>
      </c>
      <c r="C14" s="26">
        <v>-340</v>
      </c>
      <c r="D14" s="26">
        <v>-560.5</v>
      </c>
      <c r="E14" s="26">
        <v>-333</v>
      </c>
      <c r="F14" s="167">
        <v>1373.04</v>
      </c>
      <c r="G14" s="30">
        <f t="shared" si="0"/>
        <v>139.53999999999996</v>
      </c>
      <c r="H14" s="20">
        <f t="shared" si="1"/>
        <v>-35054</v>
      </c>
      <c r="I14" s="23">
        <v>1.89E-2</v>
      </c>
      <c r="J14" s="34">
        <v>31</v>
      </c>
      <c r="K14" s="32">
        <f>ROUND(H13*I14/SUM($J$10:$J$22)*J14,2)</f>
        <v>-56.49</v>
      </c>
      <c r="L14" s="44"/>
    </row>
    <row r="15" spans="1:13" x14ac:dyDescent="0.2">
      <c r="A15" s="9" t="s">
        <v>15</v>
      </c>
      <c r="B15" s="53"/>
      <c r="C15" s="54"/>
      <c r="D15" s="54"/>
      <c r="E15" s="54"/>
      <c r="F15" s="167"/>
      <c r="G15" s="25">
        <v>36393</v>
      </c>
      <c r="H15" s="20">
        <f t="shared" si="1"/>
        <v>1339</v>
      </c>
      <c r="I15" s="36" t="s">
        <v>24</v>
      </c>
      <c r="J15" s="34"/>
      <c r="K15" s="37">
        <v>1884</v>
      </c>
      <c r="L15" s="15"/>
    </row>
    <row r="16" spans="1:13" x14ac:dyDescent="0.2">
      <c r="A16" s="9" t="s">
        <v>8</v>
      </c>
      <c r="B16" s="51">
        <v>0</v>
      </c>
      <c r="C16" s="26">
        <v>-340</v>
      </c>
      <c r="D16" s="26">
        <v>-559</v>
      </c>
      <c r="E16" s="26">
        <v>-329.4</v>
      </c>
      <c r="F16" s="167"/>
      <c r="G16" s="30">
        <f t="shared" si="0"/>
        <v>-1228.4000000000001</v>
      </c>
      <c r="H16" s="20">
        <f>H15+G16</f>
        <v>110.59999999999991</v>
      </c>
      <c r="I16" s="23">
        <v>1.89E-2</v>
      </c>
      <c r="J16" s="34">
        <v>30</v>
      </c>
      <c r="K16" s="32">
        <f t="shared" ref="K16:K22" si="2">ROUND(H15*I16/SUM($J$10:$J$22)*J16,2)</f>
        <v>2.08</v>
      </c>
      <c r="L16" s="15"/>
    </row>
    <row r="17" spans="1:15" x14ac:dyDescent="0.2">
      <c r="A17" s="9" t="s">
        <v>9</v>
      </c>
      <c r="B17" s="51">
        <v>0</v>
      </c>
      <c r="C17" s="26">
        <v>-340</v>
      </c>
      <c r="D17" s="26">
        <v>-557.5</v>
      </c>
      <c r="E17" s="26">
        <v>-332.1</v>
      </c>
      <c r="F17" s="167">
        <v>8668</v>
      </c>
      <c r="G17" s="30">
        <f t="shared" si="0"/>
        <v>7438.4</v>
      </c>
      <c r="H17" s="20">
        <f>H16+G17</f>
        <v>7549</v>
      </c>
      <c r="I17" s="23">
        <v>1.89E-2</v>
      </c>
      <c r="J17" s="34">
        <v>31</v>
      </c>
      <c r="K17" s="32">
        <f t="shared" si="2"/>
        <v>0.18</v>
      </c>
      <c r="L17" s="15"/>
    </row>
    <row r="18" spans="1:15" x14ac:dyDescent="0.2">
      <c r="A18" s="9" t="s">
        <v>10</v>
      </c>
      <c r="B18" s="51">
        <v>0</v>
      </c>
      <c r="C18" s="26">
        <v>-340</v>
      </c>
      <c r="D18" s="26">
        <v>-551.5</v>
      </c>
      <c r="E18" s="26">
        <v>-330.3</v>
      </c>
      <c r="F18" s="167">
        <v>-6506.88</v>
      </c>
      <c r="G18" s="30">
        <f t="shared" si="0"/>
        <v>-7728.68</v>
      </c>
      <c r="H18" s="20">
        <f t="shared" si="1"/>
        <v>-179.68000000000029</v>
      </c>
      <c r="I18" s="23">
        <v>1.89E-2</v>
      </c>
      <c r="J18" s="34">
        <v>31</v>
      </c>
      <c r="K18" s="32">
        <f t="shared" si="2"/>
        <v>12.12</v>
      </c>
      <c r="L18" s="15"/>
    </row>
    <row r="19" spans="1:15" x14ac:dyDescent="0.2">
      <c r="A19" s="9" t="s">
        <v>11</v>
      </c>
      <c r="B19" s="51">
        <v>0</v>
      </c>
      <c r="C19" s="26">
        <v>-340</v>
      </c>
      <c r="D19" s="26">
        <v>-540.5</v>
      </c>
      <c r="E19" s="26">
        <v>-323.39999999999998</v>
      </c>
      <c r="F19" s="167">
        <v>737.72</v>
      </c>
      <c r="G19" s="30">
        <f t="shared" si="0"/>
        <v>-466.18000000000006</v>
      </c>
      <c r="H19" s="20">
        <f t="shared" si="1"/>
        <v>-645.86000000000035</v>
      </c>
      <c r="I19" s="23">
        <v>1.89E-2</v>
      </c>
      <c r="J19" s="34">
        <v>30</v>
      </c>
      <c r="K19" s="32">
        <f t="shared" si="2"/>
        <v>-0.28000000000000003</v>
      </c>
      <c r="L19" s="15"/>
    </row>
    <row r="20" spans="1:15" x14ac:dyDescent="0.2">
      <c r="A20" s="9" t="s">
        <v>0</v>
      </c>
      <c r="B20" s="51">
        <v>0</v>
      </c>
      <c r="C20" s="26">
        <v>-340</v>
      </c>
      <c r="D20" s="26">
        <v>-536</v>
      </c>
      <c r="E20" s="26">
        <v>-320.39999999999998</v>
      </c>
      <c r="F20" s="167">
        <v>732.41</v>
      </c>
      <c r="G20" s="30">
        <f t="shared" si="0"/>
        <v>-463.99000000000012</v>
      </c>
      <c r="H20" s="20">
        <f t="shared" si="1"/>
        <v>-1109.8500000000004</v>
      </c>
      <c r="I20" s="23">
        <v>2.1700000000000001E-2</v>
      </c>
      <c r="J20" s="34">
        <v>31</v>
      </c>
      <c r="K20" s="32">
        <f t="shared" si="2"/>
        <v>-1.19</v>
      </c>
      <c r="L20" s="15"/>
    </row>
    <row r="21" spans="1:15" x14ac:dyDescent="0.2">
      <c r="A21" s="9" t="s">
        <v>12</v>
      </c>
      <c r="B21" s="51">
        <v>0</v>
      </c>
      <c r="C21" s="26">
        <v>-340</v>
      </c>
      <c r="D21" s="26">
        <v>-535.5</v>
      </c>
      <c r="E21" s="26">
        <v>-319.8</v>
      </c>
      <c r="F21" s="167">
        <v>722.14</v>
      </c>
      <c r="G21" s="30">
        <f t="shared" si="0"/>
        <v>-473.15999999999997</v>
      </c>
      <c r="H21" s="20">
        <f t="shared" si="1"/>
        <v>-1583.0100000000002</v>
      </c>
      <c r="I21" s="23">
        <v>2.1700000000000001E-2</v>
      </c>
      <c r="J21" s="34">
        <v>30</v>
      </c>
      <c r="K21" s="32">
        <f t="shared" si="2"/>
        <v>-1.98</v>
      </c>
      <c r="L21" s="15"/>
    </row>
    <row r="22" spans="1:15" x14ac:dyDescent="0.2">
      <c r="A22" s="9" t="s">
        <v>1</v>
      </c>
      <c r="B22" s="55">
        <v>0</v>
      </c>
      <c r="C22" s="56">
        <v>-340</v>
      </c>
      <c r="D22" s="56">
        <v>-533</v>
      </c>
      <c r="E22" s="56">
        <v>-317.10000000000002</v>
      </c>
      <c r="F22" s="168">
        <v>770.3</v>
      </c>
      <c r="G22" s="31">
        <f t="shared" si="0"/>
        <v>-419.79999999999995</v>
      </c>
      <c r="H22" s="22">
        <f t="shared" si="1"/>
        <v>-2002.8100000000002</v>
      </c>
      <c r="I22" s="24">
        <v>2.1700000000000001E-2</v>
      </c>
      <c r="J22" s="35">
        <v>31</v>
      </c>
      <c r="K22" s="33">
        <f t="shared" si="2"/>
        <v>-2.92</v>
      </c>
      <c r="L22" s="15"/>
    </row>
    <row r="23" spans="1:15" x14ac:dyDescent="0.2">
      <c r="B23" s="14"/>
      <c r="C23" s="14"/>
      <c r="D23" s="14"/>
      <c r="E23" s="14"/>
      <c r="F23" s="14"/>
      <c r="G23" s="14"/>
      <c r="H23" s="13"/>
      <c r="I23" s="13"/>
    </row>
    <row r="24" spans="1:15" x14ac:dyDescent="0.2">
      <c r="A24" s="2" t="s">
        <v>20</v>
      </c>
      <c r="B24" s="14">
        <f t="shared" ref="B24:F24" si="3">SUM(B10:B22)</f>
        <v>0</v>
      </c>
      <c r="C24" s="14">
        <f t="shared" si="3"/>
        <v>-4100</v>
      </c>
      <c r="D24" s="14">
        <f t="shared" si="3"/>
        <v>-6473.5</v>
      </c>
      <c r="E24" s="14">
        <f t="shared" si="3"/>
        <v>-3824.1000000000004</v>
      </c>
      <c r="F24" s="14">
        <f t="shared" si="3"/>
        <v>11988.889999999998</v>
      </c>
      <c r="G24" s="14">
        <f>SUM(G10:G22)</f>
        <v>33984.289999999994</v>
      </c>
      <c r="H24" s="13"/>
      <c r="I24" s="13"/>
      <c r="J24" s="13"/>
      <c r="K24" s="14">
        <f>SUM(K10:K22)</f>
        <v>1648.2299999999998</v>
      </c>
    </row>
    <row r="25" spans="1:15" ht="13.5" thickBot="1" x14ac:dyDescent="0.25">
      <c r="B25" s="13"/>
      <c r="C25" s="13"/>
      <c r="D25" s="13"/>
      <c r="E25" s="13"/>
      <c r="F25" s="13"/>
      <c r="G25" s="13"/>
      <c r="H25" s="13"/>
      <c r="I25" s="13"/>
      <c r="J25" s="13"/>
      <c r="M25" s="41" t="s">
        <v>26</v>
      </c>
    </row>
    <row r="26" spans="1:15" ht="13.5" thickBot="1" x14ac:dyDescent="0.25">
      <c r="A26" s="2" t="s">
        <v>21</v>
      </c>
      <c r="B26" s="21"/>
      <c r="C26" s="21"/>
      <c r="D26" s="21"/>
      <c r="E26" s="21"/>
      <c r="F26" s="21"/>
      <c r="G26" s="27">
        <f>G24+H8</f>
        <v>-2002.8100000000049</v>
      </c>
      <c r="H26" s="13"/>
      <c r="I26" s="13"/>
      <c r="J26" s="13"/>
      <c r="K26" s="27">
        <f>K24+K8</f>
        <v>-48.2800000000002</v>
      </c>
      <c r="M26" s="39">
        <f>SUM(G26:K26)</f>
        <v>-2051.0900000000051</v>
      </c>
    </row>
    <row r="27" spans="1:15" ht="13.5" thickTop="1" x14ac:dyDescent="0.2">
      <c r="B27" s="13"/>
      <c r="C27" s="13"/>
      <c r="D27" s="13"/>
      <c r="E27" s="13"/>
      <c r="F27" s="13"/>
      <c r="G27" s="13"/>
      <c r="H27" s="13"/>
      <c r="I27" s="13"/>
      <c r="J27" s="13"/>
      <c r="O27" s="43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0EECA-EF09-4394-B2D6-CFA2CAA561D1}">
  <dimension ref="A1:O26"/>
  <sheetViews>
    <sheetView zoomScale="80" zoomScaleNormal="80" workbookViewId="0">
      <selection activeCell="I10" sqref="I10:I21"/>
    </sheetView>
  </sheetViews>
  <sheetFormatPr defaultColWidth="9.140625" defaultRowHeight="12.75" x14ac:dyDescent="0.2"/>
  <cols>
    <col min="1" max="1" width="20.5703125" customWidth="1"/>
    <col min="2" max="2" width="12.140625" customWidth="1"/>
    <col min="3" max="5" width="11.5703125" bestFit="1" customWidth="1"/>
    <col min="6" max="6" width="11.5703125" customWidth="1"/>
    <col min="7" max="8" width="16.85546875" customWidth="1"/>
    <col min="9" max="9" width="11.5703125" customWidth="1"/>
    <col min="10" max="10" width="11" customWidth="1"/>
    <col min="11" max="11" width="15.140625" customWidth="1"/>
    <col min="12" max="12" width="10.140625" customWidth="1"/>
    <col min="13" max="13" width="16.5703125" style="40" bestFit="1" customWidth="1"/>
    <col min="14" max="14" width="9" customWidth="1"/>
  </cols>
  <sheetData>
    <row r="1" spans="1:13" ht="18" x14ac:dyDescent="0.25">
      <c r="A1" s="8" t="s">
        <v>27</v>
      </c>
      <c r="B1" s="5"/>
      <c r="C1" s="6"/>
      <c r="D1" s="6"/>
      <c r="E1" s="6"/>
      <c r="F1" s="12"/>
      <c r="G1" s="6"/>
      <c r="H1" s="6"/>
      <c r="I1" s="6"/>
      <c r="J1" s="7"/>
      <c r="K1" s="10"/>
      <c r="L1" s="7"/>
    </row>
    <row r="2" spans="1:13" ht="18" x14ac:dyDescent="0.25">
      <c r="A2" s="8"/>
      <c r="B2" s="5"/>
      <c r="C2" s="6"/>
      <c r="D2" s="6"/>
      <c r="E2" s="6"/>
      <c r="F2" s="12"/>
      <c r="G2" s="6"/>
      <c r="H2" s="6"/>
      <c r="I2" s="6"/>
      <c r="J2" s="7"/>
      <c r="K2" s="10"/>
      <c r="L2" s="7"/>
    </row>
    <row r="3" spans="1:13" ht="15" customHeight="1" x14ac:dyDescent="0.25">
      <c r="A3" s="28" t="s">
        <v>22</v>
      </c>
      <c r="B3" s="5"/>
      <c r="C3" s="6"/>
      <c r="D3" s="6"/>
      <c r="E3" s="6"/>
      <c r="F3" s="12"/>
      <c r="G3" s="6"/>
      <c r="H3" s="6"/>
      <c r="I3" s="6"/>
      <c r="J3" s="7"/>
      <c r="K3" s="10"/>
      <c r="L3" s="7"/>
    </row>
    <row r="4" spans="1:13" ht="15" customHeight="1" x14ac:dyDescent="0.2">
      <c r="A4" s="29" t="s">
        <v>23</v>
      </c>
      <c r="B4" s="1"/>
      <c r="J4" s="3"/>
      <c r="K4" s="1"/>
      <c r="L4" s="3"/>
    </row>
    <row r="5" spans="1:13" s="4" customFormat="1" ht="38.25" x14ac:dyDescent="0.2">
      <c r="B5" s="177" t="s">
        <v>14</v>
      </c>
      <c r="C5" s="177"/>
      <c r="D5" s="177"/>
      <c r="E5" s="177"/>
      <c r="F5" s="177"/>
      <c r="G5" s="78" t="s">
        <v>13</v>
      </c>
      <c r="H5" s="78" t="s">
        <v>16</v>
      </c>
      <c r="I5" s="78" t="s">
        <v>17</v>
      </c>
      <c r="J5" s="78" t="s">
        <v>19</v>
      </c>
      <c r="K5" s="78" t="s">
        <v>18</v>
      </c>
      <c r="L5" s="18"/>
      <c r="M5" s="42"/>
    </row>
    <row r="6" spans="1:13" x14ac:dyDescent="0.2">
      <c r="B6" s="65">
        <v>408200</v>
      </c>
      <c r="C6" s="66">
        <v>408210</v>
      </c>
      <c r="D6" s="66">
        <v>408212</v>
      </c>
      <c r="E6" s="66">
        <v>408218</v>
      </c>
      <c r="F6" s="67">
        <v>531510</v>
      </c>
      <c r="G6" s="79">
        <v>151800</v>
      </c>
      <c r="H6" s="79">
        <f>G6</f>
        <v>151800</v>
      </c>
      <c r="I6" s="80"/>
      <c r="J6" s="81"/>
      <c r="K6" s="82">
        <v>151810</v>
      </c>
      <c r="L6" s="15"/>
    </row>
    <row r="7" spans="1:13" ht="13.5" thickBot="1" x14ac:dyDescent="0.25">
      <c r="B7" s="45"/>
      <c r="C7" s="46"/>
      <c r="D7" s="46"/>
      <c r="E7" s="46"/>
      <c r="F7" s="47"/>
      <c r="G7" s="15"/>
      <c r="H7" s="15"/>
      <c r="I7" s="15"/>
      <c r="L7" s="15"/>
      <c r="M7" s="38" t="s">
        <v>25</v>
      </c>
    </row>
    <row r="8" spans="1:13" ht="13.5" thickBot="1" x14ac:dyDescent="0.25">
      <c r="A8" s="9" t="s">
        <v>2</v>
      </c>
      <c r="B8" s="48"/>
      <c r="C8" s="49"/>
      <c r="D8" s="49"/>
      <c r="E8" s="49"/>
      <c r="F8" s="50"/>
      <c r="H8" s="25">
        <v>-36393.259999999987</v>
      </c>
      <c r="I8" s="20"/>
      <c r="K8" s="21">
        <v>-1255.7655752170058</v>
      </c>
      <c r="L8" s="15"/>
      <c r="M8" s="39">
        <f>SUM(G8:K8)</f>
        <v>-37649.025575216991</v>
      </c>
    </row>
    <row r="9" spans="1:13" x14ac:dyDescent="0.2">
      <c r="A9" s="9"/>
      <c r="B9" s="48"/>
      <c r="C9" s="49"/>
      <c r="D9" s="49"/>
      <c r="E9" s="49"/>
      <c r="F9" s="50"/>
      <c r="G9" s="16"/>
      <c r="H9" s="20"/>
      <c r="I9" s="20"/>
      <c r="K9" s="21"/>
      <c r="L9" s="15"/>
    </row>
    <row r="10" spans="1:13" x14ac:dyDescent="0.2">
      <c r="A10" s="9" t="s">
        <v>3</v>
      </c>
      <c r="B10" s="51">
        <v>0</v>
      </c>
      <c r="C10" s="26">
        <v>-360</v>
      </c>
      <c r="D10" s="26">
        <v>-581.5</v>
      </c>
      <c r="E10" s="26">
        <v>-348</v>
      </c>
      <c r="F10" s="167">
        <v>1059.3800000000001</v>
      </c>
      <c r="G10" s="30">
        <f>SUM(B10:F10)</f>
        <v>-230.11999999999989</v>
      </c>
      <c r="H10" s="20">
        <f>G10+H8</f>
        <v>-36623.37999999999</v>
      </c>
      <c r="I10" s="23">
        <v>1.0999999999999999E-2</v>
      </c>
      <c r="J10" s="34">
        <v>31</v>
      </c>
      <c r="K10" s="32">
        <f>ROUND(H8*I10/SUM($J$10:$J$21)*J10,2)</f>
        <v>-34</v>
      </c>
      <c r="L10" s="15"/>
    </row>
    <row r="11" spans="1:13" x14ac:dyDescent="0.2">
      <c r="A11" s="9" t="s">
        <v>4</v>
      </c>
      <c r="B11" s="51">
        <v>0</v>
      </c>
      <c r="C11" s="26">
        <v>-360</v>
      </c>
      <c r="D11" s="26">
        <v>-577</v>
      </c>
      <c r="E11" s="26">
        <v>-345</v>
      </c>
      <c r="F11" s="167">
        <v>1058.78</v>
      </c>
      <c r="G11" s="30">
        <f t="shared" ref="G11:G21" si="0">SUM(B11:F11)</f>
        <v>-223.22000000000003</v>
      </c>
      <c r="H11" s="20">
        <f>H10+G11</f>
        <v>-36846.599999999991</v>
      </c>
      <c r="I11" s="23">
        <v>1.0999999999999999E-2</v>
      </c>
      <c r="J11" s="34">
        <v>28</v>
      </c>
      <c r="K11" s="32">
        <f t="shared" ref="K11:K21" si="1">ROUND(H10*I11/SUM($J$10:$J$21)*J11,2)</f>
        <v>-30.9</v>
      </c>
      <c r="L11" s="15"/>
    </row>
    <row r="12" spans="1:13" x14ac:dyDescent="0.2">
      <c r="A12" s="9" t="s">
        <v>5</v>
      </c>
      <c r="B12" s="51">
        <v>0</v>
      </c>
      <c r="C12" s="26">
        <v>-360</v>
      </c>
      <c r="D12" s="26">
        <v>-571</v>
      </c>
      <c r="E12" s="26">
        <v>-341.7</v>
      </c>
      <c r="F12" s="167">
        <v>1059.33</v>
      </c>
      <c r="G12" s="30">
        <f t="shared" si="0"/>
        <v>-213.37000000000012</v>
      </c>
      <c r="H12" s="20">
        <f>H11+G12</f>
        <v>-37059.969999999994</v>
      </c>
      <c r="I12" s="23">
        <v>1.0999999999999999E-2</v>
      </c>
      <c r="J12" s="34">
        <v>31</v>
      </c>
      <c r="K12" s="32">
        <f t="shared" si="1"/>
        <v>-34.42</v>
      </c>
      <c r="L12" s="15"/>
    </row>
    <row r="13" spans="1:13" x14ac:dyDescent="0.2">
      <c r="A13" s="9" t="s">
        <v>6</v>
      </c>
      <c r="B13" s="51">
        <v>0</v>
      </c>
      <c r="C13" s="26">
        <v>-360</v>
      </c>
      <c r="D13" s="26">
        <v>-568.5</v>
      </c>
      <c r="E13" s="26">
        <v>-340.2</v>
      </c>
      <c r="F13" s="167">
        <v>1291.5</v>
      </c>
      <c r="G13" s="30">
        <f t="shared" si="0"/>
        <v>22.799999999999955</v>
      </c>
      <c r="H13" s="20">
        <f>H12+G13</f>
        <v>-37037.169999999991</v>
      </c>
      <c r="I13" s="23">
        <v>1.0999999999999999E-2</v>
      </c>
      <c r="J13" s="34">
        <v>30</v>
      </c>
      <c r="K13" s="32">
        <f t="shared" si="1"/>
        <v>-33.51</v>
      </c>
      <c r="L13" s="15"/>
    </row>
    <row r="14" spans="1:13" x14ac:dyDescent="0.2">
      <c r="A14" s="9" t="s">
        <v>7</v>
      </c>
      <c r="B14" s="51">
        <v>0</v>
      </c>
      <c r="C14" s="26">
        <v>-340</v>
      </c>
      <c r="D14" s="26">
        <v>-538.5</v>
      </c>
      <c r="E14" s="26">
        <v>-322.2</v>
      </c>
      <c r="F14" s="167">
        <v>1296.76</v>
      </c>
      <c r="G14" s="30">
        <f t="shared" si="0"/>
        <v>96.059999999999945</v>
      </c>
      <c r="H14" s="20">
        <f t="shared" ref="H14:H18" si="2">H13+G14</f>
        <v>-36941.109999999993</v>
      </c>
      <c r="I14" s="23">
        <v>1.0999999999999999E-2</v>
      </c>
      <c r="J14" s="34">
        <v>31</v>
      </c>
      <c r="K14" s="32">
        <f t="shared" si="1"/>
        <v>-34.6</v>
      </c>
      <c r="L14" s="44"/>
    </row>
    <row r="15" spans="1:13" x14ac:dyDescent="0.2">
      <c r="A15" s="9" t="s">
        <v>8</v>
      </c>
      <c r="B15" s="51">
        <v>0</v>
      </c>
      <c r="C15" s="26">
        <v>-380</v>
      </c>
      <c r="D15" s="26">
        <v>-576.5</v>
      </c>
      <c r="E15" s="26">
        <v>-345.3</v>
      </c>
      <c r="F15" s="167">
        <v>1296.76</v>
      </c>
      <c r="G15" s="30">
        <f t="shared" si="0"/>
        <v>-5.0399999999999636</v>
      </c>
      <c r="H15" s="20">
        <f t="shared" si="2"/>
        <v>-36946.149999999994</v>
      </c>
      <c r="I15" s="23">
        <v>1.0999999999999999E-2</v>
      </c>
      <c r="J15" s="34">
        <v>30</v>
      </c>
      <c r="K15" s="32">
        <f t="shared" si="1"/>
        <v>-33.4</v>
      </c>
      <c r="L15" s="15"/>
    </row>
    <row r="16" spans="1:13" x14ac:dyDescent="0.2">
      <c r="A16" s="9" t="s">
        <v>9</v>
      </c>
      <c r="B16" s="51">
        <v>0</v>
      </c>
      <c r="C16" s="26">
        <v>-360</v>
      </c>
      <c r="D16" s="26">
        <v>-552.5</v>
      </c>
      <c r="E16" s="26">
        <v>-328.2</v>
      </c>
      <c r="F16" s="167">
        <v>1296.76</v>
      </c>
      <c r="G16" s="30">
        <f t="shared" si="0"/>
        <v>56.059999999999945</v>
      </c>
      <c r="H16" s="20">
        <f t="shared" si="2"/>
        <v>-36890.089999999997</v>
      </c>
      <c r="I16" s="23">
        <v>1.0999999999999999E-2</v>
      </c>
      <c r="J16" s="34">
        <v>31</v>
      </c>
      <c r="K16" s="32">
        <f t="shared" si="1"/>
        <v>-34.520000000000003</v>
      </c>
      <c r="L16" s="15"/>
    </row>
    <row r="17" spans="1:15" x14ac:dyDescent="0.2">
      <c r="A17" s="9" t="s">
        <v>10</v>
      </c>
      <c r="B17" s="51">
        <v>0</v>
      </c>
      <c r="C17" s="26">
        <v>-360</v>
      </c>
      <c r="D17" s="26">
        <v>-545</v>
      </c>
      <c r="E17" s="26">
        <v>-325.5</v>
      </c>
      <c r="F17" s="167">
        <v>1296.76</v>
      </c>
      <c r="G17" s="30">
        <f t="shared" si="0"/>
        <v>66.259999999999991</v>
      </c>
      <c r="H17" s="20">
        <f t="shared" si="2"/>
        <v>-36823.829999999994</v>
      </c>
      <c r="I17" s="23">
        <v>1.0999999999999999E-2</v>
      </c>
      <c r="J17" s="34">
        <v>31</v>
      </c>
      <c r="K17" s="32">
        <f t="shared" si="1"/>
        <v>-34.46</v>
      </c>
      <c r="L17" s="15"/>
    </row>
    <row r="18" spans="1:15" x14ac:dyDescent="0.2">
      <c r="A18" s="9" t="s">
        <v>11</v>
      </c>
      <c r="B18" s="51">
        <v>0</v>
      </c>
      <c r="C18" s="26">
        <v>-360</v>
      </c>
      <c r="D18" s="26">
        <v>-536</v>
      </c>
      <c r="E18" s="26">
        <v>-321.60000000000002</v>
      </c>
      <c r="F18" s="167">
        <v>1373.04</v>
      </c>
      <c r="G18" s="30">
        <f t="shared" si="0"/>
        <v>155.44000000000005</v>
      </c>
      <c r="H18" s="20">
        <f t="shared" si="2"/>
        <v>-36668.389999999992</v>
      </c>
      <c r="I18" s="23">
        <v>1.0999999999999999E-2</v>
      </c>
      <c r="J18" s="34">
        <v>30</v>
      </c>
      <c r="K18" s="32">
        <f t="shared" si="1"/>
        <v>-33.29</v>
      </c>
      <c r="L18" s="15"/>
    </row>
    <row r="19" spans="1:15" x14ac:dyDescent="0.2">
      <c r="A19" s="9" t="s">
        <v>0</v>
      </c>
      <c r="B19" s="51">
        <v>0</v>
      </c>
      <c r="C19" s="26">
        <v>-360</v>
      </c>
      <c r="D19" s="26">
        <v>-540.5</v>
      </c>
      <c r="E19" s="26">
        <v>-318.89999999999998</v>
      </c>
      <c r="F19" s="167">
        <v>1508.84</v>
      </c>
      <c r="G19" s="30">
        <f t="shared" si="0"/>
        <v>289.43999999999983</v>
      </c>
      <c r="H19" s="20">
        <f>H18+G19</f>
        <v>-36378.94999999999</v>
      </c>
      <c r="I19" s="23">
        <v>1.4999999999999999E-2</v>
      </c>
      <c r="J19" s="34">
        <v>31</v>
      </c>
      <c r="K19" s="32">
        <f t="shared" si="1"/>
        <v>-46.71</v>
      </c>
      <c r="L19" s="15"/>
    </row>
    <row r="20" spans="1:15" x14ac:dyDescent="0.2">
      <c r="A20" s="9" t="s">
        <v>12</v>
      </c>
      <c r="B20" s="51">
        <v>0</v>
      </c>
      <c r="C20" s="26">
        <v>-360</v>
      </c>
      <c r="D20" s="26">
        <v>-529</v>
      </c>
      <c r="E20" s="26">
        <v>-316.8</v>
      </c>
      <c r="F20" s="167">
        <v>1415.51</v>
      </c>
      <c r="G20" s="30">
        <f t="shared" si="0"/>
        <v>209.71000000000004</v>
      </c>
      <c r="H20" s="20">
        <f>H19+G20</f>
        <v>-36169.239999999991</v>
      </c>
      <c r="I20" s="23">
        <v>1.4999999999999999E-2</v>
      </c>
      <c r="J20" s="34">
        <v>30</v>
      </c>
      <c r="K20" s="32">
        <f t="shared" si="1"/>
        <v>-44.85</v>
      </c>
      <c r="L20" s="15"/>
    </row>
    <row r="21" spans="1:15" x14ac:dyDescent="0.2">
      <c r="A21" s="9" t="s">
        <v>1</v>
      </c>
      <c r="B21" s="55">
        <v>0</v>
      </c>
      <c r="C21" s="56">
        <v>-360</v>
      </c>
      <c r="D21" s="56">
        <v>-519.5</v>
      </c>
      <c r="E21" s="56">
        <v>-311.39999999999998</v>
      </c>
      <c r="F21" s="168">
        <v>1373.04</v>
      </c>
      <c r="G21" s="31">
        <f t="shared" si="0"/>
        <v>182.13999999999987</v>
      </c>
      <c r="H21" s="22">
        <f>H20+G21</f>
        <v>-35987.099999999991</v>
      </c>
      <c r="I21" s="24">
        <v>1.4999999999999999E-2</v>
      </c>
      <c r="J21" s="35">
        <v>31</v>
      </c>
      <c r="K21" s="33">
        <f t="shared" si="1"/>
        <v>-46.08</v>
      </c>
      <c r="L21" s="15"/>
    </row>
    <row r="22" spans="1:15" x14ac:dyDescent="0.2">
      <c r="B22" s="14"/>
      <c r="C22" s="14"/>
      <c r="D22" s="14"/>
      <c r="E22" s="14"/>
      <c r="F22" s="14"/>
      <c r="G22" s="14"/>
      <c r="H22" s="13"/>
      <c r="I22" s="13"/>
    </row>
    <row r="23" spans="1:15" x14ac:dyDescent="0.2">
      <c r="A23" s="2" t="s">
        <v>20</v>
      </c>
      <c r="B23" s="14">
        <f t="shared" ref="B23:F23" si="3">SUM(B10:B21)</f>
        <v>0</v>
      </c>
      <c r="C23" s="14">
        <f>SUM(C10:C21)</f>
        <v>-4320</v>
      </c>
      <c r="D23" s="14">
        <f t="shared" si="3"/>
        <v>-6635.5</v>
      </c>
      <c r="E23" s="14">
        <f t="shared" si="3"/>
        <v>-3964.8</v>
      </c>
      <c r="F23" s="14">
        <f t="shared" si="3"/>
        <v>15326.46</v>
      </c>
      <c r="G23" s="14">
        <f>SUM(G10:G21)</f>
        <v>406.15999999999963</v>
      </c>
      <c r="H23" s="13"/>
      <c r="I23" s="13"/>
      <c r="J23" s="13"/>
      <c r="K23" s="14">
        <f>SUM(K10:K21)</f>
        <v>-440.74</v>
      </c>
    </row>
    <row r="24" spans="1:15" ht="13.5" thickBot="1" x14ac:dyDescent="0.25">
      <c r="B24" s="13"/>
      <c r="C24" s="13"/>
      <c r="D24" s="13"/>
      <c r="E24" s="13"/>
      <c r="F24" s="13"/>
      <c r="G24" s="13"/>
      <c r="H24" s="13"/>
      <c r="I24" s="13"/>
      <c r="J24" s="13"/>
      <c r="M24" s="41" t="s">
        <v>26</v>
      </c>
    </row>
    <row r="25" spans="1:15" ht="13.5" thickBot="1" x14ac:dyDescent="0.25">
      <c r="A25" s="2" t="s">
        <v>21</v>
      </c>
      <c r="B25" s="21"/>
      <c r="C25" s="21"/>
      <c r="D25" s="21"/>
      <c r="E25" s="21"/>
      <c r="F25" s="21"/>
      <c r="G25" s="27">
        <f>G23+H8</f>
        <v>-35987.099999999991</v>
      </c>
      <c r="H25" s="13"/>
      <c r="I25" s="13"/>
      <c r="J25" s="13"/>
      <c r="K25" s="27">
        <f>K23+K8</f>
        <v>-1696.5055752170058</v>
      </c>
      <c r="M25" s="39">
        <f>SUM(G25:K25)</f>
        <v>-37683.605575217</v>
      </c>
    </row>
    <row r="26" spans="1:15" ht="13.5" thickTop="1" x14ac:dyDescent="0.2">
      <c r="B26" s="13"/>
      <c r="C26" s="13"/>
      <c r="D26" s="13"/>
      <c r="E26" s="13"/>
      <c r="F26" s="13"/>
      <c r="G26" s="13"/>
      <c r="H26" s="13"/>
      <c r="I26" s="13"/>
      <c r="J26" s="13"/>
      <c r="O26" s="43"/>
    </row>
  </sheetData>
  <mergeCells count="1">
    <mergeCell ref="B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51BF-D5B4-4793-9805-D976C18BC9E2}">
  <sheetPr>
    <tabColor theme="4" tint="0.59999389629810485"/>
  </sheetPr>
  <dimension ref="A1:L27"/>
  <sheetViews>
    <sheetView tabSelected="1" zoomScale="80" zoomScaleNormal="80" workbookViewId="0">
      <selection activeCell="F43" sqref="F43"/>
    </sheetView>
  </sheetViews>
  <sheetFormatPr defaultColWidth="9.140625" defaultRowHeight="12.75" x14ac:dyDescent="0.2"/>
  <cols>
    <col min="1" max="1" width="20.5703125" style="40" customWidth="1"/>
    <col min="2" max="2" width="18.5703125" style="40" bestFit="1" customWidth="1"/>
    <col min="3" max="3" width="19" style="40" bestFit="1" customWidth="1"/>
    <col min="4" max="5" width="15.140625" style="40" customWidth="1"/>
    <col min="6" max="7" width="16.85546875" style="40" customWidth="1"/>
    <col min="8" max="8" width="11.5703125" style="40" customWidth="1"/>
    <col min="9" max="9" width="11" style="40" customWidth="1"/>
    <col min="10" max="10" width="14.42578125" style="40" bestFit="1" customWidth="1"/>
    <col min="11" max="11" width="12.85546875" style="40" customWidth="1"/>
    <col min="12" max="12" width="16.5703125" style="40" bestFit="1" customWidth="1"/>
    <col min="13" max="16384" width="9.140625" style="40"/>
  </cols>
  <sheetData>
    <row r="1" spans="1:12" ht="18" x14ac:dyDescent="0.25">
      <c r="A1" s="83" t="s">
        <v>28</v>
      </c>
      <c r="B1" s="84"/>
      <c r="C1" s="84"/>
      <c r="D1" s="84"/>
      <c r="E1" s="85"/>
      <c r="F1" s="85"/>
      <c r="G1" s="85"/>
      <c r="H1" s="85"/>
      <c r="I1" s="86"/>
      <c r="J1" s="87"/>
      <c r="K1" s="86"/>
    </row>
    <row r="2" spans="1:12" ht="18" x14ac:dyDescent="0.25">
      <c r="A2" s="83"/>
      <c r="B2" s="84"/>
      <c r="C2" s="84"/>
      <c r="D2" s="84"/>
      <c r="E2" s="85"/>
      <c r="F2" s="85"/>
      <c r="G2" s="85"/>
      <c r="H2" s="85"/>
      <c r="I2" s="86"/>
      <c r="J2" s="87"/>
      <c r="K2" s="86"/>
    </row>
    <row r="3" spans="1:12" ht="18" x14ac:dyDescent="0.25">
      <c r="A3" s="88" t="s">
        <v>22</v>
      </c>
      <c r="B3" s="84"/>
      <c r="C3" s="84"/>
      <c r="D3" s="84"/>
      <c r="E3" s="85"/>
      <c r="F3" s="85"/>
      <c r="G3" s="85"/>
      <c r="H3" s="85"/>
      <c r="I3" s="86"/>
      <c r="J3" s="87"/>
      <c r="K3" s="86"/>
    </row>
    <row r="4" spans="1:12" ht="15" customHeight="1" x14ac:dyDescent="0.2">
      <c r="A4" s="89" t="s">
        <v>23</v>
      </c>
      <c r="B4" s="90"/>
      <c r="C4" s="90"/>
      <c r="D4" s="90"/>
      <c r="I4" s="91"/>
      <c r="J4" s="90"/>
      <c r="K4" s="91"/>
    </row>
    <row r="5" spans="1:12" s="42" customFormat="1" ht="38.25" x14ac:dyDescent="0.2">
      <c r="B5" s="178" t="s">
        <v>14</v>
      </c>
      <c r="C5" s="179"/>
      <c r="D5" s="179"/>
      <c r="E5" s="179"/>
      <c r="F5" s="124" t="s">
        <v>13</v>
      </c>
      <c r="G5" s="124" t="s">
        <v>16</v>
      </c>
      <c r="H5" s="124" t="s">
        <v>17</v>
      </c>
      <c r="I5" s="125" t="s">
        <v>19</v>
      </c>
      <c r="J5" s="126" t="s">
        <v>18</v>
      </c>
      <c r="K5" s="92"/>
    </row>
    <row r="6" spans="1:12" x14ac:dyDescent="0.2">
      <c r="B6" s="127" t="s">
        <v>29</v>
      </c>
      <c r="C6" s="128" t="s">
        <v>29</v>
      </c>
      <c r="D6" s="128" t="s">
        <v>29</v>
      </c>
      <c r="E6" s="129" t="s">
        <v>30</v>
      </c>
      <c r="F6" s="93"/>
      <c r="G6" s="94"/>
      <c r="H6" s="94"/>
      <c r="J6" s="130"/>
      <c r="K6" s="95"/>
    </row>
    <row r="7" spans="1:12" x14ac:dyDescent="0.2">
      <c r="B7" s="131">
        <v>408400</v>
      </c>
      <c r="C7" s="132">
        <v>408410</v>
      </c>
      <c r="D7" s="132">
        <v>408420</v>
      </c>
      <c r="E7" s="133">
        <v>531560</v>
      </c>
      <c r="F7" s="96">
        <v>154800</v>
      </c>
      <c r="G7" s="96">
        <f>F7</f>
        <v>154800</v>
      </c>
      <c r="H7" s="96"/>
      <c r="I7" s="97"/>
      <c r="J7" s="98">
        <v>154810</v>
      </c>
      <c r="K7" s="95"/>
    </row>
    <row r="8" spans="1:12" ht="26.25" thickBot="1" x14ac:dyDescent="0.25">
      <c r="A8" s="38">
        <v>2023</v>
      </c>
      <c r="B8" s="155" t="s">
        <v>31</v>
      </c>
      <c r="C8" s="156" t="s">
        <v>32</v>
      </c>
      <c r="D8" s="157"/>
      <c r="E8" s="158" t="s">
        <v>33</v>
      </c>
      <c r="F8" s="159"/>
      <c r="G8" s="160" t="s">
        <v>34</v>
      </c>
      <c r="H8" s="159"/>
      <c r="I8" s="161"/>
      <c r="J8" s="162" t="s">
        <v>35</v>
      </c>
      <c r="K8" s="95"/>
      <c r="L8" s="38" t="s">
        <v>25</v>
      </c>
    </row>
    <row r="9" spans="1:12" ht="13.5" thickBot="1" x14ac:dyDescent="0.25">
      <c r="A9" s="40" t="s">
        <v>2</v>
      </c>
      <c r="B9" s="137"/>
      <c r="C9" s="138"/>
      <c r="D9" s="138"/>
      <c r="E9" s="139"/>
      <c r="F9" s="101"/>
      <c r="G9" s="102">
        <v>23817.420000000009</v>
      </c>
      <c r="H9" s="103"/>
      <c r="J9" s="151">
        <v>1195.4500000000003</v>
      </c>
      <c r="K9" s="95"/>
      <c r="L9" s="39">
        <f>SUM(F9:J9)</f>
        <v>25012.87000000001</v>
      </c>
    </row>
    <row r="10" spans="1:12" x14ac:dyDescent="0.2">
      <c r="B10" s="137"/>
      <c r="C10" s="138"/>
      <c r="D10" s="138"/>
      <c r="E10" s="139"/>
      <c r="F10" s="99"/>
      <c r="G10" s="103"/>
      <c r="H10" s="103"/>
      <c r="J10" s="152"/>
      <c r="K10" s="95"/>
    </row>
    <row r="11" spans="1:12" x14ac:dyDescent="0.2">
      <c r="A11" s="40" t="s">
        <v>3</v>
      </c>
      <c r="B11" s="140"/>
      <c r="C11" s="141"/>
      <c r="D11" s="141"/>
      <c r="E11" s="142"/>
      <c r="F11" s="107">
        <f>SUM(B11:E11)</f>
        <v>0</v>
      </c>
      <c r="G11" s="103">
        <f>F11+G9</f>
        <v>23817.420000000009</v>
      </c>
      <c r="H11" s="108">
        <v>4.7300000000000002E-2</v>
      </c>
      <c r="I11" s="109">
        <v>31</v>
      </c>
      <c r="J11" s="153">
        <f>ROUND(G9*H11/SUM($I$11:$I$22)*I11,2)</f>
        <v>95.68</v>
      </c>
      <c r="K11" s="163"/>
    </row>
    <row r="12" spans="1:12" x14ac:dyDescent="0.2">
      <c r="A12" s="40" t="s">
        <v>4</v>
      </c>
      <c r="B12" s="140"/>
      <c r="C12" s="141"/>
      <c r="D12" s="141"/>
      <c r="E12" s="142"/>
      <c r="F12" s="107">
        <f>SUM(B12:E12)</f>
        <v>0</v>
      </c>
      <c r="G12" s="148">
        <f>G11+F12</f>
        <v>23817.420000000009</v>
      </c>
      <c r="H12" s="108">
        <v>4.7300000000000002E-2</v>
      </c>
      <c r="I12" s="109">
        <v>28</v>
      </c>
      <c r="J12" s="153">
        <f>ROUND(G11*H12/SUM($I$11:$I$22)*I12,2)</f>
        <v>86.42</v>
      </c>
      <c r="K12" s="163"/>
      <c r="L12" s="164"/>
    </row>
    <row r="13" spans="1:12" x14ac:dyDescent="0.2">
      <c r="A13" s="40" t="s">
        <v>5</v>
      </c>
      <c r="B13" s="140"/>
      <c r="C13" s="141"/>
      <c r="D13" s="141"/>
      <c r="E13" s="142"/>
      <c r="F13" s="107">
        <f>SUM(B13:E13)</f>
        <v>0</v>
      </c>
      <c r="G13" s="148">
        <f t="shared" ref="G13:G22" si="0">G12+F13</f>
        <v>23817.420000000009</v>
      </c>
      <c r="H13" s="108">
        <v>4.7300000000000002E-2</v>
      </c>
      <c r="I13" s="109">
        <v>31</v>
      </c>
      <c r="J13" s="153">
        <f t="shared" ref="J13:J18" si="1">ROUND(G12*H13/SUM($I$11:$I$22)*I13,2)</f>
        <v>95.68</v>
      </c>
      <c r="K13" s="163"/>
    </row>
    <row r="14" spans="1:12" x14ac:dyDescent="0.2">
      <c r="A14" s="40" t="s">
        <v>6</v>
      </c>
      <c r="B14" s="140"/>
      <c r="C14" s="141"/>
      <c r="D14" s="141"/>
      <c r="E14" s="142"/>
      <c r="F14" s="107">
        <f t="shared" ref="F14:F22" si="2">SUM(B14:E14)</f>
        <v>0</v>
      </c>
      <c r="G14" s="148">
        <f t="shared" si="0"/>
        <v>23817.420000000009</v>
      </c>
      <c r="H14" s="108">
        <v>4.9799999999999997E-2</v>
      </c>
      <c r="I14" s="109">
        <v>30</v>
      </c>
      <c r="J14" s="153">
        <f t="shared" si="1"/>
        <v>97.49</v>
      </c>
      <c r="K14" s="163"/>
    </row>
    <row r="15" spans="1:12" x14ac:dyDescent="0.2">
      <c r="A15" s="40" t="s">
        <v>7</v>
      </c>
      <c r="B15" s="140"/>
      <c r="C15" s="141"/>
      <c r="D15" s="141"/>
      <c r="E15" s="142"/>
      <c r="F15" s="107">
        <f>SUM(B15:E15)</f>
        <v>0</v>
      </c>
      <c r="G15" s="148">
        <f t="shared" si="0"/>
        <v>23817.420000000009</v>
      </c>
      <c r="H15" s="108">
        <v>4.9799999999999997E-2</v>
      </c>
      <c r="I15" s="109">
        <v>31</v>
      </c>
      <c r="J15" s="153">
        <f t="shared" si="1"/>
        <v>100.74</v>
      </c>
      <c r="K15" s="163"/>
    </row>
    <row r="16" spans="1:12" x14ac:dyDescent="0.2">
      <c r="A16" s="40" t="s">
        <v>8</v>
      </c>
      <c r="B16" s="140"/>
      <c r="C16" s="141"/>
      <c r="D16" s="141"/>
      <c r="E16" s="142"/>
      <c r="F16" s="107">
        <f t="shared" si="2"/>
        <v>0</v>
      </c>
      <c r="G16" s="148">
        <f t="shared" si="0"/>
        <v>23817.420000000009</v>
      </c>
      <c r="H16" s="108">
        <v>4.9799999999999997E-2</v>
      </c>
      <c r="I16" s="109">
        <v>30</v>
      </c>
      <c r="J16" s="153">
        <f t="shared" si="1"/>
        <v>97.49</v>
      </c>
      <c r="K16" s="163"/>
    </row>
    <row r="17" spans="1:12" x14ac:dyDescent="0.2">
      <c r="A17" s="40" t="s">
        <v>9</v>
      </c>
      <c r="B17" s="140"/>
      <c r="C17" s="141"/>
      <c r="D17" s="141"/>
      <c r="E17" s="142"/>
      <c r="F17" s="107">
        <f t="shared" si="2"/>
        <v>0</v>
      </c>
      <c r="G17" s="148">
        <f t="shared" si="0"/>
        <v>23817.420000000009</v>
      </c>
      <c r="H17" s="108">
        <v>4.9799999999999997E-2</v>
      </c>
      <c r="I17" s="109">
        <v>31</v>
      </c>
      <c r="J17" s="153">
        <f t="shared" si="1"/>
        <v>100.74</v>
      </c>
      <c r="K17" s="163"/>
    </row>
    <row r="18" spans="1:12" x14ac:dyDescent="0.2">
      <c r="A18" s="40" t="s">
        <v>10</v>
      </c>
      <c r="B18" s="140"/>
      <c r="C18" s="141"/>
      <c r="D18" s="141"/>
      <c r="E18" s="142"/>
      <c r="F18" s="107">
        <f t="shared" si="2"/>
        <v>0</v>
      </c>
      <c r="G18" s="148">
        <f t="shared" si="0"/>
        <v>23817.420000000009</v>
      </c>
      <c r="H18" s="108">
        <v>4.9799999999999997E-2</v>
      </c>
      <c r="I18" s="109">
        <v>31</v>
      </c>
      <c r="J18" s="153">
        <f t="shared" si="1"/>
        <v>100.74</v>
      </c>
      <c r="K18" s="163"/>
    </row>
    <row r="19" spans="1:12" x14ac:dyDescent="0.2">
      <c r="A19" s="40" t="s">
        <v>11</v>
      </c>
      <c r="B19" s="140"/>
      <c r="C19" s="141"/>
      <c r="D19" s="141"/>
      <c r="E19" s="142"/>
      <c r="F19" s="107">
        <f t="shared" si="2"/>
        <v>0</v>
      </c>
      <c r="G19" s="148">
        <f t="shared" si="0"/>
        <v>23817.420000000009</v>
      </c>
      <c r="H19" s="108">
        <v>4.9799999999999997E-2</v>
      </c>
      <c r="I19" s="109">
        <v>30</v>
      </c>
      <c r="J19" s="153">
        <f t="shared" ref="J19:J22" si="3">ROUND(G18*H19/SUM($I$11:$I$22)*I19,2)</f>
        <v>97.49</v>
      </c>
      <c r="K19" s="163"/>
    </row>
    <row r="20" spans="1:12" x14ac:dyDescent="0.2">
      <c r="A20" s="40" t="s">
        <v>0</v>
      </c>
      <c r="B20" s="140"/>
      <c r="C20" s="141"/>
      <c r="D20" s="141"/>
      <c r="E20" s="142"/>
      <c r="F20" s="107">
        <f t="shared" si="2"/>
        <v>0</v>
      </c>
      <c r="G20" s="148">
        <f t="shared" si="0"/>
        <v>23817.420000000009</v>
      </c>
      <c r="H20" s="108">
        <v>5.4800000000000001E-2</v>
      </c>
      <c r="I20" s="109">
        <v>31</v>
      </c>
      <c r="J20" s="153">
        <f t="shared" si="3"/>
        <v>110.85</v>
      </c>
      <c r="K20" s="163"/>
    </row>
    <row r="21" spans="1:12" x14ac:dyDescent="0.2">
      <c r="A21" s="40" t="s">
        <v>12</v>
      </c>
      <c r="B21" s="140"/>
      <c r="C21" s="141"/>
      <c r="D21" s="141"/>
      <c r="E21" s="142"/>
      <c r="F21" s="107">
        <f t="shared" si="2"/>
        <v>0</v>
      </c>
      <c r="G21" s="148">
        <f t="shared" si="0"/>
        <v>23817.420000000009</v>
      </c>
      <c r="H21" s="108">
        <v>5.4899999999999997E-2</v>
      </c>
      <c r="I21" s="109">
        <v>30</v>
      </c>
      <c r="J21" s="153">
        <f>ROUND(G20*H21/SUM($I$11:$I$22)*I21,2)+0.23</f>
        <v>107.7</v>
      </c>
      <c r="K21" s="95"/>
    </row>
    <row r="22" spans="1:12" x14ac:dyDescent="0.2">
      <c r="A22" s="40" t="s">
        <v>1</v>
      </c>
      <c r="B22" s="145"/>
      <c r="C22" s="146"/>
      <c r="D22" s="146"/>
      <c r="E22" s="147"/>
      <c r="F22" s="154">
        <f t="shared" si="2"/>
        <v>0</v>
      </c>
      <c r="G22" s="149">
        <f t="shared" si="0"/>
        <v>23817.420000000009</v>
      </c>
      <c r="H22" s="108">
        <v>5.4899999999999997E-2</v>
      </c>
      <c r="I22" s="119">
        <v>31</v>
      </c>
      <c r="J22" s="120">
        <f t="shared" si="3"/>
        <v>111.05</v>
      </c>
      <c r="K22" s="95"/>
    </row>
    <row r="23" spans="1:12" x14ac:dyDescent="0.2">
      <c r="B23" s="121"/>
      <c r="C23" s="121"/>
      <c r="D23" s="121"/>
      <c r="E23" s="121"/>
      <c r="F23" s="121"/>
      <c r="G23" s="122"/>
      <c r="H23" s="122"/>
    </row>
    <row r="24" spans="1:12" x14ac:dyDescent="0.2">
      <c r="A24" s="41" t="s">
        <v>20</v>
      </c>
      <c r="B24" s="121">
        <f>SUM(B11:B22)</f>
        <v>0</v>
      </c>
      <c r="C24" s="121">
        <f t="shared" ref="C24:D24" si="4">SUM(C11:C22)</f>
        <v>0</v>
      </c>
      <c r="D24" s="121">
        <f t="shared" si="4"/>
        <v>0</v>
      </c>
      <c r="E24" s="121">
        <f>SUM(E11:E22)</f>
        <v>0</v>
      </c>
      <c r="F24" s="165">
        <f>SUM(F11:F22)</f>
        <v>0</v>
      </c>
      <c r="G24" s="122"/>
      <c r="H24" s="122"/>
      <c r="I24" s="122"/>
      <c r="J24" s="165">
        <f>SUM(J11:J22)</f>
        <v>1202.07</v>
      </c>
    </row>
    <row r="25" spans="1:12" ht="13.5" thickBot="1" x14ac:dyDescent="0.25">
      <c r="B25" s="122"/>
      <c r="C25" s="122"/>
      <c r="D25" s="122"/>
      <c r="E25" s="122"/>
      <c r="F25" s="122"/>
      <c r="G25" s="122"/>
      <c r="H25" s="122"/>
      <c r="I25" s="122"/>
      <c r="L25" s="41" t="s">
        <v>26</v>
      </c>
    </row>
    <row r="26" spans="1:12" ht="15.75" thickBot="1" x14ac:dyDescent="0.3">
      <c r="A26" s="41" t="s">
        <v>21</v>
      </c>
      <c r="B26" s="105"/>
      <c r="C26" s="105"/>
      <c r="D26" s="105"/>
      <c r="E26" s="105">
        <f>SUM(F16:F17)</f>
        <v>0</v>
      </c>
      <c r="F26" s="166">
        <f>F24+G9</f>
        <v>23817.420000000009</v>
      </c>
      <c r="G26" s="122"/>
      <c r="H26" s="122"/>
      <c r="I26" s="122"/>
      <c r="J26" s="166">
        <f>J24+J9</f>
        <v>2397.5200000000004</v>
      </c>
      <c r="L26" s="39">
        <f>SUM(F26:J26)</f>
        <v>26214.94000000001</v>
      </c>
    </row>
    <row r="27" spans="1:12" ht="13.5" thickTop="1" x14ac:dyDescent="0.2">
      <c r="B27" s="122"/>
      <c r="C27" s="122"/>
      <c r="D27" s="122"/>
      <c r="E27" s="122"/>
      <c r="F27" s="122"/>
      <c r="G27" s="122"/>
      <c r="H27" s="122"/>
      <c r="I27" s="122"/>
    </row>
  </sheetData>
  <mergeCells count="1">
    <mergeCell ref="B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3e6d450-eb5f-4cc1-b9d4-34ce8468298f" xsi:nil="true"/>
    <lcf76f155ced4ddcb4097134ff3c332f xmlns="43aa7b37-2260-4d18-9176-0c2eab80a1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70775E0654A4E8E4AA492D73FC3D0" ma:contentTypeVersion="19" ma:contentTypeDescription="Create a new document." ma:contentTypeScope="" ma:versionID="485d7f77f579495d776846918fb96769">
  <xsd:schema xmlns:xsd="http://www.w3.org/2001/XMLSchema" xmlns:xs="http://www.w3.org/2001/XMLSchema" xmlns:p="http://schemas.microsoft.com/office/2006/metadata/properties" xmlns:ns1="http://schemas.microsoft.com/sharepoint/v3" xmlns:ns2="43aa7b37-2260-4d18-9176-0c2eab80a18d" xmlns:ns3="d3e6d450-eb5f-4cc1-b9d4-34ce8468298f" targetNamespace="http://schemas.microsoft.com/office/2006/metadata/properties" ma:root="true" ma:fieldsID="3679a0e32e87bb6be526538565384662" ns1:_="" ns2:_="" ns3:_="">
    <xsd:import namespace="http://schemas.microsoft.com/sharepoint/v3"/>
    <xsd:import namespace="43aa7b37-2260-4d18-9176-0c2eab80a18d"/>
    <xsd:import namespace="d3e6d450-eb5f-4cc1-b9d4-34ce846829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a7b37-2260-4d18-9176-0c2eab80a1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7ea8f8-32d8-4cf6-895c-3738c64021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6d450-eb5f-4cc1-b9d4-34ce846829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9670ca3-ebdc-4499-82fc-0d98c49cf555}" ma:internalName="TaxCatchAll" ma:showField="CatchAllData" ma:web="d3e6d450-eb5f-4cc1-b9d4-34ce846829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88D85-8EBD-45B1-9759-EEBA36EC10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3e6d450-eb5f-4cc1-b9d4-34ce8468298f"/>
    <ds:schemaRef ds:uri="43aa7b37-2260-4d18-9176-0c2eab80a18d"/>
  </ds:schemaRefs>
</ds:datastoreItem>
</file>

<file path=customXml/itemProps2.xml><?xml version="1.0" encoding="utf-8"?>
<ds:datastoreItem xmlns:ds="http://schemas.openxmlformats.org/officeDocument/2006/customXml" ds:itemID="{2DDB0F51-7BEC-4882-A661-A4D5096BF3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AA3AB-6523-4E7B-B8C9-6FCB698EB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3aa7b37-2260-4d18-9176-0c2eab80a18d"/>
    <ds:schemaRef ds:uri="d3e6d450-eb5f-4cc1-b9d4-34ce846829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</vt:i4>
      </vt:variant>
    </vt:vector>
  </HeadingPairs>
  <TitlesOfParts>
    <vt:vector size="18" baseType="lpstr">
      <vt:lpstr>Ex9 pgs</vt:lpstr>
      <vt:lpstr>1518-nonSTR - 2023</vt:lpstr>
      <vt:lpstr>1518 - 2022</vt:lpstr>
      <vt:lpstr>1518 - 2021</vt:lpstr>
      <vt:lpstr>1518 - 2020</vt:lpstr>
      <vt:lpstr>1518 - 2019</vt:lpstr>
      <vt:lpstr>1518 - 2018</vt:lpstr>
      <vt:lpstr>1518 - 2017</vt:lpstr>
      <vt:lpstr>1548-STR - 2023</vt:lpstr>
      <vt:lpstr>1548 - 2022</vt:lpstr>
      <vt:lpstr>1548 - 2021</vt:lpstr>
      <vt:lpstr>1548 - 2020</vt:lpstr>
      <vt:lpstr>1548 - 2019</vt:lpstr>
      <vt:lpstr>1548 - 2018</vt:lpstr>
      <vt:lpstr>1548 - 2017</vt:lpstr>
      <vt:lpstr>'1518 - 2018'!Print_Area</vt:lpstr>
      <vt:lpstr>'1518 - 2019'!Print_Area</vt:lpstr>
      <vt:lpstr>'1518 - 2020'!Print_Area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Bell</dc:creator>
  <cp:lastModifiedBy>Tandem Energy Services</cp:lastModifiedBy>
  <cp:lastPrinted>2019-10-08T14:56:49Z</cp:lastPrinted>
  <dcterms:created xsi:type="dcterms:W3CDTF">2004-05-11T19:52:33Z</dcterms:created>
  <dcterms:modified xsi:type="dcterms:W3CDTF">2024-01-05T19:11:37Z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0x01010034E70775E0654A4E8E4AA492D73FC3D0</vt:lpwstr>
  </property>
  <property fmtid="{D5CDD505-2E9C-101B-9397-08002B2CF9AE}" pid="3" name="Order">
    <vt:r8>369000</vt:r8>
  </property>
  <property fmtid="{D5CDD505-2E9C-101B-9397-08002B2CF9AE}" pid="4" name="MediaServiceImageTags">
    <vt:lpwstr/>
  </property>
</Properties>
</file>