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ganvilleCommunityExpansionProject/Interrogatory Responses/Live Excels/"/>
    </mc:Choice>
  </mc:AlternateContent>
  <xr:revisionPtr revIDLastSave="2" documentId="13_ncr:1_{E6E3AF78-B39B-4125-811D-E60B3A8E2316}" xr6:coauthVersionLast="47" xr6:coauthVersionMax="47" xr10:uidLastSave="{E12CD94C-4AC1-486E-91EF-1731D455CF74}"/>
  <bookViews>
    <workbookView xWindow="-110" yWindow="-110" windowWidth="19420" windowHeight="10420" xr2:uid="{697E31DD-A91C-4E81-8035-E7F64A10DDDF}"/>
  </bookViews>
  <sheets>
    <sheet name="Toronto - Low Cost" sheetId="1" r:id="rId1"/>
    <sheet name="Toronto - High Cost" sheetId="2" r:id="rId2"/>
    <sheet name="Ottawa - Low Cost" sheetId="4" r:id="rId3"/>
    <sheet name="Ottawa - High Cost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" l="1"/>
  <c r="F17" i="1"/>
  <c r="F18" i="1" s="1"/>
  <c r="F14" i="1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R26" i="2"/>
  <c r="Q26" i="2"/>
  <c r="P26" i="2"/>
  <c r="O26" i="2"/>
  <c r="N26" i="2"/>
  <c r="M26" i="2"/>
  <c r="L26" i="2"/>
  <c r="K26" i="2"/>
  <c r="J26" i="2"/>
  <c r="I26" i="2"/>
  <c r="H26" i="2"/>
  <c r="G26" i="2"/>
  <c r="F26" i="2"/>
  <c r="E26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G14" i="1"/>
  <c r="H14" i="1"/>
  <c r="I14" i="1"/>
  <c r="J14" i="1"/>
  <c r="K14" i="1"/>
  <c r="L14" i="1"/>
  <c r="M14" i="1"/>
  <c r="N14" i="1"/>
  <c r="O14" i="1"/>
  <c r="P14" i="1"/>
  <c r="Q14" i="1"/>
  <c r="R14" i="1"/>
  <c r="E14" i="1"/>
  <c r="E41" i="3"/>
  <c r="F41" i="3"/>
  <c r="F42" i="3" s="1"/>
  <c r="G41" i="3"/>
  <c r="G42" i="3" s="1"/>
  <c r="H41" i="3"/>
  <c r="H42" i="3" s="1"/>
  <c r="I41" i="3"/>
  <c r="I42" i="3" s="1"/>
  <c r="J41" i="3"/>
  <c r="K41" i="3"/>
  <c r="L41" i="3"/>
  <c r="L42" i="3" s="1"/>
  <c r="M41" i="3"/>
  <c r="N41" i="3"/>
  <c r="N42" i="3" s="1"/>
  <c r="O41" i="3"/>
  <c r="O42" i="3" s="1"/>
  <c r="P41" i="3"/>
  <c r="P42" i="3" s="1"/>
  <c r="Q41" i="3"/>
  <c r="Q42" i="3" s="1"/>
  <c r="R41" i="3"/>
  <c r="D41" i="3"/>
  <c r="D42" i="3" s="1"/>
  <c r="E29" i="3"/>
  <c r="E30" i="3" s="1"/>
  <c r="F29" i="3"/>
  <c r="F30" i="3" s="1"/>
  <c r="G29" i="3"/>
  <c r="G30" i="3" s="1"/>
  <c r="H29" i="3"/>
  <c r="H30" i="3" s="1"/>
  <c r="I29" i="3"/>
  <c r="I30" i="3" s="1"/>
  <c r="J29" i="3"/>
  <c r="J30" i="3" s="1"/>
  <c r="K29" i="3"/>
  <c r="K30" i="3" s="1"/>
  <c r="L29" i="3"/>
  <c r="M29" i="3"/>
  <c r="M30" i="3" s="1"/>
  <c r="N29" i="3"/>
  <c r="N30" i="3" s="1"/>
  <c r="O29" i="3"/>
  <c r="O30" i="3" s="1"/>
  <c r="P29" i="3"/>
  <c r="Q29" i="3"/>
  <c r="Q30" i="3" s="1"/>
  <c r="R29" i="3"/>
  <c r="R30" i="3" s="1"/>
  <c r="D29" i="3"/>
  <c r="D30" i="3" s="1"/>
  <c r="E17" i="3"/>
  <c r="E18" i="3" s="1"/>
  <c r="F17" i="3"/>
  <c r="G17" i="3"/>
  <c r="G18" i="3" s="1"/>
  <c r="H17" i="3"/>
  <c r="H18" i="3" s="1"/>
  <c r="I17" i="3"/>
  <c r="I18" i="3" s="1"/>
  <c r="J17" i="3"/>
  <c r="J18" i="3" s="1"/>
  <c r="K17" i="3"/>
  <c r="L17" i="3"/>
  <c r="M17" i="3"/>
  <c r="M18" i="3" s="1"/>
  <c r="N17" i="3"/>
  <c r="O17" i="3"/>
  <c r="O18" i="3" s="1"/>
  <c r="P17" i="3"/>
  <c r="P18" i="3" s="1"/>
  <c r="Q17" i="3"/>
  <c r="Q18" i="3" s="1"/>
  <c r="R17" i="3"/>
  <c r="R18" i="3" s="1"/>
  <c r="D17" i="3"/>
  <c r="D18" i="3" s="1"/>
  <c r="E41" i="4"/>
  <c r="E42" i="4" s="1"/>
  <c r="F41" i="4"/>
  <c r="F42" i="4" s="1"/>
  <c r="G41" i="4"/>
  <c r="G42" i="4" s="1"/>
  <c r="H41" i="4"/>
  <c r="I41" i="4"/>
  <c r="I42" i="4" s="1"/>
  <c r="J41" i="4"/>
  <c r="J42" i="4" s="1"/>
  <c r="K41" i="4"/>
  <c r="L41" i="4"/>
  <c r="M41" i="4"/>
  <c r="M42" i="4" s="1"/>
  <c r="N41" i="4"/>
  <c r="N42" i="4" s="1"/>
  <c r="O41" i="4"/>
  <c r="O42" i="4" s="1"/>
  <c r="P41" i="4"/>
  <c r="Q41" i="4"/>
  <c r="Q42" i="4" s="1"/>
  <c r="R41" i="4"/>
  <c r="R42" i="4" s="1"/>
  <c r="D41" i="4"/>
  <c r="D42" i="4" s="1"/>
  <c r="E29" i="4"/>
  <c r="E30" i="4" s="1"/>
  <c r="F29" i="4"/>
  <c r="F30" i="4" s="1"/>
  <c r="G29" i="4"/>
  <c r="G30" i="4" s="1"/>
  <c r="H29" i="4"/>
  <c r="H30" i="4" s="1"/>
  <c r="I29" i="4"/>
  <c r="I30" i="4" s="1"/>
  <c r="J29" i="4"/>
  <c r="J30" i="4" s="1"/>
  <c r="K29" i="4"/>
  <c r="L29" i="4"/>
  <c r="L30" i="4" s="1"/>
  <c r="M29" i="4"/>
  <c r="M30" i="4" s="1"/>
  <c r="N29" i="4"/>
  <c r="N30" i="4" s="1"/>
  <c r="O29" i="4"/>
  <c r="O30" i="4" s="1"/>
  <c r="P29" i="4"/>
  <c r="P30" i="4" s="1"/>
  <c r="Q29" i="4"/>
  <c r="Q30" i="4" s="1"/>
  <c r="R29" i="4"/>
  <c r="D29" i="4"/>
  <c r="D30" i="4" s="1"/>
  <c r="E17" i="4"/>
  <c r="E18" i="4" s="1"/>
  <c r="F17" i="4"/>
  <c r="F18" i="4" s="1"/>
  <c r="G17" i="4"/>
  <c r="G18" i="4" s="1"/>
  <c r="H17" i="4"/>
  <c r="I17" i="4"/>
  <c r="I18" i="4" s="1"/>
  <c r="J17" i="4"/>
  <c r="J18" i="4" s="1"/>
  <c r="K17" i="4"/>
  <c r="L17" i="4"/>
  <c r="M17" i="4"/>
  <c r="M18" i="4" s="1"/>
  <c r="N17" i="4"/>
  <c r="N18" i="4" s="1"/>
  <c r="O17" i="4"/>
  <c r="O18" i="4" s="1"/>
  <c r="P17" i="4"/>
  <c r="P18" i="4" s="1"/>
  <c r="Q17" i="4"/>
  <c r="Q18" i="4" s="1"/>
  <c r="R17" i="4"/>
  <c r="R18" i="4" s="1"/>
  <c r="D17" i="4"/>
  <c r="D18" i="4" s="1"/>
  <c r="E41" i="2"/>
  <c r="E42" i="2" s="1"/>
  <c r="F41" i="2"/>
  <c r="G41" i="2"/>
  <c r="H41" i="2"/>
  <c r="I41" i="2"/>
  <c r="I42" i="2" s="1"/>
  <c r="J41" i="2"/>
  <c r="J42" i="2" s="1"/>
  <c r="K41" i="2"/>
  <c r="L41" i="2"/>
  <c r="M41" i="2"/>
  <c r="N41" i="2"/>
  <c r="O41" i="2"/>
  <c r="P41" i="2"/>
  <c r="Q41" i="2"/>
  <c r="Q42" i="2" s="1"/>
  <c r="R41" i="2"/>
  <c r="R42" i="2" s="1"/>
  <c r="D41" i="2"/>
  <c r="D42" i="2" s="1"/>
  <c r="E29" i="2"/>
  <c r="F29" i="2"/>
  <c r="F30" i="2" s="1"/>
  <c r="G29" i="2"/>
  <c r="G30" i="2" s="1"/>
  <c r="H29" i="2"/>
  <c r="I29" i="2"/>
  <c r="J29" i="2"/>
  <c r="K29" i="2"/>
  <c r="K30" i="2" s="1"/>
  <c r="L29" i="2"/>
  <c r="M29" i="2"/>
  <c r="N29" i="2"/>
  <c r="N30" i="2" s="1"/>
  <c r="O29" i="2"/>
  <c r="O30" i="2" s="1"/>
  <c r="P29" i="2"/>
  <c r="Q29" i="2"/>
  <c r="R29" i="2"/>
  <c r="D29" i="2"/>
  <c r="D30" i="2" s="1"/>
  <c r="E17" i="2"/>
  <c r="E18" i="2" s="1"/>
  <c r="F17" i="2"/>
  <c r="G17" i="2"/>
  <c r="G18" i="2" s="1"/>
  <c r="H17" i="2"/>
  <c r="I17" i="2"/>
  <c r="I18" i="2" s="1"/>
  <c r="J17" i="2"/>
  <c r="K17" i="2"/>
  <c r="L17" i="2"/>
  <c r="M17" i="2"/>
  <c r="M18" i="2" s="1"/>
  <c r="N17" i="2"/>
  <c r="O17" i="2"/>
  <c r="O18" i="2" s="1"/>
  <c r="P17" i="2"/>
  <c r="Q17" i="2"/>
  <c r="Q18" i="2" s="1"/>
  <c r="R17" i="2"/>
  <c r="D17" i="2"/>
  <c r="D18" i="2" s="1"/>
  <c r="E41" i="1"/>
  <c r="E42" i="1" s="1"/>
  <c r="F41" i="1"/>
  <c r="F42" i="1" s="1"/>
  <c r="G41" i="1"/>
  <c r="G42" i="1" s="1"/>
  <c r="H41" i="1"/>
  <c r="I41" i="1"/>
  <c r="J41" i="1"/>
  <c r="K41" i="1"/>
  <c r="L41" i="1"/>
  <c r="M41" i="1"/>
  <c r="M42" i="1" s="1"/>
  <c r="N41" i="1"/>
  <c r="N42" i="1" s="1"/>
  <c r="O41" i="1"/>
  <c r="O42" i="1" s="1"/>
  <c r="P41" i="1"/>
  <c r="Q41" i="1"/>
  <c r="R41" i="1"/>
  <c r="D41" i="1"/>
  <c r="E29" i="1"/>
  <c r="F29" i="1"/>
  <c r="F30" i="1" s="1"/>
  <c r="G29" i="1"/>
  <c r="H29" i="1"/>
  <c r="H30" i="1" s="1"/>
  <c r="I29" i="1"/>
  <c r="J29" i="1"/>
  <c r="K29" i="1"/>
  <c r="K30" i="1" s="1"/>
  <c r="L29" i="1"/>
  <c r="L30" i="1" s="1"/>
  <c r="M29" i="1"/>
  <c r="N29" i="1"/>
  <c r="N30" i="1" s="1"/>
  <c r="O29" i="1"/>
  <c r="P29" i="1"/>
  <c r="P30" i="1" s="1"/>
  <c r="Q29" i="1"/>
  <c r="R29" i="1"/>
  <c r="D29" i="1"/>
  <c r="G17" i="1"/>
  <c r="G18" i="1" s="1"/>
  <c r="H17" i="1"/>
  <c r="H18" i="1" s="1"/>
  <c r="I17" i="1"/>
  <c r="I18" i="1" s="1"/>
  <c r="J17" i="1"/>
  <c r="J18" i="1" s="1"/>
  <c r="K17" i="1"/>
  <c r="L17" i="1"/>
  <c r="L18" i="1" s="1"/>
  <c r="M17" i="1"/>
  <c r="M18" i="1" s="1"/>
  <c r="N17" i="1"/>
  <c r="N18" i="1" s="1"/>
  <c r="O17" i="1"/>
  <c r="O18" i="1" s="1"/>
  <c r="P17" i="1"/>
  <c r="P18" i="1" s="1"/>
  <c r="Q17" i="1"/>
  <c r="Q18" i="1" s="1"/>
  <c r="R17" i="1"/>
  <c r="R18" i="1" s="1"/>
  <c r="E17" i="1"/>
  <c r="E18" i="1" s="1"/>
  <c r="K42" i="1" l="1"/>
  <c r="D18" i="1"/>
  <c r="K30" i="4"/>
  <c r="H18" i="4"/>
  <c r="L42" i="4"/>
  <c r="R30" i="4"/>
  <c r="P30" i="3"/>
  <c r="K42" i="3"/>
  <c r="E42" i="3"/>
  <c r="M42" i="3"/>
  <c r="N18" i="3"/>
  <c r="F18" i="3"/>
  <c r="R42" i="3"/>
  <c r="J42" i="3"/>
  <c r="E30" i="2"/>
  <c r="P30" i="2"/>
  <c r="H30" i="2"/>
  <c r="L42" i="2"/>
  <c r="L18" i="2"/>
  <c r="P42" i="2"/>
  <c r="H42" i="2"/>
  <c r="O42" i="2"/>
  <c r="G42" i="2"/>
  <c r="P18" i="2"/>
  <c r="H18" i="2"/>
  <c r="K18" i="2"/>
  <c r="M30" i="2"/>
  <c r="N42" i="2"/>
  <c r="F42" i="2"/>
  <c r="L30" i="2"/>
  <c r="G30" i="1"/>
  <c r="R42" i="1"/>
  <c r="J42" i="1"/>
  <c r="R30" i="1"/>
  <c r="I42" i="1"/>
  <c r="M30" i="1"/>
  <c r="O30" i="1"/>
  <c r="J30" i="1"/>
  <c r="Q42" i="1"/>
  <c r="K18" i="1"/>
  <c r="D19" i="1" s="1"/>
  <c r="Q30" i="1"/>
  <c r="I30" i="1"/>
  <c r="F18" i="2"/>
  <c r="N18" i="2"/>
  <c r="I30" i="2"/>
  <c r="Q30" i="2"/>
  <c r="K42" i="2"/>
  <c r="J30" i="2"/>
  <c r="R30" i="2"/>
  <c r="M42" i="2"/>
  <c r="J18" i="2"/>
  <c r="R18" i="2"/>
  <c r="D31" i="4"/>
  <c r="K18" i="4"/>
  <c r="L18" i="4"/>
  <c r="H42" i="4"/>
  <c r="D43" i="4" s="1"/>
  <c r="P42" i="4"/>
  <c r="K42" i="4"/>
  <c r="L30" i="3"/>
  <c r="K18" i="3"/>
  <c r="L18" i="3"/>
  <c r="L42" i="1"/>
  <c r="P42" i="1"/>
  <c r="H42" i="1"/>
  <c r="E30" i="1"/>
  <c r="D30" i="1"/>
  <c r="D42" i="1"/>
  <c r="D43" i="3" l="1"/>
  <c r="D31" i="3"/>
  <c r="D19" i="3"/>
  <c r="D31" i="2"/>
  <c r="D43" i="2"/>
  <c r="D43" i="1"/>
  <c r="D19" i="4"/>
  <c r="D19" i="2"/>
  <c r="D31" i="1"/>
</calcChain>
</file>

<file path=xl/sharedStrings.xml><?xml version="1.0" encoding="utf-8"?>
<sst xmlns="http://schemas.openxmlformats.org/spreadsheetml/2006/main" count="168" uniqueCount="23">
  <si>
    <t>Common inputs</t>
  </si>
  <si>
    <t>Carbon Tax ($/ton)</t>
  </si>
  <si>
    <t>$/m3</t>
  </si>
  <si>
    <t>Prices ($/kWh)</t>
  </si>
  <si>
    <t>Discount Rate:</t>
  </si>
  <si>
    <t>Assume that year 1 is 2023 and that full year savings accrue for installed year</t>
  </si>
  <si>
    <t>Scenario 1</t>
  </si>
  <si>
    <t>Toronto</t>
  </si>
  <si>
    <t>Cold Climate Heat Pump</t>
  </si>
  <si>
    <t>2.5 Tons</t>
  </si>
  <si>
    <t>Discount Rate</t>
  </si>
  <si>
    <t>Year</t>
  </si>
  <si>
    <t>Discount factor</t>
  </si>
  <si>
    <t>Cost</t>
  </si>
  <si>
    <t>Cost savings</t>
  </si>
  <si>
    <t>Total</t>
  </si>
  <si>
    <t>PV</t>
  </si>
  <si>
    <t>NPV</t>
  </si>
  <si>
    <t>Scenario 2</t>
  </si>
  <si>
    <t>4 Tons</t>
  </si>
  <si>
    <t>Scenario 3</t>
  </si>
  <si>
    <t>5 Tons</t>
  </si>
  <si>
    <t>Ottawa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</si>
</sst>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0_);[Red]\(&quot;$&quot;#,##0.000\)"/>
    <numFmt numFmtId="165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u/>
      <sz val="11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2" applyFont="1"/>
    <xf numFmtId="0" fontId="3" fillId="0" borderId="0" xfId="2" applyFont="1"/>
    <xf numFmtId="6" fontId="2" fillId="0" borderId="0" xfId="2" applyNumberFormat="1" applyFont="1"/>
    <xf numFmtId="0" fontId="3" fillId="0" borderId="0" xfId="2" applyFont="1" applyAlignment="1">
      <alignment vertical="center" wrapText="1"/>
    </xf>
    <xf numFmtId="164" fontId="2" fillId="0" borderId="0" xfId="2" applyNumberFormat="1" applyFont="1"/>
    <xf numFmtId="9" fontId="2" fillId="0" borderId="0" xfId="2" applyNumberFormat="1" applyFont="1"/>
    <xf numFmtId="0" fontId="4" fillId="0" borderId="0" xfId="2" applyFont="1"/>
    <xf numFmtId="0" fontId="3" fillId="0" borderId="2" xfId="2" applyFont="1" applyBorder="1"/>
    <xf numFmtId="0" fontId="2" fillId="0" borderId="2" xfId="2" applyFont="1" applyBorder="1"/>
    <xf numFmtId="0" fontId="2" fillId="0" borderId="3" xfId="2" applyFont="1" applyBorder="1"/>
    <xf numFmtId="9" fontId="5" fillId="0" borderId="0" xfId="1" applyFont="1" applyBorder="1"/>
    <xf numFmtId="0" fontId="2" fillId="0" borderId="5" xfId="2" applyFont="1" applyBorder="1"/>
    <xf numFmtId="0" fontId="3" fillId="0" borderId="5" xfId="2" applyFont="1" applyBorder="1"/>
    <xf numFmtId="165" fontId="5" fillId="2" borderId="0" xfId="3" applyNumberFormat="1" applyFont="1" applyFill="1" applyBorder="1"/>
    <xf numFmtId="165" fontId="5" fillId="0" borderId="0" xfId="3" applyNumberFormat="1" applyFont="1" applyBorder="1"/>
    <xf numFmtId="165" fontId="5" fillId="0" borderId="5" xfId="3" applyNumberFormat="1" applyFont="1" applyBorder="1"/>
    <xf numFmtId="165" fontId="5" fillId="3" borderId="0" xfId="3" applyNumberFormat="1" applyFont="1" applyFill="1" applyBorder="1"/>
    <xf numFmtId="165" fontId="5" fillId="3" borderId="5" xfId="3" applyNumberFormat="1" applyFont="1" applyFill="1" applyBorder="1"/>
    <xf numFmtId="165" fontId="5" fillId="0" borderId="0" xfId="3" applyNumberFormat="1" applyFont="1" applyFill="1" applyBorder="1"/>
    <xf numFmtId="0" fontId="3" fillId="0" borderId="7" xfId="2" applyFont="1" applyBorder="1"/>
    <xf numFmtId="165" fontId="5" fillId="0" borderId="7" xfId="3" applyNumberFormat="1" applyFont="1" applyFill="1" applyBorder="1"/>
    <xf numFmtId="0" fontId="3" fillId="0" borderId="7" xfId="2" quotePrefix="1" applyFont="1" applyBorder="1"/>
    <xf numFmtId="0" fontId="3" fillId="0" borderId="8" xfId="2" applyFont="1" applyBorder="1"/>
    <xf numFmtId="0" fontId="6" fillId="0" borderId="0" xfId="2" applyFont="1"/>
    <xf numFmtId="0" fontId="3" fillId="0" borderId="0" xfId="2" applyFont="1" applyBorder="1"/>
    <xf numFmtId="0" fontId="2" fillId="0" borderId="0" xfId="2" applyFont="1" applyBorder="1"/>
    <xf numFmtId="9" fontId="2" fillId="0" borderId="0" xfId="2" applyNumberFormat="1" applyFont="1" applyBorder="1"/>
    <xf numFmtId="0" fontId="3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</cellXfs>
  <cellStyles count="4">
    <cellStyle name="Currency 4" xfId="3" xr:uid="{2C9AD29C-D8BE-449B-8926-28476CAA75BD}"/>
    <cellStyle name="Normal" xfId="0" builtinId="0"/>
    <cellStyle name="Normal 6" xfId="2" xr:uid="{FDACB9F3-A2DF-4149-936C-BE5C68240BD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347C-1AE6-4398-B35B-5AE86CFF4510}">
  <dimension ref="A1:T43"/>
  <sheetViews>
    <sheetView tabSelected="1" view="pageBreakPreview" zoomScale="85" zoomScaleNormal="70" zoomScaleSheetLayoutView="85" workbookViewId="0">
      <selection activeCell="D31" sqref="D31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bestFit="1" customWidth="1"/>
    <col min="5" max="18" width="8.81640625" style="1" customWidth="1"/>
    <col min="19" max="16384" width="8" style="1"/>
  </cols>
  <sheetData>
    <row r="1" spans="1:20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20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20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20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20" x14ac:dyDescent="0.3">
      <c r="C5" s="2" t="s">
        <v>4</v>
      </c>
      <c r="D5" s="6">
        <v>0.04</v>
      </c>
      <c r="T5" s="24"/>
    </row>
    <row r="6" spans="1:20" x14ac:dyDescent="0.3">
      <c r="D6" s="7" t="s">
        <v>5</v>
      </c>
    </row>
    <row r="8" spans="1:20" ht="14.5" thickBot="1" x14ac:dyDescent="0.35"/>
    <row r="9" spans="1:20" ht="15" customHeight="1" x14ac:dyDescent="0.3">
      <c r="A9" s="28"/>
      <c r="B9" s="29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20" x14ac:dyDescent="0.3">
      <c r="A10" s="28"/>
      <c r="B10" s="30"/>
      <c r="C10" s="25" t="s">
        <v>10</v>
      </c>
      <c r="D10" s="11">
        <v>0.04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2"/>
    </row>
    <row r="11" spans="1:20" x14ac:dyDescent="0.3">
      <c r="A11" s="28"/>
      <c r="B11" s="30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2"/>
    </row>
    <row r="12" spans="1:20" x14ac:dyDescent="0.3">
      <c r="A12" s="28"/>
      <c r="B12" s="30"/>
      <c r="C12" s="25" t="s">
        <v>11</v>
      </c>
      <c r="D12" s="25">
        <v>2023</v>
      </c>
      <c r="E12" s="25">
        <v>2024</v>
      </c>
      <c r="F12" s="25">
        <v>2025</v>
      </c>
      <c r="G12" s="25">
        <v>2026</v>
      </c>
      <c r="H12" s="25">
        <v>2027</v>
      </c>
      <c r="I12" s="25">
        <v>2028</v>
      </c>
      <c r="J12" s="25">
        <v>2029</v>
      </c>
      <c r="K12" s="25">
        <v>2030</v>
      </c>
      <c r="L12" s="25">
        <v>2031</v>
      </c>
      <c r="M12" s="25">
        <v>2032</v>
      </c>
      <c r="N12" s="25">
        <v>2033</v>
      </c>
      <c r="O12" s="25">
        <v>2034</v>
      </c>
      <c r="P12" s="25">
        <v>2035</v>
      </c>
      <c r="Q12" s="25">
        <v>2036</v>
      </c>
      <c r="R12" s="13">
        <v>2037</v>
      </c>
    </row>
    <row r="13" spans="1:20" x14ac:dyDescent="0.3">
      <c r="A13" s="28"/>
      <c r="B13" s="30"/>
      <c r="C13" s="25"/>
      <c r="D13" s="26">
        <v>0</v>
      </c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>
        <v>13</v>
      </c>
      <c r="R13" s="12">
        <v>14</v>
      </c>
    </row>
    <row r="14" spans="1:20" x14ac:dyDescent="0.3">
      <c r="A14" s="28"/>
      <c r="B14" s="30"/>
      <c r="C14" s="25" t="s">
        <v>12</v>
      </c>
      <c r="D14" s="26"/>
      <c r="E14" s="26">
        <f>1/(1+$D$5)^E13</f>
        <v>0.96153846153846145</v>
      </c>
      <c r="F14" s="26">
        <f>1/(1+$D$5)^F13</f>
        <v>0.92455621301775137</v>
      </c>
      <c r="G14" s="26">
        <f t="shared" ref="G14:R14" si="0">1/(1+$D$5)^G13</f>
        <v>0.88899635867091487</v>
      </c>
      <c r="H14" s="26">
        <f t="shared" si="0"/>
        <v>0.85480419102972571</v>
      </c>
      <c r="I14" s="26">
        <f t="shared" si="0"/>
        <v>0.82192710675935154</v>
      </c>
      <c r="J14" s="26">
        <f t="shared" si="0"/>
        <v>0.79031452573014571</v>
      </c>
      <c r="K14" s="26">
        <f t="shared" si="0"/>
        <v>0.75991781320206331</v>
      </c>
      <c r="L14" s="26">
        <f t="shared" si="0"/>
        <v>0.73069020500198378</v>
      </c>
      <c r="M14" s="26">
        <f t="shared" si="0"/>
        <v>0.70258673557883045</v>
      </c>
      <c r="N14" s="26">
        <f t="shared" si="0"/>
        <v>0.67556416882579851</v>
      </c>
      <c r="O14" s="26">
        <f t="shared" si="0"/>
        <v>0.6495809315632679</v>
      </c>
      <c r="P14" s="26">
        <f t="shared" si="0"/>
        <v>0.62459704958006512</v>
      </c>
      <c r="Q14" s="26">
        <f t="shared" si="0"/>
        <v>0.600574086134678</v>
      </c>
      <c r="R14" s="12">
        <f t="shared" si="0"/>
        <v>0.57747508282180582</v>
      </c>
    </row>
    <row r="15" spans="1:20" x14ac:dyDescent="0.3">
      <c r="A15" s="28"/>
      <c r="B15" s="30"/>
      <c r="C15" s="25" t="s">
        <v>13</v>
      </c>
      <c r="D15" s="14">
        <v>5100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20" x14ac:dyDescent="0.3">
      <c r="A16" s="28"/>
      <c r="B16" s="30"/>
      <c r="C16" s="25" t="s">
        <v>14</v>
      </c>
      <c r="D16" s="17">
        <v>467.85024907377124</v>
      </c>
      <c r="E16" s="17">
        <v>495.72914273108711</v>
      </c>
      <c r="F16" s="17">
        <v>524.61814123104887</v>
      </c>
      <c r="G16" s="17">
        <v>553.50713973101824</v>
      </c>
      <c r="H16" s="17">
        <v>582.39613823098455</v>
      </c>
      <c r="I16" s="17">
        <v>611.28513673095381</v>
      </c>
      <c r="J16" s="17">
        <v>640.07312474665412</v>
      </c>
      <c r="K16" s="17">
        <v>668.96212324662247</v>
      </c>
      <c r="L16" s="17">
        <v>668.96212324662247</v>
      </c>
      <c r="M16" s="17">
        <v>668.96212324662247</v>
      </c>
      <c r="N16" s="17">
        <v>668.96212324662247</v>
      </c>
      <c r="O16" s="17">
        <v>668.96212324662247</v>
      </c>
      <c r="P16" s="17">
        <v>668.96212324662247</v>
      </c>
      <c r="Q16" s="17">
        <v>668.96212324662247</v>
      </c>
      <c r="R16" s="18">
        <v>668.96212324662247</v>
      </c>
      <c r="S16" s="19"/>
    </row>
    <row r="17" spans="1:19" x14ac:dyDescent="0.3">
      <c r="A17" s="28"/>
      <c r="B17" s="30"/>
      <c r="C17" s="25" t="s">
        <v>15</v>
      </c>
      <c r="D17" s="15">
        <f>D15+D16</f>
        <v>5567.850249073771</v>
      </c>
      <c r="E17" s="15">
        <f>E15+E16</f>
        <v>495.72914273108711</v>
      </c>
      <c r="F17" s="15">
        <f>F15+F16</f>
        <v>524.61814123104887</v>
      </c>
      <c r="G17" s="15">
        <f t="shared" ref="G17:R17" si="1">G15+G16</f>
        <v>553.50713973101824</v>
      </c>
      <c r="H17" s="15">
        <f t="shared" si="1"/>
        <v>582.39613823098455</v>
      </c>
      <c r="I17" s="15">
        <f t="shared" si="1"/>
        <v>611.28513673095381</v>
      </c>
      <c r="J17" s="15">
        <f t="shared" si="1"/>
        <v>640.07312474665412</v>
      </c>
      <c r="K17" s="15">
        <f t="shared" si="1"/>
        <v>668.96212324662247</v>
      </c>
      <c r="L17" s="15">
        <f t="shared" si="1"/>
        <v>668.96212324662247</v>
      </c>
      <c r="M17" s="15">
        <f t="shared" si="1"/>
        <v>668.96212324662247</v>
      </c>
      <c r="N17" s="15">
        <f t="shared" si="1"/>
        <v>668.96212324662247</v>
      </c>
      <c r="O17" s="15">
        <f t="shared" si="1"/>
        <v>668.96212324662247</v>
      </c>
      <c r="P17" s="15">
        <f t="shared" si="1"/>
        <v>668.96212324662247</v>
      </c>
      <c r="Q17" s="15">
        <f t="shared" si="1"/>
        <v>668.96212324662247</v>
      </c>
      <c r="R17" s="16">
        <f t="shared" si="1"/>
        <v>668.96212324662247</v>
      </c>
      <c r="S17" s="19"/>
    </row>
    <row r="18" spans="1:19" x14ac:dyDescent="0.3">
      <c r="A18" s="28"/>
      <c r="B18" s="30"/>
      <c r="C18" s="25" t="s">
        <v>16</v>
      </c>
      <c r="D18" s="15">
        <f>D17</f>
        <v>5567.850249073771</v>
      </c>
      <c r="E18" s="15">
        <f>E17*E14</f>
        <v>476.66263724142988</v>
      </c>
      <c r="F18" s="15">
        <f>F17*F14</f>
        <v>485.0389619369904</v>
      </c>
      <c r="G18" s="15">
        <f t="shared" ref="G18:R18" si="2">G17*G14</f>
        <v>492.06583171922847</v>
      </c>
      <c r="H18" s="15">
        <f t="shared" si="2"/>
        <v>497.83465979937307</v>
      </c>
      <c r="I18" s="15">
        <f t="shared" si="2"/>
        <v>502.43182383826746</v>
      </c>
      <c r="J18" s="15">
        <f t="shared" si="2"/>
        <v>505.85908801676436</v>
      </c>
      <c r="K18" s="15">
        <f t="shared" si="2"/>
        <v>508.3562338125825</v>
      </c>
      <c r="L18" s="15">
        <f t="shared" si="2"/>
        <v>488.8040709736369</v>
      </c>
      <c r="M18" s="15">
        <f t="shared" si="2"/>
        <v>470.00391439772773</v>
      </c>
      <c r="N18" s="15">
        <f t="shared" si="2"/>
        <v>451.92684076704586</v>
      </c>
      <c r="O18" s="15">
        <f t="shared" si="2"/>
        <v>434.54503919908268</v>
      </c>
      <c r="P18" s="15">
        <f t="shared" si="2"/>
        <v>417.83176846065629</v>
      </c>
      <c r="Q18" s="15">
        <f t="shared" si="2"/>
        <v>401.76131582755414</v>
      </c>
      <c r="R18" s="16">
        <f t="shared" si="2"/>
        <v>386.3089575264944</v>
      </c>
      <c r="S18" s="19"/>
    </row>
    <row r="19" spans="1:19" ht="14.5" thickBot="1" x14ac:dyDescent="0.35">
      <c r="A19" s="28"/>
      <c r="B19" s="31"/>
      <c r="C19" s="20" t="s">
        <v>17</v>
      </c>
      <c r="D19" s="21">
        <f>D17+SUM(E18:R18)</f>
        <v>12087.281392590605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35">
      <c r="A20" s="28"/>
    </row>
    <row r="21" spans="1:19" ht="15" customHeight="1" x14ac:dyDescent="0.3">
      <c r="A21" s="28"/>
      <c r="B21" s="29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8"/>
      <c r="B22" s="30"/>
      <c r="C22" s="25" t="s">
        <v>10</v>
      </c>
      <c r="D22" s="26"/>
      <c r="E22" s="27">
        <v>0.04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2"/>
    </row>
    <row r="23" spans="1:19" x14ac:dyDescent="0.3">
      <c r="A23" s="28"/>
      <c r="B23" s="30"/>
      <c r="C23" s="25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2"/>
    </row>
    <row r="24" spans="1:19" x14ac:dyDescent="0.3">
      <c r="A24" s="28"/>
      <c r="B24" s="30"/>
      <c r="C24" s="25" t="s">
        <v>11</v>
      </c>
      <c r="D24" s="25">
        <v>2023</v>
      </c>
      <c r="E24" s="25">
        <v>2024</v>
      </c>
      <c r="F24" s="25">
        <v>2025</v>
      </c>
      <c r="G24" s="25">
        <v>2026</v>
      </c>
      <c r="H24" s="25">
        <v>2027</v>
      </c>
      <c r="I24" s="25">
        <v>2028</v>
      </c>
      <c r="J24" s="25">
        <v>2029</v>
      </c>
      <c r="K24" s="25">
        <v>2030</v>
      </c>
      <c r="L24" s="25">
        <v>2031</v>
      </c>
      <c r="M24" s="25">
        <v>2032</v>
      </c>
      <c r="N24" s="25">
        <v>2033</v>
      </c>
      <c r="O24" s="25">
        <v>2034</v>
      </c>
      <c r="P24" s="25">
        <v>2035</v>
      </c>
      <c r="Q24" s="25">
        <v>2036</v>
      </c>
      <c r="R24" s="13">
        <v>2037</v>
      </c>
    </row>
    <row r="25" spans="1:19" x14ac:dyDescent="0.3">
      <c r="A25" s="28"/>
      <c r="B25" s="30"/>
      <c r="C25" s="25"/>
      <c r="D25" s="26">
        <v>0</v>
      </c>
      <c r="E25" s="26">
        <v>1</v>
      </c>
      <c r="F25" s="26">
        <v>2</v>
      </c>
      <c r="G25" s="26">
        <v>3</v>
      </c>
      <c r="H25" s="26">
        <v>4</v>
      </c>
      <c r="I25" s="26">
        <v>5</v>
      </c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6">
        <v>11</v>
      </c>
      <c r="P25" s="26">
        <v>12</v>
      </c>
      <c r="Q25" s="26">
        <v>13</v>
      </c>
      <c r="R25" s="12">
        <v>14</v>
      </c>
    </row>
    <row r="26" spans="1:19" x14ac:dyDescent="0.3">
      <c r="A26" s="28"/>
      <c r="B26" s="30"/>
      <c r="C26" s="25" t="s">
        <v>12</v>
      </c>
      <c r="D26" s="26"/>
      <c r="E26" s="26">
        <f>1/(1+$D$5)^E25</f>
        <v>0.96153846153846145</v>
      </c>
      <c r="F26" s="26">
        <f t="shared" ref="F26" si="3">1/(1+$D$5)^F25</f>
        <v>0.92455621301775137</v>
      </c>
      <c r="G26" s="26">
        <f t="shared" ref="G26" si="4">1/(1+$D$5)^G25</f>
        <v>0.88899635867091487</v>
      </c>
      <c r="H26" s="26">
        <f t="shared" ref="H26" si="5">1/(1+$D$5)^H25</f>
        <v>0.85480419102972571</v>
      </c>
      <c r="I26" s="26">
        <f t="shared" ref="I26" si="6">1/(1+$D$5)^I25</f>
        <v>0.82192710675935154</v>
      </c>
      <c r="J26" s="26">
        <f t="shared" ref="J26" si="7">1/(1+$D$5)^J25</f>
        <v>0.79031452573014571</v>
      </c>
      <c r="K26" s="26">
        <f t="shared" ref="K26" si="8">1/(1+$D$5)^K25</f>
        <v>0.75991781320206331</v>
      </c>
      <c r="L26" s="26">
        <f t="shared" ref="L26" si="9">1/(1+$D$5)^L25</f>
        <v>0.73069020500198378</v>
      </c>
      <c r="M26" s="26">
        <f t="shared" ref="M26" si="10">1/(1+$D$5)^M25</f>
        <v>0.70258673557883045</v>
      </c>
      <c r="N26" s="26">
        <f t="shared" ref="N26" si="11">1/(1+$D$5)^N25</f>
        <v>0.67556416882579851</v>
      </c>
      <c r="O26" s="26">
        <f t="shared" ref="O26" si="12">1/(1+$D$5)^O25</f>
        <v>0.6495809315632679</v>
      </c>
      <c r="P26" s="26">
        <f t="shared" ref="P26" si="13">1/(1+$D$5)^P25</f>
        <v>0.62459704958006512</v>
      </c>
      <c r="Q26" s="26">
        <f t="shared" ref="Q26" si="14">1/(1+$D$5)^Q25</f>
        <v>0.600574086134678</v>
      </c>
      <c r="R26" s="12">
        <f t="shared" ref="R26" si="15">1/(1+$D$5)^R25</f>
        <v>0.57747508282180582</v>
      </c>
    </row>
    <row r="27" spans="1:19" x14ac:dyDescent="0.3">
      <c r="A27" s="28"/>
      <c r="B27" s="30"/>
      <c r="C27" s="25" t="s">
        <v>13</v>
      </c>
      <c r="D27" s="14">
        <v>5100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8"/>
      <c r="B28" s="30"/>
      <c r="C28" s="25" t="s">
        <v>14</v>
      </c>
      <c r="D28" s="17">
        <v>746.204892567152</v>
      </c>
      <c r="E28" s="17">
        <v>792.42729016710791</v>
      </c>
      <c r="F28" s="17">
        <v>838.64968776705427</v>
      </c>
      <c r="G28" s="17">
        <v>884.87208536700609</v>
      </c>
      <c r="H28" s="17">
        <v>931.09448296695405</v>
      </c>
      <c r="I28" s="17">
        <v>977.31688056689882</v>
      </c>
      <c r="J28" s="17">
        <v>1023.3776613920315</v>
      </c>
      <c r="K28" s="17">
        <v>1069.6000589919734</v>
      </c>
      <c r="L28" s="17">
        <v>1069.6000589919734</v>
      </c>
      <c r="M28" s="17">
        <v>1069.6000589919734</v>
      </c>
      <c r="N28" s="17">
        <v>1069.6000589919734</v>
      </c>
      <c r="O28" s="17">
        <v>1069.6000589919734</v>
      </c>
      <c r="P28" s="17">
        <v>1069.6000589919734</v>
      </c>
      <c r="Q28" s="17">
        <v>1069.6000589919734</v>
      </c>
      <c r="R28" s="18">
        <v>1069.6000589919734</v>
      </c>
    </row>
    <row r="29" spans="1:19" x14ac:dyDescent="0.3">
      <c r="A29" s="28"/>
      <c r="B29" s="30"/>
      <c r="C29" s="25" t="s">
        <v>15</v>
      </c>
      <c r="D29" s="15">
        <f>D28+D27</f>
        <v>5846.2048925671515</v>
      </c>
      <c r="E29" s="15">
        <f t="shared" ref="E29:R29" si="16">E28+E27</f>
        <v>792.42729016710791</v>
      </c>
      <c r="F29" s="15">
        <f t="shared" si="16"/>
        <v>838.64968776705427</v>
      </c>
      <c r="G29" s="15">
        <f t="shared" si="16"/>
        <v>884.87208536700609</v>
      </c>
      <c r="H29" s="15">
        <f t="shared" si="16"/>
        <v>931.09448296695405</v>
      </c>
      <c r="I29" s="15">
        <f t="shared" si="16"/>
        <v>977.31688056689882</v>
      </c>
      <c r="J29" s="15">
        <f t="shared" si="16"/>
        <v>1023.3776613920315</v>
      </c>
      <c r="K29" s="15">
        <f t="shared" si="16"/>
        <v>1069.6000589919734</v>
      </c>
      <c r="L29" s="15">
        <f t="shared" si="16"/>
        <v>1069.6000589919734</v>
      </c>
      <c r="M29" s="15">
        <f t="shared" si="16"/>
        <v>1069.6000589919734</v>
      </c>
      <c r="N29" s="15">
        <f t="shared" si="16"/>
        <v>1069.6000589919734</v>
      </c>
      <c r="O29" s="15">
        <f t="shared" si="16"/>
        <v>1069.6000589919734</v>
      </c>
      <c r="P29" s="15">
        <f t="shared" si="16"/>
        <v>1069.6000589919734</v>
      </c>
      <c r="Q29" s="15">
        <f t="shared" si="16"/>
        <v>1069.6000589919734</v>
      </c>
      <c r="R29" s="16">
        <f t="shared" si="16"/>
        <v>1069.6000589919734</v>
      </c>
    </row>
    <row r="30" spans="1:19" x14ac:dyDescent="0.3">
      <c r="A30" s="28"/>
      <c r="B30" s="30"/>
      <c r="C30" s="25" t="s">
        <v>16</v>
      </c>
      <c r="D30" s="15">
        <f>D29</f>
        <v>5846.2048925671515</v>
      </c>
      <c r="E30" s="15">
        <f>E29*E26</f>
        <v>761.9493174683729</v>
      </c>
      <c r="F30" s="15">
        <f t="shared" ref="F30:R30" si="17">F29*F26</f>
        <v>775.37877937042731</v>
      </c>
      <c r="G30" s="15">
        <f t="shared" si="17"/>
        <v>786.64806178080732</v>
      </c>
      <c r="H30" s="15">
        <f t="shared" si="17"/>
        <v>795.90346628480791</v>
      </c>
      <c r="I30" s="15">
        <f t="shared" si="17"/>
        <v>803.28323603142587</v>
      </c>
      <c r="J30" s="15">
        <f t="shared" si="17"/>
        <v>808.79023110586911</v>
      </c>
      <c r="K30" s="15">
        <f t="shared" si="17"/>
        <v>812.80813782997825</v>
      </c>
      <c r="L30" s="15">
        <f t="shared" si="17"/>
        <v>781.54628637497899</v>
      </c>
      <c r="M30" s="15">
        <f t="shared" si="17"/>
        <v>751.48681382209509</v>
      </c>
      <c r="N30" s="15">
        <f t="shared" si="17"/>
        <v>722.58347482893748</v>
      </c>
      <c r="O30" s="15">
        <f t="shared" si="17"/>
        <v>694.79180272013241</v>
      </c>
      <c r="P30" s="15">
        <f t="shared" si="17"/>
        <v>668.0690410770502</v>
      </c>
      <c r="Q30" s="15">
        <f t="shared" si="17"/>
        <v>642.37407795870206</v>
      </c>
      <c r="R30" s="16">
        <f t="shared" si="17"/>
        <v>617.66738265259823</v>
      </c>
    </row>
    <row r="31" spans="1:19" ht="14.5" thickBot="1" x14ac:dyDescent="0.35">
      <c r="A31" s="28"/>
      <c r="B31" s="31"/>
      <c r="C31" s="20" t="s">
        <v>17</v>
      </c>
      <c r="D31" s="21">
        <f>D29+SUM(E30:R30)</f>
        <v>16269.485001873336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35">
      <c r="A32" s="28"/>
    </row>
    <row r="33" spans="1:18" ht="15" customHeight="1" x14ac:dyDescent="0.3">
      <c r="A33" s="28"/>
      <c r="B33" s="29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8"/>
      <c r="B34" s="30"/>
      <c r="C34" s="25" t="s">
        <v>10</v>
      </c>
      <c r="D34" s="26"/>
      <c r="E34" s="27">
        <v>0.04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2"/>
    </row>
    <row r="35" spans="1:18" x14ac:dyDescent="0.3">
      <c r="A35" s="28"/>
      <c r="B35" s="30"/>
      <c r="C35" s="25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2"/>
    </row>
    <row r="36" spans="1:18" x14ac:dyDescent="0.3">
      <c r="A36" s="28"/>
      <c r="B36" s="30"/>
      <c r="C36" s="25" t="s">
        <v>11</v>
      </c>
      <c r="D36" s="25">
        <v>2023</v>
      </c>
      <c r="E36" s="25">
        <v>2024</v>
      </c>
      <c r="F36" s="25">
        <v>2025</v>
      </c>
      <c r="G36" s="25">
        <v>2026</v>
      </c>
      <c r="H36" s="25">
        <v>2027</v>
      </c>
      <c r="I36" s="25">
        <v>2028</v>
      </c>
      <c r="J36" s="25">
        <v>2029</v>
      </c>
      <c r="K36" s="25">
        <v>2030</v>
      </c>
      <c r="L36" s="25">
        <v>2031</v>
      </c>
      <c r="M36" s="25">
        <v>2032</v>
      </c>
      <c r="N36" s="25">
        <v>2033</v>
      </c>
      <c r="O36" s="25">
        <v>2034</v>
      </c>
      <c r="P36" s="25">
        <v>2035</v>
      </c>
      <c r="Q36" s="25">
        <v>2036</v>
      </c>
      <c r="R36" s="13">
        <v>2037</v>
      </c>
    </row>
    <row r="37" spans="1:18" x14ac:dyDescent="0.3">
      <c r="A37" s="28"/>
      <c r="B37" s="30"/>
      <c r="C37" s="25"/>
      <c r="D37" s="26">
        <v>0</v>
      </c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>
        <v>13</v>
      </c>
      <c r="R37" s="12">
        <v>14</v>
      </c>
    </row>
    <row r="38" spans="1:18" x14ac:dyDescent="0.3">
      <c r="A38" s="28"/>
      <c r="B38" s="30"/>
      <c r="C38" s="25" t="s">
        <v>12</v>
      </c>
      <c r="D38" s="26"/>
      <c r="E38" s="26">
        <f>1/(1+$D$5)^E37</f>
        <v>0.96153846153846145</v>
      </c>
      <c r="F38" s="26">
        <f t="shared" ref="F38" si="18">1/(1+$D$5)^F37</f>
        <v>0.92455621301775137</v>
      </c>
      <c r="G38" s="26">
        <f t="shared" ref="G38" si="19">1/(1+$D$5)^G37</f>
        <v>0.88899635867091487</v>
      </c>
      <c r="H38" s="26">
        <f t="shared" ref="H38" si="20">1/(1+$D$5)^H37</f>
        <v>0.85480419102972571</v>
      </c>
      <c r="I38" s="26">
        <f t="shared" ref="I38" si="21">1/(1+$D$5)^I37</f>
        <v>0.82192710675935154</v>
      </c>
      <c r="J38" s="26">
        <f t="shared" ref="J38" si="22">1/(1+$D$5)^J37</f>
        <v>0.79031452573014571</v>
      </c>
      <c r="K38" s="26">
        <f t="shared" ref="K38" si="23">1/(1+$D$5)^K37</f>
        <v>0.75991781320206331</v>
      </c>
      <c r="L38" s="26">
        <f t="shared" ref="L38" si="24">1/(1+$D$5)^L37</f>
        <v>0.73069020500198378</v>
      </c>
      <c r="M38" s="26">
        <f t="shared" ref="M38" si="25">1/(1+$D$5)^M37</f>
        <v>0.70258673557883045</v>
      </c>
      <c r="N38" s="26">
        <f t="shared" ref="N38" si="26">1/(1+$D$5)^N37</f>
        <v>0.67556416882579851</v>
      </c>
      <c r="O38" s="26">
        <f t="shared" ref="O38" si="27">1/(1+$D$5)^O37</f>
        <v>0.6495809315632679</v>
      </c>
      <c r="P38" s="26">
        <f t="shared" ref="P38" si="28">1/(1+$D$5)^P37</f>
        <v>0.62459704958006512</v>
      </c>
      <c r="Q38" s="26">
        <f t="shared" ref="Q38" si="29">1/(1+$D$5)^Q37</f>
        <v>0.600574086134678</v>
      </c>
      <c r="R38" s="12">
        <f t="shared" ref="R38" si="30">1/(1+$D$5)^R37</f>
        <v>0.57747508282180582</v>
      </c>
    </row>
    <row r="39" spans="1:18" x14ac:dyDescent="0.3">
      <c r="A39" s="28"/>
      <c r="B39" s="30"/>
      <c r="C39" s="25" t="s">
        <v>13</v>
      </c>
      <c r="D39" s="14">
        <v>5100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8"/>
      <c r="B40" s="30"/>
      <c r="C40" s="25" t="s">
        <v>14</v>
      </c>
      <c r="D40" s="17">
        <v>932.50740804728912</v>
      </c>
      <c r="E40" s="17">
        <v>990.28540504723424</v>
      </c>
      <c r="F40" s="17">
        <v>1048.0634020471578</v>
      </c>
      <c r="G40" s="17">
        <v>1105.8413990470965</v>
      </c>
      <c r="H40" s="17">
        <v>1163.6193960470291</v>
      </c>
      <c r="I40" s="17">
        <v>1221.3973930469676</v>
      </c>
      <c r="J40" s="17">
        <v>1278.9733690783683</v>
      </c>
      <c r="K40" s="17">
        <v>1336.751366078305</v>
      </c>
      <c r="L40" s="17">
        <v>1336.751366078305</v>
      </c>
      <c r="M40" s="17">
        <v>1336.751366078305</v>
      </c>
      <c r="N40" s="17">
        <v>1336.751366078305</v>
      </c>
      <c r="O40" s="17">
        <v>1336.751366078305</v>
      </c>
      <c r="P40" s="17">
        <v>1336.751366078305</v>
      </c>
      <c r="Q40" s="17">
        <v>1336.751366078305</v>
      </c>
      <c r="R40" s="18">
        <v>1336.751366078305</v>
      </c>
    </row>
    <row r="41" spans="1:18" x14ac:dyDescent="0.3">
      <c r="A41" s="28"/>
      <c r="B41" s="30"/>
      <c r="C41" s="25" t="s">
        <v>15</v>
      </c>
      <c r="D41" s="15">
        <f>D40+D39</f>
        <v>6032.5074080472896</v>
      </c>
      <c r="E41" s="15">
        <f t="shared" ref="E41:R41" si="31">E40+E39</f>
        <v>990.28540504723424</v>
      </c>
      <c r="F41" s="15">
        <f t="shared" si="31"/>
        <v>1048.0634020471578</v>
      </c>
      <c r="G41" s="15">
        <f t="shared" si="31"/>
        <v>1105.8413990470965</v>
      </c>
      <c r="H41" s="15">
        <f t="shared" si="31"/>
        <v>1163.6193960470291</v>
      </c>
      <c r="I41" s="15">
        <f t="shared" si="31"/>
        <v>1221.3973930469676</v>
      </c>
      <c r="J41" s="15">
        <f t="shared" si="31"/>
        <v>1278.9733690783683</v>
      </c>
      <c r="K41" s="15">
        <f t="shared" si="31"/>
        <v>1336.751366078305</v>
      </c>
      <c r="L41" s="15">
        <f t="shared" si="31"/>
        <v>1336.751366078305</v>
      </c>
      <c r="M41" s="15">
        <f t="shared" si="31"/>
        <v>1336.751366078305</v>
      </c>
      <c r="N41" s="15">
        <f t="shared" si="31"/>
        <v>1336.751366078305</v>
      </c>
      <c r="O41" s="15">
        <f t="shared" si="31"/>
        <v>1336.751366078305</v>
      </c>
      <c r="P41" s="15">
        <f t="shared" si="31"/>
        <v>1336.751366078305</v>
      </c>
      <c r="Q41" s="15">
        <f t="shared" si="31"/>
        <v>1336.751366078305</v>
      </c>
      <c r="R41" s="16">
        <f t="shared" si="31"/>
        <v>1336.751366078305</v>
      </c>
    </row>
    <row r="42" spans="1:18" x14ac:dyDescent="0.3">
      <c r="A42" s="28"/>
      <c r="B42" s="30"/>
      <c r="C42" s="25" t="s">
        <v>16</v>
      </c>
      <c r="D42" s="15">
        <f>D41</f>
        <v>6032.5074080472896</v>
      </c>
      <c r="E42" s="15">
        <f>E41*E38</f>
        <v>952.19750485310976</v>
      </c>
      <c r="F42" s="15">
        <f t="shared" ref="F42:R42" si="32">F41*F38</f>
        <v>968.99352999922121</v>
      </c>
      <c r="G42" s="15">
        <f t="shared" si="32"/>
        <v>983.08897702041884</v>
      </c>
      <c r="H42" s="15">
        <f t="shared" si="32"/>
        <v>994.66673650447876</v>
      </c>
      <c r="I42" s="15">
        <f t="shared" si="32"/>
        <v>1003.8996254705087</v>
      </c>
      <c r="J42" s="15">
        <f t="shared" si="32"/>
        <v>1010.7912316046572</v>
      </c>
      <c r="K42" s="15">
        <f t="shared" si="32"/>
        <v>1015.8211749050963</v>
      </c>
      <c r="L42" s="15">
        <f t="shared" si="32"/>
        <v>976.75112971643853</v>
      </c>
      <c r="M42" s="15">
        <f t="shared" si="32"/>
        <v>939.18377857349844</v>
      </c>
      <c r="N42" s="15">
        <f t="shared" si="32"/>
        <v>903.06132555144075</v>
      </c>
      <c r="O42" s="15">
        <f t="shared" si="32"/>
        <v>868.32819764561634</v>
      </c>
      <c r="P42" s="15">
        <f t="shared" si="32"/>
        <v>834.93095927463082</v>
      </c>
      <c r="Q42" s="15">
        <f t="shared" si="32"/>
        <v>802.81823007176035</v>
      </c>
      <c r="R42" s="16">
        <f t="shared" si="32"/>
        <v>771.94060583823125</v>
      </c>
    </row>
    <row r="43" spans="1:18" ht="14.5" thickBot="1" x14ac:dyDescent="0.35">
      <c r="A43" s="28"/>
      <c r="B43" s="31"/>
      <c r="C43" s="20" t="s">
        <v>17</v>
      </c>
      <c r="D43" s="21">
        <f>D41+SUM(E42:R42)</f>
        <v>19058.980415076396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51E59-14FE-4D52-B87A-0C4ACF2C7C7F}">
  <dimension ref="A1:S43"/>
  <sheetViews>
    <sheetView tabSelected="1" view="pageBreakPreview" topLeftCell="A3" zoomScale="70" zoomScaleNormal="70" zoomScaleSheetLayoutView="70" workbookViewId="0">
      <selection activeCell="D31" sqref="D31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1.54296875" style="1" bestFit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8"/>
      <c r="B9" s="29" t="s">
        <v>6</v>
      </c>
      <c r="C9" s="8" t="s">
        <v>7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8"/>
      <c r="B10" s="30"/>
      <c r="C10" s="25" t="s">
        <v>10</v>
      </c>
      <c r="D10" s="11">
        <v>0.04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2"/>
    </row>
    <row r="11" spans="1:19" x14ac:dyDescent="0.3">
      <c r="A11" s="28"/>
      <c r="B11" s="30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2"/>
    </row>
    <row r="12" spans="1:19" x14ac:dyDescent="0.3">
      <c r="A12" s="28"/>
      <c r="B12" s="30"/>
      <c r="C12" s="25" t="s">
        <v>11</v>
      </c>
      <c r="D12" s="25">
        <v>2023</v>
      </c>
      <c r="E12" s="25">
        <v>2024</v>
      </c>
      <c r="F12" s="25">
        <v>2025</v>
      </c>
      <c r="G12" s="25">
        <v>2026</v>
      </c>
      <c r="H12" s="25">
        <v>2027</v>
      </c>
      <c r="I12" s="25">
        <v>2028</v>
      </c>
      <c r="J12" s="25">
        <v>2029</v>
      </c>
      <c r="K12" s="25">
        <v>2030</v>
      </c>
      <c r="L12" s="25">
        <v>2031</v>
      </c>
      <c r="M12" s="25">
        <v>2032</v>
      </c>
      <c r="N12" s="25">
        <v>2033</v>
      </c>
      <c r="O12" s="25">
        <v>2034</v>
      </c>
      <c r="P12" s="25">
        <v>2035</v>
      </c>
      <c r="Q12" s="25">
        <v>2036</v>
      </c>
      <c r="R12" s="13">
        <v>2037</v>
      </c>
    </row>
    <row r="13" spans="1:19" x14ac:dyDescent="0.3">
      <c r="A13" s="28"/>
      <c r="B13" s="30"/>
      <c r="C13" s="25"/>
      <c r="D13" s="26">
        <v>0</v>
      </c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>
        <v>13</v>
      </c>
      <c r="R13" s="12">
        <v>14</v>
      </c>
    </row>
    <row r="14" spans="1:19" x14ac:dyDescent="0.3">
      <c r="A14" s="28"/>
      <c r="B14" s="30"/>
      <c r="C14" s="25" t="s">
        <v>12</v>
      </c>
      <c r="D14" s="26"/>
      <c r="E14" s="26">
        <f t="shared" ref="E14:R14" si="0">1/(1+$D$5)^E13</f>
        <v>0.96153846153846145</v>
      </c>
      <c r="F14" s="26">
        <f t="shared" si="0"/>
        <v>0.92455621301775137</v>
      </c>
      <c r="G14" s="26">
        <f t="shared" si="0"/>
        <v>0.88899635867091487</v>
      </c>
      <c r="H14" s="26">
        <f t="shared" si="0"/>
        <v>0.85480419102972571</v>
      </c>
      <c r="I14" s="26">
        <f t="shared" si="0"/>
        <v>0.82192710675935154</v>
      </c>
      <c r="J14" s="26">
        <f t="shared" si="0"/>
        <v>0.79031452573014571</v>
      </c>
      <c r="K14" s="26">
        <f t="shared" si="0"/>
        <v>0.75991781320206331</v>
      </c>
      <c r="L14" s="26">
        <f t="shared" si="0"/>
        <v>0.73069020500198378</v>
      </c>
      <c r="M14" s="26">
        <f t="shared" si="0"/>
        <v>0.70258673557883045</v>
      </c>
      <c r="N14" s="26">
        <f t="shared" si="0"/>
        <v>0.67556416882579851</v>
      </c>
      <c r="O14" s="26">
        <f t="shared" si="0"/>
        <v>0.6495809315632679</v>
      </c>
      <c r="P14" s="26">
        <f t="shared" si="0"/>
        <v>0.62459704958006512</v>
      </c>
      <c r="Q14" s="26">
        <f t="shared" si="0"/>
        <v>0.600574086134678</v>
      </c>
      <c r="R14" s="12">
        <f t="shared" si="0"/>
        <v>0.57747508282180582</v>
      </c>
    </row>
    <row r="15" spans="1:19" x14ac:dyDescent="0.3">
      <c r="A15" s="28"/>
      <c r="B15" s="30"/>
      <c r="C15" s="25" t="s">
        <v>13</v>
      </c>
      <c r="D15" s="14">
        <v>-46610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8"/>
      <c r="B16" s="30"/>
      <c r="C16" s="25" t="s">
        <v>14</v>
      </c>
      <c r="D16" s="17">
        <v>467.85024907377124</v>
      </c>
      <c r="E16" s="17">
        <v>495.72914273108711</v>
      </c>
      <c r="F16" s="17">
        <v>524.61814123104887</v>
      </c>
      <c r="G16" s="17">
        <v>553.50713973101824</v>
      </c>
      <c r="H16" s="17">
        <v>582.39613823098455</v>
      </c>
      <c r="I16" s="17">
        <v>611.28513673095381</v>
      </c>
      <c r="J16" s="17">
        <v>640.07312474665412</v>
      </c>
      <c r="K16" s="17">
        <v>668.96212324662247</v>
      </c>
      <c r="L16" s="17">
        <v>668.96212324662247</v>
      </c>
      <c r="M16" s="17">
        <v>668.96212324662247</v>
      </c>
      <c r="N16" s="17">
        <v>668.96212324662247</v>
      </c>
      <c r="O16" s="17">
        <v>668.96212324662247</v>
      </c>
      <c r="P16" s="17">
        <v>668.96212324662247</v>
      </c>
      <c r="Q16" s="17">
        <v>668.96212324662247</v>
      </c>
      <c r="R16" s="18">
        <v>668.96212324662247</v>
      </c>
      <c r="S16" s="19"/>
    </row>
    <row r="17" spans="1:19" x14ac:dyDescent="0.3">
      <c r="A17" s="28"/>
      <c r="B17" s="30"/>
      <c r="C17" s="25" t="s">
        <v>15</v>
      </c>
      <c r="D17" s="15">
        <f>D16+D15</f>
        <v>-46142.149750926226</v>
      </c>
      <c r="E17" s="15">
        <f t="shared" ref="E17:R17" si="1">E16+E15</f>
        <v>495.72914273108711</v>
      </c>
      <c r="F17" s="15">
        <f t="shared" si="1"/>
        <v>524.61814123104887</v>
      </c>
      <c r="G17" s="15">
        <f t="shared" si="1"/>
        <v>553.50713973101824</v>
      </c>
      <c r="H17" s="15">
        <f t="shared" si="1"/>
        <v>582.39613823098455</v>
      </c>
      <c r="I17" s="15">
        <f t="shared" si="1"/>
        <v>611.28513673095381</v>
      </c>
      <c r="J17" s="15">
        <f t="shared" si="1"/>
        <v>640.07312474665412</v>
      </c>
      <c r="K17" s="15">
        <f t="shared" si="1"/>
        <v>668.96212324662247</v>
      </c>
      <c r="L17" s="15">
        <f t="shared" si="1"/>
        <v>668.96212324662247</v>
      </c>
      <c r="M17" s="15">
        <f t="shared" si="1"/>
        <v>668.96212324662247</v>
      </c>
      <c r="N17" s="15">
        <f t="shared" si="1"/>
        <v>668.96212324662247</v>
      </c>
      <c r="O17" s="15">
        <f t="shared" si="1"/>
        <v>668.96212324662247</v>
      </c>
      <c r="P17" s="15">
        <f t="shared" si="1"/>
        <v>668.96212324662247</v>
      </c>
      <c r="Q17" s="15">
        <f t="shared" si="1"/>
        <v>668.96212324662247</v>
      </c>
      <c r="R17" s="16">
        <f t="shared" si="1"/>
        <v>668.96212324662247</v>
      </c>
      <c r="S17" s="19"/>
    </row>
    <row r="18" spans="1:19" x14ac:dyDescent="0.3">
      <c r="A18" s="28"/>
      <c r="B18" s="30"/>
      <c r="C18" s="25" t="s">
        <v>16</v>
      </c>
      <c r="D18" s="15">
        <f>D17</f>
        <v>-46142.149750926226</v>
      </c>
      <c r="E18" s="15">
        <f>E17*E14</f>
        <v>476.66263724142988</v>
      </c>
      <c r="F18" s="15">
        <f t="shared" ref="F18:R18" si="2">F17*F14</f>
        <v>485.0389619369904</v>
      </c>
      <c r="G18" s="15">
        <f t="shared" si="2"/>
        <v>492.06583171922847</v>
      </c>
      <c r="H18" s="15">
        <f t="shared" si="2"/>
        <v>497.83465979937307</v>
      </c>
      <c r="I18" s="15">
        <f t="shared" si="2"/>
        <v>502.43182383826746</v>
      </c>
      <c r="J18" s="15">
        <f t="shared" si="2"/>
        <v>505.85908801676436</v>
      </c>
      <c r="K18" s="15">
        <f t="shared" si="2"/>
        <v>508.3562338125825</v>
      </c>
      <c r="L18" s="15">
        <f t="shared" si="2"/>
        <v>488.8040709736369</v>
      </c>
      <c r="M18" s="15">
        <f t="shared" si="2"/>
        <v>470.00391439772773</v>
      </c>
      <c r="N18" s="15">
        <f t="shared" si="2"/>
        <v>451.92684076704586</v>
      </c>
      <c r="O18" s="15">
        <f t="shared" si="2"/>
        <v>434.54503919908268</v>
      </c>
      <c r="P18" s="15">
        <f t="shared" si="2"/>
        <v>417.83176846065629</v>
      </c>
      <c r="Q18" s="15">
        <f t="shared" si="2"/>
        <v>401.76131582755414</v>
      </c>
      <c r="R18" s="16">
        <f t="shared" si="2"/>
        <v>386.3089575264944</v>
      </c>
      <c r="S18" s="19"/>
    </row>
    <row r="19" spans="1:19" ht="14.5" thickBot="1" x14ac:dyDescent="0.35">
      <c r="A19" s="28"/>
      <c r="B19" s="31"/>
      <c r="C19" s="20" t="s">
        <v>17</v>
      </c>
      <c r="D19" s="21">
        <f>D17+SUM(E18:R18)</f>
        <v>-39622.718607409392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5" customHeight="1" thickBot="1" x14ac:dyDescent="0.35">
      <c r="A20" s="28"/>
    </row>
    <row r="21" spans="1:19" ht="15" customHeight="1" x14ac:dyDescent="0.3">
      <c r="A21" s="28"/>
      <c r="B21" s="29" t="s">
        <v>18</v>
      </c>
      <c r="C21" s="8" t="s">
        <v>7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8"/>
      <c r="B22" s="30"/>
      <c r="C22" s="25" t="s">
        <v>10</v>
      </c>
      <c r="D22" s="26"/>
      <c r="E22" s="27">
        <v>0.04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2"/>
    </row>
    <row r="23" spans="1:19" x14ac:dyDescent="0.3">
      <c r="A23" s="28"/>
      <c r="B23" s="30"/>
      <c r="C23" s="25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2"/>
    </row>
    <row r="24" spans="1:19" x14ac:dyDescent="0.3">
      <c r="A24" s="28"/>
      <c r="B24" s="30"/>
      <c r="C24" s="25" t="s">
        <v>11</v>
      </c>
      <c r="D24" s="25">
        <v>2023</v>
      </c>
      <c r="E24" s="25">
        <v>2024</v>
      </c>
      <c r="F24" s="25">
        <v>2025</v>
      </c>
      <c r="G24" s="25">
        <v>2026</v>
      </c>
      <c r="H24" s="25">
        <v>2027</v>
      </c>
      <c r="I24" s="25">
        <v>2028</v>
      </c>
      <c r="J24" s="25">
        <v>2029</v>
      </c>
      <c r="K24" s="25">
        <v>2030</v>
      </c>
      <c r="L24" s="25">
        <v>2031</v>
      </c>
      <c r="M24" s="25">
        <v>2032</v>
      </c>
      <c r="N24" s="25">
        <v>2033</v>
      </c>
      <c r="O24" s="25">
        <v>2034</v>
      </c>
      <c r="P24" s="25">
        <v>2035</v>
      </c>
      <c r="Q24" s="25">
        <v>2036</v>
      </c>
      <c r="R24" s="13">
        <v>2037</v>
      </c>
    </row>
    <row r="25" spans="1:19" x14ac:dyDescent="0.3">
      <c r="A25" s="28"/>
      <c r="B25" s="30"/>
      <c r="C25" s="25"/>
      <c r="D25" s="26">
        <v>0</v>
      </c>
      <c r="E25" s="26">
        <v>1</v>
      </c>
      <c r="F25" s="26">
        <v>2</v>
      </c>
      <c r="G25" s="26">
        <v>3</v>
      </c>
      <c r="H25" s="26">
        <v>4</v>
      </c>
      <c r="I25" s="26">
        <v>5</v>
      </c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6">
        <v>11</v>
      </c>
      <c r="P25" s="26">
        <v>12</v>
      </c>
      <c r="Q25" s="26">
        <v>13</v>
      </c>
      <c r="R25" s="12">
        <v>14</v>
      </c>
    </row>
    <row r="26" spans="1:19" x14ac:dyDescent="0.3">
      <c r="A26" s="28"/>
      <c r="B26" s="30"/>
      <c r="C26" s="25" t="s">
        <v>12</v>
      </c>
      <c r="D26" s="26"/>
      <c r="E26" s="26">
        <f t="shared" ref="E26:R26" si="3">1/(1+$D$5)^E25</f>
        <v>0.96153846153846145</v>
      </c>
      <c r="F26" s="26">
        <f t="shared" si="3"/>
        <v>0.92455621301775137</v>
      </c>
      <c r="G26" s="26">
        <f t="shared" si="3"/>
        <v>0.88899635867091487</v>
      </c>
      <c r="H26" s="26">
        <f t="shared" si="3"/>
        <v>0.85480419102972571</v>
      </c>
      <c r="I26" s="26">
        <f t="shared" si="3"/>
        <v>0.82192710675935154</v>
      </c>
      <c r="J26" s="26">
        <f t="shared" si="3"/>
        <v>0.79031452573014571</v>
      </c>
      <c r="K26" s="26">
        <f t="shared" si="3"/>
        <v>0.75991781320206331</v>
      </c>
      <c r="L26" s="26">
        <f t="shared" si="3"/>
        <v>0.73069020500198378</v>
      </c>
      <c r="M26" s="26">
        <f t="shared" si="3"/>
        <v>0.70258673557883045</v>
      </c>
      <c r="N26" s="26">
        <f t="shared" si="3"/>
        <v>0.67556416882579851</v>
      </c>
      <c r="O26" s="26">
        <f t="shared" si="3"/>
        <v>0.6495809315632679</v>
      </c>
      <c r="P26" s="26">
        <f t="shared" si="3"/>
        <v>0.62459704958006512</v>
      </c>
      <c r="Q26" s="26">
        <f t="shared" si="3"/>
        <v>0.600574086134678</v>
      </c>
      <c r="R26" s="12">
        <f t="shared" si="3"/>
        <v>0.57747508282180582</v>
      </c>
    </row>
    <row r="27" spans="1:19" x14ac:dyDescent="0.3">
      <c r="A27" s="28"/>
      <c r="B27" s="30"/>
      <c r="C27" s="25" t="s">
        <v>13</v>
      </c>
      <c r="D27" s="14">
        <v>-46610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8"/>
      <c r="B28" s="30"/>
      <c r="C28" s="25" t="s">
        <v>14</v>
      </c>
      <c r="D28" s="17">
        <v>746.204892567152</v>
      </c>
      <c r="E28" s="17">
        <v>792.42729016710791</v>
      </c>
      <c r="F28" s="17">
        <v>838.64968776705427</v>
      </c>
      <c r="G28" s="17">
        <v>884.87208536700609</v>
      </c>
      <c r="H28" s="17">
        <v>931.09448296695405</v>
      </c>
      <c r="I28" s="17">
        <v>977.31688056689882</v>
      </c>
      <c r="J28" s="17">
        <v>1023.3776613920315</v>
      </c>
      <c r="K28" s="17">
        <v>1069.6000589919734</v>
      </c>
      <c r="L28" s="17">
        <v>1069.6000589919734</v>
      </c>
      <c r="M28" s="17">
        <v>1069.6000589919734</v>
      </c>
      <c r="N28" s="17">
        <v>1069.6000589919734</v>
      </c>
      <c r="O28" s="17">
        <v>1069.6000589919734</v>
      </c>
      <c r="P28" s="17">
        <v>1069.6000589919734</v>
      </c>
      <c r="Q28" s="17">
        <v>1069.6000589919734</v>
      </c>
      <c r="R28" s="18">
        <v>1069.6000589919734</v>
      </c>
    </row>
    <row r="29" spans="1:19" x14ac:dyDescent="0.3">
      <c r="A29" s="28"/>
      <c r="B29" s="30"/>
      <c r="C29" s="25" t="s">
        <v>15</v>
      </c>
      <c r="D29" s="15">
        <f>D28+D27</f>
        <v>-45863.795107432845</v>
      </c>
      <c r="E29" s="15">
        <f t="shared" ref="E29:R29" si="4">E28+E27</f>
        <v>792.42729016710791</v>
      </c>
      <c r="F29" s="15">
        <f t="shared" si="4"/>
        <v>838.64968776705427</v>
      </c>
      <c r="G29" s="15">
        <f t="shared" si="4"/>
        <v>884.87208536700609</v>
      </c>
      <c r="H29" s="15">
        <f t="shared" si="4"/>
        <v>931.09448296695405</v>
      </c>
      <c r="I29" s="15">
        <f t="shared" si="4"/>
        <v>977.31688056689882</v>
      </c>
      <c r="J29" s="15">
        <f t="shared" si="4"/>
        <v>1023.3776613920315</v>
      </c>
      <c r="K29" s="15">
        <f t="shared" si="4"/>
        <v>1069.6000589919734</v>
      </c>
      <c r="L29" s="15">
        <f t="shared" si="4"/>
        <v>1069.6000589919734</v>
      </c>
      <c r="M29" s="15">
        <f t="shared" si="4"/>
        <v>1069.6000589919734</v>
      </c>
      <c r="N29" s="15">
        <f t="shared" si="4"/>
        <v>1069.6000589919734</v>
      </c>
      <c r="O29" s="15">
        <f t="shared" si="4"/>
        <v>1069.6000589919734</v>
      </c>
      <c r="P29" s="15">
        <f t="shared" si="4"/>
        <v>1069.6000589919734</v>
      </c>
      <c r="Q29" s="15">
        <f t="shared" si="4"/>
        <v>1069.6000589919734</v>
      </c>
      <c r="R29" s="16">
        <f t="shared" si="4"/>
        <v>1069.6000589919734</v>
      </c>
    </row>
    <row r="30" spans="1:19" x14ac:dyDescent="0.3">
      <c r="A30" s="28"/>
      <c r="B30" s="30"/>
      <c r="C30" s="25" t="s">
        <v>16</v>
      </c>
      <c r="D30" s="15">
        <f>D29</f>
        <v>-45863.795107432845</v>
      </c>
      <c r="E30" s="15">
        <f>E29*E26</f>
        <v>761.9493174683729</v>
      </c>
      <c r="F30" s="15">
        <f t="shared" ref="F30:R30" si="5">F29*F26</f>
        <v>775.37877937042731</v>
      </c>
      <c r="G30" s="15">
        <f t="shared" si="5"/>
        <v>786.64806178080732</v>
      </c>
      <c r="H30" s="15">
        <f t="shared" si="5"/>
        <v>795.90346628480791</v>
      </c>
      <c r="I30" s="15">
        <f t="shared" si="5"/>
        <v>803.28323603142587</v>
      </c>
      <c r="J30" s="15">
        <f t="shared" si="5"/>
        <v>808.79023110586911</v>
      </c>
      <c r="K30" s="15">
        <f t="shared" si="5"/>
        <v>812.80813782997825</v>
      </c>
      <c r="L30" s="15">
        <f t="shared" si="5"/>
        <v>781.54628637497899</v>
      </c>
      <c r="M30" s="15">
        <f t="shared" si="5"/>
        <v>751.48681382209509</v>
      </c>
      <c r="N30" s="15">
        <f t="shared" si="5"/>
        <v>722.58347482893748</v>
      </c>
      <c r="O30" s="15">
        <f t="shared" si="5"/>
        <v>694.79180272013241</v>
      </c>
      <c r="P30" s="15">
        <f t="shared" si="5"/>
        <v>668.0690410770502</v>
      </c>
      <c r="Q30" s="15">
        <f t="shared" si="5"/>
        <v>642.37407795870206</v>
      </c>
      <c r="R30" s="16">
        <f t="shared" si="5"/>
        <v>617.66738265259823</v>
      </c>
    </row>
    <row r="31" spans="1:19" ht="14.5" thickBot="1" x14ac:dyDescent="0.35">
      <c r="A31" s="28"/>
      <c r="B31" s="31"/>
      <c r="C31" s="20" t="s">
        <v>17</v>
      </c>
      <c r="D31" s="21">
        <f>D29+SUM(E30:R30)</f>
        <v>-35440.514998126659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5" customHeight="1" thickBot="1" x14ac:dyDescent="0.35">
      <c r="A32" s="28"/>
    </row>
    <row r="33" spans="1:18" ht="15" customHeight="1" x14ac:dyDescent="0.3">
      <c r="A33" s="28"/>
      <c r="B33" s="29" t="s">
        <v>20</v>
      </c>
      <c r="C33" s="8" t="s">
        <v>7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8"/>
      <c r="B34" s="30"/>
      <c r="C34" s="25" t="s">
        <v>10</v>
      </c>
      <c r="D34" s="26"/>
      <c r="E34" s="27">
        <v>0.04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2"/>
    </row>
    <row r="35" spans="1:18" x14ac:dyDescent="0.3">
      <c r="A35" s="28"/>
      <c r="B35" s="30"/>
      <c r="C35" s="25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2"/>
    </row>
    <row r="36" spans="1:18" x14ac:dyDescent="0.3">
      <c r="A36" s="28"/>
      <c r="B36" s="30"/>
      <c r="C36" s="25" t="s">
        <v>11</v>
      </c>
      <c r="D36" s="25">
        <v>2023</v>
      </c>
      <c r="E36" s="25">
        <v>2024</v>
      </c>
      <c r="F36" s="25">
        <v>2025</v>
      </c>
      <c r="G36" s="25">
        <v>2026</v>
      </c>
      <c r="H36" s="25">
        <v>2027</v>
      </c>
      <c r="I36" s="25">
        <v>2028</v>
      </c>
      <c r="J36" s="25">
        <v>2029</v>
      </c>
      <c r="K36" s="25">
        <v>2030</v>
      </c>
      <c r="L36" s="25">
        <v>2031</v>
      </c>
      <c r="M36" s="25">
        <v>2032</v>
      </c>
      <c r="N36" s="25">
        <v>2033</v>
      </c>
      <c r="O36" s="25">
        <v>2034</v>
      </c>
      <c r="P36" s="25">
        <v>2035</v>
      </c>
      <c r="Q36" s="25">
        <v>2036</v>
      </c>
      <c r="R36" s="13">
        <v>2037</v>
      </c>
    </row>
    <row r="37" spans="1:18" x14ac:dyDescent="0.3">
      <c r="A37" s="28"/>
      <c r="B37" s="30"/>
      <c r="C37" s="25"/>
      <c r="D37" s="26">
        <v>0</v>
      </c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>
        <v>13</v>
      </c>
      <c r="R37" s="12">
        <v>14</v>
      </c>
    </row>
    <row r="38" spans="1:18" x14ac:dyDescent="0.3">
      <c r="A38" s="28"/>
      <c r="B38" s="30"/>
      <c r="C38" s="25" t="s">
        <v>12</v>
      </c>
      <c r="D38" s="26"/>
      <c r="E38" s="26">
        <f t="shared" ref="E38:R38" si="6">1/(1+$D$5)^E37</f>
        <v>0.96153846153846145</v>
      </c>
      <c r="F38" s="26">
        <f t="shared" si="6"/>
        <v>0.92455621301775137</v>
      </c>
      <c r="G38" s="26">
        <f t="shared" si="6"/>
        <v>0.88899635867091487</v>
      </c>
      <c r="H38" s="26">
        <f t="shared" si="6"/>
        <v>0.85480419102972571</v>
      </c>
      <c r="I38" s="26">
        <f t="shared" si="6"/>
        <v>0.82192710675935154</v>
      </c>
      <c r="J38" s="26">
        <f t="shared" si="6"/>
        <v>0.79031452573014571</v>
      </c>
      <c r="K38" s="26">
        <f t="shared" si="6"/>
        <v>0.75991781320206331</v>
      </c>
      <c r="L38" s="26">
        <f t="shared" si="6"/>
        <v>0.73069020500198378</v>
      </c>
      <c r="M38" s="26">
        <f t="shared" si="6"/>
        <v>0.70258673557883045</v>
      </c>
      <c r="N38" s="26">
        <f t="shared" si="6"/>
        <v>0.67556416882579851</v>
      </c>
      <c r="O38" s="26">
        <f t="shared" si="6"/>
        <v>0.6495809315632679</v>
      </c>
      <c r="P38" s="26">
        <f t="shared" si="6"/>
        <v>0.62459704958006512</v>
      </c>
      <c r="Q38" s="26">
        <f t="shared" si="6"/>
        <v>0.600574086134678</v>
      </c>
      <c r="R38" s="12">
        <f t="shared" si="6"/>
        <v>0.57747508282180582</v>
      </c>
    </row>
    <row r="39" spans="1:18" x14ac:dyDescent="0.3">
      <c r="A39" s="28"/>
      <c r="B39" s="30"/>
      <c r="C39" s="25" t="s">
        <v>13</v>
      </c>
      <c r="D39" s="14">
        <v>-46610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8"/>
      <c r="B40" s="30"/>
      <c r="C40" s="25" t="s">
        <v>14</v>
      </c>
      <c r="D40" s="17">
        <v>932.50740804728912</v>
      </c>
      <c r="E40" s="17">
        <v>990.28540504723424</v>
      </c>
      <c r="F40" s="17">
        <v>1048.0634020471578</v>
      </c>
      <c r="G40" s="17">
        <v>1105.8413990470965</v>
      </c>
      <c r="H40" s="17">
        <v>1163.6193960470291</v>
      </c>
      <c r="I40" s="17">
        <v>1221.3973930469676</v>
      </c>
      <c r="J40" s="17">
        <v>1278.9733690783683</v>
      </c>
      <c r="K40" s="17">
        <v>1336.751366078305</v>
      </c>
      <c r="L40" s="17">
        <v>1336.751366078305</v>
      </c>
      <c r="M40" s="17">
        <v>1336.751366078305</v>
      </c>
      <c r="N40" s="17">
        <v>1336.751366078305</v>
      </c>
      <c r="O40" s="17">
        <v>1336.751366078305</v>
      </c>
      <c r="P40" s="17">
        <v>1336.751366078305</v>
      </c>
      <c r="Q40" s="17">
        <v>1336.751366078305</v>
      </c>
      <c r="R40" s="18">
        <v>1336.751366078305</v>
      </c>
    </row>
    <row r="41" spans="1:18" x14ac:dyDescent="0.3">
      <c r="A41" s="28"/>
      <c r="B41" s="30"/>
      <c r="C41" s="25" t="s">
        <v>15</v>
      </c>
      <c r="D41" s="15">
        <f>D40+D39</f>
        <v>-45677.492591952709</v>
      </c>
      <c r="E41" s="15">
        <f t="shared" ref="E41:R41" si="7">E40+E39</f>
        <v>990.28540504723424</v>
      </c>
      <c r="F41" s="15">
        <f t="shared" si="7"/>
        <v>1048.0634020471578</v>
      </c>
      <c r="G41" s="15">
        <f t="shared" si="7"/>
        <v>1105.8413990470965</v>
      </c>
      <c r="H41" s="15">
        <f t="shared" si="7"/>
        <v>1163.6193960470291</v>
      </c>
      <c r="I41" s="15">
        <f t="shared" si="7"/>
        <v>1221.3973930469676</v>
      </c>
      <c r="J41" s="15">
        <f t="shared" si="7"/>
        <v>1278.9733690783683</v>
      </c>
      <c r="K41" s="15">
        <f t="shared" si="7"/>
        <v>1336.751366078305</v>
      </c>
      <c r="L41" s="15">
        <f t="shared" si="7"/>
        <v>1336.751366078305</v>
      </c>
      <c r="M41" s="15">
        <f t="shared" si="7"/>
        <v>1336.751366078305</v>
      </c>
      <c r="N41" s="15">
        <f t="shared" si="7"/>
        <v>1336.751366078305</v>
      </c>
      <c r="O41" s="15">
        <f t="shared" si="7"/>
        <v>1336.751366078305</v>
      </c>
      <c r="P41" s="15">
        <f t="shared" si="7"/>
        <v>1336.751366078305</v>
      </c>
      <c r="Q41" s="15">
        <f t="shared" si="7"/>
        <v>1336.751366078305</v>
      </c>
      <c r="R41" s="16">
        <f t="shared" si="7"/>
        <v>1336.751366078305</v>
      </c>
    </row>
    <row r="42" spans="1:18" x14ac:dyDescent="0.3">
      <c r="A42" s="28"/>
      <c r="B42" s="30"/>
      <c r="C42" s="25" t="s">
        <v>16</v>
      </c>
      <c r="D42" s="15">
        <f>D41</f>
        <v>-45677.492591952709</v>
      </c>
      <c r="E42" s="15">
        <f>E41*E38</f>
        <v>952.19750485310976</v>
      </c>
      <c r="F42" s="15">
        <f t="shared" ref="F42:R42" si="8">F41*F38</f>
        <v>968.99352999922121</v>
      </c>
      <c r="G42" s="15">
        <f t="shared" si="8"/>
        <v>983.08897702041884</v>
      </c>
      <c r="H42" s="15">
        <f t="shared" si="8"/>
        <v>994.66673650447876</v>
      </c>
      <c r="I42" s="15">
        <f t="shared" si="8"/>
        <v>1003.8996254705087</v>
      </c>
      <c r="J42" s="15">
        <f t="shared" si="8"/>
        <v>1010.7912316046572</v>
      </c>
      <c r="K42" s="15">
        <f t="shared" si="8"/>
        <v>1015.8211749050963</v>
      </c>
      <c r="L42" s="15">
        <f t="shared" si="8"/>
        <v>976.75112971643853</v>
      </c>
      <c r="M42" s="15">
        <f t="shared" si="8"/>
        <v>939.18377857349844</v>
      </c>
      <c r="N42" s="15">
        <f t="shared" si="8"/>
        <v>903.06132555144075</v>
      </c>
      <c r="O42" s="15">
        <f t="shared" si="8"/>
        <v>868.32819764561634</v>
      </c>
      <c r="P42" s="15">
        <f t="shared" si="8"/>
        <v>834.93095927463082</v>
      </c>
      <c r="Q42" s="15">
        <f t="shared" si="8"/>
        <v>802.81823007176035</v>
      </c>
      <c r="R42" s="16">
        <f t="shared" si="8"/>
        <v>771.94060583823125</v>
      </c>
    </row>
    <row r="43" spans="1:18" ht="14.5" thickBot="1" x14ac:dyDescent="0.35">
      <c r="A43" s="28"/>
      <c r="B43" s="31"/>
      <c r="C43" s="20" t="s">
        <v>17</v>
      </c>
      <c r="D43" s="21">
        <f>D41+SUM(E42:R42)</f>
        <v>-32651.019584923604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20611-483A-4B4C-BF49-D2DA257A1EB6}">
  <dimension ref="A1:S43"/>
  <sheetViews>
    <sheetView tabSelected="1" view="pageBreakPreview" topLeftCell="A9" zoomScale="70" zoomScaleNormal="70" zoomScaleSheetLayoutView="70" workbookViewId="0">
      <selection activeCell="D31" sqref="D31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bestFit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2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8"/>
      <c r="B9" s="29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8"/>
      <c r="B10" s="30"/>
      <c r="C10" s="25" t="s">
        <v>10</v>
      </c>
      <c r="D10" s="11">
        <v>0.04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2"/>
    </row>
    <row r="11" spans="1:19" x14ac:dyDescent="0.3">
      <c r="A11" s="28"/>
      <c r="B11" s="30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2"/>
    </row>
    <row r="12" spans="1:19" x14ac:dyDescent="0.3">
      <c r="A12" s="28"/>
      <c r="B12" s="30"/>
      <c r="C12" s="25" t="s">
        <v>11</v>
      </c>
      <c r="D12" s="25">
        <v>2023</v>
      </c>
      <c r="E12" s="25">
        <v>2024</v>
      </c>
      <c r="F12" s="25">
        <v>2025</v>
      </c>
      <c r="G12" s="25">
        <v>2026</v>
      </c>
      <c r="H12" s="25">
        <v>2027</v>
      </c>
      <c r="I12" s="25">
        <v>2028</v>
      </c>
      <c r="J12" s="25">
        <v>2029</v>
      </c>
      <c r="K12" s="25">
        <v>2030</v>
      </c>
      <c r="L12" s="25">
        <v>2031</v>
      </c>
      <c r="M12" s="25">
        <v>2032</v>
      </c>
      <c r="N12" s="25">
        <v>2033</v>
      </c>
      <c r="O12" s="25">
        <v>2034</v>
      </c>
      <c r="P12" s="25">
        <v>2035</v>
      </c>
      <c r="Q12" s="25">
        <v>2036</v>
      </c>
      <c r="R12" s="13">
        <v>2037</v>
      </c>
    </row>
    <row r="13" spans="1:19" x14ac:dyDescent="0.3">
      <c r="A13" s="28"/>
      <c r="B13" s="30"/>
      <c r="C13" s="25"/>
      <c r="D13" s="26">
        <v>0</v>
      </c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>
        <v>13</v>
      </c>
      <c r="R13" s="12">
        <v>14</v>
      </c>
    </row>
    <row r="14" spans="1:19" x14ac:dyDescent="0.3">
      <c r="A14" s="28"/>
      <c r="B14" s="30"/>
      <c r="C14" s="25" t="s">
        <v>12</v>
      </c>
      <c r="D14" s="26"/>
      <c r="E14" s="26">
        <f>1/(1+$D$5)^E13</f>
        <v>0.96153846153846145</v>
      </c>
      <c r="F14" s="26">
        <f t="shared" ref="F14:R14" si="0">1/(1+$D$5)^F13</f>
        <v>0.92455621301775137</v>
      </c>
      <c r="G14" s="26">
        <f t="shared" si="0"/>
        <v>0.88899635867091487</v>
      </c>
      <c r="H14" s="26">
        <f t="shared" si="0"/>
        <v>0.85480419102972571</v>
      </c>
      <c r="I14" s="26">
        <f t="shared" si="0"/>
        <v>0.82192710675935154</v>
      </c>
      <c r="J14" s="26">
        <f t="shared" si="0"/>
        <v>0.79031452573014571</v>
      </c>
      <c r="K14" s="26">
        <f t="shared" si="0"/>
        <v>0.75991781320206331</v>
      </c>
      <c r="L14" s="26">
        <f t="shared" si="0"/>
        <v>0.73069020500198378</v>
      </c>
      <c r="M14" s="26">
        <f t="shared" si="0"/>
        <v>0.70258673557883045</v>
      </c>
      <c r="N14" s="26">
        <f t="shared" si="0"/>
        <v>0.67556416882579851</v>
      </c>
      <c r="O14" s="26">
        <f t="shared" si="0"/>
        <v>0.6495809315632679</v>
      </c>
      <c r="P14" s="26">
        <f t="shared" si="0"/>
        <v>0.62459704958006512</v>
      </c>
      <c r="Q14" s="26">
        <f t="shared" si="0"/>
        <v>0.600574086134678</v>
      </c>
      <c r="R14" s="12">
        <f t="shared" si="0"/>
        <v>0.57747508282180582</v>
      </c>
    </row>
    <row r="15" spans="1:19" x14ac:dyDescent="0.3">
      <c r="A15" s="28"/>
      <c r="B15" s="30"/>
      <c r="C15" s="25" t="s">
        <v>13</v>
      </c>
      <c r="D15" s="14">
        <v>5100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8"/>
      <c r="B16" s="30"/>
      <c r="C16" s="25" t="s">
        <v>14</v>
      </c>
      <c r="D16" s="17">
        <v>494.95504325300345</v>
      </c>
      <c r="E16" s="17">
        <v>528.6267957093014</v>
      </c>
      <c r="F16" s="17">
        <v>562.29854816560464</v>
      </c>
      <c r="G16" s="17">
        <v>595.97030062190356</v>
      </c>
      <c r="H16" s="17">
        <v>629.64205307820316</v>
      </c>
      <c r="I16" s="17">
        <v>663.31380553451049</v>
      </c>
      <c r="J16" s="17">
        <v>696.86782459060919</v>
      </c>
      <c r="K16" s="17">
        <v>730.53957704691175</v>
      </c>
      <c r="L16" s="17">
        <v>730.53957704691175</v>
      </c>
      <c r="M16" s="17">
        <v>730.53957704691175</v>
      </c>
      <c r="N16" s="17">
        <v>730.53957704691175</v>
      </c>
      <c r="O16" s="17">
        <v>730.53957704691175</v>
      </c>
      <c r="P16" s="17">
        <v>730.53957704691175</v>
      </c>
      <c r="Q16" s="17">
        <v>730.53957704691175</v>
      </c>
      <c r="R16" s="18">
        <v>730.53957704691175</v>
      </c>
      <c r="S16" s="19"/>
    </row>
    <row r="17" spans="1:19" x14ac:dyDescent="0.3">
      <c r="A17" s="28"/>
      <c r="B17" s="30"/>
      <c r="C17" s="25" t="s">
        <v>15</v>
      </c>
      <c r="D17" s="15">
        <f>D16+D15</f>
        <v>5594.9550432530032</v>
      </c>
      <c r="E17" s="15">
        <f t="shared" ref="E17:R17" si="1">E16+E15</f>
        <v>528.6267957093014</v>
      </c>
      <c r="F17" s="15">
        <f t="shared" si="1"/>
        <v>562.29854816560464</v>
      </c>
      <c r="G17" s="15">
        <f t="shared" si="1"/>
        <v>595.97030062190356</v>
      </c>
      <c r="H17" s="15">
        <f t="shared" si="1"/>
        <v>629.64205307820316</v>
      </c>
      <c r="I17" s="15">
        <f t="shared" si="1"/>
        <v>663.31380553451049</v>
      </c>
      <c r="J17" s="15">
        <f t="shared" si="1"/>
        <v>696.86782459060919</v>
      </c>
      <c r="K17" s="15">
        <f t="shared" si="1"/>
        <v>730.53957704691175</v>
      </c>
      <c r="L17" s="15">
        <f t="shared" si="1"/>
        <v>730.53957704691175</v>
      </c>
      <c r="M17" s="15">
        <f t="shared" si="1"/>
        <v>730.53957704691175</v>
      </c>
      <c r="N17" s="15">
        <f t="shared" si="1"/>
        <v>730.53957704691175</v>
      </c>
      <c r="O17" s="15">
        <f t="shared" si="1"/>
        <v>730.53957704691175</v>
      </c>
      <c r="P17" s="15">
        <f t="shared" si="1"/>
        <v>730.53957704691175</v>
      </c>
      <c r="Q17" s="15">
        <f t="shared" si="1"/>
        <v>730.53957704691175</v>
      </c>
      <c r="R17" s="16">
        <f t="shared" si="1"/>
        <v>730.53957704691175</v>
      </c>
      <c r="S17" s="19"/>
    </row>
    <row r="18" spans="1:19" x14ac:dyDescent="0.3">
      <c r="A18" s="28"/>
      <c r="B18" s="30"/>
      <c r="C18" s="25" t="s">
        <v>16</v>
      </c>
      <c r="D18" s="15">
        <f>D17</f>
        <v>5594.9550432530032</v>
      </c>
      <c r="E18" s="15">
        <f>E17*E14</f>
        <v>508.29499587432821</v>
      </c>
      <c r="F18" s="15">
        <f t="shared" ref="F18:R18" si="2">F17*F14</f>
        <v>519.87661627737111</v>
      </c>
      <c r="G18" s="15">
        <f t="shared" si="2"/>
        <v>529.81542712888279</v>
      </c>
      <c r="H18" s="15">
        <f t="shared" si="2"/>
        <v>538.22066581980903</v>
      </c>
      <c r="I18" s="15">
        <f t="shared" si="2"/>
        <v>545.19559705651534</v>
      </c>
      <c r="J18" s="15">
        <f t="shared" si="2"/>
        <v>550.7447642879257</v>
      </c>
      <c r="K18" s="15">
        <f t="shared" si="2"/>
        <v>555.15003784704936</v>
      </c>
      <c r="L18" s="15">
        <f t="shared" si="2"/>
        <v>533.79811331447047</v>
      </c>
      <c r="M18" s="15">
        <f t="shared" si="2"/>
        <v>513.26741664852921</v>
      </c>
      <c r="N18" s="15">
        <f t="shared" si="2"/>
        <v>493.52636216204735</v>
      </c>
      <c r="O18" s="15">
        <f t="shared" si="2"/>
        <v>474.54457900196866</v>
      </c>
      <c r="P18" s="15">
        <f t="shared" si="2"/>
        <v>456.29286442496976</v>
      </c>
      <c r="Q18" s="15">
        <f t="shared" si="2"/>
        <v>438.74313887016319</v>
      </c>
      <c r="R18" s="16">
        <f t="shared" si="2"/>
        <v>421.86840275977238</v>
      </c>
      <c r="S18" s="19"/>
    </row>
    <row r="19" spans="1:19" ht="14.5" thickBot="1" x14ac:dyDescent="0.35">
      <c r="A19" s="28"/>
      <c r="B19" s="31"/>
      <c r="C19" s="20" t="s">
        <v>17</v>
      </c>
      <c r="D19" s="21">
        <f>D17+SUM(E18:R18)</f>
        <v>12674.294024726805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4.5" thickBot="1" x14ac:dyDescent="0.35">
      <c r="A20" s="28"/>
    </row>
    <row r="21" spans="1:19" ht="15" customHeight="1" x14ac:dyDescent="0.3">
      <c r="A21" s="28"/>
      <c r="B21" s="29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8"/>
      <c r="B22" s="30"/>
      <c r="C22" s="25" t="s">
        <v>10</v>
      </c>
      <c r="D22" s="26"/>
      <c r="E22" s="27">
        <v>0.04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2"/>
    </row>
    <row r="23" spans="1:19" x14ac:dyDescent="0.3">
      <c r="A23" s="28"/>
      <c r="B23" s="30"/>
      <c r="C23" s="25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2"/>
    </row>
    <row r="24" spans="1:19" x14ac:dyDescent="0.3">
      <c r="A24" s="28"/>
      <c r="B24" s="30"/>
      <c r="C24" s="25" t="s">
        <v>11</v>
      </c>
      <c r="D24" s="25">
        <v>2023</v>
      </c>
      <c r="E24" s="25">
        <v>2024</v>
      </c>
      <c r="F24" s="25">
        <v>2025</v>
      </c>
      <c r="G24" s="25">
        <v>2026</v>
      </c>
      <c r="H24" s="25">
        <v>2027</v>
      </c>
      <c r="I24" s="25">
        <v>2028</v>
      </c>
      <c r="J24" s="25">
        <v>2029</v>
      </c>
      <c r="K24" s="25">
        <v>2030</v>
      </c>
      <c r="L24" s="25">
        <v>2031</v>
      </c>
      <c r="M24" s="25">
        <v>2032</v>
      </c>
      <c r="N24" s="25">
        <v>2033</v>
      </c>
      <c r="O24" s="25">
        <v>2034</v>
      </c>
      <c r="P24" s="25">
        <v>2035</v>
      </c>
      <c r="Q24" s="25">
        <v>2036</v>
      </c>
      <c r="R24" s="13">
        <v>2037</v>
      </c>
    </row>
    <row r="25" spans="1:19" x14ac:dyDescent="0.3">
      <c r="A25" s="28"/>
      <c r="B25" s="30"/>
      <c r="C25" s="25"/>
      <c r="D25" s="26">
        <v>0</v>
      </c>
      <c r="E25" s="26">
        <v>1</v>
      </c>
      <c r="F25" s="26">
        <v>2</v>
      </c>
      <c r="G25" s="26">
        <v>3</v>
      </c>
      <c r="H25" s="26">
        <v>4</v>
      </c>
      <c r="I25" s="26">
        <v>5</v>
      </c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6">
        <v>11</v>
      </c>
      <c r="P25" s="26">
        <v>12</v>
      </c>
      <c r="Q25" s="26">
        <v>13</v>
      </c>
      <c r="R25" s="12">
        <v>14</v>
      </c>
    </row>
    <row r="26" spans="1:19" x14ac:dyDescent="0.3">
      <c r="A26" s="28"/>
      <c r="B26" s="30"/>
      <c r="C26" s="25" t="s">
        <v>12</v>
      </c>
      <c r="D26" s="26"/>
      <c r="E26" s="26">
        <f>1/(1+$D$5)^E25</f>
        <v>0.96153846153846145</v>
      </c>
      <c r="F26" s="26">
        <f t="shared" ref="F26:R26" si="3">1/(1+$D$5)^F25</f>
        <v>0.92455621301775137</v>
      </c>
      <c r="G26" s="26">
        <f t="shared" si="3"/>
        <v>0.88899635867091487</v>
      </c>
      <c r="H26" s="26">
        <f t="shared" si="3"/>
        <v>0.85480419102972571</v>
      </c>
      <c r="I26" s="26">
        <f t="shared" si="3"/>
        <v>0.82192710675935154</v>
      </c>
      <c r="J26" s="26">
        <f t="shared" si="3"/>
        <v>0.79031452573014571</v>
      </c>
      <c r="K26" s="26">
        <f t="shared" si="3"/>
        <v>0.75991781320206331</v>
      </c>
      <c r="L26" s="26">
        <f t="shared" si="3"/>
        <v>0.73069020500198378</v>
      </c>
      <c r="M26" s="26">
        <f t="shared" si="3"/>
        <v>0.70258673557883045</v>
      </c>
      <c r="N26" s="26">
        <f t="shared" si="3"/>
        <v>0.67556416882579851</v>
      </c>
      <c r="O26" s="26">
        <f t="shared" si="3"/>
        <v>0.6495809315632679</v>
      </c>
      <c r="P26" s="26">
        <f t="shared" si="3"/>
        <v>0.62459704958006512</v>
      </c>
      <c r="Q26" s="26">
        <f t="shared" si="3"/>
        <v>0.600574086134678</v>
      </c>
      <c r="R26" s="12">
        <f t="shared" si="3"/>
        <v>0.57747508282180582</v>
      </c>
    </row>
    <row r="27" spans="1:19" x14ac:dyDescent="0.3">
      <c r="A27" s="28"/>
      <c r="B27" s="30"/>
      <c r="C27" s="25" t="s">
        <v>13</v>
      </c>
      <c r="D27" s="14">
        <v>5100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8"/>
      <c r="B28" s="30"/>
      <c r="C28" s="25" t="s">
        <v>14</v>
      </c>
      <c r="D28" s="17">
        <v>790.63627207857314</v>
      </c>
      <c r="E28" s="17">
        <v>844.51107600865396</v>
      </c>
      <c r="F28" s="17">
        <v>898.38587993873819</v>
      </c>
      <c r="G28" s="17">
        <v>952.26068386882196</v>
      </c>
      <c r="H28" s="17">
        <v>1006.1354877989019</v>
      </c>
      <c r="I28" s="17">
        <v>1060.0102917289837</v>
      </c>
      <c r="J28" s="17">
        <v>1113.6967222187504</v>
      </c>
      <c r="K28" s="17">
        <v>1167.5715261488376</v>
      </c>
      <c r="L28" s="17">
        <v>1167.5715261488376</v>
      </c>
      <c r="M28" s="17">
        <v>1167.5715261488376</v>
      </c>
      <c r="N28" s="17">
        <v>1167.5715261488376</v>
      </c>
      <c r="O28" s="17">
        <v>1167.5715261488376</v>
      </c>
      <c r="P28" s="17">
        <v>1167.5715261488376</v>
      </c>
      <c r="Q28" s="17">
        <v>1167.5715261488376</v>
      </c>
      <c r="R28" s="18">
        <v>1167.5715261488376</v>
      </c>
    </row>
    <row r="29" spans="1:19" x14ac:dyDescent="0.3">
      <c r="A29" s="28"/>
      <c r="B29" s="30"/>
      <c r="C29" s="25" t="s">
        <v>15</v>
      </c>
      <c r="D29" s="15">
        <f>D28+D27</f>
        <v>5890.6362720785728</v>
      </c>
      <c r="E29" s="15">
        <f t="shared" ref="E29:R29" si="4">E28+E27</f>
        <v>844.51107600865396</v>
      </c>
      <c r="F29" s="15">
        <f t="shared" si="4"/>
        <v>898.38587993873819</v>
      </c>
      <c r="G29" s="15">
        <f t="shared" si="4"/>
        <v>952.26068386882196</v>
      </c>
      <c r="H29" s="15">
        <f t="shared" si="4"/>
        <v>1006.1354877989019</v>
      </c>
      <c r="I29" s="15">
        <f t="shared" si="4"/>
        <v>1060.0102917289837</v>
      </c>
      <c r="J29" s="15">
        <f t="shared" si="4"/>
        <v>1113.6967222187504</v>
      </c>
      <c r="K29" s="15">
        <f t="shared" si="4"/>
        <v>1167.5715261488376</v>
      </c>
      <c r="L29" s="15">
        <f t="shared" si="4"/>
        <v>1167.5715261488376</v>
      </c>
      <c r="M29" s="15">
        <f t="shared" si="4"/>
        <v>1167.5715261488376</v>
      </c>
      <c r="N29" s="15">
        <f t="shared" si="4"/>
        <v>1167.5715261488376</v>
      </c>
      <c r="O29" s="15">
        <f t="shared" si="4"/>
        <v>1167.5715261488376</v>
      </c>
      <c r="P29" s="15">
        <f t="shared" si="4"/>
        <v>1167.5715261488376</v>
      </c>
      <c r="Q29" s="15">
        <f t="shared" si="4"/>
        <v>1167.5715261488376</v>
      </c>
      <c r="R29" s="16">
        <f t="shared" si="4"/>
        <v>1167.5715261488376</v>
      </c>
    </row>
    <row r="30" spans="1:19" x14ac:dyDescent="0.3">
      <c r="A30" s="28"/>
      <c r="B30" s="30"/>
      <c r="C30" s="25" t="s">
        <v>16</v>
      </c>
      <c r="D30" s="15">
        <f>D29</f>
        <v>5890.6362720785728</v>
      </c>
      <c r="E30" s="15">
        <f>E29*E26</f>
        <v>812.02988077755185</v>
      </c>
      <c r="F30" s="15">
        <f t="shared" ref="F30:R30" si="5">F29*F26</f>
        <v>830.60824698478007</v>
      </c>
      <c r="G30" s="15">
        <f t="shared" si="5"/>
        <v>846.55628046485788</v>
      </c>
      <c r="H30" s="15">
        <f t="shared" si="5"/>
        <v>860.04883171423876</v>
      </c>
      <c r="I30" s="15">
        <f t="shared" si="5"/>
        <v>871.2511922159398</v>
      </c>
      <c r="J30" s="15">
        <f t="shared" si="5"/>
        <v>880.17069682752958</v>
      </c>
      <c r="K30" s="15">
        <f t="shared" si="5"/>
        <v>887.25840090802035</v>
      </c>
      <c r="L30" s="15">
        <f t="shared" si="5"/>
        <v>853.13307779617321</v>
      </c>
      <c r="M30" s="15">
        <f t="shared" si="5"/>
        <v>820.32026711170488</v>
      </c>
      <c r="N30" s="15">
        <f t="shared" si="5"/>
        <v>788.76948760740856</v>
      </c>
      <c r="O30" s="15">
        <f t="shared" si="5"/>
        <v>758.43219962250839</v>
      </c>
      <c r="P30" s="15">
        <f t="shared" si="5"/>
        <v>729.26173040625781</v>
      </c>
      <c r="Q30" s="15">
        <f t="shared" si="5"/>
        <v>701.21320231370942</v>
      </c>
      <c r="R30" s="16">
        <f t="shared" si="5"/>
        <v>674.24346376318226</v>
      </c>
    </row>
    <row r="31" spans="1:19" ht="14.5" thickBot="1" x14ac:dyDescent="0.35">
      <c r="A31" s="28"/>
      <c r="B31" s="31"/>
      <c r="C31" s="20" t="s">
        <v>17</v>
      </c>
      <c r="D31" s="21">
        <f>D29+SUM(E30:R30)</f>
        <v>17203.933230592433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4.5" thickBot="1" x14ac:dyDescent="0.35">
      <c r="A32" s="28"/>
    </row>
    <row r="33" spans="1:18" x14ac:dyDescent="0.3">
      <c r="A33" s="28"/>
      <c r="B33" s="29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8"/>
      <c r="B34" s="30"/>
      <c r="C34" s="25" t="s">
        <v>10</v>
      </c>
      <c r="D34" s="26"/>
      <c r="E34" s="27">
        <v>0.04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2"/>
    </row>
    <row r="35" spans="1:18" x14ac:dyDescent="0.3">
      <c r="A35" s="28"/>
      <c r="B35" s="30"/>
      <c r="C35" s="25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2"/>
    </row>
    <row r="36" spans="1:18" x14ac:dyDescent="0.3">
      <c r="A36" s="28"/>
      <c r="B36" s="30"/>
      <c r="C36" s="25" t="s">
        <v>11</v>
      </c>
      <c r="D36" s="25">
        <v>2023</v>
      </c>
      <c r="E36" s="25">
        <v>2024</v>
      </c>
      <c r="F36" s="25">
        <v>2025</v>
      </c>
      <c r="G36" s="25">
        <v>2026</v>
      </c>
      <c r="H36" s="25">
        <v>2027</v>
      </c>
      <c r="I36" s="25">
        <v>2028</v>
      </c>
      <c r="J36" s="25">
        <v>2029</v>
      </c>
      <c r="K36" s="25">
        <v>2030</v>
      </c>
      <c r="L36" s="25">
        <v>2031</v>
      </c>
      <c r="M36" s="25">
        <v>2032</v>
      </c>
      <c r="N36" s="25">
        <v>2033</v>
      </c>
      <c r="O36" s="25">
        <v>2034</v>
      </c>
      <c r="P36" s="25">
        <v>2035</v>
      </c>
      <c r="Q36" s="25">
        <v>2036</v>
      </c>
      <c r="R36" s="13">
        <v>2037</v>
      </c>
    </row>
    <row r="37" spans="1:18" x14ac:dyDescent="0.3">
      <c r="A37" s="28"/>
      <c r="B37" s="30"/>
      <c r="C37" s="25"/>
      <c r="D37" s="26">
        <v>0</v>
      </c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>
        <v>13</v>
      </c>
      <c r="R37" s="12">
        <v>14</v>
      </c>
    </row>
    <row r="38" spans="1:18" x14ac:dyDescent="0.3">
      <c r="A38" s="28"/>
      <c r="B38" s="30"/>
      <c r="C38" s="25" t="s">
        <v>12</v>
      </c>
      <c r="D38" s="26"/>
      <c r="E38" s="26">
        <f>1/(1+$D$5)^E37</f>
        <v>0.96153846153846145</v>
      </c>
      <c r="F38" s="26">
        <f t="shared" ref="F38:R38" si="6">1/(1+$D$5)^F37</f>
        <v>0.92455621301775137</v>
      </c>
      <c r="G38" s="26">
        <f t="shared" si="6"/>
        <v>0.88899635867091487</v>
      </c>
      <c r="H38" s="26">
        <f t="shared" si="6"/>
        <v>0.85480419102972571</v>
      </c>
      <c r="I38" s="26">
        <f t="shared" si="6"/>
        <v>0.82192710675935154</v>
      </c>
      <c r="J38" s="26">
        <f t="shared" si="6"/>
        <v>0.79031452573014571</v>
      </c>
      <c r="K38" s="26">
        <f t="shared" si="6"/>
        <v>0.75991781320206331</v>
      </c>
      <c r="L38" s="26">
        <f t="shared" si="6"/>
        <v>0.73069020500198378</v>
      </c>
      <c r="M38" s="26">
        <f t="shared" si="6"/>
        <v>0.70258673557883045</v>
      </c>
      <c r="N38" s="26">
        <f t="shared" si="6"/>
        <v>0.67556416882579851</v>
      </c>
      <c r="O38" s="26">
        <f t="shared" si="6"/>
        <v>0.6495809315632679</v>
      </c>
      <c r="P38" s="26">
        <f t="shared" si="6"/>
        <v>0.62459704958006512</v>
      </c>
      <c r="Q38" s="26">
        <f t="shared" si="6"/>
        <v>0.600574086134678</v>
      </c>
      <c r="R38" s="12">
        <f t="shared" si="6"/>
        <v>0.57747508282180582</v>
      </c>
    </row>
    <row r="39" spans="1:18" x14ac:dyDescent="0.3">
      <c r="A39" s="28"/>
      <c r="B39" s="30"/>
      <c r="C39" s="25" t="s">
        <v>13</v>
      </c>
      <c r="D39" s="14">
        <v>5100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8"/>
      <c r="B40" s="30"/>
      <c r="C40" s="25" t="s">
        <v>14</v>
      </c>
      <c r="D40" s="17">
        <v>987.36097961962867</v>
      </c>
      <c r="E40" s="17">
        <v>1054.7044845322243</v>
      </c>
      <c r="F40" s="17">
        <v>1122.0479894448313</v>
      </c>
      <c r="G40" s="17">
        <v>1189.3914943574291</v>
      </c>
      <c r="H40" s="17">
        <v>1256.7349992700283</v>
      </c>
      <c r="I40" s="17">
        <v>1324.078504182643</v>
      </c>
      <c r="J40" s="17">
        <v>1391.1865422948404</v>
      </c>
      <c r="K40" s="17">
        <v>1458.5300472074455</v>
      </c>
      <c r="L40" s="17">
        <v>1458.5300472074455</v>
      </c>
      <c r="M40" s="17">
        <v>1458.5300472074455</v>
      </c>
      <c r="N40" s="17">
        <v>1458.5300472074455</v>
      </c>
      <c r="O40" s="17">
        <v>1458.5300472074455</v>
      </c>
      <c r="P40" s="17">
        <v>1458.5300472074455</v>
      </c>
      <c r="Q40" s="17">
        <v>1458.5300472074455</v>
      </c>
      <c r="R40" s="18">
        <v>1458.5300472074455</v>
      </c>
    </row>
    <row r="41" spans="1:18" x14ac:dyDescent="0.3">
      <c r="A41" s="28"/>
      <c r="B41" s="30"/>
      <c r="C41" s="25" t="s">
        <v>15</v>
      </c>
      <c r="D41" s="15">
        <f>D40+D39</f>
        <v>6087.3609796196288</v>
      </c>
      <c r="E41" s="15">
        <f t="shared" ref="E41:R41" si="7">E40+E39</f>
        <v>1054.7044845322243</v>
      </c>
      <c r="F41" s="15">
        <f t="shared" si="7"/>
        <v>1122.0479894448313</v>
      </c>
      <c r="G41" s="15">
        <f t="shared" si="7"/>
        <v>1189.3914943574291</v>
      </c>
      <c r="H41" s="15">
        <f t="shared" si="7"/>
        <v>1256.7349992700283</v>
      </c>
      <c r="I41" s="15">
        <f t="shared" si="7"/>
        <v>1324.078504182643</v>
      </c>
      <c r="J41" s="15">
        <f t="shared" si="7"/>
        <v>1391.1865422948404</v>
      </c>
      <c r="K41" s="15">
        <f t="shared" si="7"/>
        <v>1458.5300472074455</v>
      </c>
      <c r="L41" s="15">
        <f t="shared" si="7"/>
        <v>1458.5300472074455</v>
      </c>
      <c r="M41" s="15">
        <f t="shared" si="7"/>
        <v>1458.5300472074455</v>
      </c>
      <c r="N41" s="15">
        <f t="shared" si="7"/>
        <v>1458.5300472074455</v>
      </c>
      <c r="O41" s="15">
        <f t="shared" si="7"/>
        <v>1458.5300472074455</v>
      </c>
      <c r="P41" s="15">
        <f t="shared" si="7"/>
        <v>1458.5300472074455</v>
      </c>
      <c r="Q41" s="15">
        <f t="shared" si="7"/>
        <v>1458.5300472074455</v>
      </c>
      <c r="R41" s="16">
        <f t="shared" si="7"/>
        <v>1458.5300472074455</v>
      </c>
    </row>
    <row r="42" spans="1:18" x14ac:dyDescent="0.3">
      <c r="A42" s="28"/>
      <c r="B42" s="30"/>
      <c r="C42" s="25" t="s">
        <v>16</v>
      </c>
      <c r="D42" s="15">
        <f>D41</f>
        <v>6087.3609796196288</v>
      </c>
      <c r="E42" s="15">
        <f>E41*E38</f>
        <v>1014.138927434831</v>
      </c>
      <c r="F42" s="15">
        <f t="shared" ref="F42:R42" si="8">F41*F38</f>
        <v>1037.396439945295</v>
      </c>
      <c r="G42" s="15">
        <f t="shared" si="8"/>
        <v>1057.3647075179124</v>
      </c>
      <c r="H42" s="15">
        <f t="shared" si="8"/>
        <v>1074.2623443897594</v>
      </c>
      <c r="I42" s="15">
        <f t="shared" si="8"/>
        <v>1088.2960140650896</v>
      </c>
      <c r="J42" s="15">
        <f t="shared" si="8"/>
        <v>1099.4749323759081</v>
      </c>
      <c r="K42" s="15">
        <f t="shared" si="8"/>
        <v>1108.3629639633841</v>
      </c>
      <c r="L42" s="15">
        <f t="shared" si="8"/>
        <v>1065.7336191955615</v>
      </c>
      <c r="M42" s="15">
        <f t="shared" si="8"/>
        <v>1024.7438646111166</v>
      </c>
      <c r="N42" s="15">
        <f t="shared" si="8"/>
        <v>985.33063904915059</v>
      </c>
      <c r="O42" s="15">
        <f t="shared" si="8"/>
        <v>947.43330677802953</v>
      </c>
      <c r="P42" s="15">
        <f t="shared" si="8"/>
        <v>910.99356420964352</v>
      </c>
      <c r="Q42" s="15">
        <f t="shared" si="8"/>
        <v>875.95535020158036</v>
      </c>
      <c r="R42" s="16">
        <f t="shared" si="8"/>
        <v>842.26475980921191</v>
      </c>
    </row>
    <row r="43" spans="1:18" ht="14.5" thickBot="1" x14ac:dyDescent="0.35">
      <c r="A43" s="28"/>
      <c r="B43" s="31"/>
      <c r="C43" s="20" t="s">
        <v>17</v>
      </c>
      <c r="D43" s="21">
        <f>D41+SUM(E42:R42)</f>
        <v>20219.112413166105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79BD5-1314-4775-BCEB-15AD27288419}">
  <dimension ref="A1:S43"/>
  <sheetViews>
    <sheetView tabSelected="1" view="pageBreakPreview" zoomScale="70" zoomScaleNormal="70" zoomScaleSheetLayoutView="70" workbookViewId="0">
      <selection activeCell="D31" sqref="D31"/>
    </sheetView>
  </sheetViews>
  <sheetFormatPr defaultColWidth="8" defaultRowHeight="14" x14ac:dyDescent="0.3"/>
  <cols>
    <col min="1" max="1" width="8" style="1"/>
    <col min="2" max="2" width="10.1796875" style="1" customWidth="1"/>
    <col min="3" max="3" width="21.7265625" style="1" customWidth="1"/>
    <col min="4" max="4" width="10.54296875" style="1" bestFit="1" customWidth="1"/>
    <col min="5" max="18" width="8.81640625" style="1" customWidth="1"/>
    <col min="19" max="16384" width="8" style="1"/>
  </cols>
  <sheetData>
    <row r="1" spans="1:19" x14ac:dyDescent="0.3">
      <c r="B1" s="1" t="s">
        <v>0</v>
      </c>
      <c r="D1" s="2">
        <v>2023</v>
      </c>
      <c r="E1" s="2">
        <v>2024</v>
      </c>
      <c r="F1" s="2">
        <v>2025</v>
      </c>
      <c r="G1" s="2">
        <v>2026</v>
      </c>
      <c r="H1" s="2">
        <v>2027</v>
      </c>
      <c r="I1" s="2">
        <v>2028</v>
      </c>
      <c r="J1" s="2">
        <v>2029</v>
      </c>
      <c r="K1" s="2">
        <v>2030</v>
      </c>
      <c r="L1" s="2">
        <v>2031</v>
      </c>
      <c r="M1" s="2">
        <v>2032</v>
      </c>
      <c r="N1" s="2">
        <v>2033</v>
      </c>
      <c r="O1" s="2">
        <v>2034</v>
      </c>
      <c r="P1" s="2">
        <v>2035</v>
      </c>
      <c r="Q1" s="2">
        <v>2036</v>
      </c>
      <c r="R1" s="13">
        <v>2037</v>
      </c>
    </row>
    <row r="2" spans="1:19" x14ac:dyDescent="0.3">
      <c r="C2" s="2" t="s">
        <v>1</v>
      </c>
      <c r="D2" s="3">
        <v>65</v>
      </c>
      <c r="E2" s="3">
        <v>80</v>
      </c>
      <c r="F2" s="3">
        <v>95</v>
      </c>
      <c r="G2" s="3">
        <v>110</v>
      </c>
      <c r="H2" s="3">
        <v>125</v>
      </c>
      <c r="I2" s="3">
        <v>140</v>
      </c>
      <c r="J2" s="3">
        <v>155</v>
      </c>
      <c r="K2" s="3">
        <v>170</v>
      </c>
      <c r="L2" s="3">
        <v>170</v>
      </c>
      <c r="M2" s="3">
        <v>170</v>
      </c>
      <c r="N2" s="3">
        <v>170</v>
      </c>
      <c r="O2" s="3">
        <v>170</v>
      </c>
      <c r="P2" s="3">
        <v>170</v>
      </c>
      <c r="Q2" s="3">
        <v>170</v>
      </c>
      <c r="R2" s="3">
        <v>170</v>
      </c>
      <c r="S2" s="3"/>
    </row>
    <row r="3" spans="1:19" x14ac:dyDescent="0.3">
      <c r="A3" s="4"/>
      <c r="B3" s="4"/>
      <c r="C3" s="2" t="s">
        <v>2</v>
      </c>
      <c r="D3" s="5">
        <v>0.76691090620811364</v>
      </c>
      <c r="E3" s="5">
        <v>0.79551090620811382</v>
      </c>
      <c r="F3" s="5">
        <v>0.82411090620811367</v>
      </c>
      <c r="G3" s="5">
        <v>0.85271090620811374</v>
      </c>
      <c r="H3" s="5">
        <v>0.88131090620811381</v>
      </c>
      <c r="I3" s="5">
        <v>0.90991090620811377</v>
      </c>
      <c r="J3" s="5">
        <v>0.93841090620811385</v>
      </c>
      <c r="K3" s="5">
        <v>0.96701090620811381</v>
      </c>
      <c r="L3" s="5">
        <v>0.96701090620811381</v>
      </c>
      <c r="M3" s="5">
        <v>0.96701090620811381</v>
      </c>
      <c r="N3" s="5">
        <v>0.96701090620811381</v>
      </c>
      <c r="O3" s="5">
        <v>0.96701090620811381</v>
      </c>
      <c r="P3" s="5">
        <v>0.96701090620811381</v>
      </c>
      <c r="Q3" s="5">
        <v>0.96701090620811381</v>
      </c>
      <c r="R3" s="5">
        <v>0.96701090620811381</v>
      </c>
      <c r="S3" s="2"/>
    </row>
    <row r="4" spans="1:19" x14ac:dyDescent="0.3">
      <c r="A4" s="4"/>
      <c r="B4" s="4"/>
      <c r="C4" s="2" t="s">
        <v>3</v>
      </c>
      <c r="D4" s="5">
        <v>0.1133</v>
      </c>
      <c r="E4" s="5">
        <v>0.1133</v>
      </c>
      <c r="F4" s="5">
        <v>0.1133</v>
      </c>
      <c r="G4" s="5">
        <v>0.1133</v>
      </c>
      <c r="H4" s="5">
        <v>0.1133</v>
      </c>
      <c r="I4" s="5">
        <v>0.1133</v>
      </c>
      <c r="J4" s="5">
        <v>0.1133</v>
      </c>
      <c r="K4" s="5">
        <v>0.1133</v>
      </c>
      <c r="L4" s="5">
        <v>0.1133</v>
      </c>
      <c r="M4" s="5">
        <v>0.1133</v>
      </c>
      <c r="N4" s="5">
        <v>0.1133</v>
      </c>
      <c r="O4" s="5">
        <v>0.1133</v>
      </c>
      <c r="P4" s="5">
        <v>0.1133</v>
      </c>
      <c r="Q4" s="5">
        <v>0.1133</v>
      </c>
      <c r="R4" s="5">
        <v>0.1133</v>
      </c>
    </row>
    <row r="5" spans="1:19" x14ac:dyDescent="0.3">
      <c r="C5" s="2" t="s">
        <v>4</v>
      </c>
      <c r="D5" s="6">
        <v>0.04</v>
      </c>
    </row>
    <row r="6" spans="1:19" x14ac:dyDescent="0.3">
      <c r="D6" s="7" t="s">
        <v>5</v>
      </c>
    </row>
    <row r="8" spans="1:19" ht="14.5" thickBot="1" x14ac:dyDescent="0.35"/>
    <row r="9" spans="1:19" ht="15" customHeight="1" x14ac:dyDescent="0.3">
      <c r="A9" s="28"/>
      <c r="B9" s="29" t="s">
        <v>6</v>
      </c>
      <c r="C9" s="8" t="s">
        <v>22</v>
      </c>
      <c r="D9" s="8" t="s">
        <v>8</v>
      </c>
      <c r="E9" s="8"/>
      <c r="F9" s="9"/>
      <c r="G9" s="8" t="s">
        <v>9</v>
      </c>
      <c r="H9" s="9"/>
      <c r="I9" s="9"/>
      <c r="J9" s="9"/>
      <c r="K9" s="9"/>
      <c r="L9" s="9"/>
      <c r="M9" s="9"/>
      <c r="N9" s="9"/>
      <c r="O9" s="9"/>
      <c r="P9" s="9"/>
      <c r="Q9" s="9"/>
      <c r="R9" s="10"/>
    </row>
    <row r="10" spans="1:19" x14ac:dyDescent="0.3">
      <c r="A10" s="28"/>
      <c r="B10" s="30"/>
      <c r="C10" s="25" t="s">
        <v>10</v>
      </c>
      <c r="D10" s="11">
        <v>0.04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12"/>
    </row>
    <row r="11" spans="1:19" x14ac:dyDescent="0.3">
      <c r="A11" s="28"/>
      <c r="B11" s="30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2"/>
    </row>
    <row r="12" spans="1:19" x14ac:dyDescent="0.3">
      <c r="A12" s="28"/>
      <c r="B12" s="30"/>
      <c r="C12" s="25" t="s">
        <v>11</v>
      </c>
      <c r="D12" s="25">
        <v>2023</v>
      </c>
      <c r="E12" s="25">
        <v>2024</v>
      </c>
      <c r="F12" s="25">
        <v>2025</v>
      </c>
      <c r="G12" s="25">
        <v>2026</v>
      </c>
      <c r="H12" s="25">
        <v>2027</v>
      </c>
      <c r="I12" s="25">
        <v>2028</v>
      </c>
      <c r="J12" s="25">
        <v>2029</v>
      </c>
      <c r="K12" s="25">
        <v>2030</v>
      </c>
      <c r="L12" s="25">
        <v>2031</v>
      </c>
      <c r="M12" s="25">
        <v>2032</v>
      </c>
      <c r="N12" s="25">
        <v>2033</v>
      </c>
      <c r="O12" s="25">
        <v>2034</v>
      </c>
      <c r="P12" s="25">
        <v>2035</v>
      </c>
      <c r="Q12" s="25">
        <v>2036</v>
      </c>
      <c r="R12" s="13">
        <v>2037</v>
      </c>
    </row>
    <row r="13" spans="1:19" x14ac:dyDescent="0.3">
      <c r="A13" s="28"/>
      <c r="B13" s="30"/>
      <c r="C13" s="25"/>
      <c r="D13" s="26">
        <v>0</v>
      </c>
      <c r="E13" s="26">
        <v>1</v>
      </c>
      <c r="F13" s="26">
        <v>2</v>
      </c>
      <c r="G13" s="26">
        <v>3</v>
      </c>
      <c r="H13" s="26">
        <v>4</v>
      </c>
      <c r="I13" s="26">
        <v>5</v>
      </c>
      <c r="J13" s="26">
        <v>6</v>
      </c>
      <c r="K13" s="26">
        <v>7</v>
      </c>
      <c r="L13" s="26">
        <v>8</v>
      </c>
      <c r="M13" s="26">
        <v>9</v>
      </c>
      <c r="N13" s="26">
        <v>10</v>
      </c>
      <c r="O13" s="26">
        <v>11</v>
      </c>
      <c r="P13" s="26">
        <v>12</v>
      </c>
      <c r="Q13" s="26">
        <v>13</v>
      </c>
      <c r="R13" s="12">
        <v>14</v>
      </c>
    </row>
    <row r="14" spans="1:19" x14ac:dyDescent="0.3">
      <c r="A14" s="28"/>
      <c r="B14" s="30"/>
      <c r="C14" s="25" t="s">
        <v>12</v>
      </c>
      <c r="D14" s="26"/>
      <c r="E14" s="26">
        <f>1/(1+$D$5)^E13</f>
        <v>0.96153846153846145</v>
      </c>
      <c r="F14" s="26">
        <f t="shared" ref="F14:R14" si="0">1/(1+$D$5)^F13</f>
        <v>0.92455621301775137</v>
      </c>
      <c r="G14" s="26">
        <f t="shared" si="0"/>
        <v>0.88899635867091487</v>
      </c>
      <c r="H14" s="26">
        <f t="shared" si="0"/>
        <v>0.85480419102972571</v>
      </c>
      <c r="I14" s="26">
        <f t="shared" si="0"/>
        <v>0.82192710675935154</v>
      </c>
      <c r="J14" s="26">
        <f t="shared" si="0"/>
        <v>0.79031452573014571</v>
      </c>
      <c r="K14" s="26">
        <f t="shared" si="0"/>
        <v>0.75991781320206331</v>
      </c>
      <c r="L14" s="26">
        <f t="shared" si="0"/>
        <v>0.73069020500198378</v>
      </c>
      <c r="M14" s="26">
        <f t="shared" si="0"/>
        <v>0.70258673557883045</v>
      </c>
      <c r="N14" s="26">
        <f t="shared" si="0"/>
        <v>0.67556416882579851</v>
      </c>
      <c r="O14" s="26">
        <f t="shared" si="0"/>
        <v>0.6495809315632679</v>
      </c>
      <c r="P14" s="26">
        <f t="shared" si="0"/>
        <v>0.62459704958006512</v>
      </c>
      <c r="Q14" s="26">
        <f t="shared" si="0"/>
        <v>0.600574086134678</v>
      </c>
      <c r="R14" s="12">
        <f t="shared" si="0"/>
        <v>0.57747508282180582</v>
      </c>
    </row>
    <row r="15" spans="1:19" x14ac:dyDescent="0.3">
      <c r="A15" s="28"/>
      <c r="B15" s="30"/>
      <c r="C15" s="25" t="s">
        <v>13</v>
      </c>
      <c r="D15" s="14">
        <v>-46610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6">
        <v>0</v>
      </c>
      <c r="S15" s="15"/>
    </row>
    <row r="16" spans="1:19" x14ac:dyDescent="0.3">
      <c r="A16" s="28"/>
      <c r="B16" s="30"/>
      <c r="C16" s="25" t="s">
        <v>14</v>
      </c>
      <c r="D16" s="17">
        <v>494.95504325300345</v>
      </c>
      <c r="E16" s="17">
        <v>528.6267957093014</v>
      </c>
      <c r="F16" s="17">
        <v>562.29854816560464</v>
      </c>
      <c r="G16" s="17">
        <v>595.97030062190356</v>
      </c>
      <c r="H16" s="17">
        <v>629.64205307820316</v>
      </c>
      <c r="I16" s="17">
        <v>663.31380553451049</v>
      </c>
      <c r="J16" s="17">
        <v>696.86782459060919</v>
      </c>
      <c r="K16" s="17">
        <v>730.53957704691175</v>
      </c>
      <c r="L16" s="17">
        <v>730.53957704691175</v>
      </c>
      <c r="M16" s="17">
        <v>730.53957704691175</v>
      </c>
      <c r="N16" s="17">
        <v>730.53957704691175</v>
      </c>
      <c r="O16" s="17">
        <v>730.53957704691175</v>
      </c>
      <c r="P16" s="17">
        <v>730.53957704691175</v>
      </c>
      <c r="Q16" s="17">
        <v>730.53957704691175</v>
      </c>
      <c r="R16" s="18">
        <v>730.53957704691175</v>
      </c>
      <c r="S16" s="19"/>
    </row>
    <row r="17" spans="1:19" x14ac:dyDescent="0.3">
      <c r="A17" s="28"/>
      <c r="B17" s="30"/>
      <c r="C17" s="25" t="s">
        <v>15</v>
      </c>
      <c r="D17" s="15">
        <f>D16+D15</f>
        <v>-46115.044956746999</v>
      </c>
      <c r="E17" s="15">
        <f t="shared" ref="E17:R17" si="1">E16+E15</f>
        <v>528.6267957093014</v>
      </c>
      <c r="F17" s="15">
        <f t="shared" si="1"/>
        <v>562.29854816560464</v>
      </c>
      <c r="G17" s="15">
        <f t="shared" si="1"/>
        <v>595.97030062190356</v>
      </c>
      <c r="H17" s="15">
        <f t="shared" si="1"/>
        <v>629.64205307820316</v>
      </c>
      <c r="I17" s="15">
        <f t="shared" si="1"/>
        <v>663.31380553451049</v>
      </c>
      <c r="J17" s="15">
        <f t="shared" si="1"/>
        <v>696.86782459060919</v>
      </c>
      <c r="K17" s="15">
        <f t="shared" si="1"/>
        <v>730.53957704691175</v>
      </c>
      <c r="L17" s="15">
        <f t="shared" si="1"/>
        <v>730.53957704691175</v>
      </c>
      <c r="M17" s="15">
        <f t="shared" si="1"/>
        <v>730.53957704691175</v>
      </c>
      <c r="N17" s="15">
        <f t="shared" si="1"/>
        <v>730.53957704691175</v>
      </c>
      <c r="O17" s="15">
        <f t="shared" si="1"/>
        <v>730.53957704691175</v>
      </c>
      <c r="P17" s="15">
        <f t="shared" si="1"/>
        <v>730.53957704691175</v>
      </c>
      <c r="Q17" s="15">
        <f t="shared" si="1"/>
        <v>730.53957704691175</v>
      </c>
      <c r="R17" s="16">
        <f t="shared" si="1"/>
        <v>730.53957704691175</v>
      </c>
      <c r="S17" s="19"/>
    </row>
    <row r="18" spans="1:19" x14ac:dyDescent="0.3">
      <c r="A18" s="28"/>
      <c r="B18" s="30"/>
      <c r="C18" s="25" t="s">
        <v>16</v>
      </c>
      <c r="D18" s="15">
        <f>D17</f>
        <v>-46115.044956746999</v>
      </c>
      <c r="E18" s="15">
        <f>E17*E14</f>
        <v>508.29499587432821</v>
      </c>
      <c r="F18" s="15">
        <f t="shared" ref="F18:R18" si="2">F17*F14</f>
        <v>519.87661627737111</v>
      </c>
      <c r="G18" s="15">
        <f t="shared" si="2"/>
        <v>529.81542712888279</v>
      </c>
      <c r="H18" s="15">
        <f t="shared" si="2"/>
        <v>538.22066581980903</v>
      </c>
      <c r="I18" s="15">
        <f t="shared" si="2"/>
        <v>545.19559705651534</v>
      </c>
      <c r="J18" s="15">
        <f t="shared" si="2"/>
        <v>550.7447642879257</v>
      </c>
      <c r="K18" s="15">
        <f t="shared" si="2"/>
        <v>555.15003784704936</v>
      </c>
      <c r="L18" s="15">
        <f t="shared" si="2"/>
        <v>533.79811331447047</v>
      </c>
      <c r="M18" s="15">
        <f t="shared" si="2"/>
        <v>513.26741664852921</v>
      </c>
      <c r="N18" s="15">
        <f t="shared" si="2"/>
        <v>493.52636216204735</v>
      </c>
      <c r="O18" s="15">
        <f t="shared" si="2"/>
        <v>474.54457900196866</v>
      </c>
      <c r="P18" s="15">
        <f t="shared" si="2"/>
        <v>456.29286442496976</v>
      </c>
      <c r="Q18" s="15">
        <f t="shared" si="2"/>
        <v>438.74313887016319</v>
      </c>
      <c r="R18" s="16">
        <f t="shared" si="2"/>
        <v>421.86840275977238</v>
      </c>
      <c r="S18" s="19"/>
    </row>
    <row r="19" spans="1:19" ht="14.5" thickBot="1" x14ac:dyDescent="0.35">
      <c r="A19" s="28"/>
      <c r="B19" s="31"/>
      <c r="C19" s="20" t="s">
        <v>17</v>
      </c>
      <c r="D19" s="21">
        <f>D17+SUM(E18:R18)</f>
        <v>-39035.705975273195</v>
      </c>
      <c r="E19" s="22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3"/>
      <c r="S19" s="2"/>
    </row>
    <row r="20" spans="1:19" ht="14.5" thickBot="1" x14ac:dyDescent="0.35">
      <c r="A20" s="28"/>
    </row>
    <row r="21" spans="1:19" ht="15" customHeight="1" x14ac:dyDescent="0.3">
      <c r="A21" s="28"/>
      <c r="B21" s="29" t="s">
        <v>18</v>
      </c>
      <c r="C21" s="8" t="s">
        <v>22</v>
      </c>
      <c r="D21" s="8" t="s">
        <v>8</v>
      </c>
      <c r="E21" s="8"/>
      <c r="F21" s="9"/>
      <c r="G21" s="8" t="s">
        <v>19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10"/>
    </row>
    <row r="22" spans="1:19" ht="15" customHeight="1" x14ac:dyDescent="0.3">
      <c r="A22" s="28"/>
      <c r="B22" s="30"/>
      <c r="C22" s="25" t="s">
        <v>10</v>
      </c>
      <c r="D22" s="26"/>
      <c r="E22" s="27">
        <v>0.04</v>
      </c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12"/>
    </row>
    <row r="23" spans="1:19" x14ac:dyDescent="0.3">
      <c r="A23" s="28"/>
      <c r="B23" s="30"/>
      <c r="C23" s="25"/>
      <c r="D23" s="27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2"/>
    </row>
    <row r="24" spans="1:19" x14ac:dyDescent="0.3">
      <c r="A24" s="28"/>
      <c r="B24" s="30"/>
      <c r="C24" s="25" t="s">
        <v>11</v>
      </c>
      <c r="D24" s="25">
        <v>2023</v>
      </c>
      <c r="E24" s="25">
        <v>2024</v>
      </c>
      <c r="F24" s="25">
        <v>2025</v>
      </c>
      <c r="G24" s="25">
        <v>2026</v>
      </c>
      <c r="H24" s="25">
        <v>2027</v>
      </c>
      <c r="I24" s="25">
        <v>2028</v>
      </c>
      <c r="J24" s="25">
        <v>2029</v>
      </c>
      <c r="K24" s="25">
        <v>2030</v>
      </c>
      <c r="L24" s="25">
        <v>2031</v>
      </c>
      <c r="M24" s="25">
        <v>2032</v>
      </c>
      <c r="N24" s="25">
        <v>2033</v>
      </c>
      <c r="O24" s="25">
        <v>2034</v>
      </c>
      <c r="P24" s="25">
        <v>2035</v>
      </c>
      <c r="Q24" s="25">
        <v>2036</v>
      </c>
      <c r="R24" s="13">
        <v>2037</v>
      </c>
    </row>
    <row r="25" spans="1:19" x14ac:dyDescent="0.3">
      <c r="A25" s="28"/>
      <c r="B25" s="30"/>
      <c r="C25" s="25"/>
      <c r="D25" s="26">
        <v>0</v>
      </c>
      <c r="E25" s="26">
        <v>1</v>
      </c>
      <c r="F25" s="26">
        <v>2</v>
      </c>
      <c r="G25" s="26">
        <v>3</v>
      </c>
      <c r="H25" s="26">
        <v>4</v>
      </c>
      <c r="I25" s="26">
        <v>5</v>
      </c>
      <c r="J25" s="26">
        <v>6</v>
      </c>
      <c r="K25" s="26">
        <v>7</v>
      </c>
      <c r="L25" s="26">
        <v>8</v>
      </c>
      <c r="M25" s="26">
        <v>9</v>
      </c>
      <c r="N25" s="26">
        <v>10</v>
      </c>
      <c r="O25" s="26">
        <v>11</v>
      </c>
      <c r="P25" s="26">
        <v>12</v>
      </c>
      <c r="Q25" s="26">
        <v>13</v>
      </c>
      <c r="R25" s="12">
        <v>14</v>
      </c>
    </row>
    <row r="26" spans="1:19" x14ac:dyDescent="0.3">
      <c r="A26" s="28"/>
      <c r="B26" s="30"/>
      <c r="C26" s="25" t="s">
        <v>12</v>
      </c>
      <c r="D26" s="26"/>
      <c r="E26" s="26">
        <f>1/(1+$D$5)^E25</f>
        <v>0.96153846153846145</v>
      </c>
      <c r="F26" s="26">
        <f t="shared" ref="F26:R26" si="3">1/(1+$D$5)^F25</f>
        <v>0.92455621301775137</v>
      </c>
      <c r="G26" s="26">
        <f t="shared" si="3"/>
        <v>0.88899635867091487</v>
      </c>
      <c r="H26" s="26">
        <f t="shared" si="3"/>
        <v>0.85480419102972571</v>
      </c>
      <c r="I26" s="26">
        <f t="shared" si="3"/>
        <v>0.82192710675935154</v>
      </c>
      <c r="J26" s="26">
        <f t="shared" si="3"/>
        <v>0.79031452573014571</v>
      </c>
      <c r="K26" s="26">
        <f t="shared" si="3"/>
        <v>0.75991781320206331</v>
      </c>
      <c r="L26" s="26">
        <f t="shared" si="3"/>
        <v>0.73069020500198378</v>
      </c>
      <c r="M26" s="26">
        <f t="shared" si="3"/>
        <v>0.70258673557883045</v>
      </c>
      <c r="N26" s="26">
        <f t="shared" si="3"/>
        <v>0.67556416882579851</v>
      </c>
      <c r="O26" s="26">
        <f t="shared" si="3"/>
        <v>0.6495809315632679</v>
      </c>
      <c r="P26" s="26">
        <f t="shared" si="3"/>
        <v>0.62459704958006512</v>
      </c>
      <c r="Q26" s="26">
        <f t="shared" si="3"/>
        <v>0.600574086134678</v>
      </c>
      <c r="R26" s="12">
        <f t="shared" si="3"/>
        <v>0.57747508282180582</v>
      </c>
    </row>
    <row r="27" spans="1:19" x14ac:dyDescent="0.3">
      <c r="A27" s="28"/>
      <c r="B27" s="30"/>
      <c r="C27" s="25" t="s">
        <v>13</v>
      </c>
      <c r="D27" s="14">
        <v>-46610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6">
        <v>0</v>
      </c>
    </row>
    <row r="28" spans="1:19" x14ac:dyDescent="0.3">
      <c r="A28" s="28"/>
      <c r="B28" s="30"/>
      <c r="C28" s="25" t="s">
        <v>14</v>
      </c>
      <c r="D28" s="17">
        <v>790.63627207857314</v>
      </c>
      <c r="E28" s="17">
        <v>844.51107600865396</v>
      </c>
      <c r="F28" s="17">
        <v>898.38587993873819</v>
      </c>
      <c r="G28" s="17">
        <v>952.26068386882196</v>
      </c>
      <c r="H28" s="17">
        <v>1006.1354877989019</v>
      </c>
      <c r="I28" s="17">
        <v>1060.0102917289837</v>
      </c>
      <c r="J28" s="17">
        <v>1113.6967222187504</v>
      </c>
      <c r="K28" s="17">
        <v>1167.5715261488376</v>
      </c>
      <c r="L28" s="17">
        <v>1167.5715261488376</v>
      </c>
      <c r="M28" s="17">
        <v>1167.5715261488376</v>
      </c>
      <c r="N28" s="17">
        <v>1167.5715261488376</v>
      </c>
      <c r="O28" s="17">
        <v>1167.5715261488376</v>
      </c>
      <c r="P28" s="17">
        <v>1167.5715261488376</v>
      </c>
      <c r="Q28" s="17">
        <v>1167.5715261488376</v>
      </c>
      <c r="R28" s="18">
        <v>1167.5715261488376</v>
      </c>
    </row>
    <row r="29" spans="1:19" x14ac:dyDescent="0.3">
      <c r="A29" s="28"/>
      <c r="B29" s="30"/>
      <c r="C29" s="25" t="s">
        <v>15</v>
      </c>
      <c r="D29" s="15">
        <f>D28+D27</f>
        <v>-45819.363727921424</v>
      </c>
      <c r="E29" s="15">
        <f t="shared" ref="E29:R29" si="4">E28+E27</f>
        <v>844.51107600865396</v>
      </c>
      <c r="F29" s="15">
        <f t="shared" si="4"/>
        <v>898.38587993873819</v>
      </c>
      <c r="G29" s="15">
        <f t="shared" si="4"/>
        <v>952.26068386882196</v>
      </c>
      <c r="H29" s="15">
        <f t="shared" si="4"/>
        <v>1006.1354877989019</v>
      </c>
      <c r="I29" s="15">
        <f t="shared" si="4"/>
        <v>1060.0102917289837</v>
      </c>
      <c r="J29" s="15">
        <f t="shared" si="4"/>
        <v>1113.6967222187504</v>
      </c>
      <c r="K29" s="15">
        <f t="shared" si="4"/>
        <v>1167.5715261488376</v>
      </c>
      <c r="L29" s="15">
        <f t="shared" si="4"/>
        <v>1167.5715261488376</v>
      </c>
      <c r="M29" s="15">
        <f t="shared" si="4"/>
        <v>1167.5715261488376</v>
      </c>
      <c r="N29" s="15">
        <f t="shared" si="4"/>
        <v>1167.5715261488376</v>
      </c>
      <c r="O29" s="15">
        <f t="shared" si="4"/>
        <v>1167.5715261488376</v>
      </c>
      <c r="P29" s="15">
        <f t="shared" si="4"/>
        <v>1167.5715261488376</v>
      </c>
      <c r="Q29" s="15">
        <f t="shared" si="4"/>
        <v>1167.5715261488376</v>
      </c>
      <c r="R29" s="16">
        <f t="shared" si="4"/>
        <v>1167.5715261488376</v>
      </c>
    </row>
    <row r="30" spans="1:19" x14ac:dyDescent="0.3">
      <c r="A30" s="28"/>
      <c r="B30" s="30"/>
      <c r="C30" s="25" t="s">
        <v>16</v>
      </c>
      <c r="D30" s="15">
        <f>D29</f>
        <v>-45819.363727921424</v>
      </c>
      <c r="E30" s="15">
        <f>E29*E26</f>
        <v>812.02988077755185</v>
      </c>
      <c r="F30" s="15">
        <f t="shared" ref="F30:R30" si="5">F29*F26</f>
        <v>830.60824698478007</v>
      </c>
      <c r="G30" s="15">
        <f t="shared" si="5"/>
        <v>846.55628046485788</v>
      </c>
      <c r="H30" s="15">
        <f t="shared" si="5"/>
        <v>860.04883171423876</v>
      </c>
      <c r="I30" s="15">
        <f t="shared" si="5"/>
        <v>871.2511922159398</v>
      </c>
      <c r="J30" s="15">
        <f t="shared" si="5"/>
        <v>880.17069682752958</v>
      </c>
      <c r="K30" s="15">
        <f t="shared" si="5"/>
        <v>887.25840090802035</v>
      </c>
      <c r="L30" s="15">
        <f t="shared" si="5"/>
        <v>853.13307779617321</v>
      </c>
      <c r="M30" s="15">
        <f t="shared" si="5"/>
        <v>820.32026711170488</v>
      </c>
      <c r="N30" s="15">
        <f t="shared" si="5"/>
        <v>788.76948760740856</v>
      </c>
      <c r="O30" s="15">
        <f t="shared" si="5"/>
        <v>758.43219962250839</v>
      </c>
      <c r="P30" s="15">
        <f t="shared" si="5"/>
        <v>729.26173040625781</v>
      </c>
      <c r="Q30" s="15">
        <f t="shared" si="5"/>
        <v>701.21320231370942</v>
      </c>
      <c r="R30" s="16">
        <f t="shared" si="5"/>
        <v>674.24346376318226</v>
      </c>
    </row>
    <row r="31" spans="1:19" ht="14.5" thickBot="1" x14ac:dyDescent="0.35">
      <c r="A31" s="28"/>
      <c r="B31" s="31"/>
      <c r="C31" s="20" t="s">
        <v>17</v>
      </c>
      <c r="D31" s="21">
        <f>D29+SUM(E30:R30)</f>
        <v>-34506.066769407567</v>
      </c>
      <c r="E31" s="22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3"/>
    </row>
    <row r="32" spans="1:19" ht="14.5" thickBot="1" x14ac:dyDescent="0.35">
      <c r="A32" s="28"/>
    </row>
    <row r="33" spans="1:18" x14ac:dyDescent="0.3">
      <c r="A33" s="28"/>
      <c r="B33" s="29" t="s">
        <v>20</v>
      </c>
      <c r="C33" s="8" t="s">
        <v>22</v>
      </c>
      <c r="D33" s="8" t="s">
        <v>8</v>
      </c>
      <c r="E33" s="8"/>
      <c r="F33" s="8"/>
      <c r="G33" s="8" t="s">
        <v>21</v>
      </c>
      <c r="H33" s="9"/>
      <c r="I33" s="9"/>
      <c r="J33" s="9"/>
      <c r="K33" s="9"/>
      <c r="L33" s="9"/>
      <c r="M33" s="9"/>
      <c r="N33" s="9"/>
      <c r="O33" s="9"/>
      <c r="P33" s="9"/>
      <c r="Q33" s="9"/>
      <c r="R33" s="10"/>
    </row>
    <row r="34" spans="1:18" x14ac:dyDescent="0.3">
      <c r="A34" s="28"/>
      <c r="B34" s="30"/>
      <c r="C34" s="25" t="s">
        <v>10</v>
      </c>
      <c r="D34" s="26"/>
      <c r="E34" s="27">
        <v>0.04</v>
      </c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12"/>
    </row>
    <row r="35" spans="1:18" x14ac:dyDescent="0.3">
      <c r="A35" s="28"/>
      <c r="B35" s="30"/>
      <c r="C35" s="25"/>
      <c r="D35" s="27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2"/>
    </row>
    <row r="36" spans="1:18" x14ac:dyDescent="0.3">
      <c r="A36" s="28"/>
      <c r="B36" s="30"/>
      <c r="C36" s="25" t="s">
        <v>11</v>
      </c>
      <c r="D36" s="25">
        <v>2023</v>
      </c>
      <c r="E36" s="25">
        <v>2024</v>
      </c>
      <c r="F36" s="25">
        <v>2025</v>
      </c>
      <c r="G36" s="25">
        <v>2026</v>
      </c>
      <c r="H36" s="25">
        <v>2027</v>
      </c>
      <c r="I36" s="25">
        <v>2028</v>
      </c>
      <c r="J36" s="25">
        <v>2029</v>
      </c>
      <c r="K36" s="25">
        <v>2030</v>
      </c>
      <c r="L36" s="25">
        <v>2031</v>
      </c>
      <c r="M36" s="25">
        <v>2032</v>
      </c>
      <c r="N36" s="25">
        <v>2033</v>
      </c>
      <c r="O36" s="25">
        <v>2034</v>
      </c>
      <c r="P36" s="25">
        <v>2035</v>
      </c>
      <c r="Q36" s="25">
        <v>2036</v>
      </c>
      <c r="R36" s="13">
        <v>2037</v>
      </c>
    </row>
    <row r="37" spans="1:18" x14ac:dyDescent="0.3">
      <c r="A37" s="28"/>
      <c r="B37" s="30"/>
      <c r="C37" s="25"/>
      <c r="D37" s="26">
        <v>0</v>
      </c>
      <c r="E37" s="26">
        <v>1</v>
      </c>
      <c r="F37" s="26">
        <v>2</v>
      </c>
      <c r="G37" s="26">
        <v>3</v>
      </c>
      <c r="H37" s="26">
        <v>4</v>
      </c>
      <c r="I37" s="26">
        <v>5</v>
      </c>
      <c r="J37" s="26">
        <v>6</v>
      </c>
      <c r="K37" s="26">
        <v>7</v>
      </c>
      <c r="L37" s="26">
        <v>8</v>
      </c>
      <c r="M37" s="26">
        <v>9</v>
      </c>
      <c r="N37" s="26">
        <v>10</v>
      </c>
      <c r="O37" s="26">
        <v>11</v>
      </c>
      <c r="P37" s="26">
        <v>12</v>
      </c>
      <c r="Q37" s="26">
        <v>13</v>
      </c>
      <c r="R37" s="12">
        <v>14</v>
      </c>
    </row>
    <row r="38" spans="1:18" x14ac:dyDescent="0.3">
      <c r="A38" s="28"/>
      <c r="B38" s="30"/>
      <c r="C38" s="25" t="s">
        <v>12</v>
      </c>
      <c r="D38" s="26"/>
      <c r="E38" s="26">
        <f>1/(1+$D$5)^E37</f>
        <v>0.96153846153846145</v>
      </c>
      <c r="F38" s="26">
        <f t="shared" ref="F38:R38" si="6">1/(1+$D$5)^F37</f>
        <v>0.92455621301775137</v>
      </c>
      <c r="G38" s="26">
        <f t="shared" si="6"/>
        <v>0.88899635867091487</v>
      </c>
      <c r="H38" s="26">
        <f t="shared" si="6"/>
        <v>0.85480419102972571</v>
      </c>
      <c r="I38" s="26">
        <f t="shared" si="6"/>
        <v>0.82192710675935154</v>
      </c>
      <c r="J38" s="26">
        <f t="shared" si="6"/>
        <v>0.79031452573014571</v>
      </c>
      <c r="K38" s="26">
        <f t="shared" si="6"/>
        <v>0.75991781320206331</v>
      </c>
      <c r="L38" s="26">
        <f t="shared" si="6"/>
        <v>0.73069020500198378</v>
      </c>
      <c r="M38" s="26">
        <f t="shared" si="6"/>
        <v>0.70258673557883045</v>
      </c>
      <c r="N38" s="26">
        <f t="shared" si="6"/>
        <v>0.67556416882579851</v>
      </c>
      <c r="O38" s="26">
        <f t="shared" si="6"/>
        <v>0.6495809315632679</v>
      </c>
      <c r="P38" s="26">
        <f t="shared" si="6"/>
        <v>0.62459704958006512</v>
      </c>
      <c r="Q38" s="26">
        <f t="shared" si="6"/>
        <v>0.600574086134678</v>
      </c>
      <c r="R38" s="12">
        <f t="shared" si="6"/>
        <v>0.57747508282180582</v>
      </c>
    </row>
    <row r="39" spans="1:18" x14ac:dyDescent="0.3">
      <c r="A39" s="28"/>
      <c r="B39" s="30"/>
      <c r="C39" s="25" t="s">
        <v>13</v>
      </c>
      <c r="D39" s="14">
        <v>-46610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6">
        <v>0</v>
      </c>
    </row>
    <row r="40" spans="1:18" x14ac:dyDescent="0.3">
      <c r="A40" s="28"/>
      <c r="B40" s="30"/>
      <c r="C40" s="25" t="s">
        <v>14</v>
      </c>
      <c r="D40" s="17">
        <v>987.36097961962867</v>
      </c>
      <c r="E40" s="17">
        <v>1054.7044845322243</v>
      </c>
      <c r="F40" s="17">
        <v>1122.0479894448313</v>
      </c>
      <c r="G40" s="17">
        <v>1189.3914943574291</v>
      </c>
      <c r="H40" s="17">
        <v>1256.7349992700283</v>
      </c>
      <c r="I40" s="17">
        <v>1324.078504182643</v>
      </c>
      <c r="J40" s="17">
        <v>1391.1865422948404</v>
      </c>
      <c r="K40" s="17">
        <v>1458.5300472074455</v>
      </c>
      <c r="L40" s="17">
        <v>1458.5300472074455</v>
      </c>
      <c r="M40" s="17">
        <v>1458.5300472074455</v>
      </c>
      <c r="N40" s="17">
        <v>1458.5300472074455</v>
      </c>
      <c r="O40" s="17">
        <v>1458.5300472074455</v>
      </c>
      <c r="P40" s="17">
        <v>1458.5300472074455</v>
      </c>
      <c r="Q40" s="17">
        <v>1458.5300472074455</v>
      </c>
      <c r="R40" s="18">
        <v>1458.5300472074455</v>
      </c>
    </row>
    <row r="41" spans="1:18" x14ac:dyDescent="0.3">
      <c r="A41" s="28"/>
      <c r="B41" s="30"/>
      <c r="C41" s="25" t="s">
        <v>15</v>
      </c>
      <c r="D41" s="15">
        <f>D40+D39</f>
        <v>-45622.639020380375</v>
      </c>
      <c r="E41" s="15">
        <f t="shared" ref="E41:R41" si="7">E40+E39</f>
        <v>1054.7044845322243</v>
      </c>
      <c r="F41" s="15">
        <f t="shared" si="7"/>
        <v>1122.0479894448313</v>
      </c>
      <c r="G41" s="15">
        <f t="shared" si="7"/>
        <v>1189.3914943574291</v>
      </c>
      <c r="H41" s="15">
        <f t="shared" si="7"/>
        <v>1256.7349992700283</v>
      </c>
      <c r="I41" s="15">
        <f t="shared" si="7"/>
        <v>1324.078504182643</v>
      </c>
      <c r="J41" s="15">
        <f t="shared" si="7"/>
        <v>1391.1865422948404</v>
      </c>
      <c r="K41" s="15">
        <f t="shared" si="7"/>
        <v>1458.5300472074455</v>
      </c>
      <c r="L41" s="15">
        <f t="shared" si="7"/>
        <v>1458.5300472074455</v>
      </c>
      <c r="M41" s="15">
        <f t="shared" si="7"/>
        <v>1458.5300472074455</v>
      </c>
      <c r="N41" s="15">
        <f t="shared" si="7"/>
        <v>1458.5300472074455</v>
      </c>
      <c r="O41" s="15">
        <f t="shared" si="7"/>
        <v>1458.5300472074455</v>
      </c>
      <c r="P41" s="15">
        <f t="shared" si="7"/>
        <v>1458.5300472074455</v>
      </c>
      <c r="Q41" s="15">
        <f t="shared" si="7"/>
        <v>1458.5300472074455</v>
      </c>
      <c r="R41" s="16">
        <f t="shared" si="7"/>
        <v>1458.5300472074455</v>
      </c>
    </row>
    <row r="42" spans="1:18" x14ac:dyDescent="0.3">
      <c r="A42" s="28"/>
      <c r="B42" s="30"/>
      <c r="C42" s="25" t="s">
        <v>16</v>
      </c>
      <c r="D42" s="15">
        <f>D41</f>
        <v>-45622.639020380375</v>
      </c>
      <c r="E42" s="15">
        <f>E41*E38</f>
        <v>1014.138927434831</v>
      </c>
      <c r="F42" s="15">
        <f t="shared" ref="F42:R42" si="8">F41*F38</f>
        <v>1037.396439945295</v>
      </c>
      <c r="G42" s="15">
        <f t="shared" si="8"/>
        <v>1057.3647075179124</v>
      </c>
      <c r="H42" s="15">
        <f t="shared" si="8"/>
        <v>1074.2623443897594</v>
      </c>
      <c r="I42" s="15">
        <f t="shared" si="8"/>
        <v>1088.2960140650896</v>
      </c>
      <c r="J42" s="15">
        <f t="shared" si="8"/>
        <v>1099.4749323759081</v>
      </c>
      <c r="K42" s="15">
        <f t="shared" si="8"/>
        <v>1108.3629639633841</v>
      </c>
      <c r="L42" s="15">
        <f t="shared" si="8"/>
        <v>1065.7336191955615</v>
      </c>
      <c r="M42" s="15">
        <f t="shared" si="8"/>
        <v>1024.7438646111166</v>
      </c>
      <c r="N42" s="15">
        <f t="shared" si="8"/>
        <v>985.33063904915059</v>
      </c>
      <c r="O42" s="15">
        <f t="shared" si="8"/>
        <v>947.43330677802953</v>
      </c>
      <c r="P42" s="15">
        <f t="shared" si="8"/>
        <v>910.99356420964352</v>
      </c>
      <c r="Q42" s="15">
        <f t="shared" si="8"/>
        <v>875.95535020158036</v>
      </c>
      <c r="R42" s="16">
        <f t="shared" si="8"/>
        <v>842.26475980921191</v>
      </c>
    </row>
    <row r="43" spans="1:18" ht="14.5" thickBot="1" x14ac:dyDescent="0.35">
      <c r="A43" s="28"/>
      <c r="B43" s="31"/>
      <c r="C43" s="20" t="s">
        <v>17</v>
      </c>
      <c r="D43" s="21">
        <f>D41+SUM(E42:R42)</f>
        <v>-31490.887586833902</v>
      </c>
      <c r="E43" s="22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</row>
  </sheetData>
  <mergeCells count="4">
    <mergeCell ref="A9:A43"/>
    <mergeCell ref="B9:B19"/>
    <mergeCell ref="B21:B31"/>
    <mergeCell ref="B33:B43"/>
  </mergeCells>
  <printOptions horizontalCentered="1"/>
  <pageMargins left="0.7" right="0.7" top="1.25" bottom="0.75" header="0.3" footer="0.3"/>
  <pageSetup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SharedWithUsers xmlns="4ad7de38-7437-4262-bf39-05826fc6f2ea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97743091D2444D825ACC042164AA3B" ma:contentTypeVersion="7" ma:contentTypeDescription="Create a new document." ma:contentTypeScope="" ma:versionID="94b6fc9b1259a07fe53bcab90f64795c">
  <xsd:schema xmlns:xsd="http://www.w3.org/2001/XMLSchema" xmlns:xs="http://www.w3.org/2001/XMLSchema" xmlns:p="http://schemas.microsoft.com/office/2006/metadata/properties" xmlns:ns1="http://schemas.microsoft.com/sharepoint/v3" xmlns:ns2="a5538768-3d78-43e9-a45f-a2180521e8cf" xmlns:ns3="8ec7e0bc-03fc-49a5-930a-49f91df505fb" xmlns:ns4="4ad7de38-7437-4262-bf39-05826fc6f2ea" targetNamespace="http://schemas.microsoft.com/office/2006/metadata/properties" ma:root="true" ma:fieldsID="7948606994a222181c227fa3067a0b8f" ns1:_="" ns2:_="" ns3:_="" ns4:_="">
    <xsd:import namespace="http://schemas.microsoft.com/sharepoint/v3"/>
    <xsd:import namespace="a5538768-3d78-43e9-a45f-a2180521e8cf"/>
    <xsd:import namespace="8ec7e0bc-03fc-49a5-930a-49f91df505fb"/>
    <xsd:import namespace="4ad7de38-7437-4262-bf39-05826fc6f2e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538768-3d78-43e9-a45f-a2180521e8c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7e0bc-03fc-49a5-930a-49f91df505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de38-7437-4262-bf39-05826fc6f2e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6f1b9f00-8d2c-4c36-af1d-c0006bf6acbf" ContentTypeId="0x0101" PreviousValue="false" LastSyncTimeStamp="2023-05-18T09:52:25.73Z"/>
</file>

<file path=customXml/itemProps1.xml><?xml version="1.0" encoding="utf-8"?>
<ds:datastoreItem xmlns:ds="http://schemas.openxmlformats.org/officeDocument/2006/customXml" ds:itemID="{4CC2D4B4-4B81-4B15-8E1C-C097A8A676C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5E31A99C-2ADE-4446-BE06-C06AFFC4AC92}">
  <ds:schemaRefs>
    <ds:schemaRef ds:uri="8ec7e0bc-03fc-49a5-930a-49f91df505fb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a5538768-3d78-43e9-a45f-a2180521e8cf"/>
    <ds:schemaRef ds:uri="4ad7de38-7437-4262-bf39-05826fc6f2ea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743F6D4-5163-49A0-91A8-84184511DC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538768-3d78-43e9-a45f-a2180521e8cf"/>
    <ds:schemaRef ds:uri="8ec7e0bc-03fc-49a5-930a-49f91df505fb"/>
    <ds:schemaRef ds:uri="4ad7de38-7437-4262-bf39-05826fc6f2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5467F01-BFBF-40CA-95C4-B5D01A219A5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3B0AC57-0754-4CE7-BF5E-8147E33876B3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Toronto - Low Cost</vt:lpstr>
      <vt:lpstr>Toronto - High Cost</vt:lpstr>
      <vt:lpstr>Ottawa - Low Cost</vt:lpstr>
      <vt:lpstr>Ottawa - High Cost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Octavian Ghiricociu</dc:creator>
  <cp:keywords/>
  <dc:description/>
  <cp:lastModifiedBy>Eric VanRuymbeke</cp:lastModifiedBy>
  <cp:revision/>
  <cp:lastPrinted>2023-09-19T16:30:07Z</cp:lastPrinted>
  <dcterms:created xsi:type="dcterms:W3CDTF">2023-05-26T16:40:26Z</dcterms:created>
  <dcterms:modified xsi:type="dcterms:W3CDTF">2024-01-12T19:00:14Z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2023-05-26T16:40:27Z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4cfd0f99-8740-4381-b26f-8eb0ea3fc237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-765383965</vt:i4>
  </property>
  <property fmtid="{D5CDD505-2E9C-101B-9397-08002B2CF9AE}" pid="10" name="_NewReviewCycle">
    <vt:lpwstr/>
  </property>
  <property fmtid="{D5CDD505-2E9C-101B-9397-08002B2CF9AE}" pid="11" name="_EmailSubject">
    <vt:lpwstr>Bobcaygeon ED28 IRs</vt:lpwstr>
  </property>
  <property fmtid="{D5CDD505-2E9C-101B-9397-08002B2CF9AE}" pid="12" name="_AuthorEmail">
    <vt:lpwstr>Haris.Ginis@enbridge.com</vt:lpwstr>
  </property>
  <property fmtid="{D5CDD505-2E9C-101B-9397-08002B2CF9AE}" pid="13" name="_AuthorEmailDisplayName">
    <vt:lpwstr>Haris Ginis</vt:lpwstr>
  </property>
  <property fmtid="{D5CDD505-2E9C-101B-9397-08002B2CF9AE}" pid="14" name="ContentTypeId">
    <vt:lpwstr>0x0101008197743091D2444D825ACC042164AA3B</vt:lpwstr>
  </property>
  <property fmtid="{D5CDD505-2E9C-101B-9397-08002B2CF9AE}" pid="15" name="_PreviousAdHocReviewCycleID">
    <vt:i4>1952423760</vt:i4>
  </property>
  <property fmtid="{D5CDD505-2E9C-101B-9397-08002B2CF9AE}" pid="16" name="_ReviewingToolsShownOnce">
    <vt:lpwstr/>
  </property>
  <property fmtid="{D5CDD505-2E9C-101B-9397-08002B2CF9AE}" pid="17" name="Order">
    <vt:r8>15900</vt:r8>
  </property>
  <property fmtid="{D5CDD505-2E9C-101B-9397-08002B2CF9AE}" pid="18" name="Intervenor">
    <vt:lpwstr>ED</vt:lpwstr>
  </property>
  <property fmtid="{D5CDD505-2E9C-101B-9397-08002B2CF9AE}" pid="19" name="xd_Signature">
    <vt:bool>false</vt:bool>
  </property>
  <property fmtid="{D5CDD505-2E9C-101B-9397-08002B2CF9AE}" pid="20" name="xd_ProgID">
    <vt:lpwstr/>
  </property>
  <property fmtid="{D5CDD505-2E9C-101B-9397-08002B2CF9AE}" pid="21" name="ComplianceAssetId">
    <vt:lpwstr/>
  </property>
  <property fmtid="{D5CDD505-2E9C-101B-9397-08002B2CF9AE}" pid="22" name="TemplateUrl">
    <vt:lpwstr/>
  </property>
  <property fmtid="{D5CDD505-2E9C-101B-9397-08002B2CF9AE}" pid="23" name="_ExtendedDescription">
    <vt:lpwstr/>
  </property>
  <property fmtid="{D5CDD505-2E9C-101B-9397-08002B2CF9AE}" pid="24" name="TriggerFlowInfo">
    <vt:lpwstr/>
  </property>
</Properties>
</file>