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Data\EWT TEMP For NextEra Work\OEB Interogs\Working Files\Attachments for Staff 21\"/>
    </mc:Choice>
  </mc:AlternateContent>
  <xr:revisionPtr revIDLastSave="0" documentId="13_ncr:1_{7E07D02A-3CB8-434D-BB96-20724A1A1CF7}" xr6:coauthVersionLast="47" xr6:coauthVersionMax="47" xr10:uidLastSave="{00000000-0000-0000-0000-000000000000}"/>
  <bookViews>
    <workbookView xWindow="-120" yWindow="-120" windowWidth="29040" windowHeight="15840" xr2:uid="{4E6B3CAC-DC51-4E61-82F2-11935009F61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D17" i="1"/>
  <c r="C17" i="1"/>
  <c r="B17" i="1"/>
  <c r="K16" i="1"/>
  <c r="G16" i="1"/>
  <c r="K15" i="1"/>
  <c r="G15" i="1"/>
  <c r="G14" i="1"/>
  <c r="I11" i="1"/>
  <c r="D11" i="1"/>
  <c r="C11" i="1"/>
  <c r="B11" i="1"/>
  <c r="K10" i="1"/>
  <c r="G10" i="1"/>
  <c r="G9" i="1"/>
  <c r="I6" i="1"/>
  <c r="D6" i="1"/>
  <c r="C6" i="1"/>
  <c r="B6" i="1"/>
  <c r="K5" i="1"/>
  <c r="G5" i="1"/>
  <c r="G4" i="1"/>
  <c r="G17" i="1" l="1"/>
  <c r="K14" i="1" s="1"/>
  <c r="M14" i="1" s="1"/>
  <c r="G11" i="1"/>
  <c r="K9" i="1" s="1"/>
  <c r="M9" i="1" s="1"/>
  <c r="G6" i="1"/>
  <c r="K4" i="1" s="1"/>
  <c r="K6" i="1"/>
  <c r="O4" i="1" l="1"/>
  <c r="K17" i="1"/>
  <c r="K11" i="1"/>
  <c r="O9" i="1"/>
  <c r="M20" i="1"/>
  <c r="M4" i="1"/>
  <c r="O14" i="1"/>
</calcChain>
</file>

<file path=xl/sharedStrings.xml><?xml version="1.0" encoding="utf-8"?>
<sst xmlns="http://schemas.openxmlformats.org/spreadsheetml/2006/main" count="47" uniqueCount="27">
  <si>
    <t>MMTP</t>
  </si>
  <si>
    <t>WFMAC</t>
  </si>
  <si>
    <t>NALCOR</t>
  </si>
  <si>
    <t>WATAY  Groups 1 &amp; 2</t>
  </si>
  <si>
    <t>BASELINE AVERAGE</t>
  </si>
  <si>
    <t>EWT</t>
  </si>
  <si>
    <t>EWT (@ Baseline MM Rates)</t>
  </si>
  <si>
    <t>VARIANCES (+) EWT is more difficult; (-) EWT is less difficult)</t>
  </si>
  <si>
    <t>Calculation of Percentage of work</t>
  </si>
  <si>
    <t>ASSEMBLY</t>
  </si>
  <si>
    <t>BUDGET</t>
  </si>
  <si>
    <t>Manhours</t>
  </si>
  <si>
    <t>Weight</t>
  </si>
  <si>
    <t>(56.0% of work)</t>
  </si>
  <si>
    <t>Assembly (kg per manhour)</t>
  </si>
  <si>
    <t>ERECTION</t>
  </si>
  <si>
    <t>Weight (kg)</t>
  </si>
  <si>
    <t>(13.7% of work)</t>
  </si>
  <si>
    <t>Erection (kg per manhour)</t>
  </si>
  <si>
    <t>STRINGING</t>
  </si>
  <si>
    <t>BUDGETED</t>
  </si>
  <si>
    <t>Stringing Hours</t>
  </si>
  <si>
    <t>Line length (m)</t>
  </si>
  <si>
    <t>(30.4% of work)</t>
  </si>
  <si>
    <t>conductor length (m)</t>
  </si>
  <si>
    <t>Stringing (meters per manhour)</t>
  </si>
  <si>
    <t xml:space="preserve">Overall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</si>
</sst>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.00%"/>
    <numFmt numFmtId="165" formatCode="0.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B05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B05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B4C6E7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 readingOrder="1"/>
    </xf>
    <xf numFmtId="0" fontId="4" fillId="0" borderId="7" xfId="0" applyFont="1" applyBorder="1" applyAlignment="1">
      <alignment horizontal="center" vertical="center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4" borderId="8" xfId="0" applyFont="1" applyFill="1" applyBorder="1" applyAlignment="1">
      <alignment horizontal="left" vertical="center" readingOrder="1"/>
    </xf>
    <xf numFmtId="3" fontId="5" fillId="0" borderId="8" xfId="0" applyNumberFormat="1" applyFont="1" applyBorder="1" applyAlignment="1">
      <alignment horizontal="center" vertical="center" readingOrder="1"/>
    </xf>
    <xf numFmtId="3" fontId="6" fillId="0" borderId="8" xfId="0" applyNumberFormat="1" applyFont="1" applyBorder="1" applyAlignment="1">
      <alignment horizontal="center" vertical="center" readingOrder="1"/>
    </xf>
    <xf numFmtId="164" fontId="7" fillId="3" borderId="3" xfId="0" applyNumberFormat="1" applyFont="1" applyFill="1" applyBorder="1" applyAlignment="1">
      <alignment horizontal="center" vertical="center" wrapText="1" readingOrder="1"/>
    </xf>
    <xf numFmtId="165" fontId="0" fillId="0" borderId="4" xfId="1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readingOrder="1"/>
    </xf>
    <xf numFmtId="3" fontId="5" fillId="0" borderId="9" xfId="0" applyNumberFormat="1" applyFont="1" applyBorder="1" applyAlignment="1">
      <alignment horizontal="center" vertical="center" readingOrder="1"/>
    </xf>
    <xf numFmtId="0" fontId="5" fillId="4" borderId="10" xfId="0" applyFont="1" applyFill="1" applyBorder="1" applyAlignment="1">
      <alignment horizontal="left" vertical="center" readingOrder="1"/>
    </xf>
    <xf numFmtId="2" fontId="4" fillId="0" borderId="10" xfId="0" applyNumberFormat="1" applyFont="1" applyBorder="1" applyAlignment="1">
      <alignment horizontal="center" vertical="center" readingOrder="1"/>
    </xf>
    <xf numFmtId="2" fontId="9" fillId="0" borderId="10" xfId="0" applyNumberFormat="1" applyFont="1" applyBorder="1" applyAlignment="1">
      <alignment horizontal="center" vertical="center" readingOrder="1"/>
    </xf>
    <xf numFmtId="0" fontId="3" fillId="0" borderId="12" xfId="0" applyFont="1" applyBorder="1" applyAlignment="1">
      <alignment vertical="center"/>
    </xf>
    <xf numFmtId="0" fontId="5" fillId="3" borderId="2" xfId="0" applyFont="1" applyFill="1" applyBorder="1" applyAlignment="1">
      <alignment horizontal="left" wrapText="1" readingOrder="1"/>
    </xf>
    <xf numFmtId="0" fontId="5" fillId="5" borderId="8" xfId="0" applyFont="1" applyFill="1" applyBorder="1" applyAlignment="1">
      <alignment horizontal="left" vertical="center" readingOrder="1"/>
    </xf>
    <xf numFmtId="10" fontId="7" fillId="3" borderId="3" xfId="0" applyNumberFormat="1" applyFont="1" applyFill="1" applyBorder="1" applyAlignment="1">
      <alignment horizontal="center" vertical="center" wrapText="1" readingOrder="1"/>
    </xf>
    <xf numFmtId="0" fontId="5" fillId="5" borderId="9" xfId="0" applyFont="1" applyFill="1" applyBorder="1" applyAlignment="1">
      <alignment horizontal="left" vertical="center" readingOrder="1"/>
    </xf>
    <xf numFmtId="0" fontId="5" fillId="5" borderId="10" xfId="0" applyFont="1" applyFill="1" applyBorder="1" applyAlignment="1">
      <alignment horizontal="left" vertical="center" readingOrder="1"/>
    </xf>
    <xf numFmtId="0" fontId="5" fillId="3" borderId="2" xfId="0" applyFont="1" applyFill="1" applyBorder="1" applyAlignment="1">
      <alignment horizontal="center" wrapText="1" readingOrder="1"/>
    </xf>
    <xf numFmtId="0" fontId="5" fillId="6" borderId="8" xfId="0" applyFont="1" applyFill="1" applyBorder="1" applyAlignment="1">
      <alignment horizontal="left" vertical="center" readingOrder="1"/>
    </xf>
    <xf numFmtId="0" fontId="5" fillId="6" borderId="9" xfId="0" applyFont="1" applyFill="1" applyBorder="1" applyAlignment="1">
      <alignment horizontal="left" vertical="center" readingOrder="1"/>
    </xf>
    <xf numFmtId="0" fontId="4" fillId="3" borderId="11" xfId="0" applyFont="1" applyFill="1" applyBorder="1" applyAlignment="1">
      <alignment horizontal="center" vertical="center" wrapText="1" readingOrder="1"/>
    </xf>
    <xf numFmtId="0" fontId="3" fillId="0" borderId="13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7" fillId="3" borderId="7" xfId="0" applyFont="1" applyFill="1" applyBorder="1" applyAlignment="1">
      <alignment horizontal="center" vertical="center" readingOrder="1"/>
    </xf>
    <xf numFmtId="0" fontId="3" fillId="0" borderId="15" xfId="0" applyFont="1" applyBorder="1" applyAlignment="1">
      <alignment vertical="center"/>
    </xf>
    <xf numFmtId="164" fontId="7" fillId="3" borderId="4" xfId="0" applyNumberFormat="1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00FC-AA27-410C-A04D-D71E581106BE}">
  <dimension ref="A1:O20"/>
  <sheetViews>
    <sheetView tabSelected="1" workbookViewId="0">
      <selection activeCell="U3" sqref="U3"/>
    </sheetView>
  </sheetViews>
  <sheetFormatPr defaultRowHeight="15"/>
  <cols>
    <col min="1" max="1" width="30.5703125" bestFit="1" customWidth="1"/>
    <col min="2" max="5" width="15.5703125" customWidth="1"/>
    <col min="6" max="6" width="2.140625" customWidth="1"/>
    <col min="7" max="7" width="17.85546875" customWidth="1"/>
    <col min="8" max="8" width="2.140625" customWidth="1"/>
    <col min="9" max="9" width="17.85546875" customWidth="1"/>
    <col min="10" max="10" width="2" customWidth="1"/>
    <col min="11" max="11" width="17.85546875" customWidth="1"/>
    <col min="12" max="12" width="1.7109375" customWidth="1"/>
    <col min="13" max="13" width="17.85546875" customWidth="1"/>
    <col min="14" max="14" width="3.28515625" customWidth="1"/>
    <col min="15" max="15" width="11.5703125" customWidth="1"/>
  </cols>
  <sheetData>
    <row r="1" spans="1:15" ht="93.75" customHeight="1" thickBot="1">
      <c r="A1" s="1"/>
      <c r="B1" s="2" t="s">
        <v>0</v>
      </c>
      <c r="C1" s="2" t="s">
        <v>1</v>
      </c>
      <c r="D1" s="2" t="s">
        <v>2</v>
      </c>
      <c r="E1" s="3" t="s">
        <v>3</v>
      </c>
      <c r="F1" s="4"/>
      <c r="G1" s="3" t="s">
        <v>4</v>
      </c>
      <c r="H1" s="4"/>
      <c r="I1" s="2" t="s">
        <v>5</v>
      </c>
      <c r="J1" s="4"/>
      <c r="K1" s="3" t="s">
        <v>6</v>
      </c>
      <c r="L1" s="4"/>
      <c r="M1" s="5" t="s">
        <v>7</v>
      </c>
      <c r="O1" s="6" t="s">
        <v>8</v>
      </c>
    </row>
    <row r="2" spans="1:15" ht="10.5" customHeight="1" thickBot="1">
      <c r="A2" s="7"/>
      <c r="B2" s="8"/>
      <c r="C2" s="8"/>
      <c r="D2" s="8"/>
      <c r="E2" s="8"/>
      <c r="F2" s="7"/>
      <c r="G2" s="8"/>
      <c r="H2" s="7"/>
      <c r="I2" s="8"/>
      <c r="J2" s="7"/>
      <c r="K2" s="8"/>
      <c r="L2" s="7"/>
      <c r="M2" s="8"/>
    </row>
    <row r="3" spans="1:15" ht="24" thickBot="1">
      <c r="A3" s="9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4"/>
      <c r="G3" s="10" t="s">
        <v>10</v>
      </c>
      <c r="H3" s="4"/>
      <c r="I3" s="10" t="s">
        <v>10</v>
      </c>
      <c r="J3" s="4"/>
      <c r="K3" s="10" t="s">
        <v>10</v>
      </c>
      <c r="L3" s="4"/>
      <c r="M3" s="11"/>
    </row>
    <row r="4" spans="1:15" ht="19.5" customHeight="1" thickBot="1">
      <c r="A4" s="12" t="s">
        <v>11</v>
      </c>
      <c r="B4" s="13">
        <v>89752</v>
      </c>
      <c r="C4" s="13">
        <v>497655</v>
      </c>
      <c r="D4" s="13">
        <v>290482</v>
      </c>
      <c r="E4" s="13"/>
      <c r="F4" s="4"/>
      <c r="G4" s="13">
        <f>SUM(B4:F4)</f>
        <v>877889</v>
      </c>
      <c r="H4" s="4"/>
      <c r="I4" s="13">
        <v>473256</v>
      </c>
      <c r="J4" s="4"/>
      <c r="K4" s="14">
        <f>+(I5/G6)</f>
        <v>476488.68802190805</v>
      </c>
      <c r="L4" s="4"/>
      <c r="M4" s="25">
        <f>+((K4-I4)/I4)*-1</f>
        <v>-6.8307385894907802E-3</v>
      </c>
      <c r="O4" s="16">
        <f>+(K4/(K$4+K$9+K$14))</f>
        <v>0.55962272770498611</v>
      </c>
    </row>
    <row r="5" spans="1:15" ht="19.5" customHeight="1">
      <c r="A5" s="17" t="s">
        <v>12</v>
      </c>
      <c r="B5" s="18">
        <v>2906278</v>
      </c>
      <c r="C5" s="18">
        <v>20122676</v>
      </c>
      <c r="D5" s="18">
        <v>10165473</v>
      </c>
      <c r="E5" s="18"/>
      <c r="F5" s="4"/>
      <c r="G5" s="18">
        <f>SUM(B5:F5)</f>
        <v>33194427</v>
      </c>
      <c r="H5" s="4"/>
      <c r="I5" s="18">
        <v>18016821</v>
      </c>
      <c r="J5" s="4"/>
      <c r="K5" s="18">
        <f>+(I5)</f>
        <v>18016821</v>
      </c>
      <c r="L5" s="4"/>
      <c r="M5" s="38" t="s">
        <v>13</v>
      </c>
    </row>
    <row r="6" spans="1:15" ht="19.5" customHeight="1" thickBot="1">
      <c r="A6" s="19" t="s">
        <v>14</v>
      </c>
      <c r="B6" s="20">
        <f t="shared" ref="B6:E6" si="0">+(B5/B4)</f>
        <v>32.381205989838669</v>
      </c>
      <c r="C6" s="20">
        <f t="shared" si="0"/>
        <v>40.434992113010018</v>
      </c>
      <c r="D6" s="20">
        <f t="shared" si="0"/>
        <v>34.995190751922664</v>
      </c>
      <c r="E6" s="20"/>
      <c r="F6" s="4"/>
      <c r="G6" s="20">
        <f>+(G5/G4)</f>
        <v>37.811644752354795</v>
      </c>
      <c r="H6" s="4"/>
      <c r="I6" s="20">
        <f>+(I5/I4)</f>
        <v>38.069926213296817</v>
      </c>
      <c r="J6" s="4"/>
      <c r="K6" s="21">
        <f>+(K5/K4)</f>
        <v>37.811644752354795</v>
      </c>
      <c r="L6" s="4"/>
      <c r="M6" s="39"/>
    </row>
    <row r="7" spans="1:15" ht="10.5" customHeight="1" thickBot="1">
      <c r="A7" s="22"/>
      <c r="B7" s="8"/>
      <c r="C7" s="8"/>
      <c r="D7" s="8"/>
      <c r="E7" s="8"/>
      <c r="F7" s="7"/>
      <c r="G7" s="8"/>
      <c r="H7" s="7"/>
      <c r="I7" s="8"/>
      <c r="J7" s="7"/>
      <c r="K7" s="8"/>
      <c r="L7" s="7"/>
      <c r="M7" s="8"/>
    </row>
    <row r="8" spans="1:15" ht="24" thickBot="1">
      <c r="A8" s="9" t="s">
        <v>15</v>
      </c>
      <c r="B8" s="10" t="s">
        <v>10</v>
      </c>
      <c r="C8" s="10" t="s">
        <v>10</v>
      </c>
      <c r="D8" s="10" t="s">
        <v>10</v>
      </c>
      <c r="E8" s="10" t="s">
        <v>10</v>
      </c>
      <c r="F8" s="4"/>
      <c r="G8" s="10" t="s">
        <v>10</v>
      </c>
      <c r="H8" s="4"/>
      <c r="I8" s="10" t="s">
        <v>10</v>
      </c>
      <c r="J8" s="4"/>
      <c r="K8" s="10" t="s">
        <v>10</v>
      </c>
      <c r="L8" s="4"/>
      <c r="M8" s="23"/>
    </row>
    <row r="9" spans="1:15" ht="19.5" customHeight="1" thickBot="1">
      <c r="A9" s="24" t="s">
        <v>11</v>
      </c>
      <c r="B9" s="13">
        <v>22067</v>
      </c>
      <c r="C9" s="13">
        <v>128602</v>
      </c>
      <c r="D9" s="13">
        <v>63651</v>
      </c>
      <c r="E9" s="13"/>
      <c r="F9" s="4"/>
      <c r="G9" s="13">
        <f>SUM(B9:F9)</f>
        <v>214320</v>
      </c>
      <c r="H9" s="4"/>
      <c r="I9" s="13">
        <v>120181</v>
      </c>
      <c r="J9" s="4"/>
      <c r="K9" s="14">
        <f>+(I10/G11)</f>
        <v>116325.70361042833</v>
      </c>
      <c r="L9" s="4"/>
      <c r="M9" s="15">
        <f>+((K9-I9)/I9)*-1</f>
        <v>3.2079083961455368E-2</v>
      </c>
      <c r="O9" s="16">
        <f>+(K9/(K$4+K$9+K$14))</f>
        <v>0.13662130747934262</v>
      </c>
    </row>
    <row r="10" spans="1:15" ht="19.5" customHeight="1">
      <c r="A10" s="26" t="s">
        <v>16</v>
      </c>
      <c r="B10" s="18">
        <v>2906278</v>
      </c>
      <c r="C10" s="18">
        <v>20122676</v>
      </c>
      <c r="D10" s="18">
        <v>10165473</v>
      </c>
      <c r="E10" s="18"/>
      <c r="F10" s="4"/>
      <c r="G10" s="18">
        <f>SUM(B10:F10)</f>
        <v>33194427</v>
      </c>
      <c r="H10" s="4"/>
      <c r="I10" s="18">
        <v>18016821</v>
      </c>
      <c r="J10" s="4"/>
      <c r="K10" s="18">
        <f>+(I10)</f>
        <v>18016821</v>
      </c>
      <c r="L10" s="4"/>
      <c r="M10" s="38" t="s">
        <v>17</v>
      </c>
    </row>
    <row r="11" spans="1:15" ht="19.5" customHeight="1" thickBot="1">
      <c r="A11" s="27" t="s">
        <v>18</v>
      </c>
      <c r="B11" s="20">
        <f t="shared" ref="B11:E11" si="1">+(B10/B9)</f>
        <v>131.70245162459781</v>
      </c>
      <c r="C11" s="20">
        <f t="shared" si="1"/>
        <v>156.47249653971167</v>
      </c>
      <c r="D11" s="20">
        <f t="shared" si="1"/>
        <v>159.70641466748361</v>
      </c>
      <c r="E11" s="20"/>
      <c r="F11" s="4"/>
      <c r="G11" s="20">
        <f>+(G10/G9)</f>
        <v>154.88254479283316</v>
      </c>
      <c r="H11" s="4"/>
      <c r="I11" s="20">
        <f>+(I10/I9)</f>
        <v>149.91405463426</v>
      </c>
      <c r="J11" s="4"/>
      <c r="K11" s="21">
        <f>+(K10/K9)</f>
        <v>154.88254479283316</v>
      </c>
      <c r="L11" s="4"/>
      <c r="M11" s="39"/>
    </row>
    <row r="12" spans="1:15" ht="10.5" customHeight="1" thickBot="1">
      <c r="A12" s="22"/>
      <c r="B12" s="8"/>
      <c r="C12" s="8"/>
      <c r="D12" s="8"/>
      <c r="E12" s="8"/>
      <c r="F12" s="7"/>
      <c r="G12" s="8"/>
      <c r="H12" s="7"/>
      <c r="I12" s="8"/>
      <c r="J12" s="7"/>
      <c r="K12" s="8"/>
      <c r="L12" s="7"/>
      <c r="M12" s="8"/>
    </row>
    <row r="13" spans="1:15" ht="24" thickBot="1">
      <c r="A13" s="9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4"/>
      <c r="G13" s="10" t="s">
        <v>20</v>
      </c>
      <c r="H13" s="4"/>
      <c r="I13" s="10" t="s">
        <v>20</v>
      </c>
      <c r="J13" s="4"/>
      <c r="K13" s="10" t="s">
        <v>10</v>
      </c>
      <c r="L13" s="4"/>
      <c r="M13" s="28"/>
    </row>
    <row r="14" spans="1:15" ht="19.5" customHeight="1" thickBot="1">
      <c r="A14" s="29" t="s">
        <v>21</v>
      </c>
      <c r="B14" s="13">
        <v>82117</v>
      </c>
      <c r="C14" s="13">
        <v>507053</v>
      </c>
      <c r="D14" s="13">
        <v>279178</v>
      </c>
      <c r="E14" s="13"/>
      <c r="F14" s="4"/>
      <c r="G14" s="13">
        <f>SUM(B14:F14)</f>
        <v>868348</v>
      </c>
      <c r="H14" s="4"/>
      <c r="I14" s="13">
        <v>345062</v>
      </c>
      <c r="J14" s="4"/>
      <c r="K14" s="14">
        <f>+(I16/G17)</f>
        <v>258631.88535499942</v>
      </c>
      <c r="L14" s="4"/>
      <c r="M14" s="15">
        <f>+((K14-I14)/I14)*-1</f>
        <v>0.25047705816636018</v>
      </c>
      <c r="O14" s="16">
        <f>+(K14/(K$4+K$9+K$14))</f>
        <v>0.30375596481567119</v>
      </c>
    </row>
    <row r="15" spans="1:15" ht="19.5" customHeight="1">
      <c r="A15" s="30" t="s">
        <v>22</v>
      </c>
      <c r="B15" s="18">
        <v>121000</v>
      </c>
      <c r="C15" s="18">
        <v>478600</v>
      </c>
      <c r="D15" s="18">
        <v>491500</v>
      </c>
      <c r="E15" s="18"/>
      <c r="F15" s="4"/>
      <c r="G15" s="18">
        <f>SUM(B15:F15)</f>
        <v>1091100</v>
      </c>
      <c r="H15" s="4"/>
      <c r="I15" s="18">
        <v>445403</v>
      </c>
      <c r="J15" s="4"/>
      <c r="K15" s="18">
        <f t="shared" ref="K15:K16" si="2">+(I15)</f>
        <v>445403</v>
      </c>
      <c r="L15" s="4"/>
      <c r="M15" s="38" t="s">
        <v>23</v>
      </c>
    </row>
    <row r="16" spans="1:15" ht="19.5" customHeight="1">
      <c r="A16" s="30" t="s">
        <v>24</v>
      </c>
      <c r="B16" s="18">
        <v>1331000</v>
      </c>
      <c r="C16" s="18">
        <v>6700400</v>
      </c>
      <c r="D16" s="18">
        <v>3932000</v>
      </c>
      <c r="E16" s="18"/>
      <c r="F16" s="4"/>
      <c r="G16" s="18">
        <f>SUM(B16:F16)</f>
        <v>11963400</v>
      </c>
      <c r="H16" s="4"/>
      <c r="I16" s="18">
        <v>3563222</v>
      </c>
      <c r="J16" s="4"/>
      <c r="K16" s="18">
        <f t="shared" si="2"/>
        <v>3563222</v>
      </c>
      <c r="L16" s="4"/>
      <c r="M16" s="38"/>
    </row>
    <row r="17" spans="1:13" ht="19.5" customHeight="1" thickBot="1">
      <c r="A17" s="30" t="s">
        <v>25</v>
      </c>
      <c r="B17" s="20">
        <f t="shared" ref="B17:E17" si="3">+(B16/B15)</f>
        <v>11</v>
      </c>
      <c r="C17" s="20">
        <f t="shared" si="3"/>
        <v>14</v>
      </c>
      <c r="D17" s="20">
        <f t="shared" si="3"/>
        <v>8</v>
      </c>
      <c r="E17" s="20"/>
      <c r="F17" s="4"/>
      <c r="G17" s="20">
        <f>+(G16/G14)</f>
        <v>13.777195318006145</v>
      </c>
      <c r="H17" s="4"/>
      <c r="I17" s="20">
        <f>+(I16/I14)</f>
        <v>10.326323964968614</v>
      </c>
      <c r="J17" s="4"/>
      <c r="K17" s="21">
        <f>+(K16/K14)</f>
        <v>13.777195318006145</v>
      </c>
      <c r="L17" s="4"/>
      <c r="M17" s="31"/>
    </row>
    <row r="18" spans="1:13" ht="23.25">
      <c r="A18" s="32"/>
      <c r="B18" s="22"/>
      <c r="C18" s="22"/>
      <c r="D18" s="22"/>
      <c r="E18" s="22"/>
      <c r="F18" s="7"/>
      <c r="G18" s="22"/>
      <c r="H18" s="7"/>
      <c r="I18" s="33"/>
      <c r="J18" s="7"/>
      <c r="K18" s="33"/>
      <c r="L18" s="7"/>
      <c r="M18" s="22"/>
    </row>
    <row r="19" spans="1:13" ht="24" thickBot="1">
      <c r="A19" s="7"/>
      <c r="B19" s="7"/>
      <c r="C19" s="7"/>
      <c r="D19" s="7"/>
      <c r="E19" s="7"/>
      <c r="F19" s="7"/>
      <c r="G19" s="7"/>
      <c r="H19" s="7"/>
      <c r="I19" s="7"/>
      <c r="J19" s="7"/>
      <c r="K19" s="34"/>
      <c r="L19" s="7"/>
      <c r="M19" s="7"/>
    </row>
    <row r="20" spans="1:13" ht="24" thickBot="1">
      <c r="A20" s="7"/>
      <c r="B20" s="7"/>
      <c r="C20" s="7"/>
      <c r="D20" s="7"/>
      <c r="E20" s="7"/>
      <c r="F20" s="7"/>
      <c r="G20" s="7"/>
      <c r="H20" s="7"/>
      <c r="I20" s="7"/>
      <c r="J20" s="1"/>
      <c r="K20" s="35" t="s">
        <v>26</v>
      </c>
      <c r="L20" s="36"/>
      <c r="M20" s="37">
        <f>+(((K4+K9+K14)-(I4+I9+I14))/(I4+I9+I14))*-1</f>
        <v>9.2757395599424322E-2</v>
      </c>
    </row>
  </sheetData>
  <mergeCells count="3">
    <mergeCell ref="M5:M6"/>
    <mergeCell ref="M10:M11"/>
    <mergeCell ref="M15:M16"/>
  </mergeCells>
  <pageMargins left="0.7" right="0.7" top="0.75" bottom="0.75" header="0.3" footer="0.3"/>
  <pageSetup paperSize="3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908A69-8A66-47FE-B212-8F88A775ECFF}"/>
</file>

<file path=customXml/itemProps2.xml><?xml version="1.0" encoding="utf-8"?>
<ds:datastoreItem xmlns:ds="http://schemas.openxmlformats.org/officeDocument/2006/customXml" ds:itemID="{9EF6A1FA-F943-41E9-9FB6-5AE8CB18A392}"/>
</file>

<file path=customXml/itemProps3.xml><?xml version="1.0" encoding="utf-8"?>
<ds:datastoreItem xmlns:ds="http://schemas.openxmlformats.org/officeDocument/2006/customXml" ds:itemID="{0542C8D8-477D-4257-A530-2C1995F92A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chris.anderson@socotec.us</cp:lastModifiedBy>
  <cp:revision/>
  <dcterms:created xsi:type="dcterms:W3CDTF">2024-01-15T20:05:50Z</dcterms:created>
  <dcterms:modified xsi:type="dcterms:W3CDTF">2024-02-02T20:36:21Z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