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EC 10\"/>
    </mc:Choice>
  </mc:AlternateContent>
  <xr:revisionPtr revIDLastSave="0" documentId="8_{2E81B36B-23B1-4AEA-BBC9-2CFCA9679507}" xr6:coauthVersionLast="47" xr6:coauthVersionMax="47" xr10:uidLastSave="{00000000-0000-0000-0000-000000000000}"/>
  <bookViews>
    <workbookView xWindow="28680" yWindow="-120" windowWidth="29040" windowHeight="16440" xr2:uid="{15A47FD7-5259-46FC-A818-DCE05568494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8" i="1"/>
  <c r="Q17" i="1" s="1"/>
  <c r="C18" i="1"/>
  <c r="P17" i="1"/>
  <c r="R17" i="1" s="1"/>
  <c r="M17" i="1"/>
  <c r="L17" i="1"/>
  <c r="N17" i="1" s="1"/>
  <c r="J17" i="1"/>
  <c r="H17" i="1"/>
  <c r="D12" i="1"/>
  <c r="C12" i="1"/>
  <c r="M11" i="1" s="1"/>
  <c r="N11" i="1" s="1"/>
  <c r="Q11" i="1"/>
  <c r="P11" i="1"/>
  <c r="R11" i="1" s="1"/>
  <c r="L11" i="1"/>
  <c r="J11" i="1"/>
  <c r="H11" i="1"/>
  <c r="F10" i="1"/>
  <c r="C7" i="1"/>
  <c r="M6" i="1" s="1"/>
  <c r="Q6" i="1"/>
  <c r="R6" i="1" s="1"/>
  <c r="P6" i="1"/>
  <c r="L6" i="1"/>
  <c r="L20" i="1" s="1"/>
  <c r="J6" i="1"/>
  <c r="J20" i="1" s="1"/>
  <c r="H6" i="1"/>
  <c r="H20" i="1" s="1"/>
  <c r="F5" i="1"/>
  <c r="H22" i="1" l="1"/>
  <c r="F20" i="1" s="1"/>
  <c r="R20" i="1"/>
  <c r="P20" i="1"/>
  <c r="Q20" i="1" s="1"/>
  <c r="N6" i="1"/>
  <c r="N20" i="1" s="1"/>
  <c r="M20" i="1" s="1"/>
  <c r="F15" i="1"/>
  <c r="R22" i="1" l="1"/>
</calcChain>
</file>

<file path=xl/sharedStrings.xml><?xml version="1.0" encoding="utf-8"?>
<sst xmlns="http://schemas.openxmlformats.org/spreadsheetml/2006/main" count="35" uniqueCount="28">
  <si>
    <t>B</t>
  </si>
  <si>
    <t>A</t>
  </si>
  <si>
    <t>Report Calculation</t>
  </si>
  <si>
    <t>Alternative Calculation</t>
  </si>
  <si>
    <t>EWT (during pandemic)</t>
  </si>
  <si>
    <t>WATAY Groups 1 &amp; 2 (during pandemic)</t>
  </si>
  <si>
    <t>VARIANCES</t>
  </si>
  <si>
    <t>Watay Qts. @ EWT Rates</t>
  </si>
  <si>
    <t>EWT Qts. @ Watay Rates</t>
  </si>
  <si>
    <t>Combined Quantities</t>
  </si>
  <si>
    <t>EWT Rates</t>
  </si>
  <si>
    <t>Hours @ EWT Rates</t>
  </si>
  <si>
    <t>Watay Rates</t>
  </si>
  <si>
    <t>Hours @ Watay Rates</t>
  </si>
  <si>
    <t>ACTUAL</t>
  </si>
  <si>
    <t>ASSEMBLY</t>
  </si>
  <si>
    <t>Manhours</t>
  </si>
  <si>
    <t>Weight</t>
  </si>
  <si>
    <t>Assembly (kg per manhour)</t>
  </si>
  <si>
    <t>ERECTION</t>
  </si>
  <si>
    <t>Weight (kg)</t>
  </si>
  <si>
    <t>Erection (kg per manhour)</t>
  </si>
  <si>
    <t>STRINGING</t>
  </si>
  <si>
    <t>Stringing Hours</t>
  </si>
  <si>
    <t>Line length (m)</t>
  </si>
  <si>
    <t>conductor length (m)</t>
  </si>
  <si>
    <t>Stringing (meters per manhour by conductor length)</t>
  </si>
  <si>
    <t>Total Hours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</si>
</sst>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+0.00%"/>
    <numFmt numFmtId="165" formatCode="0.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3" applyFont="1" applyAlignment="1">
      <alignment wrapText="1"/>
    </xf>
    <xf numFmtId="0" fontId="5" fillId="0" borderId="2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4" xfId="3" applyFont="1" applyBorder="1" applyAlignment="1">
      <alignment horizontal="center" vertical="center" wrapText="1"/>
    </xf>
    <xf numFmtId="0" fontId="8" fillId="0" borderId="5" xfId="4" applyFont="1" applyBorder="1"/>
    <xf numFmtId="3" fontId="9" fillId="0" borderId="6" xfId="3" applyNumberFormat="1" applyFont="1" applyBorder="1" applyAlignment="1">
      <alignment horizontal="center"/>
    </xf>
    <xf numFmtId="0" fontId="8" fillId="0" borderId="8" xfId="4" applyFont="1" applyBorder="1"/>
    <xf numFmtId="3" fontId="9" fillId="0" borderId="9" xfId="3" applyNumberFormat="1" applyFont="1" applyBorder="1" applyAlignment="1">
      <alignment horizontal="center"/>
    </xf>
    <xf numFmtId="3" fontId="2" fillId="0" borderId="1" xfId="0" applyNumberFormat="1" applyFont="1" applyBorder="1"/>
    <xf numFmtId="4" fontId="2" fillId="0" borderId="1" xfId="0" applyNumberFormat="1" applyFont="1" applyBorder="1"/>
    <xf numFmtId="0" fontId="9" fillId="0" borderId="11" xfId="3" applyFont="1" applyBorder="1" applyAlignment="1">
      <alignment vertical="center" wrapText="1"/>
    </xf>
    <xf numFmtId="4" fontId="5" fillId="0" borderId="12" xfId="3" applyNumberFormat="1" applyFont="1" applyBorder="1" applyAlignment="1">
      <alignment horizontal="center"/>
    </xf>
    <xf numFmtId="0" fontId="9" fillId="0" borderId="0" xfId="3" applyFont="1"/>
    <xf numFmtId="0" fontId="5" fillId="0" borderId="0" xfId="3" applyFont="1"/>
    <xf numFmtId="0" fontId="8" fillId="0" borderId="13" xfId="4" applyFont="1" applyBorder="1"/>
    <xf numFmtId="0" fontId="8" fillId="0" borderId="14" xfId="4" applyFont="1" applyBorder="1"/>
    <xf numFmtId="0" fontId="9" fillId="0" borderId="15" xfId="3" applyFont="1" applyBorder="1" applyAlignment="1">
      <alignment vertical="center" wrapText="1"/>
    </xf>
    <xf numFmtId="0" fontId="8" fillId="0" borderId="6" xfId="4" applyFont="1" applyBorder="1"/>
    <xf numFmtId="0" fontId="8" fillId="0" borderId="9" xfId="4" applyFont="1" applyBorder="1"/>
    <xf numFmtId="3" fontId="9" fillId="3" borderId="9" xfId="3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8" fillId="0" borderId="12" xfId="4" applyFont="1" applyBorder="1"/>
    <xf numFmtId="0" fontId="7" fillId="0" borderId="0" xfId="4" applyFont="1" applyAlignment="1">
      <alignment horizontal="right"/>
    </xf>
    <xf numFmtId="37" fontId="5" fillId="0" borderId="2" xfId="1" applyNumberFormat="1" applyFont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0" borderId="0" xfId="0" applyNumberFormat="1" applyFont="1"/>
    <xf numFmtId="165" fontId="3" fillId="0" borderId="1" xfId="2" applyNumberFormat="1" applyFont="1" applyBorder="1"/>
    <xf numFmtId="2" fontId="2" fillId="0" borderId="0" xfId="0" applyNumberFormat="1" applyFont="1"/>
    <xf numFmtId="0" fontId="7" fillId="0" borderId="4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164" fontId="5" fillId="2" borderId="4" xfId="2" applyNumberFormat="1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10" xfId="2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5" fillId="2" borderId="4" xfId="2" applyNumberFormat="1" applyFont="1" applyFill="1" applyBorder="1" applyAlignment="1">
      <alignment horizontal="center" vertical="center"/>
    </xf>
    <xf numFmtId="10" fontId="5" fillId="2" borderId="7" xfId="2" applyNumberFormat="1" applyFont="1" applyFill="1" applyBorder="1" applyAlignment="1">
      <alignment horizontal="center" vertical="center"/>
    </xf>
    <xf numFmtId="10" fontId="5" fillId="2" borderId="10" xfId="2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5 2 2" xfId="4" xr:uid="{7DA9BD6A-E936-47E7-B10E-6FA7D42C371F}"/>
    <cellStyle name="Normal 6" xfId="3" xr:uid="{278CF3D3-9749-42F1-9134-77041F1EBBE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3A18-06B5-42EF-BA03-75B2F8AF423F}">
  <dimension ref="A1:R23"/>
  <sheetViews>
    <sheetView tabSelected="1" workbookViewId="0">
      <selection activeCell="A23" sqref="A23"/>
    </sheetView>
  </sheetViews>
  <sheetFormatPr defaultRowHeight="15.75"/>
  <cols>
    <col min="1" max="1" width="11.5703125" style="1" customWidth="1"/>
    <col min="2" max="2" width="50.140625" style="1" customWidth="1"/>
    <col min="3" max="3" width="21.42578125" style="1" customWidth="1"/>
    <col min="4" max="4" width="20.140625" style="1" customWidth="1"/>
    <col min="5" max="5" width="2.85546875" style="1" customWidth="1"/>
    <col min="6" max="6" width="21.42578125" style="1" customWidth="1"/>
    <col min="7" max="7" width="9.140625" style="1"/>
    <col min="8" max="8" width="13.28515625" style="1" customWidth="1"/>
    <col min="9" max="9" width="2.140625" style="1" customWidth="1"/>
    <col min="10" max="10" width="12.5703125" style="1" customWidth="1"/>
    <col min="11" max="11" width="9.140625" style="1"/>
    <col min="12" max="12" width="14.28515625" style="1" bestFit="1" customWidth="1"/>
    <col min="13" max="13" width="9.140625" style="1"/>
    <col min="14" max="14" width="13.140625" style="1" bestFit="1" customWidth="1"/>
    <col min="15" max="15" width="9.140625" style="1"/>
    <col min="16" max="16" width="14.28515625" style="1" bestFit="1" customWidth="1"/>
    <col min="17" max="17" width="9.140625" style="1"/>
    <col min="18" max="18" width="13.140625" style="1" bestFit="1" customWidth="1"/>
    <col min="19" max="16384" width="9.140625" style="1"/>
  </cols>
  <sheetData>
    <row r="1" spans="1:18" ht="16.5" thickBot="1">
      <c r="C1" s="2" t="s">
        <v>0</v>
      </c>
      <c r="D1" s="2" t="s">
        <v>1</v>
      </c>
      <c r="F1" s="2"/>
      <c r="H1" s="42" t="s">
        <v>2</v>
      </c>
      <c r="I1" s="42"/>
      <c r="J1" s="42"/>
      <c r="L1" s="42" t="s">
        <v>3</v>
      </c>
      <c r="M1" s="42"/>
      <c r="N1" s="42"/>
      <c r="O1" s="42"/>
      <c r="P1" s="42"/>
      <c r="Q1" s="42"/>
      <c r="R1" s="42"/>
    </row>
    <row r="2" spans="1:18" ht="48" thickBot="1">
      <c r="A2" s="3"/>
      <c r="B2" s="4"/>
      <c r="C2" s="5" t="s">
        <v>4</v>
      </c>
      <c r="D2" s="5" t="s">
        <v>5</v>
      </c>
      <c r="F2" s="5" t="s">
        <v>6</v>
      </c>
      <c r="H2" s="6" t="s">
        <v>7</v>
      </c>
      <c r="J2" s="6" t="s">
        <v>8</v>
      </c>
      <c r="L2" s="6" t="s">
        <v>9</v>
      </c>
      <c r="M2" s="6" t="s">
        <v>10</v>
      </c>
      <c r="N2" s="6" t="s">
        <v>11</v>
      </c>
      <c r="P2" s="6" t="s">
        <v>9</v>
      </c>
      <c r="Q2" s="6" t="s">
        <v>12</v>
      </c>
      <c r="R2" s="6" t="s">
        <v>13</v>
      </c>
    </row>
    <row r="3" spans="1:18" ht="16.5" thickBot="1">
      <c r="A3" s="3"/>
      <c r="B3" s="4"/>
      <c r="H3" s="7"/>
      <c r="J3" s="7"/>
      <c r="L3" s="7"/>
      <c r="M3" s="7"/>
      <c r="N3" s="7"/>
      <c r="P3" s="7"/>
      <c r="Q3" s="7"/>
      <c r="R3" s="7"/>
    </row>
    <row r="4" spans="1:18" ht="16.5" thickBot="1">
      <c r="A4" s="3"/>
      <c r="B4" s="4"/>
      <c r="C4" s="8" t="s">
        <v>14</v>
      </c>
      <c r="D4" s="8" t="s">
        <v>14</v>
      </c>
      <c r="H4" s="7"/>
      <c r="J4" s="7"/>
      <c r="L4" s="7"/>
      <c r="M4" s="7"/>
      <c r="N4" s="7"/>
      <c r="P4" s="7"/>
      <c r="Q4" s="7"/>
      <c r="R4" s="7"/>
    </row>
    <row r="5" spans="1:18">
      <c r="A5" s="35" t="s">
        <v>15</v>
      </c>
      <c r="B5" s="9" t="s">
        <v>16</v>
      </c>
      <c r="C5" s="10">
        <v>639591</v>
      </c>
      <c r="D5" s="10">
        <v>316490.25</v>
      </c>
      <c r="F5" s="38">
        <f>+(D7-C7)/D7</f>
        <v>5.7377246945199806E-4</v>
      </c>
      <c r="H5" s="7"/>
      <c r="J5" s="7"/>
      <c r="L5" s="7"/>
      <c r="M5" s="7"/>
      <c r="N5" s="7"/>
      <c r="P5" s="7"/>
      <c r="Q5" s="7"/>
      <c r="R5" s="7"/>
    </row>
    <row r="6" spans="1:18">
      <c r="A6" s="36"/>
      <c r="B6" s="11" t="s">
        <v>17</v>
      </c>
      <c r="C6" s="12">
        <v>18842893</v>
      </c>
      <c r="D6" s="12">
        <v>9329316</v>
      </c>
      <c r="F6" s="39"/>
      <c r="H6" s="13">
        <f>+(D6/C7)</f>
        <v>316668.28176310292</v>
      </c>
      <c r="J6" s="13">
        <f>+(C6/D7)</f>
        <v>639224.02029249072</v>
      </c>
      <c r="L6" s="13">
        <f>+(C6+D6)</f>
        <v>28172209</v>
      </c>
      <c r="M6" s="14">
        <f>+(C7)</f>
        <v>29.460847635442025</v>
      </c>
      <c r="N6" s="14">
        <f>+(L6/M6)</f>
        <v>956259.28176310286</v>
      </c>
      <c r="P6" s="13">
        <f>+(D6+C6)</f>
        <v>28172209</v>
      </c>
      <c r="Q6" s="14">
        <f>+(D7)</f>
        <v>29.477761163258585</v>
      </c>
      <c r="R6" s="14">
        <f>+(P6/Q6)</f>
        <v>955710.60651356925</v>
      </c>
    </row>
    <row r="7" spans="1:18" ht="16.5" thickBot="1">
      <c r="A7" s="37"/>
      <c r="B7" s="15" t="s">
        <v>18</v>
      </c>
      <c r="C7" s="16">
        <f>+(C6/C5)</f>
        <v>29.460847635442025</v>
      </c>
      <c r="D7" s="16">
        <v>29.477761163258585</v>
      </c>
      <c r="F7" s="40"/>
      <c r="H7" s="7"/>
      <c r="J7" s="7"/>
      <c r="L7" s="7"/>
      <c r="M7" s="7"/>
      <c r="N7" s="7"/>
      <c r="P7" s="7"/>
      <c r="Q7" s="7"/>
      <c r="R7" s="7"/>
    </row>
    <row r="8" spans="1:18" ht="16.5" thickBot="1">
      <c r="B8" s="17"/>
      <c r="C8" s="17"/>
      <c r="F8" s="17"/>
      <c r="H8" s="7"/>
      <c r="J8" s="7"/>
      <c r="L8" s="7"/>
      <c r="M8" s="7"/>
      <c r="N8" s="7"/>
      <c r="P8" s="7"/>
      <c r="Q8" s="7"/>
      <c r="R8" s="7"/>
    </row>
    <row r="9" spans="1:18" ht="16.5" thickBot="1">
      <c r="B9" s="18"/>
      <c r="C9" s="8" t="s">
        <v>14</v>
      </c>
      <c r="D9" s="8" t="s">
        <v>14</v>
      </c>
      <c r="H9" s="7"/>
      <c r="J9" s="7"/>
      <c r="L9" s="7"/>
      <c r="M9" s="7"/>
      <c r="N9" s="7"/>
      <c r="P9" s="7"/>
      <c r="Q9" s="7"/>
      <c r="R9" s="7"/>
    </row>
    <row r="10" spans="1:18">
      <c r="A10" s="35" t="s">
        <v>19</v>
      </c>
      <c r="B10" s="19" t="s">
        <v>16</v>
      </c>
      <c r="C10" s="10">
        <v>285221</v>
      </c>
      <c r="D10" s="10">
        <v>155461.66</v>
      </c>
      <c r="F10" s="43">
        <f>+(D12-C12)/C12</f>
        <v>-0.16936972272599732</v>
      </c>
      <c r="H10" s="7"/>
      <c r="J10" s="7"/>
      <c r="L10" s="7"/>
      <c r="M10" s="7"/>
      <c r="N10" s="7"/>
      <c r="P10" s="7"/>
      <c r="Q10" s="7"/>
      <c r="R10" s="7"/>
    </row>
    <row r="11" spans="1:18">
      <c r="A11" s="36"/>
      <c r="B11" s="20" t="s">
        <v>20</v>
      </c>
      <c r="C11" s="12">
        <v>18842893</v>
      </c>
      <c r="D11" s="12">
        <v>8530945</v>
      </c>
      <c r="F11" s="44"/>
      <c r="H11" s="13">
        <f>+(D11/C12)</f>
        <v>129131.16175127674</v>
      </c>
      <c r="J11" s="13">
        <f>+(C11/D12)</f>
        <v>343379.00724742451</v>
      </c>
      <c r="L11" s="13">
        <f>+(C11+D11)</f>
        <v>27373838</v>
      </c>
      <c r="M11" s="14">
        <f>+(C12)</f>
        <v>66.064185315947981</v>
      </c>
      <c r="N11" s="14">
        <f>+(L11/M11)</f>
        <v>414352.16175127676</v>
      </c>
      <c r="P11" s="13">
        <f>+(D11+C11)</f>
        <v>27373838</v>
      </c>
      <c r="Q11" s="14">
        <f>+(D12)</f>
        <v>54.874912566866968</v>
      </c>
      <c r="R11" s="14">
        <f>+(P11/Q11)</f>
        <v>498840.66724742454</v>
      </c>
    </row>
    <row r="12" spans="1:18" ht="16.5" thickBot="1">
      <c r="A12" s="37"/>
      <c r="B12" s="21" t="s">
        <v>21</v>
      </c>
      <c r="C12" s="16">
        <f>+(C11/C10)</f>
        <v>66.064185315947981</v>
      </c>
      <c r="D12" s="16">
        <f>+(D11/D10)</f>
        <v>54.874912566866968</v>
      </c>
      <c r="F12" s="45"/>
      <c r="H12" s="7"/>
      <c r="J12" s="7"/>
      <c r="L12" s="7"/>
      <c r="M12" s="7"/>
      <c r="N12" s="7"/>
      <c r="P12" s="7"/>
      <c r="Q12" s="7"/>
      <c r="R12" s="7"/>
    </row>
    <row r="13" spans="1:18" ht="16.5" thickBot="1">
      <c r="B13" s="17"/>
      <c r="C13" s="17"/>
      <c r="F13" s="17"/>
      <c r="H13" s="7"/>
      <c r="J13" s="7"/>
      <c r="L13" s="7"/>
      <c r="M13" s="7"/>
      <c r="N13" s="7"/>
      <c r="P13" s="7"/>
      <c r="Q13" s="7"/>
      <c r="R13" s="7"/>
    </row>
    <row r="14" spans="1:18" ht="16.5" thickBot="1">
      <c r="B14" s="18"/>
      <c r="C14" s="8" t="s">
        <v>14</v>
      </c>
      <c r="D14" s="8" t="s">
        <v>14</v>
      </c>
      <c r="H14" s="7"/>
      <c r="J14" s="7"/>
      <c r="L14" s="7"/>
      <c r="M14" s="7"/>
      <c r="N14" s="7"/>
      <c r="P14" s="7"/>
      <c r="Q14" s="7"/>
      <c r="R14" s="7"/>
    </row>
    <row r="15" spans="1:18">
      <c r="A15" s="35" t="s">
        <v>22</v>
      </c>
      <c r="B15" s="22" t="s">
        <v>23</v>
      </c>
      <c r="C15" s="10">
        <v>310984</v>
      </c>
      <c r="D15" s="10">
        <v>157810.75</v>
      </c>
      <c r="F15" s="38">
        <f>+(D18-C18)/D18</f>
        <v>3.3734974061233401E-2</v>
      </c>
      <c r="H15" s="7"/>
      <c r="J15" s="7"/>
      <c r="L15" s="7"/>
      <c r="M15" s="7"/>
      <c r="N15" s="7"/>
      <c r="P15" s="7"/>
      <c r="Q15" s="7"/>
      <c r="R15" s="7"/>
    </row>
    <row r="16" spans="1:18">
      <c r="A16" s="36"/>
      <c r="B16" s="23" t="s">
        <v>24</v>
      </c>
      <c r="C16" s="24">
        <v>445403</v>
      </c>
      <c r="D16" s="12">
        <v>467826.87599999999</v>
      </c>
      <c r="F16" s="39"/>
      <c r="H16" s="7"/>
      <c r="J16" s="7"/>
      <c r="L16" s="7"/>
      <c r="M16" s="7"/>
      <c r="N16" s="7"/>
      <c r="P16" s="7"/>
      <c r="Q16" s="7"/>
      <c r="R16" s="7"/>
    </row>
    <row r="17" spans="1:18">
      <c r="A17" s="36"/>
      <c r="B17" s="23" t="s">
        <v>25</v>
      </c>
      <c r="C17" s="24">
        <v>3563222</v>
      </c>
      <c r="D17" s="12">
        <v>1871307.504</v>
      </c>
      <c r="F17" s="39"/>
      <c r="H17" s="25">
        <f>+(D17/C18)</f>
        <v>163320.35804222582</v>
      </c>
      <c r="J17" s="25">
        <f>+(C17/D18)</f>
        <v>300492.96282654139</v>
      </c>
      <c r="L17" s="13">
        <f>+(C17+D17)</f>
        <v>5434529.5039999997</v>
      </c>
      <c r="M17" s="14">
        <f>+(C18)</f>
        <v>11.457894939932601</v>
      </c>
      <c r="N17" s="14">
        <f>+(L17/M17)</f>
        <v>474304.35804222582</v>
      </c>
      <c r="P17" s="13">
        <f>+(D17+C17)</f>
        <v>5434529.5039999997</v>
      </c>
      <c r="Q17" s="14">
        <f>+(D18)</f>
        <v>11.857921618140717</v>
      </c>
      <c r="R17" s="14">
        <f>+(P17/Q17)</f>
        <v>458303.71282654139</v>
      </c>
    </row>
    <row r="18" spans="1:18" ht="16.5" thickBot="1">
      <c r="A18" s="37"/>
      <c r="B18" s="26" t="s">
        <v>26</v>
      </c>
      <c r="C18" s="16">
        <f>+(C17/C15)</f>
        <v>11.457894939932601</v>
      </c>
      <c r="D18" s="16">
        <f>+(D17/D15)</f>
        <v>11.857921618140717</v>
      </c>
      <c r="F18" s="40"/>
      <c r="H18" s="25"/>
      <c r="J18" s="25"/>
      <c r="L18" s="7"/>
      <c r="M18" s="7"/>
      <c r="N18" s="7"/>
      <c r="P18" s="7"/>
      <c r="Q18" s="7"/>
      <c r="R18" s="7"/>
    </row>
    <row r="19" spans="1:18" ht="16.5" thickBot="1">
      <c r="H19" s="25"/>
      <c r="J19" s="25"/>
      <c r="L19" s="7"/>
      <c r="M19" s="7"/>
      <c r="N19" s="7"/>
      <c r="P19" s="7"/>
      <c r="Q19" s="7"/>
      <c r="R19" s="7"/>
    </row>
    <row r="20" spans="1:18" ht="16.5" thickBot="1">
      <c r="B20" s="27" t="s">
        <v>27</v>
      </c>
      <c r="C20" s="28">
        <f>+(C5+C10+C15)</f>
        <v>1235796</v>
      </c>
      <c r="D20" s="28">
        <f>+(D5+D10+D15)</f>
        <v>629762.66</v>
      </c>
      <c r="F20" s="29">
        <f>+(H22-(C20+D20))/H22</f>
        <v>1.4087786412547645E-2</v>
      </c>
      <c r="H20" s="30">
        <f>SUM(H6:H17)</f>
        <v>609119.8015566055</v>
      </c>
      <c r="J20" s="30">
        <f>SUM(J6:J17)</f>
        <v>1283095.9903664566</v>
      </c>
      <c r="L20" s="13">
        <f>SUM(L6:L17)</f>
        <v>60980576.504000001</v>
      </c>
      <c r="M20" s="31">
        <f>+(L20/N20)</f>
        <v>33.053311404536203</v>
      </c>
      <c r="N20" s="13">
        <f>SUM(N6:N17)</f>
        <v>1844915.8015566054</v>
      </c>
      <c r="P20" s="13">
        <f>SUM(P6:P17)</f>
        <v>60980576.504000001</v>
      </c>
      <c r="Q20" s="31">
        <f>+(P20/R20)</f>
        <v>31.879351509435207</v>
      </c>
      <c r="R20" s="13">
        <f>SUM(R6:R17)</f>
        <v>1912854.9865875351</v>
      </c>
    </row>
    <row r="22" spans="1:18">
      <c r="C22" s="32"/>
      <c r="D22" s="32"/>
      <c r="H22" s="41">
        <f>+(H20+J20)</f>
        <v>1892215.7919230619</v>
      </c>
      <c r="I22" s="41"/>
      <c r="J22" s="41"/>
      <c r="R22" s="33">
        <f>+(R20-N20)/R20</f>
        <v>3.5517164399446098E-2</v>
      </c>
    </row>
    <row r="23" spans="1:18">
      <c r="C23" s="34"/>
      <c r="D23" s="34"/>
    </row>
  </sheetData>
  <mergeCells count="9">
    <mergeCell ref="A15:A18"/>
    <mergeCell ref="F15:F18"/>
    <mergeCell ref="H22:J22"/>
    <mergeCell ref="H1:J1"/>
    <mergeCell ref="L1:R1"/>
    <mergeCell ref="A5:A7"/>
    <mergeCell ref="F5:F7"/>
    <mergeCell ref="A10:A12"/>
    <mergeCell ref="F10:F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68D2D5-7D2F-47AA-B6B9-26CFA04D5ADF}"/>
</file>

<file path=customXml/itemProps2.xml><?xml version="1.0" encoding="utf-8"?>
<ds:datastoreItem xmlns:ds="http://schemas.openxmlformats.org/officeDocument/2006/customXml" ds:itemID="{EAEC2749-9D9B-46F0-86F3-99592386E78E}"/>
</file>

<file path=customXml/itemProps3.xml><?xml version="1.0" encoding="utf-8"?>
<ds:datastoreItem xmlns:ds="http://schemas.openxmlformats.org/officeDocument/2006/customXml" ds:itemID="{7CC3B95F-BCB2-4D81-8E71-512B01DD2C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2024-01-15T20:56:38Z</dcterms:created>
  <dcterms:modified xsi:type="dcterms:W3CDTF">2024-02-02T04:02:32Z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