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elhage\Desktop\"/>
    </mc:Choice>
  </mc:AlternateContent>
  <xr:revisionPtr revIDLastSave="0" documentId="13_ncr:1_{293B248F-CDEE-48E3-87CA-252F0BDF1DCE}" xr6:coauthVersionLast="36" xr6:coauthVersionMax="47" xr10:uidLastSave="{00000000-0000-0000-0000-000000000000}"/>
  <bookViews>
    <workbookView xWindow="0" yWindow="0" windowWidth="23040" windowHeight="9060" xr2:uid="{EC8712F3-1463-45C2-9891-B7E2C2B92C35}"/>
  </bookViews>
  <sheets>
    <sheet name="Survey Results Summaries" sheetId="1" r:id="rId1"/>
    <sheet name="Customer Density  IBEW Wages" sheetId="3" r:id="rId2"/>
    <sheet name="Plots" sheetId="2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2" l="1"/>
  <c r="B26" i="2"/>
  <c r="B24" i="2"/>
  <c r="B22" i="2"/>
  <c r="B20" i="2"/>
  <c r="B17" i="2"/>
  <c r="B15" i="2"/>
  <c r="B13" i="2"/>
  <c r="B11" i="2"/>
  <c r="B9" i="2"/>
  <c r="B7" i="2"/>
  <c r="B5" i="2"/>
  <c r="O63" i="1"/>
  <c r="O64" i="1"/>
  <c r="O65" i="1"/>
  <c r="O66" i="1"/>
  <c r="O67" i="1"/>
  <c r="O68" i="1"/>
  <c r="O69" i="1"/>
  <c r="O72" i="1"/>
  <c r="O73" i="1"/>
  <c r="O74" i="1"/>
  <c r="O75" i="1"/>
  <c r="O76" i="1"/>
  <c r="D137" i="1"/>
  <c r="C137" i="1"/>
  <c r="D132" i="1"/>
  <c r="C132" i="1"/>
  <c r="D127" i="1"/>
  <c r="C127" i="1"/>
  <c r="D122" i="1"/>
  <c r="C122" i="1"/>
  <c r="F35" i="3"/>
  <c r="D117" i="1"/>
  <c r="C117" i="1"/>
  <c r="D112" i="1"/>
  <c r="C112" i="1"/>
  <c r="D107" i="1"/>
  <c r="C107" i="1"/>
  <c r="D102" i="1"/>
  <c r="C102" i="1"/>
  <c r="D97" i="1"/>
  <c r="C97" i="1"/>
  <c r="D92" i="1"/>
  <c r="C92" i="1"/>
  <c r="D87" i="1"/>
  <c r="C87" i="1"/>
  <c r="D82" i="1"/>
  <c r="C82" i="1"/>
  <c r="N35" i="1" l="1"/>
  <c r="N53" i="1" s="1"/>
  <c r="N75" i="1" s="1"/>
  <c r="N34" i="1"/>
  <c r="N52" i="1" s="1"/>
  <c r="N74" i="1" s="1"/>
  <c r="N33" i="1"/>
  <c r="N51" i="1" s="1"/>
  <c r="N73" i="1" s="1"/>
  <c r="N32" i="1"/>
  <c r="N50" i="1" s="1"/>
  <c r="N72" i="1" s="1"/>
  <c r="N27" i="1"/>
  <c r="N45" i="1" s="1"/>
  <c r="N67" i="1" s="1"/>
  <c r="N26" i="1"/>
  <c r="N44" i="1" s="1"/>
  <c r="N66" i="1" s="1"/>
  <c r="N25" i="1"/>
  <c r="N43" i="1" s="1"/>
  <c r="N65" i="1" s="1"/>
  <c r="N24" i="1"/>
  <c r="N42" i="1" s="1"/>
  <c r="N64" i="1" s="1"/>
  <c r="N23" i="1"/>
  <c r="N41" i="1" s="1"/>
  <c r="N63" i="1" s="1"/>
  <c r="M36" i="1"/>
  <c r="M54" i="1" s="1"/>
  <c r="M76" i="1" s="1"/>
  <c r="M35" i="1"/>
  <c r="M53" i="1" s="1"/>
  <c r="M75" i="1" s="1"/>
  <c r="M34" i="1"/>
  <c r="M52" i="1" s="1"/>
  <c r="M74" i="1" s="1"/>
  <c r="M32" i="1"/>
  <c r="M50" i="1" s="1"/>
  <c r="M72" i="1" s="1"/>
  <c r="M29" i="1"/>
  <c r="M47" i="1" s="1"/>
  <c r="M69" i="1" s="1"/>
  <c r="M27" i="1"/>
  <c r="M45" i="1" s="1"/>
  <c r="M67" i="1" s="1"/>
  <c r="M24" i="1"/>
  <c r="M42" i="1" s="1"/>
  <c r="M64" i="1" s="1"/>
  <c r="M23" i="1"/>
  <c r="M41" i="1" s="1"/>
  <c r="M63" i="1" s="1"/>
  <c r="M28" i="2" l="1"/>
  <c r="M66" i="2" s="1"/>
  <c r="N20" i="2"/>
  <c r="N7" i="2"/>
  <c r="M26" i="2"/>
  <c r="M5" i="2"/>
  <c r="M33" i="2" s="1"/>
  <c r="M24" i="2"/>
  <c r="N11" i="2"/>
  <c r="N42" i="2" s="1"/>
  <c r="N13" i="2"/>
  <c r="N45" i="2" s="1"/>
  <c r="M17" i="2"/>
  <c r="M51" i="2" s="1"/>
  <c r="M20" i="2"/>
  <c r="N5" i="2"/>
  <c r="N33" i="2" s="1"/>
  <c r="N9" i="2"/>
  <c r="N39" i="2" s="1"/>
  <c r="N22" i="2"/>
  <c r="N24" i="2"/>
  <c r="N60" i="2" s="1"/>
  <c r="M7" i="2"/>
  <c r="M36" i="2" s="1"/>
  <c r="N26" i="2"/>
  <c r="N63" i="2" s="1"/>
  <c r="M13" i="2"/>
  <c r="M45" i="2" s="1"/>
  <c r="L28" i="1"/>
  <c r="L46" i="1" s="1"/>
  <c r="L68" i="1" s="1"/>
  <c r="L35" i="1"/>
  <c r="L53" i="1" s="1"/>
  <c r="L36" i="1"/>
  <c r="L54" i="1" s="1"/>
  <c r="L76" i="1" s="1"/>
  <c r="L34" i="1"/>
  <c r="L52" i="1" s="1"/>
  <c r="L74" i="1" s="1"/>
  <c r="L33" i="1"/>
  <c r="L51" i="1" s="1"/>
  <c r="L73" i="1" s="1"/>
  <c r="L32" i="1"/>
  <c r="L50" i="1" s="1"/>
  <c r="L72" i="1" s="1"/>
  <c r="L25" i="1"/>
  <c r="L43" i="1" s="1"/>
  <c r="L65" i="1" s="1"/>
  <c r="L26" i="1"/>
  <c r="L44" i="1" s="1"/>
  <c r="L66" i="1" s="1"/>
  <c r="L24" i="1"/>
  <c r="L42" i="1" s="1"/>
  <c r="L64" i="1" s="1"/>
  <c r="L23" i="1"/>
  <c r="L41" i="1" s="1"/>
  <c r="L63" i="1" s="1"/>
  <c r="L26" i="2" l="1"/>
  <c r="L75" i="1"/>
  <c r="N57" i="2"/>
  <c r="M60" i="2"/>
  <c r="N54" i="2"/>
  <c r="N36" i="2"/>
  <c r="M54" i="2"/>
  <c r="L28" i="2"/>
  <c r="L5" i="2"/>
  <c r="L33" i="2" s="1"/>
  <c r="L11" i="2"/>
  <c r="L7" i="2"/>
  <c r="L9" i="2"/>
  <c r="L39" i="2" s="1"/>
  <c r="L20" i="2"/>
  <c r="L54" i="2" s="1"/>
  <c r="L22" i="2"/>
  <c r="M63" i="2"/>
  <c r="L24" i="2"/>
  <c r="L15" i="2"/>
  <c r="O33" i="1"/>
  <c r="O34" i="1"/>
  <c r="O35" i="1"/>
  <c r="O36" i="1"/>
  <c r="O32" i="1"/>
  <c r="O24" i="1"/>
  <c r="O25" i="1"/>
  <c r="O26" i="1"/>
  <c r="O27" i="1"/>
  <c r="O28" i="1"/>
  <c r="O29" i="1"/>
  <c r="O23" i="1"/>
  <c r="L36" i="2" l="1"/>
  <c r="L60" i="2"/>
  <c r="L57" i="2"/>
  <c r="L42" i="2"/>
  <c r="L48" i="2"/>
  <c r="L66" i="2"/>
  <c r="L63" i="2"/>
  <c r="F36" i="1"/>
  <c r="F54" i="1" s="1"/>
  <c r="F76" i="1" s="1"/>
  <c r="F35" i="1"/>
  <c r="F53" i="1" s="1"/>
  <c r="F75" i="1" s="1"/>
  <c r="F34" i="1"/>
  <c r="F52" i="1" s="1"/>
  <c r="F74" i="1" s="1"/>
  <c r="F33" i="1"/>
  <c r="F51" i="1" s="1"/>
  <c r="F73" i="1" s="1"/>
  <c r="F32" i="1"/>
  <c r="F50" i="1" s="1"/>
  <c r="F72" i="1" s="1"/>
  <c r="F29" i="1"/>
  <c r="F47" i="1" s="1"/>
  <c r="F69" i="1" s="1"/>
  <c r="F28" i="1"/>
  <c r="F46" i="1" s="1"/>
  <c r="F68" i="1" s="1"/>
  <c r="F27" i="1"/>
  <c r="F45" i="1" s="1"/>
  <c r="F67" i="1" s="1"/>
  <c r="F26" i="1"/>
  <c r="F44" i="1" s="1"/>
  <c r="F66" i="1" s="1"/>
  <c r="F25" i="1"/>
  <c r="F43" i="1" s="1"/>
  <c r="F65" i="1" s="1"/>
  <c r="F24" i="1"/>
  <c r="F42" i="1" s="1"/>
  <c r="F64" i="1" s="1"/>
  <c r="F23" i="1"/>
  <c r="F41" i="1" s="1"/>
  <c r="F63" i="1" s="1"/>
  <c r="D36" i="1"/>
  <c r="D54" i="1" s="1"/>
  <c r="D76" i="1" s="1"/>
  <c r="D35" i="1"/>
  <c r="D53" i="1" s="1"/>
  <c r="D75" i="1" s="1"/>
  <c r="D34" i="1"/>
  <c r="D52" i="1" s="1"/>
  <c r="D74" i="1" s="1"/>
  <c r="D33" i="1"/>
  <c r="D51" i="1" s="1"/>
  <c r="D73" i="1" s="1"/>
  <c r="D32" i="1"/>
  <c r="D50" i="1" s="1"/>
  <c r="D72" i="1" s="1"/>
  <c r="D29" i="1"/>
  <c r="D47" i="1" s="1"/>
  <c r="D69" i="1" s="1"/>
  <c r="D28" i="1"/>
  <c r="D46" i="1" s="1"/>
  <c r="D68" i="1" s="1"/>
  <c r="D27" i="1"/>
  <c r="D45" i="1" s="1"/>
  <c r="D67" i="1" s="1"/>
  <c r="D26" i="1"/>
  <c r="D44" i="1" s="1"/>
  <c r="D66" i="1" s="1"/>
  <c r="D25" i="1"/>
  <c r="D43" i="1" s="1"/>
  <c r="D65" i="1" s="1"/>
  <c r="D24" i="1"/>
  <c r="D42" i="1" s="1"/>
  <c r="D64" i="1" s="1"/>
  <c r="D23" i="1"/>
  <c r="D41" i="1" s="1"/>
  <c r="D63" i="1" s="1"/>
  <c r="C36" i="1"/>
  <c r="C54" i="1" s="1"/>
  <c r="C76" i="1" s="1"/>
  <c r="C35" i="1"/>
  <c r="C53" i="1" s="1"/>
  <c r="C75" i="1" s="1"/>
  <c r="C34" i="1"/>
  <c r="C52" i="1" s="1"/>
  <c r="C74" i="1" s="1"/>
  <c r="C33" i="1"/>
  <c r="C51" i="1" s="1"/>
  <c r="C73" i="1" s="1"/>
  <c r="C32" i="1"/>
  <c r="C50" i="1" s="1"/>
  <c r="C72" i="1" s="1"/>
  <c r="C29" i="1"/>
  <c r="C47" i="1" s="1"/>
  <c r="C69" i="1" s="1"/>
  <c r="C28" i="1"/>
  <c r="C46" i="1" s="1"/>
  <c r="C68" i="1" s="1"/>
  <c r="C27" i="1"/>
  <c r="C45" i="1" s="1"/>
  <c r="C67" i="1" s="1"/>
  <c r="C26" i="1"/>
  <c r="C44" i="1" s="1"/>
  <c r="C66" i="1" s="1"/>
  <c r="C25" i="1"/>
  <c r="C43" i="1" s="1"/>
  <c r="C65" i="1" s="1"/>
  <c r="C24" i="1"/>
  <c r="C42" i="1" s="1"/>
  <c r="C64" i="1" s="1"/>
  <c r="C23" i="1"/>
  <c r="C41" i="1" s="1"/>
  <c r="C63" i="1" s="1"/>
  <c r="E36" i="1"/>
  <c r="E54" i="1" s="1"/>
  <c r="E76" i="1" s="1"/>
  <c r="E35" i="1"/>
  <c r="E53" i="1" s="1"/>
  <c r="E75" i="1" s="1"/>
  <c r="E34" i="1"/>
  <c r="E52" i="1" s="1"/>
  <c r="E74" i="1" s="1"/>
  <c r="E33" i="1"/>
  <c r="E51" i="1" s="1"/>
  <c r="E73" i="1" s="1"/>
  <c r="E32" i="1"/>
  <c r="E50" i="1" s="1"/>
  <c r="E72" i="1" s="1"/>
  <c r="E29" i="1"/>
  <c r="E47" i="1" s="1"/>
  <c r="E69" i="1" s="1"/>
  <c r="E28" i="1"/>
  <c r="E46" i="1" s="1"/>
  <c r="E68" i="1" s="1"/>
  <c r="E27" i="1"/>
  <c r="E45" i="1" s="1"/>
  <c r="E67" i="1" s="1"/>
  <c r="E26" i="1"/>
  <c r="E44" i="1" s="1"/>
  <c r="E66" i="1" s="1"/>
  <c r="E25" i="1"/>
  <c r="E43" i="1" s="1"/>
  <c r="E65" i="1" s="1"/>
  <c r="E24" i="1"/>
  <c r="E42" i="1" s="1"/>
  <c r="E64" i="1" s="1"/>
  <c r="E23" i="1"/>
  <c r="E41" i="1" s="1"/>
  <c r="E63" i="1" s="1"/>
  <c r="F5" i="2" l="1"/>
  <c r="F33" i="2" s="1"/>
  <c r="F15" i="2"/>
  <c r="E24" i="2"/>
  <c r="E60" i="2" s="1"/>
  <c r="E26" i="2"/>
  <c r="D9" i="2"/>
  <c r="F17" i="2"/>
  <c r="E15" i="2"/>
  <c r="D5" i="2"/>
  <c r="D33" i="2" s="1"/>
  <c r="E28" i="2"/>
  <c r="E66" i="2" s="1"/>
  <c r="D11" i="2"/>
  <c r="F20" i="2"/>
  <c r="F54" i="2" s="1"/>
  <c r="F7" i="2"/>
  <c r="F22" i="2"/>
  <c r="F57" i="2" s="1"/>
  <c r="E17" i="2"/>
  <c r="E22" i="2"/>
  <c r="D13" i="2"/>
  <c r="D45" i="2" s="1"/>
  <c r="D15" i="2"/>
  <c r="D48" i="2" s="1"/>
  <c r="F24" i="2"/>
  <c r="E13" i="2"/>
  <c r="E45" i="2" s="1"/>
  <c r="F26" i="2"/>
  <c r="D17" i="2"/>
  <c r="D51" i="2" s="1"/>
  <c r="F28" i="2"/>
  <c r="F9" i="2"/>
  <c r="D7" i="2"/>
  <c r="D36" i="2" s="1"/>
  <c r="D20" i="2"/>
  <c r="D54" i="2" s="1"/>
  <c r="E5" i="2"/>
  <c r="E33" i="2" s="1"/>
  <c r="D22" i="2"/>
  <c r="E20" i="2"/>
  <c r="E54" i="2" s="1"/>
  <c r="E7" i="2"/>
  <c r="E36" i="2" s="1"/>
  <c r="D24" i="2"/>
  <c r="F13" i="2"/>
  <c r="E9" i="2"/>
  <c r="E39" i="2" s="1"/>
  <c r="D26" i="2"/>
  <c r="D63" i="2" s="1"/>
  <c r="F11" i="2"/>
  <c r="E11" i="2"/>
  <c r="D28" i="2"/>
  <c r="D66" i="2" s="1"/>
  <c r="C22" i="2"/>
  <c r="C20" i="2"/>
  <c r="C24" i="2"/>
  <c r="C26" i="2"/>
  <c r="C15" i="2"/>
  <c r="C28" i="2"/>
  <c r="C13" i="2"/>
  <c r="C17" i="2"/>
  <c r="C7" i="2"/>
  <c r="C9" i="2"/>
  <c r="C11" i="2"/>
  <c r="C5" i="2"/>
  <c r="C33" i="2" s="1"/>
  <c r="J23" i="1"/>
  <c r="J41" i="1" s="1"/>
  <c r="J63" i="1" s="1"/>
  <c r="I34" i="1"/>
  <c r="I52" i="1" s="1"/>
  <c r="I74" i="1" s="1"/>
  <c r="I36" i="1"/>
  <c r="I54" i="1" s="1"/>
  <c r="I76" i="1" s="1"/>
  <c r="I33" i="1"/>
  <c r="I51" i="1" s="1"/>
  <c r="I73" i="1" s="1"/>
  <c r="H33" i="1"/>
  <c r="H51" i="1" s="1"/>
  <c r="H73" i="1" s="1"/>
  <c r="H32" i="1"/>
  <c r="H50" i="1" s="1"/>
  <c r="H72" i="1" s="1"/>
  <c r="I25" i="1"/>
  <c r="I43" i="1" s="1"/>
  <c r="I65" i="1" s="1"/>
  <c r="I26" i="1"/>
  <c r="I44" i="1" s="1"/>
  <c r="I66" i="1" s="1"/>
  <c r="I28" i="1"/>
  <c r="I46" i="1" s="1"/>
  <c r="I68" i="1" s="1"/>
  <c r="I29" i="1"/>
  <c r="I47" i="1" s="1"/>
  <c r="I69" i="1" s="1"/>
  <c r="I24" i="1"/>
  <c r="I42" i="1" s="1"/>
  <c r="I64" i="1" s="1"/>
  <c r="I23" i="1"/>
  <c r="I41" i="1" s="1"/>
  <c r="I63" i="1" s="1"/>
  <c r="H25" i="1"/>
  <c r="H43" i="1" s="1"/>
  <c r="H65" i="1" s="1"/>
  <c r="H26" i="1"/>
  <c r="H44" i="1" s="1"/>
  <c r="H66" i="1" s="1"/>
  <c r="H27" i="1"/>
  <c r="H45" i="1" s="1"/>
  <c r="H67" i="1" s="1"/>
  <c r="H24" i="1"/>
  <c r="H42" i="1" s="1"/>
  <c r="H64" i="1" s="1"/>
  <c r="H23" i="1"/>
  <c r="H41" i="1" s="1"/>
  <c r="H63" i="1" s="1"/>
  <c r="F39" i="2" l="1"/>
  <c r="D39" i="2"/>
  <c r="F60" i="2"/>
  <c r="D42" i="2"/>
  <c r="E42" i="2"/>
  <c r="F42" i="2"/>
  <c r="D57" i="2"/>
  <c r="F66" i="2"/>
  <c r="F45" i="2"/>
  <c r="F48" i="2"/>
  <c r="I5" i="2"/>
  <c r="I33" i="2" s="1"/>
  <c r="I9" i="2"/>
  <c r="F51" i="2"/>
  <c r="I7" i="2"/>
  <c r="I36" i="2" s="1"/>
  <c r="I17" i="2"/>
  <c r="E48" i="2"/>
  <c r="E51" i="2"/>
  <c r="I15" i="2"/>
  <c r="I22" i="2"/>
  <c r="I57" i="2" s="1"/>
  <c r="E57" i="2"/>
  <c r="D60" i="2"/>
  <c r="F63" i="2"/>
  <c r="F36" i="2"/>
  <c r="E63" i="2"/>
  <c r="I28" i="2"/>
  <c r="I24" i="2"/>
  <c r="H5" i="2"/>
  <c r="H33" i="2" s="1"/>
  <c r="I11" i="2"/>
  <c r="H22" i="2"/>
  <c r="H7" i="2"/>
  <c r="H13" i="2"/>
  <c r="H11" i="2"/>
  <c r="H9" i="2"/>
  <c r="J5" i="2"/>
  <c r="J33" i="2" s="1"/>
  <c r="J36" i="1"/>
  <c r="J54" i="1" s="1"/>
  <c r="J76" i="1" s="1"/>
  <c r="K36" i="1"/>
  <c r="K54" i="1" s="1"/>
  <c r="K76" i="1" s="1"/>
  <c r="J35" i="1"/>
  <c r="J53" i="1" s="1"/>
  <c r="J75" i="1" s="1"/>
  <c r="K35" i="1"/>
  <c r="K53" i="1" s="1"/>
  <c r="K75" i="1" s="1"/>
  <c r="J34" i="1"/>
  <c r="J52" i="1" s="1"/>
  <c r="J74" i="1" s="1"/>
  <c r="K34" i="1"/>
  <c r="J33" i="1"/>
  <c r="J51" i="1" s="1"/>
  <c r="J73" i="1" s="1"/>
  <c r="K33" i="1"/>
  <c r="K51" i="1" s="1"/>
  <c r="K73" i="1" s="1"/>
  <c r="J32" i="1"/>
  <c r="J50" i="1" s="1"/>
  <c r="J72" i="1" s="1"/>
  <c r="K32" i="1"/>
  <c r="K50" i="1" s="1"/>
  <c r="K72" i="1" s="1"/>
  <c r="G33" i="1"/>
  <c r="G51" i="1" s="1"/>
  <c r="G34" i="1"/>
  <c r="G52" i="1" s="1"/>
  <c r="G74" i="1" s="1"/>
  <c r="G35" i="1"/>
  <c r="G53" i="1" s="1"/>
  <c r="G75" i="1" s="1"/>
  <c r="G36" i="1"/>
  <c r="G54" i="1" s="1"/>
  <c r="G76" i="1" s="1"/>
  <c r="G32" i="1"/>
  <c r="G50" i="1" s="1"/>
  <c r="G72" i="1" s="1"/>
  <c r="K24" i="1"/>
  <c r="K42" i="1" s="1"/>
  <c r="K64" i="1" s="1"/>
  <c r="K25" i="1"/>
  <c r="K43" i="1" s="1"/>
  <c r="K65" i="1" s="1"/>
  <c r="K26" i="1"/>
  <c r="K44" i="1" s="1"/>
  <c r="K66" i="1" s="1"/>
  <c r="K27" i="1"/>
  <c r="K45" i="1" s="1"/>
  <c r="K67" i="1" s="1"/>
  <c r="K28" i="1"/>
  <c r="K46" i="1" s="1"/>
  <c r="K68" i="1" s="1"/>
  <c r="K29" i="1"/>
  <c r="K47" i="1" s="1"/>
  <c r="K69" i="1" s="1"/>
  <c r="J24" i="1"/>
  <c r="J42" i="1" s="1"/>
  <c r="J25" i="1"/>
  <c r="J43" i="1" s="1"/>
  <c r="J26" i="1"/>
  <c r="J44" i="1" s="1"/>
  <c r="J27" i="1"/>
  <c r="J45" i="1" s="1"/>
  <c r="J28" i="1"/>
  <c r="J46" i="1" s="1"/>
  <c r="J29" i="1"/>
  <c r="J47" i="1" s="1"/>
  <c r="J69" i="1" s="1"/>
  <c r="K23" i="1"/>
  <c r="K41" i="1" s="1"/>
  <c r="K63" i="1" s="1"/>
  <c r="G25" i="1"/>
  <c r="G43" i="1" s="1"/>
  <c r="G65" i="1" s="1"/>
  <c r="G26" i="1"/>
  <c r="G44" i="1" s="1"/>
  <c r="G66" i="1" s="1"/>
  <c r="G27" i="1"/>
  <c r="G45" i="1" s="1"/>
  <c r="G67" i="1" s="1"/>
  <c r="G28" i="1"/>
  <c r="G46" i="1" s="1"/>
  <c r="G68" i="1" s="1"/>
  <c r="G29" i="1"/>
  <c r="G47" i="1" s="1"/>
  <c r="G69" i="1" s="1"/>
  <c r="G24" i="1"/>
  <c r="G42" i="1" s="1"/>
  <c r="G64" i="1" s="1"/>
  <c r="G23" i="1"/>
  <c r="G41" i="1" s="1"/>
  <c r="P75" i="1" l="1"/>
  <c r="R75" i="1" s="1"/>
  <c r="P51" i="1"/>
  <c r="G73" i="1"/>
  <c r="P73" i="1" s="1"/>
  <c r="R73" i="1" s="1"/>
  <c r="J13" i="2"/>
  <c r="J67" i="1"/>
  <c r="J68" i="1"/>
  <c r="J15" i="2" s="1"/>
  <c r="J48" i="2" s="1"/>
  <c r="J65" i="1"/>
  <c r="P65" i="1" s="1"/>
  <c r="R65" i="1" s="1"/>
  <c r="P76" i="1"/>
  <c r="R76" i="1" s="1"/>
  <c r="J11" i="2"/>
  <c r="J42" i="2" s="1"/>
  <c r="J66" i="1"/>
  <c r="P66" i="1" s="1"/>
  <c r="R66" i="1" s="1"/>
  <c r="J64" i="1"/>
  <c r="P64" i="1" s="1"/>
  <c r="R64" i="1" s="1"/>
  <c r="P41" i="1"/>
  <c r="C83" i="1" s="1"/>
  <c r="G63" i="1"/>
  <c r="P63" i="1" s="1"/>
  <c r="P68" i="1"/>
  <c r="R68" i="1" s="1"/>
  <c r="P69" i="1"/>
  <c r="R69" i="1" s="1"/>
  <c r="P67" i="1"/>
  <c r="R67" i="1" s="1"/>
  <c r="P72" i="1"/>
  <c r="R72" i="1" s="1"/>
  <c r="H42" i="2"/>
  <c r="I39" i="2"/>
  <c r="I51" i="2"/>
  <c r="I60" i="2"/>
  <c r="R51" i="1"/>
  <c r="C123" i="1"/>
  <c r="I42" i="2"/>
  <c r="J20" i="2"/>
  <c r="J54" i="2" s="1"/>
  <c r="H57" i="2"/>
  <c r="I48" i="2"/>
  <c r="J22" i="2"/>
  <c r="J17" i="2"/>
  <c r="H39" i="2"/>
  <c r="H36" i="2"/>
  <c r="K5" i="2"/>
  <c r="K33" i="2" s="1"/>
  <c r="J24" i="2"/>
  <c r="J60" i="2" s="1"/>
  <c r="I66" i="2"/>
  <c r="H20" i="2"/>
  <c r="K7" i="2"/>
  <c r="K13" i="2"/>
  <c r="J26" i="2"/>
  <c r="K28" i="2"/>
  <c r="K9" i="2"/>
  <c r="H45" i="2"/>
  <c r="P42" i="1"/>
  <c r="P46" i="1"/>
  <c r="P45" i="1"/>
  <c r="P50" i="1"/>
  <c r="C118" i="1" s="1"/>
  <c r="P44" i="1"/>
  <c r="P54" i="1"/>
  <c r="P47" i="1"/>
  <c r="P43" i="1"/>
  <c r="P53" i="1"/>
  <c r="J28" i="2"/>
  <c r="K22" i="2"/>
  <c r="J45" i="2"/>
  <c r="K17" i="2"/>
  <c r="K26" i="2"/>
  <c r="K20" i="2"/>
  <c r="G28" i="2"/>
  <c r="G26" i="2"/>
  <c r="K52" i="1"/>
  <c r="G17" i="2"/>
  <c r="G15" i="2"/>
  <c r="G24" i="2"/>
  <c r="G22" i="2"/>
  <c r="R41" i="1" l="1"/>
  <c r="J7" i="2"/>
  <c r="J36" i="2" s="1"/>
  <c r="J9" i="2"/>
  <c r="J39" i="2" s="1"/>
  <c r="P52" i="1"/>
  <c r="K74" i="1"/>
  <c r="P74" i="1" s="1"/>
  <c r="R74" i="1" s="1"/>
  <c r="D83" i="1"/>
  <c r="R63" i="1"/>
  <c r="K66" i="2"/>
  <c r="J63" i="2"/>
  <c r="K36" i="2"/>
  <c r="J57" i="2"/>
  <c r="K39" i="2"/>
  <c r="R47" i="1"/>
  <c r="C113" i="1"/>
  <c r="K45" i="2"/>
  <c r="G5" i="2"/>
  <c r="G33" i="2" s="1"/>
  <c r="G13" i="2"/>
  <c r="D98" i="1"/>
  <c r="G11" i="2"/>
  <c r="K11" i="2"/>
  <c r="R45" i="1"/>
  <c r="C103" i="1"/>
  <c r="H54" i="2"/>
  <c r="R44" i="1"/>
  <c r="C98" i="1"/>
  <c r="K15" i="2"/>
  <c r="G7" i="2"/>
  <c r="R52" i="1"/>
  <c r="C128" i="1"/>
  <c r="R54" i="1"/>
  <c r="C138" i="1"/>
  <c r="G20" i="2"/>
  <c r="G9" i="2"/>
  <c r="J51" i="2"/>
  <c r="R50" i="1"/>
  <c r="R42" i="1"/>
  <c r="C88" i="1"/>
  <c r="R53" i="1"/>
  <c r="C133" i="1"/>
  <c r="R43" i="1"/>
  <c r="C93" i="1"/>
  <c r="R46" i="1"/>
  <c r="C108" i="1"/>
  <c r="D103" i="1"/>
  <c r="C51" i="2"/>
  <c r="C60" i="2"/>
  <c r="C45" i="2"/>
  <c r="C42" i="2"/>
  <c r="C48" i="2"/>
  <c r="C57" i="2"/>
  <c r="C54" i="2"/>
  <c r="C39" i="2"/>
  <c r="C63" i="2"/>
  <c r="C66" i="2"/>
  <c r="C36" i="2"/>
  <c r="J66" i="2"/>
  <c r="K57" i="2"/>
  <c r="K51" i="2"/>
  <c r="K63" i="2"/>
  <c r="K54" i="2"/>
  <c r="D88" i="1" l="1"/>
  <c r="K48" i="2"/>
  <c r="I67" i="2"/>
  <c r="J67" i="2"/>
  <c r="K67" i="2"/>
  <c r="L67" i="2"/>
  <c r="M67" i="2"/>
  <c r="N67" i="2"/>
  <c r="B67" i="2"/>
  <c r="F67" i="2"/>
  <c r="G67" i="2"/>
  <c r="C67" i="2"/>
  <c r="D67" i="2"/>
  <c r="E67" i="2"/>
  <c r="H67" i="2"/>
  <c r="D138" i="1"/>
  <c r="D40" i="2"/>
  <c r="E40" i="2"/>
  <c r="F40" i="2"/>
  <c r="G40" i="2"/>
  <c r="H40" i="2"/>
  <c r="I40" i="2"/>
  <c r="C40" i="2"/>
  <c r="J40" i="2"/>
  <c r="K40" i="2"/>
  <c r="L40" i="2"/>
  <c r="M40" i="2"/>
  <c r="N40" i="2"/>
  <c r="B40" i="2"/>
  <c r="K49" i="2"/>
  <c r="L49" i="2"/>
  <c r="M49" i="2"/>
  <c r="N49" i="2"/>
  <c r="B49" i="2"/>
  <c r="C49" i="2"/>
  <c r="H49" i="2"/>
  <c r="I49" i="2"/>
  <c r="J49" i="2"/>
  <c r="D49" i="2"/>
  <c r="E49" i="2"/>
  <c r="F49" i="2"/>
  <c r="G49" i="2"/>
  <c r="E64" i="2"/>
  <c r="F64" i="2"/>
  <c r="G64" i="2"/>
  <c r="H64" i="2"/>
  <c r="I64" i="2"/>
  <c r="J64" i="2"/>
  <c r="K64" i="2"/>
  <c r="L64" i="2"/>
  <c r="B64" i="2"/>
  <c r="M64" i="2"/>
  <c r="C64" i="2"/>
  <c r="D64" i="2"/>
  <c r="N64" i="2"/>
  <c r="D133" i="1"/>
  <c r="K42" i="2"/>
  <c r="I55" i="2"/>
  <c r="J55" i="2"/>
  <c r="K55" i="2"/>
  <c r="L55" i="2"/>
  <c r="M55" i="2"/>
  <c r="N55" i="2"/>
  <c r="G55" i="2"/>
  <c r="F55" i="2"/>
  <c r="H55" i="2"/>
  <c r="C55" i="2"/>
  <c r="B55" i="2"/>
  <c r="D55" i="2"/>
  <c r="E55" i="2"/>
  <c r="D118" i="1"/>
  <c r="C43" i="2"/>
  <c r="D43" i="2"/>
  <c r="E43" i="2"/>
  <c r="F43" i="2"/>
  <c r="G43" i="2"/>
  <c r="N43" i="2"/>
  <c r="B43" i="2"/>
  <c r="H43" i="2"/>
  <c r="I43" i="2"/>
  <c r="J43" i="2"/>
  <c r="K43" i="2"/>
  <c r="L43" i="2"/>
  <c r="M43" i="2"/>
  <c r="K24" i="2"/>
  <c r="D93" i="1"/>
  <c r="N46" i="2"/>
  <c r="B46" i="2"/>
  <c r="C46" i="2"/>
  <c r="D46" i="2"/>
  <c r="E46" i="2"/>
  <c r="F46" i="2"/>
  <c r="L46" i="2"/>
  <c r="M46" i="2"/>
  <c r="K46" i="2"/>
  <c r="G46" i="2"/>
  <c r="H46" i="2"/>
  <c r="I46" i="2"/>
  <c r="J46" i="2"/>
  <c r="H52" i="2"/>
  <c r="I52" i="2"/>
  <c r="J52" i="2"/>
  <c r="K52" i="2"/>
  <c r="L52" i="2"/>
  <c r="M52" i="2"/>
  <c r="N52" i="2"/>
  <c r="F52" i="2"/>
  <c r="G52" i="2"/>
  <c r="B52" i="2"/>
  <c r="E52" i="2"/>
  <c r="C52" i="2"/>
  <c r="D52" i="2"/>
  <c r="J34" i="2"/>
  <c r="K34" i="2"/>
  <c r="L34" i="2"/>
  <c r="M34" i="2"/>
  <c r="N34" i="2"/>
  <c r="B34" i="2"/>
  <c r="G34" i="2"/>
  <c r="H34" i="2"/>
  <c r="I34" i="2"/>
  <c r="C34" i="2"/>
  <c r="D34" i="2"/>
  <c r="E34" i="2"/>
  <c r="F34" i="2"/>
  <c r="M58" i="2"/>
  <c r="N58" i="2"/>
  <c r="C58" i="2"/>
  <c r="J58" i="2"/>
  <c r="L58" i="2"/>
  <c r="D58" i="2"/>
  <c r="E58" i="2"/>
  <c r="K58" i="2"/>
  <c r="F58" i="2"/>
  <c r="B58" i="2"/>
  <c r="G58" i="2"/>
  <c r="H58" i="2"/>
  <c r="I58" i="2"/>
  <c r="D123" i="1"/>
  <c r="G37" i="2"/>
  <c r="H37" i="2"/>
  <c r="I37" i="2"/>
  <c r="J37" i="2"/>
  <c r="K37" i="2"/>
  <c r="L37" i="2"/>
  <c r="M37" i="2"/>
  <c r="F37" i="2"/>
  <c r="N37" i="2"/>
  <c r="B37" i="2"/>
  <c r="D37" i="2"/>
  <c r="E37" i="2"/>
  <c r="C37" i="2"/>
  <c r="D113" i="1"/>
  <c r="D108" i="1"/>
  <c r="B51" i="2"/>
  <c r="B39" i="2"/>
  <c r="B48" i="2"/>
  <c r="B63" i="2"/>
  <c r="B45" i="2"/>
  <c r="B60" i="2"/>
  <c r="B66" i="2"/>
  <c r="B42" i="2"/>
  <c r="B33" i="2"/>
  <c r="B54" i="2"/>
  <c r="B36" i="2"/>
  <c r="B57" i="2"/>
  <c r="C61" i="2" l="1"/>
  <c r="D61" i="2"/>
  <c r="E61" i="2"/>
  <c r="F61" i="2"/>
  <c r="G61" i="2"/>
  <c r="I61" i="2"/>
  <c r="B61" i="2"/>
  <c r="H61" i="2"/>
  <c r="N61" i="2"/>
  <c r="J61" i="2"/>
  <c r="K61" i="2"/>
  <c r="L61" i="2"/>
  <c r="M61" i="2"/>
  <c r="D128" i="1"/>
  <c r="G36" i="2"/>
  <c r="G60" i="2"/>
  <c r="G63" i="2"/>
  <c r="G39" i="2"/>
  <c r="G66" i="2"/>
  <c r="G54" i="2"/>
  <c r="G51" i="2"/>
  <c r="G45" i="2"/>
  <c r="G57" i="2"/>
  <c r="G48" i="2"/>
  <c r="G42" i="2"/>
  <c r="K60" i="2" l="1"/>
</calcChain>
</file>

<file path=xl/sharedStrings.xml><?xml version="1.0" encoding="utf-8"?>
<sst xmlns="http://schemas.openxmlformats.org/spreadsheetml/2006/main" count="836" uniqueCount="55">
  <si>
    <t>Wood Poles Installed / Replaced</t>
  </si>
  <si>
    <t>UG Cable Installed / Replaced</t>
  </si>
  <si>
    <t>Pole Top Transformers Installed / Replaced</t>
  </si>
  <si>
    <t>Padmount Transformers Installed / Replaced</t>
  </si>
  <si>
    <t>Network Transformers / Protectors Installed / Replaced</t>
  </si>
  <si>
    <t>Breakers Installed / Replaced</t>
  </si>
  <si>
    <t>Cable Chambers / Manholes Installed / Replaced</t>
  </si>
  <si>
    <t>Vegetation Management (Inspected / Trimmed)</t>
  </si>
  <si>
    <t>Pole Test and Treat</t>
  </si>
  <si>
    <t xml:space="preserve">Overhead Line Patrol </t>
  </si>
  <si>
    <t>Substation Maintenance (Inspection, Test)</t>
  </si>
  <si>
    <t>Building Vault Inspections</t>
  </si>
  <si>
    <t>Asset Category / Capital</t>
  </si>
  <si>
    <t>Maintenance Programs / OM&amp;A</t>
  </si>
  <si>
    <t>Numbers without USD to CAD or metric conversion (except THESL)</t>
  </si>
  <si>
    <t>Units</t>
  </si>
  <si>
    <t>Each</t>
  </si>
  <si>
    <t>Total MVA</t>
  </si>
  <si>
    <t>THESL</t>
  </si>
  <si>
    <t>Numbers with USD to CAD Conversion</t>
  </si>
  <si>
    <t>METRIC CONVERSION</t>
  </si>
  <si>
    <t>Kilometers</t>
  </si>
  <si>
    <t>Meters</t>
  </si>
  <si>
    <t>Peer Group Median</t>
  </si>
  <si>
    <t>Padmount / Vault Transformers Installed / Replaced</t>
  </si>
  <si>
    <t>Feet / Meters</t>
  </si>
  <si>
    <t>Mile / Kilometer</t>
  </si>
  <si>
    <t>USD to CAD</t>
  </si>
  <si>
    <t>Adjusted for Accounting Practices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</si>
  <si>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</si>
  <si>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</si>
  <si>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</si>
  <si>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</si>
  <si>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</si>
  <si>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</si>
  <si>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</si>
  <si>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</si>
  <si>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</si>
  <si>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3rd</t>
  </si>
  <si>
    <t>2nd</t>
  </si>
  <si>
    <t>Quartile</t>
  </si>
  <si>
    <t>J</t>
  </si>
  <si>
    <t>K</t>
  </si>
  <si>
    <t>L</t>
  </si>
  <si>
    <t xml:space="preserve">Quartile </t>
  </si>
  <si>
    <t xml:space="preserve">3rd </t>
  </si>
  <si>
    <t>Median</t>
  </si>
  <si>
    <t>Unit Cost</t>
  </si>
  <si>
    <t>Percent from Median</t>
  </si>
  <si>
    <t>Metric Conversion</t>
  </si>
  <si>
    <t>Accounting Adjustments</t>
  </si>
  <si>
    <t>Peer Group Panel</t>
  </si>
  <si>
    <t>Customer Density</t>
  </si>
  <si>
    <t>Comparator</t>
  </si>
  <si>
    <t>IBEW Average Annual Wage ($CAD)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</si>
</sst>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-&quot;$&quot;* #,##0_-;\-&quot;$&quot;* #,##0_-;_-&quot;$&quot;* &quot;-&quot;??_-;_-@_-"/>
    <numFmt numFmtId="166" formatCode="_(&quot;$&quot;* #,##0_);_(&quot;$&quot;* \(#,##0\);_(&quot;$&quot;* &quot;-&quot;??_);_(@_)"/>
    <numFmt numFmtId="167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166" fontId="0" fillId="0" borderId="0" xfId="1" applyNumberFormat="1" applyFont="1"/>
    <xf numFmtId="166" fontId="0" fillId="0" borderId="0" xfId="1" applyNumberFormat="1" applyFont="1" applyAlignment="1">
      <alignment horizontal="center" vertical="center"/>
    </xf>
    <xf numFmtId="0" fontId="0" fillId="0" borderId="14" xfId="0" applyBorder="1"/>
    <xf numFmtId="0" fontId="0" fillId="0" borderId="10" xfId="0" applyBorder="1"/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left"/>
    </xf>
    <xf numFmtId="166" fontId="5" fillId="0" borderId="0" xfId="1" applyNumberFormat="1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horizontal="left"/>
    </xf>
    <xf numFmtId="0" fontId="7" fillId="0" borderId="14" xfId="0" applyFont="1" applyBorder="1" applyAlignment="1">
      <alignment horizontal="center" vertical="center"/>
    </xf>
    <xf numFmtId="166" fontId="7" fillId="0" borderId="14" xfId="1" applyNumberFormat="1" applyFont="1" applyBorder="1" applyAlignment="1">
      <alignment horizontal="center" vertical="center"/>
    </xf>
    <xf numFmtId="165" fontId="9" fillId="0" borderId="14" xfId="1" applyNumberFormat="1" applyFont="1" applyBorder="1" applyAlignment="1">
      <alignment horizontal="center" vertical="center"/>
    </xf>
    <xf numFmtId="165" fontId="7" fillId="0" borderId="14" xfId="1" applyNumberFormat="1" applyFont="1" applyBorder="1" applyAlignment="1">
      <alignment horizontal="center" vertical="center"/>
    </xf>
    <xf numFmtId="166" fontId="7" fillId="0" borderId="14" xfId="1" applyNumberFormat="1" applyFont="1" applyBorder="1"/>
    <xf numFmtId="0" fontId="9" fillId="0" borderId="10" xfId="0" applyFont="1" applyBorder="1" applyAlignment="1">
      <alignment horizontal="left"/>
    </xf>
    <xf numFmtId="0" fontId="7" fillId="0" borderId="10" xfId="0" applyFont="1" applyBorder="1" applyAlignment="1">
      <alignment horizontal="center" vertical="center"/>
    </xf>
    <xf numFmtId="166" fontId="7" fillId="0" borderId="10" xfId="1" applyNumberFormat="1" applyFont="1" applyBorder="1" applyAlignment="1">
      <alignment horizontal="center" vertical="center"/>
    </xf>
    <xf numFmtId="165" fontId="9" fillId="0" borderId="10" xfId="1" applyNumberFormat="1" applyFont="1" applyBorder="1" applyAlignment="1">
      <alignment horizontal="center" vertical="center"/>
    </xf>
    <xf numFmtId="165" fontId="7" fillId="0" borderId="10" xfId="1" applyNumberFormat="1" applyFont="1" applyBorder="1" applyAlignment="1">
      <alignment horizontal="center" vertical="center"/>
    </xf>
    <xf numFmtId="166" fontId="7" fillId="0" borderId="10" xfId="1" applyNumberFormat="1" applyFont="1" applyBorder="1"/>
    <xf numFmtId="166" fontId="7" fillId="0" borderId="10" xfId="1" applyNumberFormat="1" applyFont="1" applyFill="1" applyBorder="1" applyAlignment="1">
      <alignment horizontal="center" vertical="center"/>
    </xf>
    <xf numFmtId="165" fontId="9" fillId="0" borderId="10" xfId="1" applyNumberFormat="1" applyFont="1" applyFill="1" applyBorder="1" applyAlignment="1">
      <alignment horizontal="center" vertical="center"/>
    </xf>
    <xf numFmtId="165" fontId="7" fillId="0" borderId="10" xfId="1" applyNumberFormat="1" applyFont="1" applyFill="1" applyBorder="1" applyAlignment="1">
      <alignment horizontal="center" vertical="center"/>
    </xf>
    <xf numFmtId="166" fontId="7" fillId="0" borderId="10" xfId="1" applyNumberFormat="1" applyFont="1" applyFill="1" applyBorder="1"/>
    <xf numFmtId="0" fontId="7" fillId="0" borderId="11" xfId="0" applyFont="1" applyBorder="1" applyAlignment="1">
      <alignment horizontal="center" vertical="center"/>
    </xf>
    <xf numFmtId="166" fontId="7" fillId="0" borderId="11" xfId="1" applyNumberFormat="1" applyFont="1" applyBorder="1" applyAlignment="1">
      <alignment horizontal="center" vertical="center"/>
    </xf>
    <xf numFmtId="165" fontId="9" fillId="0" borderId="11" xfId="1" applyNumberFormat="1" applyFont="1" applyBorder="1" applyAlignment="1">
      <alignment horizontal="center" vertical="center"/>
    </xf>
    <xf numFmtId="165" fontId="7" fillId="0" borderId="11" xfId="1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/>
    </xf>
    <xf numFmtId="0" fontId="7" fillId="0" borderId="12" xfId="0" applyFont="1" applyBorder="1" applyAlignment="1">
      <alignment horizontal="center" vertical="center"/>
    </xf>
    <xf numFmtId="166" fontId="7" fillId="0" borderId="12" xfId="1" applyNumberFormat="1" applyFont="1" applyBorder="1" applyAlignment="1">
      <alignment horizontal="center" vertical="center"/>
    </xf>
    <xf numFmtId="165" fontId="9" fillId="0" borderId="12" xfId="1" applyNumberFormat="1" applyFont="1" applyBorder="1" applyAlignment="1">
      <alignment horizontal="center" vertical="center"/>
    </xf>
    <xf numFmtId="165" fontId="7" fillId="0" borderId="12" xfId="1" applyNumberFormat="1" applyFont="1" applyBorder="1" applyAlignment="1">
      <alignment horizontal="center" vertical="center"/>
    </xf>
    <xf numFmtId="166" fontId="7" fillId="0" borderId="12" xfId="1" applyNumberFormat="1" applyFont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166" fontId="7" fillId="0" borderId="4" xfId="1" applyNumberFormat="1" applyFont="1" applyBorder="1" applyAlignment="1">
      <alignment horizontal="center" vertical="center"/>
    </xf>
    <xf numFmtId="166" fontId="7" fillId="0" borderId="5" xfId="1" applyNumberFormat="1" applyFont="1" applyBorder="1" applyAlignment="1">
      <alignment horizontal="center" vertical="center"/>
    </xf>
    <xf numFmtId="165" fontId="7" fillId="0" borderId="17" xfId="1" applyNumberFormat="1" applyFont="1" applyBorder="1" applyAlignment="1">
      <alignment horizontal="center" vertical="center"/>
    </xf>
    <xf numFmtId="165" fontId="7" fillId="0" borderId="25" xfId="1" applyNumberFormat="1" applyFont="1" applyBorder="1" applyAlignment="1">
      <alignment horizontal="center" vertical="center"/>
    </xf>
    <xf numFmtId="165" fontId="9" fillId="0" borderId="5" xfId="1" applyNumberFormat="1" applyFont="1" applyBorder="1" applyAlignment="1">
      <alignment horizontal="center" vertical="center"/>
    </xf>
    <xf numFmtId="166" fontId="7" fillId="0" borderId="5" xfId="1" applyNumberFormat="1" applyFont="1" applyBorder="1"/>
    <xf numFmtId="0" fontId="7" fillId="0" borderId="10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166" fontId="7" fillId="0" borderId="1" xfId="1" applyNumberFormat="1" applyFont="1" applyBorder="1" applyAlignment="1">
      <alignment horizontal="center" vertical="center"/>
    </xf>
    <xf numFmtId="166" fontId="7" fillId="0" borderId="2" xfId="1" applyNumberFormat="1" applyFont="1" applyBorder="1" applyAlignment="1">
      <alignment horizontal="center" vertical="center"/>
    </xf>
    <xf numFmtId="165" fontId="7" fillId="0" borderId="15" xfId="1" applyNumberFormat="1" applyFont="1" applyBorder="1" applyAlignment="1">
      <alignment horizontal="center" vertical="center"/>
    </xf>
    <xf numFmtId="165" fontId="7" fillId="0" borderId="26" xfId="1" applyNumberFormat="1" applyFont="1" applyBorder="1" applyAlignment="1">
      <alignment horizontal="center" vertical="center"/>
    </xf>
    <xf numFmtId="165" fontId="9" fillId="0" borderId="2" xfId="1" applyNumberFormat="1" applyFont="1" applyBorder="1" applyAlignment="1">
      <alignment horizontal="center" vertical="center"/>
    </xf>
    <xf numFmtId="166" fontId="7" fillId="0" borderId="2" xfId="1" applyNumberFormat="1" applyFont="1" applyBorder="1"/>
    <xf numFmtId="0" fontId="7" fillId="0" borderId="12" xfId="0" applyFont="1" applyBorder="1" applyAlignment="1">
      <alignment horizontal="left"/>
    </xf>
    <xf numFmtId="0" fontId="7" fillId="0" borderId="21" xfId="0" applyFont="1" applyBorder="1" applyAlignment="1">
      <alignment horizontal="center" vertical="center"/>
    </xf>
    <xf numFmtId="166" fontId="7" fillId="0" borderId="21" xfId="1" applyNumberFormat="1" applyFont="1" applyBorder="1" applyAlignment="1">
      <alignment horizontal="center" vertical="center"/>
    </xf>
    <xf numFmtId="166" fontId="7" fillId="0" borderId="8" xfId="1" applyNumberFormat="1" applyFont="1" applyBorder="1" applyAlignment="1">
      <alignment horizontal="center" vertical="center"/>
    </xf>
    <xf numFmtId="165" fontId="7" fillId="0" borderId="18" xfId="1" applyNumberFormat="1" applyFont="1" applyBorder="1" applyAlignment="1">
      <alignment horizontal="center" vertical="center"/>
    </xf>
    <xf numFmtId="165" fontId="7" fillId="0" borderId="27" xfId="1" applyNumberFormat="1" applyFont="1" applyBorder="1" applyAlignment="1">
      <alignment horizontal="center" vertical="center"/>
    </xf>
    <xf numFmtId="165" fontId="9" fillId="0" borderId="8" xfId="1" applyNumberFormat="1" applyFont="1" applyBorder="1" applyAlignment="1">
      <alignment horizontal="center" vertical="center"/>
    </xf>
    <xf numFmtId="166" fontId="7" fillId="0" borderId="8" xfId="1" applyNumberFormat="1" applyFont="1" applyBorder="1"/>
    <xf numFmtId="0" fontId="6" fillId="0" borderId="0" xfId="0" applyFont="1" applyAlignment="1">
      <alignment horizontal="left"/>
    </xf>
    <xf numFmtId="0" fontId="7" fillId="0" borderId="4" xfId="0" applyFont="1" applyBorder="1" applyAlignment="1">
      <alignment horizontal="left"/>
    </xf>
    <xf numFmtId="165" fontId="7" fillId="0" borderId="6" xfId="1" applyNumberFormat="1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165" fontId="7" fillId="0" borderId="2" xfId="1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left"/>
    </xf>
    <xf numFmtId="165" fontId="7" fillId="0" borderId="8" xfId="1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165" fontId="7" fillId="0" borderId="4" xfId="1" applyNumberFormat="1" applyFont="1" applyBorder="1" applyAlignment="1">
      <alignment horizontal="center" vertical="center"/>
    </xf>
    <xf numFmtId="166" fontId="7" fillId="0" borderId="14" xfId="0" applyNumberFormat="1" applyFont="1" applyBorder="1"/>
    <xf numFmtId="165" fontId="7" fillId="0" borderId="1" xfId="1" applyNumberFormat="1" applyFont="1" applyBorder="1" applyAlignment="1">
      <alignment horizontal="center" vertical="center"/>
    </xf>
    <xf numFmtId="166" fontId="7" fillId="0" borderId="10" xfId="0" applyNumberFormat="1" applyFont="1" applyBorder="1"/>
    <xf numFmtId="165" fontId="7" fillId="0" borderId="1" xfId="1" applyNumberFormat="1" applyFont="1" applyFill="1" applyBorder="1" applyAlignment="1">
      <alignment horizontal="center" vertical="center"/>
    </xf>
    <xf numFmtId="165" fontId="7" fillId="0" borderId="21" xfId="1" applyNumberFormat="1" applyFont="1" applyBorder="1" applyAlignment="1">
      <alignment horizontal="center" vertical="center"/>
    </xf>
    <xf numFmtId="166" fontId="7" fillId="0" borderId="12" xfId="0" applyNumberFormat="1" applyFont="1" applyBorder="1"/>
    <xf numFmtId="2" fontId="7" fillId="0" borderId="28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166" fontId="7" fillId="0" borderId="4" xfId="0" applyNumberFormat="1" applyFont="1" applyBorder="1"/>
    <xf numFmtId="166" fontId="7" fillId="0" borderId="1" xfId="0" applyNumberFormat="1" applyFont="1" applyBorder="1"/>
    <xf numFmtId="0" fontId="7" fillId="0" borderId="20" xfId="0" applyFont="1" applyBorder="1" applyAlignment="1">
      <alignment horizontal="center" vertical="center"/>
    </xf>
    <xf numFmtId="166" fontId="7" fillId="0" borderId="20" xfId="1" applyNumberFormat="1" applyFont="1" applyBorder="1" applyAlignment="1">
      <alignment horizontal="center" vertical="center"/>
    </xf>
    <xf numFmtId="166" fontId="7" fillId="0" borderId="21" xfId="0" applyNumberFormat="1" applyFont="1" applyBorder="1"/>
    <xf numFmtId="166" fontId="11" fillId="3" borderId="4" xfId="1" applyNumberFormat="1" applyFont="1" applyFill="1" applyBorder="1"/>
    <xf numFmtId="166" fontId="11" fillId="3" borderId="1" xfId="1" applyNumberFormat="1" applyFont="1" applyFill="1" applyBorder="1"/>
    <xf numFmtId="166" fontId="11" fillId="3" borderId="21" xfId="1" applyNumberFormat="1" applyFont="1" applyFill="1" applyBorder="1"/>
    <xf numFmtId="166" fontId="11" fillId="3" borderId="25" xfId="1" applyNumberFormat="1" applyFont="1" applyFill="1" applyBorder="1"/>
    <xf numFmtId="166" fontId="11" fillId="3" borderId="26" xfId="1" applyNumberFormat="1" applyFont="1" applyFill="1" applyBorder="1"/>
    <xf numFmtId="166" fontId="11" fillId="3" borderId="27" xfId="1" applyNumberFormat="1" applyFont="1" applyFill="1" applyBorder="1"/>
    <xf numFmtId="166" fontId="11" fillId="3" borderId="4" xfId="0" applyNumberFormat="1" applyFont="1" applyFill="1" applyBorder="1"/>
    <xf numFmtId="166" fontId="11" fillId="3" borderId="1" xfId="0" applyNumberFormat="1" applyFont="1" applyFill="1" applyBorder="1"/>
    <xf numFmtId="166" fontId="11" fillId="3" borderId="21" xfId="0" applyNumberFormat="1" applyFont="1" applyFill="1" applyBorder="1"/>
    <xf numFmtId="0" fontId="12" fillId="0" borderId="0" xfId="0" applyFont="1"/>
    <xf numFmtId="166" fontId="0" fillId="0" borderId="0" xfId="0" applyNumberFormat="1"/>
    <xf numFmtId="166" fontId="7" fillId="2" borderId="1" xfId="1" applyNumberFormat="1" applyFont="1" applyFill="1" applyBorder="1" applyAlignment="1">
      <alignment horizontal="center" vertical="center"/>
    </xf>
    <xf numFmtId="166" fontId="7" fillId="2" borderId="2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66" fontId="10" fillId="4" borderId="14" xfId="0" applyNumberFormat="1" applyFont="1" applyFill="1" applyBorder="1"/>
    <xf numFmtId="166" fontId="10" fillId="4" borderId="10" xfId="0" applyNumberFormat="1" applyFont="1" applyFill="1" applyBorder="1"/>
    <xf numFmtId="166" fontId="10" fillId="4" borderId="12" xfId="0" applyNumberFormat="1" applyFont="1" applyFill="1" applyBorder="1"/>
    <xf numFmtId="166" fontId="0" fillId="0" borderId="0" xfId="1" applyNumberFormat="1" applyFont="1" applyBorder="1"/>
    <xf numFmtId="166" fontId="0" fillId="0" borderId="0" xfId="1" applyNumberFormat="1" applyFont="1" applyFill="1" applyAlignment="1">
      <alignment horizontal="center" vertical="center"/>
    </xf>
    <xf numFmtId="166" fontId="5" fillId="0" borderId="0" xfId="1" applyNumberFormat="1" applyFont="1" applyFill="1" applyAlignment="1">
      <alignment horizontal="center" vertical="center"/>
    </xf>
    <xf numFmtId="166" fontId="0" fillId="0" borderId="0" xfId="1" applyNumberFormat="1" applyFont="1" applyFill="1"/>
    <xf numFmtId="0" fontId="3" fillId="0" borderId="9" xfId="0" applyFont="1" applyBorder="1" applyAlignment="1">
      <alignment horizontal="left"/>
    </xf>
    <xf numFmtId="166" fontId="5" fillId="0" borderId="0" xfId="1" applyNumberFormat="1" applyFont="1" applyFill="1"/>
    <xf numFmtId="0" fontId="4" fillId="0" borderId="22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166" fontId="0" fillId="0" borderId="0" xfId="1" applyNumberFormat="1" applyFont="1" applyBorder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166" fontId="14" fillId="0" borderId="0" xfId="0" applyNumberFormat="1" applyFont="1" applyAlignment="1">
      <alignment horizontal="left"/>
    </xf>
    <xf numFmtId="1" fontId="0" fillId="0" borderId="0" xfId="0" applyNumberFormat="1"/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left"/>
    </xf>
    <xf numFmtId="166" fontId="14" fillId="5" borderId="0" xfId="0" applyNumberFormat="1" applyFont="1" applyFill="1" applyAlignment="1">
      <alignment horizontal="left"/>
    </xf>
    <xf numFmtId="166" fontId="0" fillId="5" borderId="0" xfId="0" applyNumberFormat="1" applyFill="1"/>
    <xf numFmtId="166" fontId="0" fillId="5" borderId="0" xfId="0" applyNumberFormat="1" applyFill="1" applyAlignment="1">
      <alignment horizontal="left"/>
    </xf>
    <xf numFmtId="1" fontId="5" fillId="0" borderId="0" xfId="0" applyNumberFormat="1" applyFont="1"/>
    <xf numFmtId="167" fontId="7" fillId="2" borderId="10" xfId="0" applyNumberFormat="1" applyFont="1" applyFill="1" applyBorder="1" applyAlignment="1">
      <alignment horizontal="center" vertical="center"/>
    </xf>
    <xf numFmtId="167" fontId="7" fillId="2" borderId="12" xfId="0" applyNumberFormat="1" applyFont="1" applyFill="1" applyBorder="1" applyAlignment="1">
      <alignment horizontal="center" vertical="center"/>
    </xf>
    <xf numFmtId="167" fontId="7" fillId="2" borderId="14" xfId="0" applyNumberFormat="1" applyFont="1" applyFill="1" applyBorder="1" applyAlignment="1">
      <alignment horizontal="center" vertical="center"/>
    </xf>
    <xf numFmtId="166" fontId="7" fillId="0" borderId="0" xfId="0" applyNumberFormat="1" applyFont="1"/>
    <xf numFmtId="166" fontId="7" fillId="2" borderId="4" xfId="1" applyNumberFormat="1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3" fontId="16" fillId="0" borderId="34" xfId="0" applyNumberFormat="1" applyFont="1" applyBorder="1" applyAlignment="1">
      <alignment horizontal="center" vertical="center" wrapText="1"/>
    </xf>
    <xf numFmtId="3" fontId="17" fillId="0" borderId="34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/>
    <xf numFmtId="0" fontId="10" fillId="3" borderId="16" xfId="0" applyFont="1" applyFill="1" applyBorder="1" applyAlignment="1">
      <alignment horizontal="center" vertical="center"/>
    </xf>
    <xf numFmtId="0" fontId="11" fillId="3" borderId="19" xfId="0" applyFont="1" applyFill="1" applyBorder="1"/>
    <xf numFmtId="0" fontId="7" fillId="0" borderId="22" xfId="0" applyFont="1" applyBorder="1"/>
    <xf numFmtId="0" fontId="7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7" fillId="2" borderId="29" xfId="0" applyFont="1" applyFill="1" applyBorder="1"/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7" fillId="2" borderId="22" xfId="0" applyFont="1" applyFill="1" applyBorder="1"/>
    <xf numFmtId="0" fontId="10" fillId="4" borderId="14" xfId="0" applyFont="1" applyFill="1" applyBorder="1" applyAlignment="1">
      <alignment horizontal="center" vertical="center" wrapText="1"/>
    </xf>
    <xf numFmtId="0" fontId="11" fillId="4" borderId="11" xfId="0" applyFont="1" applyFill="1" applyBorder="1"/>
    <xf numFmtId="0" fontId="0" fillId="0" borderId="19" xfId="0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Wood Poles Installed / Replaced</a:t>
            </a:r>
          </a:p>
          <a:p>
            <a:pPr>
              <a:defRPr/>
            </a:pPr>
            <a:r>
              <a:rPr lang="en-US" sz="1200" b="1"/>
              <a:t>($CAD per Pole)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'Survey Results Summaries'!$B$82</c:f>
              <c:strCache>
                <c:ptCount val="1"/>
                <c:pt idx="0">
                  <c:v>THESL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Summaries'!$C$84:$D$84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Summaries'!$C$82:$D$82</c:f>
              <c:numCache>
                <c:formatCode>_("$"* #,##0_);_("$"* \(#,##0\);_("$"* "-"??_);_(@_)</c:formatCode>
                <c:ptCount val="2"/>
                <c:pt idx="0">
                  <c:v>8317.4425020657745</c:v>
                </c:pt>
                <c:pt idx="1">
                  <c:v>8317.4425020657745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0E-4A2D-AD82-5A14D1E2221D}"/>
            </c:ext>
          </c:extLst>
        </c:ser>
        <c:ser>
          <c:idx val="1"/>
          <c:order val="1"/>
          <c:tx>
            <c:strRef>
              <c:f>'Survey Results Summaries'!$B$83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Summaries'!$C$84:$D$84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Summaries'!$C$83:$D$83</c:f>
              <c:numCache>
                <c:formatCode>_("$"* #,##0_);_("$"* \(#,##0\);_("$"* "-"??_);_(@_)</c:formatCode>
                <c:ptCount val="2"/>
                <c:pt idx="0">
                  <c:v>8087.1840000000002</c:v>
                </c:pt>
                <c:pt idx="1">
                  <c:v>8181.053100000001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0E-4A2D-AD82-5A14D1E22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1866623"/>
        <c:axId val="754180559"/>
      </c:barChart>
      <c:catAx>
        <c:axId val="851866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180559"/>
        <c:crosses val="autoZero"/>
        <c:auto val="1"/>
        <c:lblAlgn val="ctr"/>
        <c:lblOffset val="100"/>
        <c:noMultiLvlLbl val="0"/>
      </c:catAx>
      <c:valAx>
        <c:axId val="75418055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1866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Overhead Line</a:t>
            </a:r>
            <a:r>
              <a:rPr lang="en-US" sz="1200" b="1" baseline="0"/>
              <a:t> Patrol</a:t>
            </a:r>
          </a:p>
          <a:p>
            <a:pPr>
              <a:defRPr/>
            </a:pPr>
            <a:r>
              <a:rPr lang="en-US" sz="1200" b="1" baseline="0"/>
              <a:t>($CAD per Kilometer)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'Survey Results Summaries'!$B$127</c:f>
              <c:strCache>
                <c:ptCount val="1"/>
                <c:pt idx="0">
                  <c:v>THESL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Summaries'!$C$129:$D$129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Summaries'!$C$127:$D$127</c:f>
              <c:numCache>
                <c:formatCode>_("$"* #,##0_);_("$"* \(#,##0\);_("$"* "-"??_);_(@_)</c:formatCode>
                <c:ptCount val="2"/>
                <c:pt idx="0">
                  <c:v>23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1-4EDA-8D89-CEA088BC8E2A}"/>
            </c:ext>
          </c:extLst>
        </c:ser>
        <c:ser>
          <c:idx val="1"/>
          <c:order val="1"/>
          <c:tx>
            <c:strRef>
              <c:f>'Survey Results Summaries'!$B$128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Summaries'!$C$129:$D$129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Summaries'!$C$128:$D$128</c:f>
              <c:numCache>
                <c:formatCode>_("$"* #,##0_);_("$"* \(#,##0\);_("$"* "-"??_);_(@_)</c:formatCode>
                <c:ptCount val="2"/>
                <c:pt idx="0">
                  <c:v>26.195031055900618</c:v>
                </c:pt>
                <c:pt idx="1">
                  <c:v>26.195031055900618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1-4EDA-8D89-CEA088BC8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5084639"/>
        <c:axId val="765050911"/>
      </c:barChart>
      <c:catAx>
        <c:axId val="765084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050911"/>
        <c:crosses val="autoZero"/>
        <c:auto val="1"/>
        <c:lblAlgn val="ctr"/>
        <c:lblOffset val="100"/>
        <c:noMultiLvlLbl val="0"/>
      </c:catAx>
      <c:valAx>
        <c:axId val="76505091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084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Substation Maintenance (Inspection, Test)</a:t>
            </a:r>
          </a:p>
          <a:p>
            <a:pPr>
              <a:defRPr/>
            </a:pPr>
            <a:r>
              <a:rPr lang="en-US" sz="1200" b="1"/>
              <a:t>($CAD per MVA)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'Survey Results Summaries'!$B$137</c:f>
              <c:strCache>
                <c:ptCount val="1"/>
                <c:pt idx="0">
                  <c:v>THESL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Summaries'!$C$134:$D$134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Summaries'!$C$132:$D$132</c:f>
              <c:numCache>
                <c:formatCode>_("$"* #,##0_);_("$"* \(#,##0\);_("$"* "-"??_);_(@_)</c:formatCode>
                <c:ptCount val="2"/>
                <c:pt idx="0">
                  <c:v>1712.4713281548452</c:v>
                </c:pt>
                <c:pt idx="1">
                  <c:v>1712.4713281548452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F-4328-B7A7-22888577FD07}"/>
            </c:ext>
          </c:extLst>
        </c:ser>
        <c:ser>
          <c:idx val="1"/>
          <c:order val="1"/>
          <c:tx>
            <c:strRef>
              <c:f>'Survey Results Summaries'!$B$138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Summaries'!$C$134:$D$134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Summaries'!$C$133:$D$133</c:f>
              <c:numCache>
                <c:formatCode>_("$"* #,##0_);_("$"* \(#,##0\);_("$"* "-"??_);_(@_)</c:formatCode>
                <c:ptCount val="2"/>
                <c:pt idx="0">
                  <c:v>1680.57</c:v>
                </c:pt>
                <c:pt idx="1">
                  <c:v>1680.57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8F-4328-B7A7-22888577F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1223119"/>
        <c:axId val="765049471"/>
      </c:barChart>
      <c:catAx>
        <c:axId val="76122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049471"/>
        <c:crosses val="autoZero"/>
        <c:auto val="1"/>
        <c:lblAlgn val="ctr"/>
        <c:lblOffset val="100"/>
        <c:noMultiLvlLbl val="0"/>
      </c:catAx>
      <c:valAx>
        <c:axId val="76504947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223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Building Vault Inspection</a:t>
            </a:r>
          </a:p>
          <a:p>
            <a:pPr>
              <a:defRPr/>
            </a:pPr>
            <a:r>
              <a:rPr lang="en-US" sz="1200" b="1"/>
              <a:t>($CAD per Building Vault)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'Survey Results Summaries'!$B$137</c:f>
              <c:strCache>
                <c:ptCount val="1"/>
                <c:pt idx="0">
                  <c:v>THESL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Summaries'!$C$139:$D$139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Summaries'!$C$137:$D$137</c:f>
              <c:numCache>
                <c:formatCode>_("$"* #,##0_);_("$"* \(#,##0\);_("$"* "-"??_);_(@_)</c:formatCode>
                <c:ptCount val="2"/>
                <c:pt idx="0">
                  <c:v>258</c:v>
                </c:pt>
                <c:pt idx="1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E-4A86-91CD-4707460EF781}"/>
            </c:ext>
          </c:extLst>
        </c:ser>
        <c:ser>
          <c:idx val="1"/>
          <c:order val="1"/>
          <c:tx>
            <c:strRef>
              <c:f>'Survey Results Summaries'!$B$138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Summaries'!$C$139:$D$139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Summaries'!$C$138:$D$138</c:f>
              <c:numCache>
                <c:formatCode>_("$"* #,##0_);_("$"* \(#,##0\);_("$"* "-"??_);_(@_)</c:formatCode>
                <c:ptCount val="2"/>
                <c:pt idx="0">
                  <c:v>268.38</c:v>
                </c:pt>
                <c:pt idx="1">
                  <c:v>268.38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9E-4A86-91CD-4707460EF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1226367"/>
        <c:axId val="1002735391"/>
      </c:barChart>
      <c:catAx>
        <c:axId val="761226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735391"/>
        <c:crosses val="autoZero"/>
        <c:auto val="1"/>
        <c:lblAlgn val="ctr"/>
        <c:lblOffset val="100"/>
        <c:noMultiLvlLbl val="0"/>
      </c:catAx>
      <c:valAx>
        <c:axId val="100273539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226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Customer Density</a:t>
            </a:r>
          </a:p>
          <a:p>
            <a:pPr>
              <a:defRPr/>
            </a:pPr>
            <a:r>
              <a:rPr lang="en-US" sz="1200" b="1"/>
              <a:t>(Customers per KM</a:t>
            </a:r>
            <a:r>
              <a:rPr lang="en-US" sz="1200" b="1" baseline="30000"/>
              <a:t>2</a:t>
            </a:r>
            <a:r>
              <a:rPr lang="en-US" sz="1200" b="1" baseline="0"/>
              <a:t>)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5B-433E-AC56-09F27CF57D4F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5B-433E-AC56-09F27CF57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'Customer Density  IBEW Wages'!$E$4:$E$16</c:f>
              <c:strCache>
                <c:ptCount val="2"/>
                <c:pt idx="1">
                  <c:v>THESL</c:v>
                </c:pt>
              </c:strCache>
            </c:strRef>
          </c:cat>
          <c:val>
            <c:numRef>
              <c:f>'Customer Density  IBEW Wages'!$F$4:$F$16</c:f>
              <c:numCache>
                <c:formatCode>0</c:formatCode>
                <c:ptCount val="13"/>
                <c:pt idx="0">
                  <c:v>1316</c:v>
                </c:pt>
                <c:pt idx="1">
                  <c:v>1247.0999999999999</c:v>
                </c:pt>
                <c:pt idx="2">
                  <c:v>571.4</c:v>
                </c:pt>
                <c:pt idx="3">
                  <c:v>504.1</c:v>
                </c:pt>
                <c:pt idx="4">
                  <c:v>365.6</c:v>
                </c:pt>
                <c:pt idx="5">
                  <c:v>317.2</c:v>
                </c:pt>
                <c:pt idx="6">
                  <c:v>221.1</c:v>
                </c:pt>
                <c:pt idx="7">
                  <c:v>218.2</c:v>
                </c:pt>
                <c:pt idx="8">
                  <c:v>111.8</c:v>
                </c:pt>
                <c:pt idx="9">
                  <c:v>89</c:v>
                </c:pt>
                <c:pt idx="10">
                  <c:v>33.9</c:v>
                </c:pt>
                <c:pt idx="11">
                  <c:v>5.2</c:v>
                </c:pt>
                <c:pt idx="1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B-433E-AC56-09F27CF57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3069007"/>
        <c:axId val="1109254655"/>
      </c:barChart>
      <c:catAx>
        <c:axId val="1113069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254655"/>
        <c:crosses val="autoZero"/>
        <c:auto val="1"/>
        <c:lblAlgn val="ctr"/>
        <c:lblOffset val="100"/>
        <c:noMultiLvlLbl val="0"/>
      </c:catAx>
      <c:valAx>
        <c:axId val="1109254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3069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IBEW Average</a:t>
            </a:r>
            <a:r>
              <a:rPr lang="en-US" sz="1200" b="1" baseline="0"/>
              <a:t> Annual Wage</a:t>
            </a:r>
          </a:p>
          <a:p>
            <a:pPr>
              <a:defRPr/>
            </a:pPr>
            <a:r>
              <a:rPr lang="en-US" sz="1200" b="1" baseline="0"/>
              <a:t>($CAD)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38-4A2E-809D-2A40442C909A}"/>
              </c:ext>
            </c:extLst>
          </c:dPt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38-4A2E-809D-2A40442C90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'Customer Density  IBEW Wages'!$E$21:$E$33</c:f>
              <c:strCache>
                <c:ptCount val="6"/>
                <c:pt idx="5">
                  <c:v>THESL</c:v>
                </c:pt>
              </c:strCache>
            </c:strRef>
          </c:cat>
          <c:val>
            <c:numRef>
              <c:f>'Customer Density  IBEW Wages'!$F$21:$F$33</c:f>
              <c:numCache>
                <c:formatCode>_("$"* #,##0_);_("$"* \(#,##0\);_("$"* "-"??_);_(@_)</c:formatCode>
                <c:ptCount val="13"/>
                <c:pt idx="0">
                  <c:v>173936</c:v>
                </c:pt>
                <c:pt idx="1">
                  <c:v>146587</c:v>
                </c:pt>
                <c:pt idx="2">
                  <c:v>122739</c:v>
                </c:pt>
                <c:pt idx="3">
                  <c:v>114381</c:v>
                </c:pt>
                <c:pt idx="4">
                  <c:v>112592</c:v>
                </c:pt>
                <c:pt idx="5">
                  <c:v>101260</c:v>
                </c:pt>
                <c:pt idx="6">
                  <c:v>101260</c:v>
                </c:pt>
                <c:pt idx="7">
                  <c:v>97639</c:v>
                </c:pt>
                <c:pt idx="8">
                  <c:v>96620</c:v>
                </c:pt>
                <c:pt idx="9">
                  <c:v>85518</c:v>
                </c:pt>
                <c:pt idx="10">
                  <c:v>84987</c:v>
                </c:pt>
                <c:pt idx="11">
                  <c:v>79161</c:v>
                </c:pt>
                <c:pt idx="12">
                  <c:v>72000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8-4A2E-809D-2A40442C9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9266175"/>
        <c:axId val="978642591"/>
      </c:barChart>
      <c:catAx>
        <c:axId val="959266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8642591"/>
        <c:crosses val="autoZero"/>
        <c:auto val="1"/>
        <c:lblAlgn val="ctr"/>
        <c:lblOffset val="100"/>
        <c:noMultiLvlLbl val="0"/>
      </c:catAx>
      <c:valAx>
        <c:axId val="978642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9266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Network</a:t>
            </a:r>
            <a:r>
              <a:rPr lang="en-US" sz="1200" b="1" baseline="0"/>
              <a:t> Transformers</a:t>
            </a:r>
            <a:r>
              <a:rPr lang="en-US" sz="1200" b="1"/>
              <a:t> Installed / Replaced ($CAD)</a:t>
            </a:r>
          </a:p>
          <a:p>
            <a:pPr>
              <a:defRPr/>
            </a:pPr>
            <a:r>
              <a:rPr lang="en-US" sz="1200" b="1"/>
              <a:t>Unit Cost (per Network Transformer)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Plots!$Q$71</c:f>
              <c:strCache>
                <c:ptCount val="1"/>
                <c:pt idx="0">
                  <c:v>Unit Cost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F0-4C0C-91C1-A179F57DDA8D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50E-492E-A6BA-4A8D53DC3141}"/>
              </c:ext>
            </c:extLst>
          </c:dPt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0E-492E-A6BA-4A8D53DC31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Plots!$B$84:$J$84</c:f>
              <c:strCache>
                <c:ptCount val="9"/>
                <c:pt idx="0">
                  <c:v>L</c:v>
                </c:pt>
                <c:pt idx="1">
                  <c:v>C</c:v>
                </c:pt>
                <c:pt idx="2">
                  <c:v>B</c:v>
                </c:pt>
                <c:pt idx="3">
                  <c:v>A</c:v>
                </c:pt>
                <c:pt idx="4">
                  <c:v>THESL</c:v>
                </c:pt>
                <c:pt idx="5">
                  <c:v>D</c:v>
                </c:pt>
                <c:pt idx="6">
                  <c:v>E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Plots!$B$85:$J$85</c:f>
              <c:numCache>
                <c:formatCode>0</c:formatCode>
                <c:ptCount val="9"/>
                <c:pt idx="0">
                  <c:v>3513.3</c:v>
                </c:pt>
                <c:pt idx="1">
                  <c:v>120482.17200000001</c:v>
                </c:pt>
                <c:pt idx="2">
                  <c:v>123431.796</c:v>
                </c:pt>
                <c:pt idx="3">
                  <c:v>125053.57800000001</c:v>
                </c:pt>
                <c:pt idx="4">
                  <c:v>127649</c:v>
                </c:pt>
                <c:pt idx="5">
                  <c:v>130689.558</c:v>
                </c:pt>
                <c:pt idx="6">
                  <c:v>133553.55600000001</c:v>
                </c:pt>
                <c:pt idx="7">
                  <c:v>136293.28128</c:v>
                </c:pt>
                <c:pt idx="8">
                  <c:v>146596.83678000001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D-48FF-B5FE-87CBEB845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9520112"/>
        <c:axId val="1899521072"/>
      </c:barChart>
      <c:lineChart>
        <c:grouping val="standard"/>
        <c:varyColors val="0"/>
        <c:ser>
          <c:idx val="1"/>
          <c:order val="1"/>
          <c:tx>
            <c:strRef>
              <c:f>Plots!$Q$72</c:f>
              <c:strCache>
                <c:ptCount val="1"/>
                <c:pt idx="0">
                  <c:v>Peer Group Median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Dot"/>
              <a:round/>
            </a:ln>
            <a:effectLst/>
          </c:spPr>
          <c:marker>
            <c:symbol val="none"/>
          </c:marker>
          <c:dLbls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7D-48FF-B5FE-87CBEB845A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Plots!$B$84:$J$84</c:f>
              <c:strCache>
                <c:ptCount val="9"/>
                <c:pt idx="0">
                  <c:v>L</c:v>
                </c:pt>
                <c:pt idx="1">
                  <c:v>C</c:v>
                </c:pt>
                <c:pt idx="2">
                  <c:v>B</c:v>
                </c:pt>
                <c:pt idx="3">
                  <c:v>A</c:v>
                </c:pt>
                <c:pt idx="4">
                  <c:v>THESL</c:v>
                </c:pt>
                <c:pt idx="5">
                  <c:v>D</c:v>
                </c:pt>
                <c:pt idx="6">
                  <c:v>E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Plots!$B$86:$J$86</c:f>
              <c:numCache>
                <c:formatCode>0</c:formatCode>
                <c:ptCount val="9"/>
                <c:pt idx="0">
                  <c:v>130689.558</c:v>
                </c:pt>
                <c:pt idx="1">
                  <c:v>130689.558</c:v>
                </c:pt>
                <c:pt idx="2">
                  <c:v>130689.558</c:v>
                </c:pt>
                <c:pt idx="3">
                  <c:v>130689.558</c:v>
                </c:pt>
                <c:pt idx="4">
                  <c:v>130689.558</c:v>
                </c:pt>
                <c:pt idx="5">
                  <c:v>130689.558</c:v>
                </c:pt>
                <c:pt idx="6">
                  <c:v>130689.558</c:v>
                </c:pt>
                <c:pt idx="7">
                  <c:v>130689.558</c:v>
                </c:pt>
                <c:pt idx="8">
                  <c:v>130689.558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D-48FF-B5FE-87CBEB845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9520112"/>
        <c:axId val="1899521072"/>
      </c:lineChart>
      <c:catAx>
        <c:axId val="189952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521072"/>
        <c:crosses val="autoZero"/>
        <c:auto val="1"/>
        <c:lblAlgn val="ctr"/>
        <c:lblOffset val="100"/>
        <c:noMultiLvlLbl val="0"/>
      </c:catAx>
      <c:valAx>
        <c:axId val="189952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52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Breakers Installed / Replaced ($CAD)</a:t>
            </a:r>
          </a:p>
          <a:p>
            <a:pPr>
              <a:defRPr/>
            </a:pPr>
            <a:r>
              <a:rPr lang="en-US" sz="1200" b="1"/>
              <a:t>Unit Cost (per Breaker)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Plots!$Q$71</c:f>
              <c:strCache>
                <c:ptCount val="1"/>
                <c:pt idx="0">
                  <c:v>Unit Cost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E3C-41FF-9588-7DF2A2481583}"/>
              </c:ext>
            </c:extLst>
          </c:dPt>
          <c:dPt>
            <c:idx val="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48-47D5-98A6-588CD7AD9047}"/>
              </c:ext>
            </c:extLst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3C-41FF-9588-7DF2A24815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Plots!$B$87:$I$87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D</c:v>
                </c:pt>
                <c:pt idx="3">
                  <c:v>THESL</c:v>
                </c:pt>
                <c:pt idx="4">
                  <c:v>C</c:v>
                </c:pt>
                <c:pt idx="5">
                  <c:v>E</c:v>
                </c:pt>
                <c:pt idx="6">
                  <c:v>H</c:v>
                </c:pt>
                <c:pt idx="7">
                  <c:v>I</c:v>
                </c:pt>
              </c:strCache>
            </c:strRef>
          </c:cat>
          <c:val>
            <c:numRef>
              <c:f>Plots!$B$88:$I$88</c:f>
              <c:numCache>
                <c:formatCode>0</c:formatCode>
                <c:ptCount val="8"/>
                <c:pt idx="0">
                  <c:v>31406.850000000002</c:v>
                </c:pt>
                <c:pt idx="1">
                  <c:v>32321.898000000001</c:v>
                </c:pt>
                <c:pt idx="2">
                  <c:v>35760.995999999999</c:v>
                </c:pt>
                <c:pt idx="3">
                  <c:v>37983</c:v>
                </c:pt>
                <c:pt idx="4">
                  <c:v>39301.056000000004</c:v>
                </c:pt>
                <c:pt idx="5">
                  <c:v>42142.05</c:v>
                </c:pt>
                <c:pt idx="6">
                  <c:v>43285.451040000007</c:v>
                </c:pt>
                <c:pt idx="7">
                  <c:v>45836.275139999998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2-42EF-98B9-51071054A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045600"/>
        <c:axId val="1563721792"/>
      </c:barChart>
      <c:lineChart>
        <c:grouping val="standard"/>
        <c:varyColors val="0"/>
        <c:ser>
          <c:idx val="1"/>
          <c:order val="1"/>
          <c:tx>
            <c:strRef>
              <c:f>Plots!$Q$72</c:f>
              <c:strCache>
                <c:ptCount val="1"/>
                <c:pt idx="0">
                  <c:v>Peer Group Median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Dot"/>
              <a:round/>
            </a:ln>
            <a:effectLst/>
          </c:spPr>
          <c:marker>
            <c:symbol val="none"/>
          </c:marker>
          <c:dLbls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52-42EF-98B9-51071054A3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Plots!$B$87:$I$87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D</c:v>
                </c:pt>
                <c:pt idx="3">
                  <c:v>THESL</c:v>
                </c:pt>
                <c:pt idx="4">
                  <c:v>C</c:v>
                </c:pt>
                <c:pt idx="5">
                  <c:v>E</c:v>
                </c:pt>
                <c:pt idx="6">
                  <c:v>H</c:v>
                </c:pt>
                <c:pt idx="7">
                  <c:v>I</c:v>
                </c:pt>
              </c:strCache>
            </c:strRef>
          </c:cat>
          <c:val>
            <c:numRef>
              <c:f>Plots!$B$89:$I$89</c:f>
              <c:numCache>
                <c:formatCode>0</c:formatCode>
                <c:ptCount val="8"/>
                <c:pt idx="0">
                  <c:v>40721.553</c:v>
                </c:pt>
                <c:pt idx="1">
                  <c:v>40721.553</c:v>
                </c:pt>
                <c:pt idx="2">
                  <c:v>40721.553</c:v>
                </c:pt>
                <c:pt idx="3">
                  <c:v>40721.553</c:v>
                </c:pt>
                <c:pt idx="4">
                  <c:v>40721.553</c:v>
                </c:pt>
                <c:pt idx="5">
                  <c:v>40721.553</c:v>
                </c:pt>
                <c:pt idx="6">
                  <c:v>40721.553</c:v>
                </c:pt>
                <c:pt idx="7">
                  <c:v>40721.553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2-42EF-98B9-51071054A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6045600"/>
        <c:axId val="1563721792"/>
      </c:lineChart>
      <c:catAx>
        <c:axId val="190604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721792"/>
        <c:crosses val="autoZero"/>
        <c:auto val="1"/>
        <c:lblAlgn val="ctr"/>
        <c:lblOffset val="100"/>
        <c:noMultiLvlLbl val="0"/>
      </c:catAx>
      <c:valAx>
        <c:axId val="156372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604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Wood Poles Installed / Replaced</a:t>
            </a:r>
          </a:p>
          <a:p>
            <a:pPr>
              <a:defRPr/>
            </a:pPr>
            <a:r>
              <a:rPr lang="en-US" sz="1200" b="1"/>
              <a:t>($CAD</a:t>
            </a:r>
            <a:r>
              <a:rPr lang="en-US" sz="1200" b="1" baseline="0"/>
              <a:t> per Pole)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32239720034994"/>
          <c:y val="0.20875000000000005"/>
          <c:w val="0.87445538057742778"/>
          <c:h val="0.629171041119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Plots!$Q$71</c:f>
              <c:strCache>
                <c:ptCount val="1"/>
                <c:pt idx="0">
                  <c:v>Unit Cost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9CA-46CC-9BEA-1F8FDC99E2CE}"/>
              </c:ext>
            </c:extLst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44-4A17-8B57-43AF6DB1A2D2}"/>
              </c:ext>
            </c:extLst>
          </c:dPt>
          <c:dLbls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CA-46CC-9BEA-1F8FDC99E2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Plots!$B$72:$N$72</c:f>
              <c:strCache>
                <c:ptCount val="13"/>
                <c:pt idx="0">
                  <c:v>G</c:v>
                </c:pt>
                <c:pt idx="1">
                  <c:v>L</c:v>
                </c:pt>
                <c:pt idx="2">
                  <c:v>A</c:v>
                </c:pt>
                <c:pt idx="3">
                  <c:v>B</c:v>
                </c:pt>
                <c:pt idx="4">
                  <c:v>C</c:v>
                </c:pt>
                <c:pt idx="5">
                  <c:v>D</c:v>
                </c:pt>
                <c:pt idx="6">
                  <c:v>I</c:v>
                </c:pt>
                <c:pt idx="7">
                  <c:v>THESL</c:v>
                </c:pt>
                <c:pt idx="8">
                  <c:v>H</c:v>
                </c:pt>
                <c:pt idx="9">
                  <c:v>E</c:v>
                </c:pt>
                <c:pt idx="10">
                  <c:v>K</c:v>
                </c:pt>
                <c:pt idx="11">
                  <c:v>J</c:v>
                </c:pt>
                <c:pt idx="12">
                  <c:v>F</c:v>
                </c:pt>
              </c:strCache>
            </c:strRef>
          </c:cat>
          <c:val>
            <c:numRef>
              <c:f>Plots!$B$73:$N$73</c:f>
              <c:numCache>
                <c:formatCode>0</c:formatCode>
                <c:ptCount val="13"/>
                <c:pt idx="0">
                  <c:v>3110.6</c:v>
                </c:pt>
                <c:pt idx="1">
                  <c:v>5474.7</c:v>
                </c:pt>
                <c:pt idx="2">
                  <c:v>7829.0280000000002</c:v>
                </c:pt>
                <c:pt idx="3">
                  <c:v>7859.7</c:v>
                </c:pt>
                <c:pt idx="4">
                  <c:v>7977.2759999999998</c:v>
                </c:pt>
                <c:pt idx="5">
                  <c:v>8087.1840000000002</c:v>
                </c:pt>
                <c:pt idx="6">
                  <c:v>8181.053100000001</c:v>
                </c:pt>
                <c:pt idx="7">
                  <c:v>8317.4425020657745</c:v>
                </c:pt>
                <c:pt idx="8">
                  <c:v>8675.1662400000005</c:v>
                </c:pt>
                <c:pt idx="9">
                  <c:v>9146.6460000000006</c:v>
                </c:pt>
                <c:pt idx="10">
                  <c:v>15243.9</c:v>
                </c:pt>
                <c:pt idx="11">
                  <c:v>16120</c:v>
                </c:pt>
                <c:pt idx="12">
                  <c:v>20173.920000000002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0-4A8B-ABE3-B66BDA513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6613663"/>
        <c:axId val="1496612223"/>
      </c:barChart>
      <c:lineChart>
        <c:grouping val="standard"/>
        <c:varyColors val="0"/>
        <c:ser>
          <c:idx val="1"/>
          <c:order val="1"/>
          <c:tx>
            <c:strRef>
              <c:f>Plots!$Q$72</c:f>
              <c:strCache>
                <c:ptCount val="1"/>
                <c:pt idx="0">
                  <c:v>Peer Group Median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Dot"/>
              <a:round/>
            </a:ln>
            <a:effectLst/>
          </c:spPr>
          <c:marker>
            <c:symbol val="none"/>
          </c:marker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E0-4A8B-ABE3-B66BDA5136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Plots!$B$72:$N$72</c:f>
              <c:strCache>
                <c:ptCount val="13"/>
                <c:pt idx="0">
                  <c:v>G</c:v>
                </c:pt>
                <c:pt idx="1">
                  <c:v>L</c:v>
                </c:pt>
                <c:pt idx="2">
                  <c:v>A</c:v>
                </c:pt>
                <c:pt idx="3">
                  <c:v>B</c:v>
                </c:pt>
                <c:pt idx="4">
                  <c:v>C</c:v>
                </c:pt>
                <c:pt idx="5">
                  <c:v>D</c:v>
                </c:pt>
                <c:pt idx="6">
                  <c:v>I</c:v>
                </c:pt>
                <c:pt idx="7">
                  <c:v>THESL</c:v>
                </c:pt>
                <c:pt idx="8">
                  <c:v>H</c:v>
                </c:pt>
                <c:pt idx="9">
                  <c:v>E</c:v>
                </c:pt>
                <c:pt idx="10">
                  <c:v>K</c:v>
                </c:pt>
                <c:pt idx="11">
                  <c:v>J</c:v>
                </c:pt>
                <c:pt idx="12">
                  <c:v>F</c:v>
                </c:pt>
              </c:strCache>
            </c:strRef>
          </c:cat>
          <c:val>
            <c:numRef>
              <c:f>Plots!$B$74:$N$74</c:f>
              <c:numCache>
                <c:formatCode>0</c:formatCode>
                <c:ptCount val="13"/>
                <c:pt idx="0">
                  <c:v>8181.053100000001</c:v>
                </c:pt>
                <c:pt idx="1">
                  <c:v>8181.053100000001</c:v>
                </c:pt>
                <c:pt idx="2">
                  <c:v>8181.053100000001</c:v>
                </c:pt>
                <c:pt idx="3">
                  <c:v>8181.053100000001</c:v>
                </c:pt>
                <c:pt idx="4">
                  <c:v>8181.053100000001</c:v>
                </c:pt>
                <c:pt idx="5">
                  <c:v>8181.053100000001</c:v>
                </c:pt>
                <c:pt idx="6">
                  <c:v>8181.053100000001</c:v>
                </c:pt>
                <c:pt idx="7">
                  <c:v>8181.053100000001</c:v>
                </c:pt>
                <c:pt idx="8">
                  <c:v>8181.053100000001</c:v>
                </c:pt>
                <c:pt idx="9">
                  <c:v>8181.053100000001</c:v>
                </c:pt>
                <c:pt idx="10">
                  <c:v>8181.053100000001</c:v>
                </c:pt>
                <c:pt idx="11">
                  <c:v>8181.053100000001</c:v>
                </c:pt>
                <c:pt idx="12">
                  <c:v>8181.053100000001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0-4A8B-ABE3-B66BDA513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613663"/>
        <c:axId val="1496612223"/>
      </c:lineChart>
      <c:catAx>
        <c:axId val="1496613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6612223"/>
        <c:crosses val="autoZero"/>
        <c:auto val="1"/>
        <c:lblAlgn val="ctr"/>
        <c:lblOffset val="100"/>
        <c:noMultiLvlLbl val="0"/>
      </c:catAx>
      <c:valAx>
        <c:axId val="149661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6613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UG Cable Installed</a:t>
            </a:r>
            <a:r>
              <a:rPr lang="en-US" sz="1200" b="1" baseline="0"/>
              <a:t> / Replaced</a:t>
            </a:r>
          </a:p>
          <a:p>
            <a:pPr>
              <a:defRPr/>
            </a:pPr>
            <a:r>
              <a:rPr lang="en-US" sz="1200" b="1" baseline="0"/>
              <a:t>($CAD per Meter)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Plots!$Q$71</c:f>
              <c:strCache>
                <c:ptCount val="1"/>
                <c:pt idx="0">
                  <c:v>Unit Cost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C-47E6-AF31-AE1009A8EBF0}"/>
              </c:ext>
            </c:extLst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43-4295-94D3-12210C4A8661}"/>
              </c:ext>
            </c:extLst>
          </c:dPt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0C-47E6-AF31-AE1009A8EB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Plots!$B$75:$N$75</c:f>
              <c:strCache>
                <c:ptCount val="13"/>
                <c:pt idx="0">
                  <c:v>L</c:v>
                </c:pt>
                <c:pt idx="1">
                  <c:v>G</c:v>
                </c:pt>
                <c:pt idx="2">
                  <c:v>B</c:v>
                </c:pt>
                <c:pt idx="3">
                  <c:v>C</c:v>
                </c:pt>
                <c:pt idx="4">
                  <c:v>A</c:v>
                </c:pt>
                <c:pt idx="5">
                  <c:v>D</c:v>
                </c:pt>
                <c:pt idx="6">
                  <c:v>THESL</c:v>
                </c:pt>
                <c:pt idx="7">
                  <c:v>I</c:v>
                </c:pt>
                <c:pt idx="8">
                  <c:v>E</c:v>
                </c:pt>
                <c:pt idx="9">
                  <c:v>H</c:v>
                </c:pt>
                <c:pt idx="10">
                  <c:v>K</c:v>
                </c:pt>
                <c:pt idx="11">
                  <c:v>J</c:v>
                </c:pt>
                <c:pt idx="12">
                  <c:v>F</c:v>
                </c:pt>
              </c:strCache>
            </c:strRef>
          </c:cat>
          <c:val>
            <c:numRef>
              <c:f>Plots!$B$76:$N$76</c:f>
              <c:numCache>
                <c:formatCode>0</c:formatCode>
                <c:ptCount val="13"/>
                <c:pt idx="0">
                  <c:v>65.100000000000009</c:v>
                </c:pt>
                <c:pt idx="1">
                  <c:v>76.22</c:v>
                </c:pt>
                <c:pt idx="2">
                  <c:v>117.37151999999999</c:v>
                </c:pt>
                <c:pt idx="3">
                  <c:v>121.56335999999999</c:v>
                </c:pt>
                <c:pt idx="4">
                  <c:v>125.7552</c:v>
                </c:pt>
                <c:pt idx="5">
                  <c:v>125.7552</c:v>
                </c:pt>
                <c:pt idx="6">
                  <c:v>130.84979447858552</c:v>
                </c:pt>
                <c:pt idx="7">
                  <c:v>133.84545119999999</c:v>
                </c:pt>
                <c:pt idx="8">
                  <c:v>138.33071999999999</c:v>
                </c:pt>
                <c:pt idx="9">
                  <c:v>139.50443520000002</c:v>
                </c:pt>
                <c:pt idx="10">
                  <c:v>670.14</c:v>
                </c:pt>
                <c:pt idx="11">
                  <c:v>842.4</c:v>
                </c:pt>
                <c:pt idx="12">
                  <c:v>872.56000000000006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C-47E6-AF31-AE1009A8E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399919"/>
        <c:axId val="51816015"/>
      </c:barChart>
      <c:lineChart>
        <c:grouping val="standard"/>
        <c:varyColors val="0"/>
        <c:ser>
          <c:idx val="1"/>
          <c:order val="1"/>
          <c:tx>
            <c:strRef>
              <c:f>Plots!$Q$72</c:f>
              <c:strCache>
                <c:ptCount val="1"/>
                <c:pt idx="0">
                  <c:v>Peer Group Median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Dot"/>
              <a:round/>
            </a:ln>
            <a:effectLst/>
          </c:spPr>
          <c:marker>
            <c:symbol val="none"/>
          </c:marker>
          <c:dLbls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0C-47E6-AF31-AE1009A8EB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Plots!$B$75:$N$75</c:f>
              <c:strCache>
                <c:ptCount val="13"/>
                <c:pt idx="0">
                  <c:v>L</c:v>
                </c:pt>
                <c:pt idx="1">
                  <c:v>G</c:v>
                </c:pt>
                <c:pt idx="2">
                  <c:v>B</c:v>
                </c:pt>
                <c:pt idx="3">
                  <c:v>C</c:v>
                </c:pt>
                <c:pt idx="4">
                  <c:v>A</c:v>
                </c:pt>
                <c:pt idx="5">
                  <c:v>D</c:v>
                </c:pt>
                <c:pt idx="6">
                  <c:v>THESL</c:v>
                </c:pt>
                <c:pt idx="7">
                  <c:v>I</c:v>
                </c:pt>
                <c:pt idx="8">
                  <c:v>E</c:v>
                </c:pt>
                <c:pt idx="9">
                  <c:v>H</c:v>
                </c:pt>
                <c:pt idx="10">
                  <c:v>K</c:v>
                </c:pt>
                <c:pt idx="11">
                  <c:v>J</c:v>
                </c:pt>
                <c:pt idx="12">
                  <c:v>F</c:v>
                </c:pt>
              </c:strCache>
            </c:strRef>
          </c:cat>
          <c:val>
            <c:numRef>
              <c:f>Plots!$B$77:$N$77</c:f>
              <c:numCache>
                <c:formatCode>0</c:formatCode>
                <c:ptCount val="13"/>
                <c:pt idx="0">
                  <c:v>130.84979447858552</c:v>
                </c:pt>
                <c:pt idx="1">
                  <c:v>130.84979447858552</c:v>
                </c:pt>
                <c:pt idx="2">
                  <c:v>130.84979447858552</c:v>
                </c:pt>
                <c:pt idx="3">
                  <c:v>130.84979447858552</c:v>
                </c:pt>
                <c:pt idx="4">
                  <c:v>130.84979447858552</c:v>
                </c:pt>
                <c:pt idx="5">
                  <c:v>130.84979447858552</c:v>
                </c:pt>
                <c:pt idx="6">
                  <c:v>130.84979447858552</c:v>
                </c:pt>
                <c:pt idx="7">
                  <c:v>130.84979447858552</c:v>
                </c:pt>
                <c:pt idx="8">
                  <c:v>130.84979447858552</c:v>
                </c:pt>
                <c:pt idx="9">
                  <c:v>130.84979447858552</c:v>
                </c:pt>
                <c:pt idx="10">
                  <c:v>130.84979447858552</c:v>
                </c:pt>
                <c:pt idx="11">
                  <c:v>130.84979447858552</c:v>
                </c:pt>
                <c:pt idx="12">
                  <c:v>130.84979447858552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C-47E6-AF31-AE1009A8E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99919"/>
        <c:axId val="51816015"/>
      </c:lineChart>
      <c:catAx>
        <c:axId val="1058399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16015"/>
        <c:crosses val="autoZero"/>
        <c:auto val="1"/>
        <c:lblAlgn val="ctr"/>
        <c:lblOffset val="100"/>
        <c:noMultiLvlLbl val="0"/>
      </c:catAx>
      <c:valAx>
        <c:axId val="51816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399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Pole Top Transformers Installed / Replaced</a:t>
            </a:r>
          </a:p>
          <a:p>
            <a:pPr>
              <a:defRPr/>
            </a:pPr>
            <a:r>
              <a:rPr lang="en-US" sz="1200" b="1"/>
              <a:t>($CAD per Transformer)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Plots!$Q$71</c:f>
              <c:strCache>
                <c:ptCount val="1"/>
                <c:pt idx="0">
                  <c:v>Unit Cost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04-4061-BBCC-2EFAB730BDE2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D8-4E35-A3E0-CCD062E9679C}"/>
              </c:ext>
            </c:extLst>
          </c:dPt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D8-4E35-A3E0-CCD062E967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Plots!$B$78:$M$78</c:f>
              <c:strCache>
                <c:ptCount val="12"/>
                <c:pt idx="0">
                  <c:v>L</c:v>
                </c:pt>
                <c:pt idx="1">
                  <c:v>J</c:v>
                </c:pt>
                <c:pt idx="2">
                  <c:v>G</c:v>
                </c:pt>
                <c:pt idx="3">
                  <c:v>D</c:v>
                </c:pt>
                <c:pt idx="4">
                  <c:v>B</c:v>
                </c:pt>
                <c:pt idx="5">
                  <c:v>F</c:v>
                </c:pt>
                <c:pt idx="6">
                  <c:v>THESL</c:v>
                </c:pt>
                <c:pt idx="7">
                  <c:v>A</c:v>
                </c:pt>
                <c:pt idx="8">
                  <c:v>C</c:v>
                </c:pt>
                <c:pt idx="9">
                  <c:v>I</c:v>
                </c:pt>
                <c:pt idx="10">
                  <c:v>E</c:v>
                </c:pt>
                <c:pt idx="11">
                  <c:v>H</c:v>
                </c:pt>
              </c:strCache>
            </c:strRef>
          </c:cat>
          <c:val>
            <c:numRef>
              <c:f>Plots!$B$79:$M$79</c:f>
              <c:numCache>
                <c:formatCode>0</c:formatCode>
                <c:ptCount val="12"/>
                <c:pt idx="0">
                  <c:v>7111.6500000000005</c:v>
                </c:pt>
                <c:pt idx="1">
                  <c:v>7904</c:v>
                </c:pt>
                <c:pt idx="2">
                  <c:v>9698.48</c:v>
                </c:pt>
                <c:pt idx="3">
                  <c:v>16197.372000000001</c:v>
                </c:pt>
                <c:pt idx="4">
                  <c:v>17282.394</c:v>
                </c:pt>
                <c:pt idx="5">
                  <c:v>18154.240000000002</c:v>
                </c:pt>
                <c:pt idx="6">
                  <c:v>18690.775455445546</c:v>
                </c:pt>
                <c:pt idx="7">
                  <c:v>19710.594000000001</c:v>
                </c:pt>
                <c:pt idx="8">
                  <c:v>20761.11</c:v>
                </c:pt>
                <c:pt idx="9">
                  <c:v>21774.896280000001</c:v>
                </c:pt>
                <c:pt idx="10">
                  <c:v>22589.928</c:v>
                </c:pt>
                <c:pt idx="11">
                  <c:v>22947.256800000003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8-4E35-A3E0-CCD062E96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080303"/>
        <c:axId val="1407078863"/>
      </c:barChart>
      <c:lineChart>
        <c:grouping val="standard"/>
        <c:varyColors val="0"/>
        <c:ser>
          <c:idx val="1"/>
          <c:order val="1"/>
          <c:tx>
            <c:strRef>
              <c:f>Plots!$Q$72</c:f>
              <c:strCache>
                <c:ptCount val="1"/>
                <c:pt idx="0">
                  <c:v>Peer Group Median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Dot"/>
              <a:round/>
            </a:ln>
            <a:effectLst/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D8-4E35-A3E0-CCD062E967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Plots!$B$78:$M$78</c:f>
              <c:strCache>
                <c:ptCount val="12"/>
                <c:pt idx="0">
                  <c:v>L</c:v>
                </c:pt>
                <c:pt idx="1">
                  <c:v>J</c:v>
                </c:pt>
                <c:pt idx="2">
                  <c:v>G</c:v>
                </c:pt>
                <c:pt idx="3">
                  <c:v>D</c:v>
                </c:pt>
                <c:pt idx="4">
                  <c:v>B</c:v>
                </c:pt>
                <c:pt idx="5">
                  <c:v>F</c:v>
                </c:pt>
                <c:pt idx="6">
                  <c:v>THESL</c:v>
                </c:pt>
                <c:pt idx="7">
                  <c:v>A</c:v>
                </c:pt>
                <c:pt idx="8">
                  <c:v>C</c:v>
                </c:pt>
                <c:pt idx="9">
                  <c:v>I</c:v>
                </c:pt>
                <c:pt idx="10">
                  <c:v>E</c:v>
                </c:pt>
                <c:pt idx="11">
                  <c:v>H</c:v>
                </c:pt>
              </c:strCache>
            </c:strRef>
          </c:cat>
          <c:val>
            <c:numRef>
              <c:f>Plots!$B$80:$M$80</c:f>
              <c:numCache>
                <c:formatCode>0</c:formatCode>
                <c:ptCount val="12"/>
                <c:pt idx="0">
                  <c:v>18422.507727722776</c:v>
                </c:pt>
                <c:pt idx="1">
                  <c:v>18422.507727722776</c:v>
                </c:pt>
                <c:pt idx="2">
                  <c:v>18422.507727722776</c:v>
                </c:pt>
                <c:pt idx="3">
                  <c:v>18422.507727722776</c:v>
                </c:pt>
                <c:pt idx="4">
                  <c:v>18422.507727722776</c:v>
                </c:pt>
                <c:pt idx="5">
                  <c:v>18422.507727722776</c:v>
                </c:pt>
                <c:pt idx="6">
                  <c:v>18422.507727722776</c:v>
                </c:pt>
                <c:pt idx="7">
                  <c:v>18422.507727722776</c:v>
                </c:pt>
                <c:pt idx="8">
                  <c:v>18422.507727722776</c:v>
                </c:pt>
                <c:pt idx="9">
                  <c:v>18422.507727722776</c:v>
                </c:pt>
                <c:pt idx="10">
                  <c:v>18422.507727722776</c:v>
                </c:pt>
                <c:pt idx="11">
                  <c:v>18422.507727722776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8-4E35-A3E0-CCD062E96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080303"/>
        <c:axId val="1407078863"/>
      </c:lineChart>
      <c:catAx>
        <c:axId val="1407080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078863"/>
        <c:crosses val="autoZero"/>
        <c:auto val="1"/>
        <c:lblAlgn val="ctr"/>
        <c:lblOffset val="100"/>
        <c:noMultiLvlLbl val="0"/>
      </c:catAx>
      <c:valAx>
        <c:axId val="1407078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080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UG Cable Installed / Replaced</a:t>
            </a:r>
          </a:p>
          <a:p>
            <a:pPr>
              <a:defRPr/>
            </a:pPr>
            <a:r>
              <a:rPr lang="en-US" sz="1200" b="1"/>
              <a:t>($CAD per Meter)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'Survey Results Summaries'!$B$82</c:f>
              <c:strCache>
                <c:ptCount val="1"/>
                <c:pt idx="0">
                  <c:v>THESL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Summaries'!$C$84:$D$84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Summaries'!$C$87:$D$87</c:f>
              <c:numCache>
                <c:formatCode>_("$"* #,##0_);_("$"* \(#,##0\);_("$"* "-"??_);_(@_)</c:formatCode>
                <c:ptCount val="2"/>
                <c:pt idx="0">
                  <c:v>130.84979447858552</c:v>
                </c:pt>
                <c:pt idx="1">
                  <c:v>130.84979447858552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9-4706-8A9D-584114D2CAFD}"/>
            </c:ext>
          </c:extLst>
        </c:ser>
        <c:ser>
          <c:idx val="1"/>
          <c:order val="1"/>
          <c:tx>
            <c:strRef>
              <c:f>'Survey Results Summaries'!$B$83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Summaries'!$C$84:$D$84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Summaries'!$C$88:$D$88</c:f>
              <c:numCache>
                <c:formatCode>_("$"* #,##0_);_("$"* \(#,##0\);_("$"* "-"??_);_(@_)</c:formatCode>
                <c:ptCount val="2"/>
                <c:pt idx="0">
                  <c:v>129.94703999999999</c:v>
                </c:pt>
                <c:pt idx="1">
                  <c:v>130.84979447858552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9-4706-8A9D-584114D2C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1852239"/>
        <c:axId val="754183919"/>
      </c:barChart>
      <c:catAx>
        <c:axId val="851852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183919"/>
        <c:crosses val="autoZero"/>
        <c:auto val="1"/>
        <c:lblAlgn val="ctr"/>
        <c:lblOffset val="100"/>
        <c:noMultiLvlLbl val="0"/>
      </c:catAx>
      <c:valAx>
        <c:axId val="75418391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1852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Padmount Transformers Installed</a:t>
            </a:r>
            <a:r>
              <a:rPr lang="en-US" sz="1200" b="1" baseline="0"/>
              <a:t> / Replaced</a:t>
            </a:r>
          </a:p>
          <a:p>
            <a:pPr>
              <a:defRPr/>
            </a:pPr>
            <a:r>
              <a:rPr lang="en-US" sz="1200" b="1" baseline="0"/>
              <a:t>($CAD per Transformer)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Plots!$Q$71</c:f>
              <c:strCache>
                <c:ptCount val="1"/>
                <c:pt idx="0">
                  <c:v>Unit Cost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EE-4C67-BFD1-26E140416746}"/>
              </c:ext>
            </c:extLst>
          </c:dPt>
          <c:dPt>
            <c:idx val="9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03-4F96-80DD-F22FEBA1BACD}"/>
              </c:ext>
            </c:extLst>
          </c:dPt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EE-4C67-BFD1-26E1404167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Plots!$B$81:$M$81</c:f>
              <c:strCache>
                <c:ptCount val="12"/>
                <c:pt idx="0">
                  <c:v>L</c:v>
                </c:pt>
                <c:pt idx="1">
                  <c:v>J</c:v>
                </c:pt>
                <c:pt idx="2">
                  <c:v>D</c:v>
                </c:pt>
                <c:pt idx="3">
                  <c:v>G</c:v>
                </c:pt>
                <c:pt idx="4">
                  <c:v>C</c:v>
                </c:pt>
                <c:pt idx="5">
                  <c:v>B</c:v>
                </c:pt>
                <c:pt idx="6">
                  <c:v>THESL</c:v>
                </c:pt>
                <c:pt idx="7">
                  <c:v>H</c:v>
                </c:pt>
                <c:pt idx="8">
                  <c:v>A</c:v>
                </c:pt>
                <c:pt idx="9">
                  <c:v>F</c:v>
                </c:pt>
                <c:pt idx="10">
                  <c:v>I</c:v>
                </c:pt>
                <c:pt idx="11">
                  <c:v>E</c:v>
                </c:pt>
              </c:strCache>
            </c:strRef>
          </c:cat>
          <c:val>
            <c:numRef>
              <c:f>Plots!$B$82:$M$82</c:f>
              <c:numCache>
                <c:formatCode>0</c:formatCode>
                <c:ptCount val="12"/>
                <c:pt idx="0">
                  <c:v>11551.050000000001</c:v>
                </c:pt>
                <c:pt idx="1">
                  <c:v>16120</c:v>
                </c:pt>
                <c:pt idx="2">
                  <c:v>32954.508000000002</c:v>
                </c:pt>
                <c:pt idx="3">
                  <c:v>34350.5</c:v>
                </c:pt>
                <c:pt idx="4">
                  <c:v>35429.993999999999</c:v>
                </c:pt>
                <c:pt idx="5">
                  <c:v>36642.815999999999</c:v>
                </c:pt>
                <c:pt idx="6">
                  <c:v>37372.705225048929</c:v>
                </c:pt>
                <c:pt idx="7">
                  <c:v>38843.532000000007</c:v>
                </c:pt>
                <c:pt idx="8">
                  <c:v>39574.548000000003</c:v>
                </c:pt>
                <c:pt idx="9">
                  <c:v>45018.48</c:v>
                </c:pt>
                <c:pt idx="10">
                  <c:v>45715.171860000002</c:v>
                </c:pt>
                <c:pt idx="11">
                  <c:v>47762.317277612528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E-4C67-BFD1-26E140416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207759"/>
        <c:axId val="1396209679"/>
      </c:barChart>
      <c:lineChart>
        <c:grouping val="standard"/>
        <c:varyColors val="0"/>
        <c:ser>
          <c:idx val="1"/>
          <c:order val="1"/>
          <c:tx>
            <c:strRef>
              <c:f>Plots!$Q$72</c:f>
              <c:strCache>
                <c:ptCount val="1"/>
                <c:pt idx="0">
                  <c:v>Peer Group Median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Dot"/>
              <a:round/>
            </a:ln>
            <a:effectLst/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EE-4C67-BFD1-26E1404167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Plots!$B$81:$M$81</c:f>
              <c:strCache>
                <c:ptCount val="12"/>
                <c:pt idx="0">
                  <c:v>L</c:v>
                </c:pt>
                <c:pt idx="1">
                  <c:v>J</c:v>
                </c:pt>
                <c:pt idx="2">
                  <c:v>D</c:v>
                </c:pt>
                <c:pt idx="3">
                  <c:v>G</c:v>
                </c:pt>
                <c:pt idx="4">
                  <c:v>C</c:v>
                </c:pt>
                <c:pt idx="5">
                  <c:v>B</c:v>
                </c:pt>
                <c:pt idx="6">
                  <c:v>THESL</c:v>
                </c:pt>
                <c:pt idx="7">
                  <c:v>H</c:v>
                </c:pt>
                <c:pt idx="8">
                  <c:v>A</c:v>
                </c:pt>
                <c:pt idx="9">
                  <c:v>F</c:v>
                </c:pt>
                <c:pt idx="10">
                  <c:v>I</c:v>
                </c:pt>
                <c:pt idx="11">
                  <c:v>E</c:v>
                </c:pt>
              </c:strCache>
            </c:strRef>
          </c:cat>
          <c:val>
            <c:numRef>
              <c:f>Plots!$B$83:$M$83</c:f>
              <c:numCache>
                <c:formatCode>0</c:formatCode>
                <c:ptCount val="12"/>
                <c:pt idx="0">
                  <c:v>37007.760612524464</c:v>
                </c:pt>
                <c:pt idx="1">
                  <c:v>37007.760612524464</c:v>
                </c:pt>
                <c:pt idx="2">
                  <c:v>37007.760612524464</c:v>
                </c:pt>
                <c:pt idx="3">
                  <c:v>37007.760612524464</c:v>
                </c:pt>
                <c:pt idx="4">
                  <c:v>37007.760612524464</c:v>
                </c:pt>
                <c:pt idx="5">
                  <c:v>37007.760612524464</c:v>
                </c:pt>
                <c:pt idx="6">
                  <c:v>37007.760612524464</c:v>
                </c:pt>
                <c:pt idx="7">
                  <c:v>37007.760612524464</c:v>
                </c:pt>
                <c:pt idx="8">
                  <c:v>37007.760612524464</c:v>
                </c:pt>
                <c:pt idx="9">
                  <c:v>37007.760612524464</c:v>
                </c:pt>
                <c:pt idx="10">
                  <c:v>37007.760612524464</c:v>
                </c:pt>
                <c:pt idx="11">
                  <c:v>37007.760612524464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E-4C67-BFD1-26E140416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207759"/>
        <c:axId val="1396209679"/>
      </c:lineChart>
      <c:catAx>
        <c:axId val="139620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6209679"/>
        <c:crosses val="autoZero"/>
        <c:auto val="1"/>
        <c:lblAlgn val="ctr"/>
        <c:lblOffset val="100"/>
        <c:noMultiLvlLbl val="0"/>
      </c:catAx>
      <c:valAx>
        <c:axId val="139620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6207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Network Transformers Installed / Replaced</a:t>
            </a:r>
          </a:p>
          <a:p>
            <a:pPr>
              <a:defRPr/>
            </a:pPr>
            <a:r>
              <a:rPr lang="en-US" sz="1200" b="1"/>
              <a:t>($CAD per Transformer)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Plots!$P$90</c:f>
              <c:strCache>
                <c:ptCount val="1"/>
                <c:pt idx="0">
                  <c:v>Unit Cost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34-4721-BD49-318EA77E09F3}"/>
              </c:ext>
            </c:extLst>
          </c:dPt>
          <c:dPt>
            <c:idx val="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E0-488C-AECF-6E00FB736D8B}"/>
              </c:ext>
            </c:extLst>
          </c:dPt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34-4721-BD49-318EA77E09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Plots!$B$84:$L$84</c:f>
              <c:strCache>
                <c:ptCount val="11"/>
                <c:pt idx="0">
                  <c:v>L</c:v>
                </c:pt>
                <c:pt idx="1">
                  <c:v>C</c:v>
                </c:pt>
                <c:pt idx="2">
                  <c:v>B</c:v>
                </c:pt>
                <c:pt idx="3">
                  <c:v>A</c:v>
                </c:pt>
                <c:pt idx="4">
                  <c:v>THESL</c:v>
                </c:pt>
                <c:pt idx="5">
                  <c:v>D</c:v>
                </c:pt>
                <c:pt idx="6">
                  <c:v>E</c:v>
                </c:pt>
                <c:pt idx="7">
                  <c:v>H</c:v>
                </c:pt>
                <c:pt idx="8">
                  <c:v>I</c:v>
                </c:pt>
                <c:pt idx="9">
                  <c:v>F</c:v>
                </c:pt>
                <c:pt idx="10">
                  <c:v>K</c:v>
                </c:pt>
              </c:strCache>
            </c:strRef>
          </c:cat>
          <c:val>
            <c:numRef>
              <c:f>Plots!$B$85:$L$85</c:f>
              <c:numCache>
                <c:formatCode>0</c:formatCode>
                <c:ptCount val="11"/>
                <c:pt idx="0">
                  <c:v>3513.3</c:v>
                </c:pt>
                <c:pt idx="1">
                  <c:v>120482.17200000001</c:v>
                </c:pt>
                <c:pt idx="2">
                  <c:v>123431.796</c:v>
                </c:pt>
                <c:pt idx="3">
                  <c:v>125053.57800000001</c:v>
                </c:pt>
                <c:pt idx="4">
                  <c:v>127649</c:v>
                </c:pt>
                <c:pt idx="5">
                  <c:v>130689.558</c:v>
                </c:pt>
                <c:pt idx="6">
                  <c:v>133553.55600000001</c:v>
                </c:pt>
                <c:pt idx="7">
                  <c:v>136293.28128</c:v>
                </c:pt>
                <c:pt idx="8">
                  <c:v>146596.83678000001</c:v>
                </c:pt>
                <c:pt idx="9">
                  <c:v>178119.76</c:v>
                </c:pt>
                <c:pt idx="10">
                  <c:v>224400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4-4721-BD49-318EA77E0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8248015"/>
        <c:axId val="1458247535"/>
      </c:barChart>
      <c:lineChart>
        <c:grouping val="standard"/>
        <c:varyColors val="0"/>
        <c:ser>
          <c:idx val="1"/>
          <c:order val="1"/>
          <c:tx>
            <c:strRef>
              <c:f>Plots!$P$91</c:f>
              <c:strCache>
                <c:ptCount val="1"/>
                <c:pt idx="0">
                  <c:v>Peer Group Median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Dot"/>
              <a:round/>
            </a:ln>
            <a:effectLst/>
          </c:spPr>
          <c:marker>
            <c:symbol val="none"/>
          </c:marker>
          <c:dLbls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34-4721-BD49-318EA77E09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Plots!$B$84:$L$84</c:f>
              <c:strCache>
                <c:ptCount val="11"/>
                <c:pt idx="0">
                  <c:v>L</c:v>
                </c:pt>
                <c:pt idx="1">
                  <c:v>C</c:v>
                </c:pt>
                <c:pt idx="2">
                  <c:v>B</c:v>
                </c:pt>
                <c:pt idx="3">
                  <c:v>A</c:v>
                </c:pt>
                <c:pt idx="4">
                  <c:v>THESL</c:v>
                </c:pt>
                <c:pt idx="5">
                  <c:v>D</c:v>
                </c:pt>
                <c:pt idx="6">
                  <c:v>E</c:v>
                </c:pt>
                <c:pt idx="7">
                  <c:v>H</c:v>
                </c:pt>
                <c:pt idx="8">
                  <c:v>I</c:v>
                </c:pt>
                <c:pt idx="9">
                  <c:v>F</c:v>
                </c:pt>
                <c:pt idx="10">
                  <c:v>K</c:v>
                </c:pt>
              </c:strCache>
            </c:strRef>
          </c:cat>
          <c:val>
            <c:numRef>
              <c:f>Plots!$B$86:$L$86</c:f>
              <c:numCache>
                <c:formatCode>0</c:formatCode>
                <c:ptCount val="11"/>
                <c:pt idx="0">
                  <c:v>130689.558</c:v>
                </c:pt>
                <c:pt idx="1">
                  <c:v>130689.558</c:v>
                </c:pt>
                <c:pt idx="2">
                  <c:v>130689.558</c:v>
                </c:pt>
                <c:pt idx="3">
                  <c:v>130689.558</c:v>
                </c:pt>
                <c:pt idx="4">
                  <c:v>130689.558</c:v>
                </c:pt>
                <c:pt idx="5">
                  <c:v>130689.558</c:v>
                </c:pt>
                <c:pt idx="6">
                  <c:v>130689.558</c:v>
                </c:pt>
                <c:pt idx="7">
                  <c:v>130689.558</c:v>
                </c:pt>
                <c:pt idx="8">
                  <c:v>130689.558</c:v>
                </c:pt>
                <c:pt idx="9">
                  <c:v>130689.558</c:v>
                </c:pt>
                <c:pt idx="10">
                  <c:v>130689.558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4-4721-BD49-318EA77E0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248015"/>
        <c:axId val="1458247535"/>
      </c:lineChart>
      <c:catAx>
        <c:axId val="1458248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247535"/>
        <c:crosses val="autoZero"/>
        <c:auto val="1"/>
        <c:lblAlgn val="ctr"/>
        <c:lblOffset val="100"/>
        <c:noMultiLvlLbl val="0"/>
      </c:catAx>
      <c:valAx>
        <c:axId val="1458247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24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Breakers Installed / Replaced</a:t>
            </a:r>
          </a:p>
          <a:p>
            <a:pPr>
              <a:defRPr/>
            </a:pPr>
            <a:r>
              <a:rPr lang="en-US" sz="1200" b="1"/>
              <a:t>($CAD per Breaker)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Plots!$P$90</c:f>
              <c:strCache>
                <c:ptCount val="1"/>
                <c:pt idx="0">
                  <c:v>Unit Cost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030-49EB-BE94-868A3EF31C0E}"/>
              </c:ext>
            </c:extLst>
          </c:dPt>
          <c:dPt>
            <c:idx val="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B0-41FA-86B9-3B22B23412F9}"/>
              </c:ext>
            </c:extLst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30-49EB-BE94-868A3EF31C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Plots!$B$87:$K$87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D</c:v>
                </c:pt>
                <c:pt idx="3">
                  <c:v>THESL</c:v>
                </c:pt>
                <c:pt idx="4">
                  <c:v>C</c:v>
                </c:pt>
                <c:pt idx="5">
                  <c:v>E</c:v>
                </c:pt>
                <c:pt idx="6">
                  <c:v>H</c:v>
                </c:pt>
                <c:pt idx="7">
                  <c:v>I</c:v>
                </c:pt>
                <c:pt idx="8">
                  <c:v>J</c:v>
                </c:pt>
                <c:pt idx="9">
                  <c:v>G</c:v>
                </c:pt>
              </c:strCache>
            </c:strRef>
          </c:cat>
          <c:val>
            <c:numRef>
              <c:f>Plots!$B$88:$K$88</c:f>
              <c:numCache>
                <c:formatCode>0</c:formatCode>
                <c:ptCount val="10"/>
                <c:pt idx="0">
                  <c:v>31406.850000000002</c:v>
                </c:pt>
                <c:pt idx="1">
                  <c:v>32321.898000000001</c:v>
                </c:pt>
                <c:pt idx="2">
                  <c:v>35760.995999999999</c:v>
                </c:pt>
                <c:pt idx="3">
                  <c:v>37983</c:v>
                </c:pt>
                <c:pt idx="4">
                  <c:v>39301.056000000004</c:v>
                </c:pt>
                <c:pt idx="5">
                  <c:v>42142.05</c:v>
                </c:pt>
                <c:pt idx="6">
                  <c:v>43285.451040000007</c:v>
                </c:pt>
                <c:pt idx="7">
                  <c:v>45836.275139999998</c:v>
                </c:pt>
                <c:pt idx="8">
                  <c:v>57200</c:v>
                </c:pt>
                <c:pt idx="9">
                  <c:v>57525.5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0-49EB-BE94-868A3EF31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8245135"/>
        <c:axId val="1495151567"/>
      </c:barChart>
      <c:lineChart>
        <c:grouping val="standard"/>
        <c:varyColors val="0"/>
        <c:ser>
          <c:idx val="1"/>
          <c:order val="1"/>
          <c:tx>
            <c:strRef>
              <c:f>Plots!$P$91</c:f>
              <c:strCache>
                <c:ptCount val="1"/>
                <c:pt idx="0">
                  <c:v>Peer Group Median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Dot"/>
              <a:round/>
            </a:ln>
            <a:effectLst/>
          </c:spPr>
          <c:marker>
            <c:symbol val="none"/>
          </c:marker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30-49EB-BE94-868A3EF31C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Plots!$B$87:$K$87</c:f>
              <c:strCache>
                <c:ptCount val="10"/>
                <c:pt idx="0">
                  <c:v>A</c:v>
                </c:pt>
                <c:pt idx="1">
                  <c:v>B</c:v>
                </c:pt>
                <c:pt idx="2">
                  <c:v>D</c:v>
                </c:pt>
                <c:pt idx="3">
                  <c:v>THESL</c:v>
                </c:pt>
                <c:pt idx="4">
                  <c:v>C</c:v>
                </c:pt>
                <c:pt idx="5">
                  <c:v>E</c:v>
                </c:pt>
                <c:pt idx="6">
                  <c:v>H</c:v>
                </c:pt>
                <c:pt idx="7">
                  <c:v>I</c:v>
                </c:pt>
                <c:pt idx="8">
                  <c:v>J</c:v>
                </c:pt>
                <c:pt idx="9">
                  <c:v>G</c:v>
                </c:pt>
              </c:strCache>
            </c:strRef>
          </c:cat>
          <c:val>
            <c:numRef>
              <c:f>Plots!$B$89:$K$89</c:f>
              <c:numCache>
                <c:formatCode>0</c:formatCode>
                <c:ptCount val="10"/>
                <c:pt idx="0">
                  <c:v>40721.553</c:v>
                </c:pt>
                <c:pt idx="1">
                  <c:v>40721.553</c:v>
                </c:pt>
                <c:pt idx="2">
                  <c:v>40721.553</c:v>
                </c:pt>
                <c:pt idx="3">
                  <c:v>40721.553</c:v>
                </c:pt>
                <c:pt idx="4">
                  <c:v>40721.553</c:v>
                </c:pt>
                <c:pt idx="5">
                  <c:v>40721.553</c:v>
                </c:pt>
                <c:pt idx="6">
                  <c:v>40721.553</c:v>
                </c:pt>
                <c:pt idx="7">
                  <c:v>40721.553</c:v>
                </c:pt>
                <c:pt idx="8">
                  <c:v>40721.553</c:v>
                </c:pt>
                <c:pt idx="9">
                  <c:v>40721.553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0-49EB-BE94-868A3EF31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245135"/>
        <c:axId val="1495151567"/>
      </c:lineChart>
      <c:catAx>
        <c:axId val="145824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151567"/>
        <c:crosses val="autoZero"/>
        <c:auto val="1"/>
        <c:lblAlgn val="ctr"/>
        <c:lblOffset val="100"/>
        <c:noMultiLvlLbl val="0"/>
      </c:catAx>
      <c:valAx>
        <c:axId val="1495151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245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Cable</a:t>
            </a:r>
            <a:r>
              <a:rPr lang="en-US" sz="1200" b="1" baseline="0"/>
              <a:t> Chambers / Manholes Installed / Replaced</a:t>
            </a:r>
          </a:p>
          <a:p>
            <a:pPr>
              <a:defRPr/>
            </a:pPr>
            <a:r>
              <a:rPr lang="en-US" sz="1200" b="1" baseline="0"/>
              <a:t>($CAD per Cable Chamber / Manhole)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Plots!$P$90</c:f>
              <c:strCache>
                <c:ptCount val="1"/>
                <c:pt idx="0">
                  <c:v>Unit Cost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70-43D3-AEB2-DCFF8A5DA18A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567-430C-95D6-EBDB54891D94}"/>
              </c:ext>
            </c:extLst>
          </c:dPt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67-430C-95D6-EBDB54891D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Plots!$B$90:$K$90</c:f>
              <c:strCache>
                <c:ptCount val="10"/>
                <c:pt idx="0">
                  <c:v>G</c:v>
                </c:pt>
                <c:pt idx="1">
                  <c:v>A</c:v>
                </c:pt>
                <c:pt idx="2">
                  <c:v>C</c:v>
                </c:pt>
                <c:pt idx="3">
                  <c:v>B</c:v>
                </c:pt>
                <c:pt idx="4">
                  <c:v>H</c:v>
                </c:pt>
                <c:pt idx="5">
                  <c:v>THESL</c:v>
                </c:pt>
                <c:pt idx="6">
                  <c:v>D</c:v>
                </c:pt>
                <c:pt idx="7">
                  <c:v>E</c:v>
                </c:pt>
                <c:pt idx="8">
                  <c:v>I</c:v>
                </c:pt>
                <c:pt idx="9">
                  <c:v>K</c:v>
                </c:pt>
              </c:strCache>
            </c:strRef>
          </c:cat>
          <c:val>
            <c:numRef>
              <c:f>Plots!$B$91:$K$91</c:f>
              <c:numCache>
                <c:formatCode>0</c:formatCode>
                <c:ptCount val="10"/>
                <c:pt idx="0">
                  <c:v>67156</c:v>
                </c:pt>
                <c:pt idx="1">
                  <c:v>126188.442</c:v>
                </c:pt>
                <c:pt idx="2">
                  <c:v>132726.69</c:v>
                </c:pt>
                <c:pt idx="3">
                  <c:v>133209.774</c:v>
                </c:pt>
                <c:pt idx="4">
                  <c:v>134748.84383999999</c:v>
                </c:pt>
                <c:pt idx="5">
                  <c:v>136409.17423076922</c:v>
                </c:pt>
                <c:pt idx="6">
                  <c:v>144021.65400000001</c:v>
                </c:pt>
                <c:pt idx="7">
                  <c:v>147302.28</c:v>
                </c:pt>
                <c:pt idx="8">
                  <c:v>165428.39682000002</c:v>
                </c:pt>
                <c:pt idx="9">
                  <c:v>842754.6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E7-4AA0-B2E8-EF8B4B7FF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700015"/>
        <c:axId val="264700975"/>
      </c:barChart>
      <c:lineChart>
        <c:grouping val="standard"/>
        <c:varyColors val="0"/>
        <c:ser>
          <c:idx val="1"/>
          <c:order val="1"/>
          <c:tx>
            <c:strRef>
              <c:f>Plots!$P$91</c:f>
              <c:strCache>
                <c:ptCount val="1"/>
                <c:pt idx="0">
                  <c:v>Peer Group Median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Dot"/>
              <a:round/>
            </a:ln>
            <a:effectLst/>
          </c:spPr>
          <c:marker>
            <c:symbol val="none"/>
          </c:marker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E7-4AA0-B2E8-EF8B4B7FFD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Plots!$B$90:$K$90</c:f>
              <c:strCache>
                <c:ptCount val="10"/>
                <c:pt idx="0">
                  <c:v>G</c:v>
                </c:pt>
                <c:pt idx="1">
                  <c:v>A</c:v>
                </c:pt>
                <c:pt idx="2">
                  <c:v>C</c:v>
                </c:pt>
                <c:pt idx="3">
                  <c:v>B</c:v>
                </c:pt>
                <c:pt idx="4">
                  <c:v>H</c:v>
                </c:pt>
                <c:pt idx="5">
                  <c:v>THESL</c:v>
                </c:pt>
                <c:pt idx="6">
                  <c:v>D</c:v>
                </c:pt>
                <c:pt idx="7">
                  <c:v>E</c:v>
                </c:pt>
                <c:pt idx="8">
                  <c:v>I</c:v>
                </c:pt>
                <c:pt idx="9">
                  <c:v>K</c:v>
                </c:pt>
              </c:strCache>
            </c:strRef>
          </c:cat>
          <c:val>
            <c:numRef>
              <c:f>Plots!$B$92:$K$92</c:f>
              <c:numCache>
                <c:formatCode>0</c:formatCode>
                <c:ptCount val="10"/>
                <c:pt idx="0">
                  <c:v>135579.0090353846</c:v>
                </c:pt>
                <c:pt idx="1">
                  <c:v>135579.0090353846</c:v>
                </c:pt>
                <c:pt idx="2">
                  <c:v>135579.0090353846</c:v>
                </c:pt>
                <c:pt idx="3">
                  <c:v>135579.0090353846</c:v>
                </c:pt>
                <c:pt idx="4">
                  <c:v>135579.0090353846</c:v>
                </c:pt>
                <c:pt idx="5">
                  <c:v>135579.0090353846</c:v>
                </c:pt>
                <c:pt idx="6">
                  <c:v>135579.0090353846</c:v>
                </c:pt>
                <c:pt idx="7">
                  <c:v>135579.0090353846</c:v>
                </c:pt>
                <c:pt idx="8">
                  <c:v>135579.0090353846</c:v>
                </c:pt>
                <c:pt idx="9">
                  <c:v>135579.0090353846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7-4AA0-B2E8-EF8B4B7FF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700015"/>
        <c:axId val="264700975"/>
      </c:lineChart>
      <c:catAx>
        <c:axId val="264700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700975"/>
        <c:crosses val="autoZero"/>
        <c:auto val="1"/>
        <c:lblAlgn val="ctr"/>
        <c:lblOffset val="100"/>
        <c:noMultiLvlLbl val="0"/>
      </c:catAx>
      <c:valAx>
        <c:axId val="264700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700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Vegetation Management</a:t>
            </a:r>
          </a:p>
          <a:p>
            <a:pPr>
              <a:defRPr/>
            </a:pPr>
            <a:r>
              <a:rPr lang="en-US" sz="1200" b="1"/>
              <a:t>($CAD per Kilometer)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Plots!$M$110</c:f>
              <c:strCache>
                <c:ptCount val="1"/>
                <c:pt idx="0">
                  <c:v>Unit Cost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A1-4DC3-A7EB-CBD73E35ECE2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52-44AF-960C-D159F3A3AEE3}"/>
              </c:ext>
            </c:extLst>
          </c:dPt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52-44AF-960C-D159F3A3AE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Plots!$B$93:$M$93</c:f>
              <c:strCache>
                <c:ptCount val="12"/>
                <c:pt idx="0">
                  <c:v>L</c:v>
                </c:pt>
                <c:pt idx="1">
                  <c:v>F</c:v>
                </c:pt>
                <c:pt idx="2">
                  <c:v>J</c:v>
                </c:pt>
                <c:pt idx="3">
                  <c:v>D</c:v>
                </c:pt>
                <c:pt idx="4">
                  <c:v>K</c:v>
                </c:pt>
                <c:pt idx="5">
                  <c:v>A</c:v>
                </c:pt>
                <c:pt idx="6">
                  <c:v>THESL</c:v>
                </c:pt>
                <c:pt idx="7">
                  <c:v>I</c:v>
                </c:pt>
                <c:pt idx="8">
                  <c:v>C</c:v>
                </c:pt>
                <c:pt idx="9">
                  <c:v>B</c:v>
                </c:pt>
                <c:pt idx="10">
                  <c:v>H</c:v>
                </c:pt>
                <c:pt idx="11">
                  <c:v>E</c:v>
                </c:pt>
              </c:strCache>
            </c:strRef>
          </c:cat>
          <c:val>
            <c:numRef>
              <c:f>Plots!$B$94:$M$94</c:f>
              <c:numCache>
                <c:formatCode>0</c:formatCode>
                <c:ptCount val="12"/>
                <c:pt idx="0">
                  <c:v>396</c:v>
                </c:pt>
                <c:pt idx="1">
                  <c:v>480</c:v>
                </c:pt>
                <c:pt idx="2">
                  <c:v>717</c:v>
                </c:pt>
                <c:pt idx="3">
                  <c:v>1789.2</c:v>
                </c:pt>
                <c:pt idx="4">
                  <c:v>1860</c:v>
                </c:pt>
                <c:pt idx="5">
                  <c:v>2103.5403726708073</c:v>
                </c:pt>
                <c:pt idx="6">
                  <c:v>2175.0834731823597</c:v>
                </c:pt>
                <c:pt idx="7">
                  <c:v>2283.7304347826084</c:v>
                </c:pt>
                <c:pt idx="8">
                  <c:v>2324.2136645962732</c:v>
                </c:pt>
                <c:pt idx="9">
                  <c:v>2502.0223602484471</c:v>
                </c:pt>
                <c:pt idx="10">
                  <c:v>2576.6385093167701</c:v>
                </c:pt>
                <c:pt idx="11">
                  <c:v>2578.2260869565221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2-44AF-960C-D159F3A3A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5115919"/>
        <c:axId val="1605113519"/>
      </c:barChart>
      <c:lineChart>
        <c:grouping val="standard"/>
        <c:varyColors val="0"/>
        <c:ser>
          <c:idx val="1"/>
          <c:order val="1"/>
          <c:tx>
            <c:strRef>
              <c:f>Plots!$M$111</c:f>
              <c:strCache>
                <c:ptCount val="1"/>
                <c:pt idx="0">
                  <c:v>Peer Group Median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Dot"/>
              <a:round/>
            </a:ln>
            <a:effectLst/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52-44AF-960C-D159F3A3AE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Plots!$B$93:$M$93</c:f>
              <c:strCache>
                <c:ptCount val="12"/>
                <c:pt idx="0">
                  <c:v>L</c:v>
                </c:pt>
                <c:pt idx="1">
                  <c:v>F</c:v>
                </c:pt>
                <c:pt idx="2">
                  <c:v>J</c:v>
                </c:pt>
                <c:pt idx="3">
                  <c:v>D</c:v>
                </c:pt>
                <c:pt idx="4">
                  <c:v>K</c:v>
                </c:pt>
                <c:pt idx="5">
                  <c:v>A</c:v>
                </c:pt>
                <c:pt idx="6">
                  <c:v>THESL</c:v>
                </c:pt>
                <c:pt idx="7">
                  <c:v>I</c:v>
                </c:pt>
                <c:pt idx="8">
                  <c:v>C</c:v>
                </c:pt>
                <c:pt idx="9">
                  <c:v>B</c:v>
                </c:pt>
                <c:pt idx="10">
                  <c:v>H</c:v>
                </c:pt>
                <c:pt idx="11">
                  <c:v>E</c:v>
                </c:pt>
              </c:strCache>
            </c:strRef>
          </c:cat>
          <c:val>
            <c:numRef>
              <c:f>Plots!$B$95:$M$95</c:f>
              <c:numCache>
                <c:formatCode>0</c:formatCode>
                <c:ptCount val="12"/>
                <c:pt idx="0">
                  <c:v>2139.3119229265835</c:v>
                </c:pt>
                <c:pt idx="1">
                  <c:v>2139.3119229265835</c:v>
                </c:pt>
                <c:pt idx="2">
                  <c:v>2139.3119229265835</c:v>
                </c:pt>
                <c:pt idx="3">
                  <c:v>2139.3119229265835</c:v>
                </c:pt>
                <c:pt idx="4">
                  <c:v>2139.3119229265835</c:v>
                </c:pt>
                <c:pt idx="5">
                  <c:v>2139.3119229265835</c:v>
                </c:pt>
                <c:pt idx="6">
                  <c:v>2139.3119229265835</c:v>
                </c:pt>
                <c:pt idx="7">
                  <c:v>2139.3119229265835</c:v>
                </c:pt>
                <c:pt idx="8">
                  <c:v>2139.3119229265835</c:v>
                </c:pt>
                <c:pt idx="9">
                  <c:v>2139.3119229265835</c:v>
                </c:pt>
                <c:pt idx="10">
                  <c:v>2139.3119229265835</c:v>
                </c:pt>
                <c:pt idx="11">
                  <c:v>2139.3119229265835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2-44AF-960C-D159F3A3A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115919"/>
        <c:axId val="1605113519"/>
      </c:lineChart>
      <c:catAx>
        <c:axId val="1605115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5113519"/>
        <c:crosses val="autoZero"/>
        <c:auto val="1"/>
        <c:lblAlgn val="ctr"/>
        <c:lblOffset val="100"/>
        <c:noMultiLvlLbl val="0"/>
      </c:catAx>
      <c:valAx>
        <c:axId val="1605113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5115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Pole Test and Treat</a:t>
            </a:r>
          </a:p>
          <a:p>
            <a:pPr>
              <a:defRPr/>
            </a:pPr>
            <a:r>
              <a:rPr lang="en-US" sz="1200" b="1"/>
              <a:t>($CAD per Pole)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Plots!$M$110</c:f>
              <c:strCache>
                <c:ptCount val="1"/>
                <c:pt idx="0">
                  <c:v>Unit Cost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87-469C-91FC-C480518749B3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16E-4490-9DBD-FE68A8E6DFBF}"/>
              </c:ext>
            </c:extLst>
          </c:dPt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6E-4490-9DBD-FE68A8E6DF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Plots!$B$96:$M$96</c:f>
              <c:strCache>
                <c:ptCount val="12"/>
                <c:pt idx="0">
                  <c:v>B</c:v>
                </c:pt>
                <c:pt idx="1">
                  <c:v>A</c:v>
                </c:pt>
                <c:pt idx="2">
                  <c:v>D</c:v>
                </c:pt>
                <c:pt idx="3">
                  <c:v>C</c:v>
                </c:pt>
                <c:pt idx="4">
                  <c:v>THESL</c:v>
                </c:pt>
                <c:pt idx="5">
                  <c:v>J</c:v>
                </c:pt>
                <c:pt idx="6">
                  <c:v>E</c:v>
                </c:pt>
                <c:pt idx="7">
                  <c:v>H</c:v>
                </c:pt>
                <c:pt idx="8">
                  <c:v>L</c:v>
                </c:pt>
                <c:pt idx="9">
                  <c:v>I</c:v>
                </c:pt>
                <c:pt idx="10">
                  <c:v>G</c:v>
                </c:pt>
                <c:pt idx="11">
                  <c:v>F</c:v>
                </c:pt>
              </c:strCache>
            </c:strRef>
          </c:cat>
          <c:val>
            <c:numRef>
              <c:f>Plots!$B$97:$M$97</c:f>
              <c:numCache>
                <c:formatCode>0</c:formatCode>
                <c:ptCount val="12"/>
                <c:pt idx="0">
                  <c:v>14.058</c:v>
                </c:pt>
                <c:pt idx="1">
                  <c:v>15.336</c:v>
                </c:pt>
                <c:pt idx="2">
                  <c:v>15.336</c:v>
                </c:pt>
                <c:pt idx="3">
                  <c:v>16.614000000000001</c:v>
                </c:pt>
                <c:pt idx="4">
                  <c:v>17.280807332654383</c:v>
                </c:pt>
                <c:pt idx="5">
                  <c:v>18</c:v>
                </c:pt>
                <c:pt idx="6">
                  <c:v>20.448</c:v>
                </c:pt>
                <c:pt idx="7">
                  <c:v>20.448</c:v>
                </c:pt>
                <c:pt idx="8">
                  <c:v>21</c:v>
                </c:pt>
                <c:pt idx="9">
                  <c:v>33.228000000000002</c:v>
                </c:pt>
                <c:pt idx="10">
                  <c:v>47</c:v>
                </c:pt>
                <c:pt idx="1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7-469C-91FC-C48051874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6075407"/>
        <c:axId val="1496073487"/>
      </c:barChart>
      <c:lineChart>
        <c:grouping val="standard"/>
        <c:varyColors val="0"/>
        <c:ser>
          <c:idx val="1"/>
          <c:order val="1"/>
          <c:tx>
            <c:strRef>
              <c:f>Plots!$M$111</c:f>
              <c:strCache>
                <c:ptCount val="1"/>
                <c:pt idx="0">
                  <c:v>Peer Group Median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Dot"/>
              <a:round/>
            </a:ln>
            <a:effectLst/>
          </c:spPr>
          <c:marker>
            <c:symbol val="none"/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87-469C-91FC-C480518749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Plots!$B$96:$M$96</c:f>
              <c:strCache>
                <c:ptCount val="12"/>
                <c:pt idx="0">
                  <c:v>B</c:v>
                </c:pt>
                <c:pt idx="1">
                  <c:v>A</c:v>
                </c:pt>
                <c:pt idx="2">
                  <c:v>D</c:v>
                </c:pt>
                <c:pt idx="3">
                  <c:v>C</c:v>
                </c:pt>
                <c:pt idx="4">
                  <c:v>THESL</c:v>
                </c:pt>
                <c:pt idx="5">
                  <c:v>J</c:v>
                </c:pt>
                <c:pt idx="6">
                  <c:v>E</c:v>
                </c:pt>
                <c:pt idx="7">
                  <c:v>H</c:v>
                </c:pt>
                <c:pt idx="8">
                  <c:v>L</c:v>
                </c:pt>
                <c:pt idx="9">
                  <c:v>I</c:v>
                </c:pt>
                <c:pt idx="10">
                  <c:v>G</c:v>
                </c:pt>
                <c:pt idx="11">
                  <c:v>F</c:v>
                </c:pt>
              </c:strCache>
            </c:strRef>
          </c:cat>
          <c:val>
            <c:numRef>
              <c:f>Plots!$B$98:$M$98</c:f>
              <c:numCache>
                <c:formatCode>0</c:formatCode>
                <c:ptCount val="12"/>
                <c:pt idx="0">
                  <c:v>19.224</c:v>
                </c:pt>
                <c:pt idx="1">
                  <c:v>19.224</c:v>
                </c:pt>
                <c:pt idx="2">
                  <c:v>19.224</c:v>
                </c:pt>
                <c:pt idx="3">
                  <c:v>19.224</c:v>
                </c:pt>
                <c:pt idx="4">
                  <c:v>19.224</c:v>
                </c:pt>
                <c:pt idx="5">
                  <c:v>19.224</c:v>
                </c:pt>
                <c:pt idx="6">
                  <c:v>19.224</c:v>
                </c:pt>
                <c:pt idx="7">
                  <c:v>19.224</c:v>
                </c:pt>
                <c:pt idx="8">
                  <c:v>19.224</c:v>
                </c:pt>
                <c:pt idx="9">
                  <c:v>19.224</c:v>
                </c:pt>
                <c:pt idx="10">
                  <c:v>19.224</c:v>
                </c:pt>
                <c:pt idx="11">
                  <c:v>19.224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7-469C-91FC-C48051874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075407"/>
        <c:axId val="1496073487"/>
      </c:lineChart>
      <c:catAx>
        <c:axId val="1496075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6073487"/>
        <c:crosses val="autoZero"/>
        <c:auto val="1"/>
        <c:lblAlgn val="ctr"/>
        <c:lblOffset val="100"/>
        <c:noMultiLvlLbl val="0"/>
      </c:catAx>
      <c:valAx>
        <c:axId val="1496073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6075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Overhead Line</a:t>
            </a:r>
            <a:r>
              <a:rPr lang="en-US" sz="1200" b="1" baseline="0"/>
              <a:t> Patrol</a:t>
            </a:r>
          </a:p>
          <a:p>
            <a:pPr>
              <a:defRPr/>
            </a:pPr>
            <a:r>
              <a:rPr lang="en-US" sz="1200" b="1" baseline="0"/>
              <a:t>($CAD per Kilometer)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Plots!$M$110</c:f>
              <c:strCache>
                <c:ptCount val="1"/>
                <c:pt idx="0">
                  <c:v>Unit Cost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7E2-4153-993B-521203C5FDA9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4D-41BE-9183-C50E83CAFC2A}"/>
              </c:ext>
            </c:extLst>
          </c:dPt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E2-4153-993B-521203C5FDA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938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E2-4153-993B-521203C5FDA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1665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E2-4153-993B-521203C5FD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Plots!$B$99:$M$99</c:f>
              <c:strCache>
                <c:ptCount val="12"/>
                <c:pt idx="0">
                  <c:v>A</c:v>
                </c:pt>
                <c:pt idx="1">
                  <c:v>D</c:v>
                </c:pt>
                <c:pt idx="2">
                  <c:v>THESL</c:v>
                </c:pt>
                <c:pt idx="3">
                  <c:v>B</c:v>
                </c:pt>
                <c:pt idx="4">
                  <c:v>H</c:v>
                </c:pt>
                <c:pt idx="5">
                  <c:v>E</c:v>
                </c:pt>
                <c:pt idx="6">
                  <c:v>I</c:v>
                </c:pt>
                <c:pt idx="7">
                  <c:v>C</c:v>
                </c:pt>
                <c:pt idx="8">
                  <c:v>J</c:v>
                </c:pt>
                <c:pt idx="9">
                  <c:v>G</c:v>
                </c:pt>
                <c:pt idx="10">
                  <c:v>K</c:v>
                </c:pt>
                <c:pt idx="11">
                  <c:v>L</c:v>
                </c:pt>
              </c:strCache>
            </c:strRef>
          </c:cat>
          <c:val>
            <c:numRef>
              <c:f>Plots!$B$100:$M$100</c:f>
              <c:numCache>
                <c:formatCode>0</c:formatCode>
                <c:ptCount val="12"/>
                <c:pt idx="0">
                  <c:v>21.432298136645962</c:v>
                </c:pt>
                <c:pt idx="1">
                  <c:v>22.226086956521737</c:v>
                </c:pt>
                <c:pt idx="2">
                  <c:v>23</c:v>
                </c:pt>
                <c:pt idx="3">
                  <c:v>23.019875776397512</c:v>
                </c:pt>
                <c:pt idx="4">
                  <c:v>23.019875776397512</c:v>
                </c:pt>
                <c:pt idx="5">
                  <c:v>25.401242236024842</c:v>
                </c:pt>
                <c:pt idx="6">
                  <c:v>26.988819875776393</c:v>
                </c:pt>
                <c:pt idx="7">
                  <c:v>28.576397515527951</c:v>
                </c:pt>
                <c:pt idx="8">
                  <c:v>48</c:v>
                </c:pt>
                <c:pt idx="9">
                  <c:v>80</c:v>
                </c:pt>
                <c:pt idx="10">
                  <c:v>238</c:v>
                </c:pt>
                <c:pt idx="11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2-4153-993B-521203C5F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005743"/>
        <c:axId val="294003343"/>
      </c:barChart>
      <c:lineChart>
        <c:grouping val="standard"/>
        <c:varyColors val="0"/>
        <c:ser>
          <c:idx val="1"/>
          <c:order val="1"/>
          <c:tx>
            <c:strRef>
              <c:f>Plots!$M$111</c:f>
              <c:strCache>
                <c:ptCount val="1"/>
                <c:pt idx="0">
                  <c:v>Peer Group Median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Dot"/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27E2-4153-993B-521203C5FDA9}"/>
              </c:ext>
            </c:extLst>
          </c:dPt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E2-4153-993B-521203C5FD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Plots!$B$99:$M$99</c:f>
              <c:strCache>
                <c:ptCount val="12"/>
                <c:pt idx="0">
                  <c:v>A</c:v>
                </c:pt>
                <c:pt idx="1">
                  <c:v>D</c:v>
                </c:pt>
                <c:pt idx="2">
                  <c:v>THESL</c:v>
                </c:pt>
                <c:pt idx="3">
                  <c:v>B</c:v>
                </c:pt>
                <c:pt idx="4">
                  <c:v>H</c:v>
                </c:pt>
                <c:pt idx="5">
                  <c:v>E</c:v>
                </c:pt>
                <c:pt idx="6">
                  <c:v>I</c:v>
                </c:pt>
                <c:pt idx="7">
                  <c:v>C</c:v>
                </c:pt>
                <c:pt idx="8">
                  <c:v>J</c:v>
                </c:pt>
                <c:pt idx="9">
                  <c:v>G</c:v>
                </c:pt>
                <c:pt idx="10">
                  <c:v>K</c:v>
                </c:pt>
                <c:pt idx="11">
                  <c:v>L</c:v>
                </c:pt>
              </c:strCache>
            </c:strRef>
          </c:cat>
          <c:val>
            <c:numRef>
              <c:f>Plots!$B$101:$M$101</c:f>
              <c:numCache>
                <c:formatCode>0</c:formatCode>
                <c:ptCount val="12"/>
                <c:pt idx="0">
                  <c:v>26.195031055900618</c:v>
                </c:pt>
                <c:pt idx="1">
                  <c:v>26.195031055900618</c:v>
                </c:pt>
                <c:pt idx="2">
                  <c:v>26.195031055900618</c:v>
                </c:pt>
                <c:pt idx="3">
                  <c:v>26.195031055900618</c:v>
                </c:pt>
                <c:pt idx="4">
                  <c:v>26.195031055900618</c:v>
                </c:pt>
                <c:pt idx="5">
                  <c:v>26.195031055900618</c:v>
                </c:pt>
                <c:pt idx="6">
                  <c:v>26.195031055900618</c:v>
                </c:pt>
                <c:pt idx="7">
                  <c:v>26.195031055900618</c:v>
                </c:pt>
                <c:pt idx="8">
                  <c:v>26.195031055900618</c:v>
                </c:pt>
                <c:pt idx="9">
                  <c:v>26.195031055900618</c:v>
                </c:pt>
                <c:pt idx="10">
                  <c:v>26.195031055900618</c:v>
                </c:pt>
                <c:pt idx="11">
                  <c:v>26.195031055900618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2-4153-993B-521203C5F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005743"/>
        <c:axId val="294003343"/>
      </c:lineChart>
      <c:catAx>
        <c:axId val="29400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003343"/>
        <c:crosses val="autoZero"/>
        <c:auto val="1"/>
        <c:lblAlgn val="ctr"/>
        <c:lblOffset val="100"/>
        <c:noMultiLvlLbl val="0"/>
      </c:catAx>
      <c:valAx>
        <c:axId val="294003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005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Substation Maintenance</a:t>
            </a:r>
          </a:p>
          <a:p>
            <a:pPr>
              <a:defRPr/>
            </a:pPr>
            <a:r>
              <a:rPr lang="en-US" sz="1200" b="1"/>
              <a:t>($CAD per MVA)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Plots!$M$110</c:f>
              <c:strCache>
                <c:ptCount val="1"/>
                <c:pt idx="0">
                  <c:v>Unit Cost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D90-489B-8A8F-F1001D74A87A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5ED-4177-AB0E-D8C6FDA39363}"/>
              </c:ext>
            </c:extLst>
          </c:dPt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90-489B-8A8F-F1001D74A8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Plots!$B$102:$L$102</c:f>
              <c:strCache>
                <c:ptCount val="11"/>
                <c:pt idx="0">
                  <c:v>J</c:v>
                </c:pt>
                <c:pt idx="1">
                  <c:v>K</c:v>
                </c:pt>
                <c:pt idx="2">
                  <c:v>D</c:v>
                </c:pt>
                <c:pt idx="3">
                  <c:v>B</c:v>
                </c:pt>
                <c:pt idx="4">
                  <c:v>A</c:v>
                </c:pt>
                <c:pt idx="5">
                  <c:v>C</c:v>
                </c:pt>
                <c:pt idx="6">
                  <c:v>THESL</c:v>
                </c:pt>
                <c:pt idx="7">
                  <c:v>E</c:v>
                </c:pt>
                <c:pt idx="8">
                  <c:v>H</c:v>
                </c:pt>
                <c:pt idx="9">
                  <c:v>I</c:v>
                </c:pt>
                <c:pt idx="10">
                  <c:v>L</c:v>
                </c:pt>
              </c:strCache>
            </c:strRef>
          </c:cat>
          <c:val>
            <c:numRef>
              <c:f>Plots!$B$103:$L$103</c:f>
              <c:numCache>
                <c:formatCode>0</c:formatCode>
                <c:ptCount val="11"/>
                <c:pt idx="0">
                  <c:v>665</c:v>
                </c:pt>
                <c:pt idx="1">
                  <c:v>927</c:v>
                </c:pt>
                <c:pt idx="2">
                  <c:v>1552.77</c:v>
                </c:pt>
                <c:pt idx="3">
                  <c:v>1648.6200000000001</c:v>
                </c:pt>
                <c:pt idx="4">
                  <c:v>1667.79</c:v>
                </c:pt>
                <c:pt idx="5">
                  <c:v>1680.57</c:v>
                </c:pt>
                <c:pt idx="6">
                  <c:v>1712.4713281548452</c:v>
                </c:pt>
                <c:pt idx="7">
                  <c:v>1822.4280000000001</c:v>
                </c:pt>
                <c:pt idx="8">
                  <c:v>2155.9859999999999</c:v>
                </c:pt>
                <c:pt idx="9">
                  <c:v>2175.1559999999999</c:v>
                </c:pt>
                <c:pt idx="10">
                  <c:v>6232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4-48EE-B873-9B491D87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5081087"/>
        <c:axId val="295081567"/>
      </c:barChart>
      <c:lineChart>
        <c:grouping val="standard"/>
        <c:varyColors val="0"/>
        <c:ser>
          <c:idx val="1"/>
          <c:order val="1"/>
          <c:tx>
            <c:strRef>
              <c:f>Plots!$M$111</c:f>
              <c:strCache>
                <c:ptCount val="1"/>
                <c:pt idx="0">
                  <c:v>Peer Group Median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Dot"/>
              <a:round/>
            </a:ln>
            <a:effectLst/>
          </c:spPr>
          <c:marker>
            <c:symbol val="none"/>
          </c:marker>
          <c:dLbls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04-48EE-B873-9B491D877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Plots!$B$102:$L$102</c:f>
              <c:strCache>
                <c:ptCount val="11"/>
                <c:pt idx="0">
                  <c:v>J</c:v>
                </c:pt>
                <c:pt idx="1">
                  <c:v>K</c:v>
                </c:pt>
                <c:pt idx="2">
                  <c:v>D</c:v>
                </c:pt>
                <c:pt idx="3">
                  <c:v>B</c:v>
                </c:pt>
                <c:pt idx="4">
                  <c:v>A</c:v>
                </c:pt>
                <c:pt idx="5">
                  <c:v>C</c:v>
                </c:pt>
                <c:pt idx="6">
                  <c:v>THESL</c:v>
                </c:pt>
                <c:pt idx="7">
                  <c:v>E</c:v>
                </c:pt>
                <c:pt idx="8">
                  <c:v>H</c:v>
                </c:pt>
                <c:pt idx="9">
                  <c:v>I</c:v>
                </c:pt>
                <c:pt idx="10">
                  <c:v>L</c:v>
                </c:pt>
              </c:strCache>
            </c:strRef>
          </c:cat>
          <c:val>
            <c:numRef>
              <c:f>Plots!$B$104:$L$104</c:f>
              <c:numCache>
                <c:formatCode>0</c:formatCode>
                <c:ptCount val="11"/>
                <c:pt idx="0">
                  <c:v>1680.57</c:v>
                </c:pt>
                <c:pt idx="1">
                  <c:v>1680.57</c:v>
                </c:pt>
                <c:pt idx="2">
                  <c:v>1680.57</c:v>
                </c:pt>
                <c:pt idx="3">
                  <c:v>1680.57</c:v>
                </c:pt>
                <c:pt idx="4">
                  <c:v>1680.57</c:v>
                </c:pt>
                <c:pt idx="5">
                  <c:v>1680.57</c:v>
                </c:pt>
                <c:pt idx="6">
                  <c:v>1680.57</c:v>
                </c:pt>
                <c:pt idx="7">
                  <c:v>1680.57</c:v>
                </c:pt>
                <c:pt idx="8">
                  <c:v>1680.57</c:v>
                </c:pt>
                <c:pt idx="9">
                  <c:v>1680.57</c:v>
                </c:pt>
                <c:pt idx="10">
                  <c:v>1680.57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4-48EE-B873-9B491D87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081087"/>
        <c:axId val="295081567"/>
      </c:lineChart>
      <c:catAx>
        <c:axId val="295081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081567"/>
        <c:crosses val="autoZero"/>
        <c:auto val="1"/>
        <c:lblAlgn val="ctr"/>
        <c:lblOffset val="100"/>
        <c:noMultiLvlLbl val="0"/>
      </c:catAx>
      <c:valAx>
        <c:axId val="295081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081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Building Vault Inspections</a:t>
            </a:r>
          </a:p>
          <a:p>
            <a:pPr>
              <a:defRPr/>
            </a:pPr>
            <a:r>
              <a:rPr lang="en-US" sz="1200" b="1"/>
              <a:t>($CAD per Building Vault)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Plots!$M$110</c:f>
              <c:strCache>
                <c:ptCount val="1"/>
                <c:pt idx="0">
                  <c:v>Unit Cost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A9-4FCA-9785-C5B904802C02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59-45CC-B987-53624F733D48}"/>
              </c:ext>
            </c:extLst>
          </c:dPt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59-45CC-B987-53624F733D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Plots!$B$105:$L$105</c:f>
              <c:strCache>
                <c:ptCount val="11"/>
                <c:pt idx="0">
                  <c:v>J</c:v>
                </c:pt>
                <c:pt idx="1">
                  <c:v>C</c:v>
                </c:pt>
                <c:pt idx="2">
                  <c:v>D</c:v>
                </c:pt>
                <c:pt idx="3">
                  <c:v>THESL</c:v>
                </c:pt>
                <c:pt idx="4">
                  <c:v>A</c:v>
                </c:pt>
                <c:pt idx="5">
                  <c:v>B</c:v>
                </c:pt>
                <c:pt idx="6">
                  <c:v>H</c:v>
                </c:pt>
                <c:pt idx="7">
                  <c:v>E</c:v>
                </c:pt>
                <c:pt idx="8">
                  <c:v>I</c:v>
                </c:pt>
                <c:pt idx="9">
                  <c:v>K</c:v>
                </c:pt>
                <c:pt idx="10">
                  <c:v>G</c:v>
                </c:pt>
              </c:strCache>
            </c:strRef>
          </c:cat>
          <c:val>
            <c:numRef>
              <c:f>Plots!$B$106:$L$106</c:f>
              <c:numCache>
                <c:formatCode>0</c:formatCode>
                <c:ptCount val="11"/>
                <c:pt idx="0">
                  <c:v>229</c:v>
                </c:pt>
                <c:pt idx="1">
                  <c:v>236.43</c:v>
                </c:pt>
                <c:pt idx="2">
                  <c:v>251.76599999999999</c:v>
                </c:pt>
                <c:pt idx="3">
                  <c:v>258</c:v>
                </c:pt>
                <c:pt idx="4">
                  <c:v>258.15600000000001</c:v>
                </c:pt>
                <c:pt idx="5">
                  <c:v>268.38</c:v>
                </c:pt>
                <c:pt idx="6">
                  <c:v>272.214</c:v>
                </c:pt>
                <c:pt idx="7">
                  <c:v>288.82800000000003</c:v>
                </c:pt>
                <c:pt idx="8">
                  <c:v>296.49599999999998</c:v>
                </c:pt>
                <c:pt idx="9">
                  <c:v>700</c:v>
                </c:pt>
                <c:pt idx="10">
                  <c:v>1136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9-45CC-B987-53624F733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8768975"/>
        <c:axId val="1448770895"/>
      </c:barChart>
      <c:lineChart>
        <c:grouping val="standard"/>
        <c:varyColors val="0"/>
        <c:ser>
          <c:idx val="1"/>
          <c:order val="1"/>
          <c:tx>
            <c:strRef>
              <c:f>Plots!$M$111</c:f>
              <c:strCache>
                <c:ptCount val="1"/>
                <c:pt idx="0">
                  <c:v>Peer Group Median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Dot"/>
              <a:round/>
            </a:ln>
            <a:effectLst/>
          </c:spPr>
          <c:marker>
            <c:symbol val="none"/>
          </c:marker>
          <c:dLbls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59-45CC-B987-53624F733D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Plots!$B$105:$L$105</c:f>
              <c:strCache>
                <c:ptCount val="11"/>
                <c:pt idx="0">
                  <c:v>J</c:v>
                </c:pt>
                <c:pt idx="1">
                  <c:v>C</c:v>
                </c:pt>
                <c:pt idx="2">
                  <c:v>D</c:v>
                </c:pt>
                <c:pt idx="3">
                  <c:v>THESL</c:v>
                </c:pt>
                <c:pt idx="4">
                  <c:v>A</c:v>
                </c:pt>
                <c:pt idx="5">
                  <c:v>B</c:v>
                </c:pt>
                <c:pt idx="6">
                  <c:v>H</c:v>
                </c:pt>
                <c:pt idx="7">
                  <c:v>E</c:v>
                </c:pt>
                <c:pt idx="8">
                  <c:v>I</c:v>
                </c:pt>
                <c:pt idx="9">
                  <c:v>K</c:v>
                </c:pt>
                <c:pt idx="10">
                  <c:v>G</c:v>
                </c:pt>
              </c:strCache>
            </c:strRef>
          </c:cat>
          <c:val>
            <c:numRef>
              <c:f>Plots!$B$107:$L$107</c:f>
              <c:numCache>
                <c:formatCode>0</c:formatCode>
                <c:ptCount val="11"/>
                <c:pt idx="0">
                  <c:v>268.38</c:v>
                </c:pt>
                <c:pt idx="1">
                  <c:v>268.38</c:v>
                </c:pt>
                <c:pt idx="2">
                  <c:v>268.38</c:v>
                </c:pt>
                <c:pt idx="3">
                  <c:v>268.38</c:v>
                </c:pt>
                <c:pt idx="4">
                  <c:v>268.38</c:v>
                </c:pt>
                <c:pt idx="5">
                  <c:v>268.38</c:v>
                </c:pt>
                <c:pt idx="6">
                  <c:v>268.38</c:v>
                </c:pt>
                <c:pt idx="7">
                  <c:v>268.38</c:v>
                </c:pt>
                <c:pt idx="8">
                  <c:v>268.38</c:v>
                </c:pt>
                <c:pt idx="9">
                  <c:v>268.38</c:v>
                </c:pt>
                <c:pt idx="10">
                  <c:v>268.38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9-45CC-B987-53624F733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768975"/>
        <c:axId val="1448770895"/>
      </c:lineChart>
      <c:catAx>
        <c:axId val="1448768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8770895"/>
        <c:crosses val="autoZero"/>
        <c:auto val="1"/>
        <c:lblAlgn val="ctr"/>
        <c:lblOffset val="100"/>
        <c:noMultiLvlLbl val="0"/>
      </c:catAx>
      <c:valAx>
        <c:axId val="1448770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8768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Pole Top Transformers Installed</a:t>
            </a:r>
            <a:r>
              <a:rPr lang="en-US" sz="1200" b="1" baseline="0"/>
              <a:t> / Replaced</a:t>
            </a:r>
          </a:p>
          <a:p>
            <a:pPr>
              <a:defRPr/>
            </a:pPr>
            <a:r>
              <a:rPr lang="en-US" sz="1200" b="1" baseline="0"/>
              <a:t>($CAD per Transformer)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'Survey Results Summaries'!$B$82</c:f>
              <c:strCache>
                <c:ptCount val="1"/>
                <c:pt idx="0">
                  <c:v>THESL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Summaries'!$C$84:$D$84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Summaries'!$C$92:$D$92</c:f>
              <c:numCache>
                <c:formatCode>_("$"* #,##0_);_("$"* \(#,##0\);_("$"* "-"??_);_(@_)</c:formatCode>
                <c:ptCount val="2"/>
                <c:pt idx="0">
                  <c:v>18690.775455445546</c:v>
                </c:pt>
                <c:pt idx="1">
                  <c:v>18690.775455445546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1-4CBA-9583-334073564054}"/>
            </c:ext>
          </c:extLst>
        </c:ser>
        <c:ser>
          <c:idx val="1"/>
          <c:order val="1"/>
          <c:tx>
            <c:strRef>
              <c:f>'Survey Results Summaries'!$B$83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Summaries'!$C$84:$D$84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Summaries'!$C$93:$D$93</c:f>
              <c:numCache>
                <c:formatCode>_("$"* #,##0_);_("$"* \(#,##0\);_("$"* "-"??_);_(@_)</c:formatCode>
                <c:ptCount val="2"/>
                <c:pt idx="0">
                  <c:v>18073.387727722773</c:v>
                </c:pt>
                <c:pt idx="1">
                  <c:v>18422.507727722776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1-4CBA-9583-334073564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4534703"/>
        <c:axId val="754163759"/>
      </c:barChart>
      <c:catAx>
        <c:axId val="844534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163759"/>
        <c:crosses val="autoZero"/>
        <c:auto val="1"/>
        <c:lblAlgn val="ctr"/>
        <c:lblOffset val="100"/>
        <c:noMultiLvlLbl val="0"/>
      </c:catAx>
      <c:valAx>
        <c:axId val="75416375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4534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Pad Mount Transformers Installed / Replaced</a:t>
            </a:r>
          </a:p>
          <a:p>
            <a:pPr>
              <a:defRPr/>
            </a:pPr>
            <a:r>
              <a:rPr lang="en-US" sz="1200" b="1"/>
              <a:t>($CAD per Transformer)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'Survey Results Summaries'!$B$82</c:f>
              <c:strCache>
                <c:ptCount val="1"/>
                <c:pt idx="0">
                  <c:v>THESL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Summaries'!$C$84:$D$84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Summaries'!$C$97:$D$97</c:f>
              <c:numCache>
                <c:formatCode>_("$"* #,##0_);_("$"* \(#,##0\);_("$"* "-"??_);_(@_)</c:formatCode>
                <c:ptCount val="2"/>
                <c:pt idx="0">
                  <c:v>37372.705225048929</c:v>
                </c:pt>
                <c:pt idx="1">
                  <c:v>37372.705225048929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0-4EBA-8C94-4358A8FD17E8}"/>
            </c:ext>
          </c:extLst>
        </c:ser>
        <c:ser>
          <c:idx val="1"/>
          <c:order val="1"/>
          <c:tx>
            <c:strRef>
              <c:f>'Survey Results Summaries'!$B$83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Summaries'!$C$84:$D$84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Summaries'!$C$98:$D$98</c:f>
              <c:numCache>
                <c:formatCode>_("$"* #,##0_);_("$"* \(#,##0\);_("$"* "-"??_);_(@_)</c:formatCode>
                <c:ptCount val="2"/>
                <c:pt idx="0">
                  <c:v>36996.183000000005</c:v>
                </c:pt>
                <c:pt idx="1">
                  <c:v>37007.760612524464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20-4EBA-8C94-4358A8FD1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3705919"/>
        <c:axId val="691545535"/>
      </c:barChart>
      <c:catAx>
        <c:axId val="963705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1545535"/>
        <c:crosses val="autoZero"/>
        <c:auto val="1"/>
        <c:lblAlgn val="ctr"/>
        <c:lblOffset val="100"/>
        <c:noMultiLvlLbl val="0"/>
      </c:catAx>
      <c:valAx>
        <c:axId val="69154553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705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Network Transformers / Protectors Installed / Replaced</a:t>
            </a:r>
          </a:p>
          <a:p>
            <a:pPr>
              <a:defRPr/>
            </a:pPr>
            <a:r>
              <a:rPr lang="en-US" sz="1200" b="1"/>
              <a:t>($CAD per Transformer)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'Survey Results Summaries'!$B$82</c:f>
              <c:strCache>
                <c:ptCount val="1"/>
                <c:pt idx="0">
                  <c:v>THESL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Summaries'!$C$84:$D$84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Summaries'!$C$102:$D$102</c:f>
              <c:numCache>
                <c:formatCode>_("$"* #,##0_);_("$"* \(#,##0\);_("$"* "-"??_);_(@_)</c:formatCode>
                <c:ptCount val="2"/>
                <c:pt idx="0">
                  <c:v>127649</c:v>
                </c:pt>
                <c:pt idx="1">
                  <c:v>127649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6-47D9-ACBC-6CAE8F435805}"/>
            </c:ext>
          </c:extLst>
        </c:ser>
        <c:ser>
          <c:idx val="1"/>
          <c:order val="1"/>
          <c:tx>
            <c:strRef>
              <c:f>'Survey Results Summaries'!$B$83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Summaries'!$C$84:$D$84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Summaries'!$C$103:$D$103</c:f>
              <c:numCache>
                <c:formatCode>_("$"* #,##0_);_("$"* \(#,##0\);_("$"* "-"??_);_(@_)</c:formatCode>
                <c:ptCount val="2"/>
                <c:pt idx="0">
                  <c:v>130689.558</c:v>
                </c:pt>
                <c:pt idx="1">
                  <c:v>130689.558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66-47D9-ACBC-6CAE8F435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3734687"/>
        <c:axId val="754162799"/>
      </c:barChart>
      <c:catAx>
        <c:axId val="96373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162799"/>
        <c:crosses val="autoZero"/>
        <c:auto val="1"/>
        <c:lblAlgn val="ctr"/>
        <c:lblOffset val="100"/>
        <c:noMultiLvlLbl val="0"/>
      </c:catAx>
      <c:valAx>
        <c:axId val="75416279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734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Breakers Installed / Replaced</a:t>
            </a:r>
          </a:p>
          <a:p>
            <a:pPr>
              <a:defRPr/>
            </a:pPr>
            <a:r>
              <a:rPr lang="en-US" sz="1200" b="1"/>
              <a:t>($CAD per Breaker)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'Survey Results Summaries'!$B$107</c:f>
              <c:strCache>
                <c:ptCount val="1"/>
                <c:pt idx="0">
                  <c:v>THESL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Summaries'!$C$109:$D$109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Summaries'!$C$107:$D$107</c:f>
              <c:numCache>
                <c:formatCode>_("$"* #,##0_);_("$"* \(#,##0\);_("$"* "-"??_);_(@_)</c:formatCode>
                <c:ptCount val="2"/>
                <c:pt idx="0">
                  <c:v>37983</c:v>
                </c:pt>
                <c:pt idx="1">
                  <c:v>37983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D-4367-A885-F3FDD4194BE9}"/>
            </c:ext>
          </c:extLst>
        </c:ser>
        <c:ser>
          <c:idx val="1"/>
          <c:order val="1"/>
          <c:tx>
            <c:strRef>
              <c:f>'Survey Results Summaries'!$B$108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Summaries'!$C$109:$D$109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Summaries'!$C$108:$D$108</c:f>
              <c:numCache>
                <c:formatCode>_("$"* #,##0_);_("$"* \(#,##0\);_("$"* "-"??_);_(@_)</c:formatCode>
                <c:ptCount val="2"/>
                <c:pt idx="0">
                  <c:v>40460.841</c:v>
                </c:pt>
                <c:pt idx="1">
                  <c:v>40721.553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5D-4367-A885-F3FDD4194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6604303"/>
        <c:axId val="754188239"/>
      </c:barChart>
      <c:catAx>
        <c:axId val="84660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188239"/>
        <c:crosses val="autoZero"/>
        <c:auto val="1"/>
        <c:lblAlgn val="ctr"/>
        <c:lblOffset val="100"/>
        <c:noMultiLvlLbl val="0"/>
      </c:catAx>
      <c:valAx>
        <c:axId val="75418823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604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Cable Chambers / Manholdes Installed</a:t>
            </a:r>
            <a:r>
              <a:rPr lang="en-US" sz="1200" b="1" baseline="0"/>
              <a:t> / Replaced</a:t>
            </a:r>
          </a:p>
          <a:p>
            <a:pPr>
              <a:defRPr/>
            </a:pPr>
            <a:r>
              <a:rPr lang="en-US" sz="1200" b="1" baseline="0"/>
              <a:t>($CAD per Cable Chamber / Manhole)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'Survey Results Summaries'!$B$112</c:f>
              <c:strCache>
                <c:ptCount val="1"/>
                <c:pt idx="0">
                  <c:v>THESL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Summaries'!$C$114:$D$114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Summaries'!$C$112:$D$112</c:f>
              <c:numCache>
                <c:formatCode>_("$"* #,##0_);_("$"* \(#,##0\);_("$"* "-"??_);_(@_)</c:formatCode>
                <c:ptCount val="2"/>
                <c:pt idx="0">
                  <c:v>136409.17423076922</c:v>
                </c:pt>
                <c:pt idx="1">
                  <c:v>136409.17423076922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6-4ACD-A46B-DE1D1597ABA4}"/>
            </c:ext>
          </c:extLst>
        </c:ser>
        <c:ser>
          <c:idx val="1"/>
          <c:order val="1"/>
          <c:tx>
            <c:strRef>
              <c:f>'Survey Results Summaries'!$B$113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Summaries'!$C$114:$D$114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Summaries'!$C$113:$D$113</c:f>
              <c:numCache>
                <c:formatCode>_("$"* #,##0_);_("$"* \(#,##0\);_("$"* "-"??_);_(@_)</c:formatCode>
                <c:ptCount val="2"/>
                <c:pt idx="0">
                  <c:v>134809.47411538463</c:v>
                </c:pt>
                <c:pt idx="1">
                  <c:v>135579.0090353846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86-4ACD-A46B-DE1D1597A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3724015"/>
        <c:axId val="754168079"/>
      </c:barChart>
      <c:catAx>
        <c:axId val="963724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168079"/>
        <c:crosses val="autoZero"/>
        <c:auto val="1"/>
        <c:lblAlgn val="ctr"/>
        <c:lblOffset val="100"/>
        <c:noMultiLvlLbl val="0"/>
      </c:catAx>
      <c:valAx>
        <c:axId val="7541680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724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Vegetation Management (Inspected / Trimmed)</a:t>
            </a:r>
          </a:p>
          <a:p>
            <a:pPr>
              <a:defRPr/>
            </a:pPr>
            <a:r>
              <a:rPr lang="en-US" sz="1200" b="1"/>
              <a:t>($CAD</a:t>
            </a:r>
            <a:r>
              <a:rPr lang="en-US" sz="1200" b="1" baseline="0"/>
              <a:t> per Kilometer)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'Survey Results Summaries'!$B$117</c:f>
              <c:strCache>
                <c:ptCount val="1"/>
                <c:pt idx="0">
                  <c:v>THESL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Summaries'!$C$119:$D$119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Summaries'!$C$117:$D$117</c:f>
              <c:numCache>
                <c:formatCode>_("$"* #,##0_);_("$"* \(#,##0\);_("$"* "-"??_);_(@_)</c:formatCode>
                <c:ptCount val="2"/>
                <c:pt idx="0">
                  <c:v>2175.0834731823597</c:v>
                </c:pt>
                <c:pt idx="1">
                  <c:v>2175.0834731823597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3-40B0-97B6-FAE1F216074F}"/>
            </c:ext>
          </c:extLst>
        </c:ser>
        <c:ser>
          <c:idx val="1"/>
          <c:order val="1"/>
          <c:tx>
            <c:strRef>
              <c:f>'Survey Results Summaries'!$B$123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Summaries'!$C$119:$D$119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Summaries'!$C$118:$D$118</c:f>
              <c:numCache>
                <c:formatCode>_("$"* #,##0_);_("$"* \(#,##0\);_("$"* "-"??_);_(@_)</c:formatCode>
                <c:ptCount val="2"/>
                <c:pt idx="0">
                  <c:v>2139.3119229265835</c:v>
                </c:pt>
                <c:pt idx="1">
                  <c:v>2139.3119229265835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E3-40B0-97B6-FAE1F2160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4535167"/>
        <c:axId val="691548415"/>
      </c:barChart>
      <c:catAx>
        <c:axId val="844535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1548415"/>
        <c:crosses val="autoZero"/>
        <c:auto val="1"/>
        <c:lblAlgn val="ctr"/>
        <c:lblOffset val="100"/>
        <c:noMultiLvlLbl val="0"/>
      </c:catAx>
      <c:valAx>
        <c:axId val="69154841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4535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Pole Test and Treat</a:t>
            </a:r>
          </a:p>
          <a:p>
            <a:pPr>
              <a:defRPr/>
            </a:pPr>
            <a:r>
              <a:rPr lang="en-US" sz="1200" b="1"/>
              <a:t>($CAD per Pole)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'Survey Results Summaries'!$B$122</c:f>
              <c:strCache>
                <c:ptCount val="1"/>
                <c:pt idx="0">
                  <c:v>THESL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Summaries'!$C$124:$D$124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Summaries'!$C$122:$D$122</c:f>
              <c:numCache>
                <c:formatCode>_("$"* #,##0_);_("$"* \(#,##0\);_("$"* "-"??_);_(@_)</c:formatCode>
                <c:ptCount val="2"/>
                <c:pt idx="0">
                  <c:v>17.280807332654383</c:v>
                </c:pt>
                <c:pt idx="1">
                  <c:v>17.280807332654383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0-4A41-946B-A71FF0687120}"/>
            </c:ext>
          </c:extLst>
        </c:ser>
        <c:ser>
          <c:idx val="1"/>
          <c:order val="1"/>
          <c:tx>
            <c:strRef>
              <c:f>'Survey Results Summaries'!$B$123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'Survey Results Summaries'!$C$124:$D$124</c:f>
              <c:strCache>
                <c:ptCount val="2"/>
                <c:pt idx="0">
                  <c:v>Metric Conversion</c:v>
                </c:pt>
                <c:pt idx="1">
                  <c:v>Accounting Adjustments</c:v>
                </c:pt>
              </c:strCache>
            </c:strRef>
          </c:cat>
          <c:val>
            <c:numRef>
              <c:f>'Survey Results Summaries'!$C$123:$D$123</c:f>
              <c:numCache>
                <c:formatCode>_("$"* #,##0_);_("$"* \(#,##0\);_("$"* "-"??_);_(@_)</c:formatCode>
                <c:ptCount val="2"/>
                <c:pt idx="0">
                  <c:v>19.224</c:v>
                </c:pt>
                <c:pt idx="1">
                  <c:v>19.224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0-4A41-946B-A71FF0687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5080463"/>
        <c:axId val="1002716191"/>
      </c:barChart>
      <c:catAx>
        <c:axId val="765080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716191"/>
        <c:crosses val="autoZero"/>
        <c:auto val="1"/>
        <c:lblAlgn val="ctr"/>
        <c:lblOffset val="100"/>
        <c:noMultiLvlLbl val="0"/>
      </c:catAx>
      <c:valAx>
        <c:axId val="100271619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080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292100</xdr:colOff>
      <xdr:row>79</xdr:row>
      <xdr:rowOff>143934</xdr:rowOff>
    </xdr:from>
    <xdr:to>
      <xdr:col>19</xdr:col>
      <xdr:colOff>46567</xdr:colOff>
      <xdr:row>94</xdr:row>
      <xdr:rowOff>84667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A09F24-3374-CF6C-A3DB-1CFE6CF40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385233</xdr:colOff>
      <xdr:row>95</xdr:row>
      <xdr:rowOff>76199</xdr:rowOff>
    </xdr:from>
    <xdr:to>
      <xdr:col>19</xdr:col>
      <xdr:colOff>139700</xdr:colOff>
      <xdr:row>110</xdr:row>
      <xdr:rowOff>25399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3830093-9236-7D5A-0B67-52BE0C264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29633</xdr:colOff>
      <xdr:row>79</xdr:row>
      <xdr:rowOff>169334</xdr:rowOff>
    </xdr:from>
    <xdr:to>
      <xdr:col>27</xdr:col>
      <xdr:colOff>334433</xdr:colOff>
      <xdr:row>94</xdr:row>
      <xdr:rowOff>110067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162DD71-8B5C-C9C9-054C-BB422DF61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122766</xdr:colOff>
      <xdr:row>96</xdr:row>
      <xdr:rowOff>16934</xdr:rowOff>
    </xdr:from>
    <xdr:to>
      <xdr:col>27</xdr:col>
      <xdr:colOff>427566</xdr:colOff>
      <xdr:row>110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38251CB-7DF1-1E5B-E19A-2FC8D1422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317500</xdr:colOff>
      <xdr:row>79</xdr:row>
      <xdr:rowOff>110066</xdr:rowOff>
    </xdr:from>
    <xdr:to>
      <xdr:col>36</xdr:col>
      <xdr:colOff>12700</xdr:colOff>
      <xdr:row>94</xdr:row>
      <xdr:rowOff>50799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44D3EEE-4A03-8DE7-595C-6A913A73E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325964</xdr:colOff>
      <xdr:row>95</xdr:row>
      <xdr:rowOff>160867</xdr:rowOff>
    </xdr:from>
    <xdr:to>
      <xdr:col>36</xdr:col>
      <xdr:colOff>21164</xdr:colOff>
      <xdr:row>110</xdr:row>
      <xdr:rowOff>110067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B69BDE9-E0A2-F045-E8F4-070C9CA74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410633</xdr:colOff>
      <xdr:row>111</xdr:row>
      <xdr:rowOff>8468</xdr:rowOff>
    </xdr:from>
    <xdr:to>
      <xdr:col>19</xdr:col>
      <xdr:colOff>165100</xdr:colOff>
      <xdr:row>125</xdr:row>
      <xdr:rowOff>135468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E9BF3856-E8BE-F4DE-13A3-1B3FB82D5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283633</xdr:colOff>
      <xdr:row>126</xdr:row>
      <xdr:rowOff>50801</xdr:rowOff>
    </xdr:from>
    <xdr:to>
      <xdr:col>19</xdr:col>
      <xdr:colOff>38100</xdr:colOff>
      <xdr:row>140</xdr:row>
      <xdr:rowOff>177801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850C7AF1-1581-51F0-F786-64E9F5C74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486833</xdr:colOff>
      <xdr:row>126</xdr:row>
      <xdr:rowOff>33867</xdr:rowOff>
    </xdr:from>
    <xdr:to>
      <xdr:col>27</xdr:col>
      <xdr:colOff>182033</xdr:colOff>
      <xdr:row>140</xdr:row>
      <xdr:rowOff>160867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CD30BB5B-5C4F-A381-161D-646F07993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97366</xdr:colOff>
      <xdr:row>142</xdr:row>
      <xdr:rowOff>25401</xdr:rowOff>
    </xdr:from>
    <xdr:to>
      <xdr:col>19</xdr:col>
      <xdr:colOff>452966</xdr:colOff>
      <xdr:row>156</xdr:row>
      <xdr:rowOff>160867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A0B1BC89-1125-30C0-DE84-2905DE78F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156634</xdr:colOff>
      <xdr:row>141</xdr:row>
      <xdr:rowOff>127001</xdr:rowOff>
    </xdr:from>
    <xdr:to>
      <xdr:col>27</xdr:col>
      <xdr:colOff>461434</xdr:colOff>
      <xdr:row>156</xdr:row>
      <xdr:rowOff>76201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9BF0AFC8-E1A1-1ADB-727E-7A519CE52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25400</xdr:colOff>
      <xdr:row>141</xdr:row>
      <xdr:rowOff>143934</xdr:rowOff>
    </xdr:from>
    <xdr:to>
      <xdr:col>3</xdr:col>
      <xdr:colOff>533400</xdr:colOff>
      <xdr:row>156</xdr:row>
      <xdr:rowOff>93134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E2CA54ED-3348-6E39-A2F9-4ED6BE6E7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15875</xdr:colOff>
      <xdr:row>2</xdr:row>
      <xdr:rowOff>19050</xdr:rowOff>
    </xdr:from>
    <xdr:to>
      <xdr:col>14</xdr:col>
      <xdr:colOff>320675</xdr:colOff>
      <xdr:row>15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372BF0-D7D8-5985-7252-F646364EA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530225</xdr:colOff>
      <xdr:row>20</xdr:row>
      <xdr:rowOff>12700</xdr:rowOff>
    </xdr:from>
    <xdr:to>
      <xdr:col>14</xdr:col>
      <xdr:colOff>225425</xdr:colOff>
      <xdr:row>34</xdr:row>
      <xdr:rowOff>82550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B5A1FCE-A3A9-B74D-573C-FF265C413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605365</xdr:colOff>
      <xdr:row>37</xdr:row>
      <xdr:rowOff>16933</xdr:rowOff>
    </xdr:from>
    <xdr:to>
      <xdr:col>38</xdr:col>
      <xdr:colOff>300565</xdr:colOff>
      <xdr:row>51</xdr:row>
      <xdr:rowOff>143933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E7796C7-BF99-C32B-E7E3-F5FF6A30F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579966</xdr:colOff>
      <xdr:row>52</xdr:row>
      <xdr:rowOff>177801</xdr:rowOff>
    </xdr:from>
    <xdr:to>
      <xdr:col>38</xdr:col>
      <xdr:colOff>275166</xdr:colOff>
      <xdr:row>67</xdr:row>
      <xdr:rowOff>118534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9C49C72-59FE-4922-F77E-F6922D2F3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12700</xdr:colOff>
      <xdr:row>72</xdr:row>
      <xdr:rowOff>177800</xdr:rowOff>
    </xdr:from>
    <xdr:to>
      <xdr:col>22</xdr:col>
      <xdr:colOff>198966</xdr:colOff>
      <xdr:row>87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522E2-B04C-874B-2F13-B070EF10C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4233</xdr:colOff>
      <xdr:row>92</xdr:row>
      <xdr:rowOff>42334</xdr:rowOff>
    </xdr:from>
    <xdr:to>
      <xdr:col>22</xdr:col>
      <xdr:colOff>190499</xdr:colOff>
      <xdr:row>106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BF013F0-21D0-B31A-B2D0-1B288A586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817032</xdr:colOff>
      <xdr:row>107</xdr:row>
      <xdr:rowOff>152399</xdr:rowOff>
    </xdr:from>
    <xdr:to>
      <xdr:col>22</xdr:col>
      <xdr:colOff>156632</xdr:colOff>
      <xdr:row>122</xdr:row>
      <xdr:rowOff>101599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CF2559F-D71D-5F2C-AF7A-39B6E20F9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97366</xdr:colOff>
      <xdr:row>54</xdr:row>
      <xdr:rowOff>135467</xdr:rowOff>
    </xdr:from>
    <xdr:to>
      <xdr:col>24</xdr:col>
      <xdr:colOff>402166</xdr:colOff>
      <xdr:row>69</xdr:row>
      <xdr:rowOff>76201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441CD08-4EC4-203C-73D6-F8B5A2598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21166</xdr:colOff>
      <xdr:row>38</xdr:row>
      <xdr:rowOff>160866</xdr:rowOff>
    </xdr:from>
    <xdr:to>
      <xdr:col>24</xdr:col>
      <xdr:colOff>325966</xdr:colOff>
      <xdr:row>53</xdr:row>
      <xdr:rowOff>93133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EB300AD-47E5-5263-B7A6-2ABE3DDFE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605367</xdr:colOff>
      <xdr:row>73</xdr:row>
      <xdr:rowOff>16934</xdr:rowOff>
    </xdr:from>
    <xdr:to>
      <xdr:col>30</xdr:col>
      <xdr:colOff>300567</xdr:colOff>
      <xdr:row>87</xdr:row>
      <xdr:rowOff>152401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58A9F4-E914-58D5-AE0F-2A2414BFA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31</xdr:col>
      <xdr:colOff>4232</xdr:colOff>
      <xdr:row>72</xdr:row>
      <xdr:rowOff>152400</xdr:rowOff>
    </xdr:from>
    <xdr:to>
      <xdr:col>38</xdr:col>
      <xdr:colOff>309032</xdr:colOff>
      <xdr:row>87</xdr:row>
      <xdr:rowOff>101600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15CD7564-2203-FD63-4B00-93F8A00FE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613834</xdr:colOff>
      <xdr:row>108</xdr:row>
      <xdr:rowOff>42335</xdr:rowOff>
    </xdr:from>
    <xdr:to>
      <xdr:col>3</xdr:col>
      <xdr:colOff>334434</xdr:colOff>
      <xdr:row>122</xdr:row>
      <xdr:rowOff>177801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80EFE57-E664-7F10-F9AD-E466F287D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639233</xdr:colOff>
      <xdr:row>108</xdr:row>
      <xdr:rowOff>0</xdr:rowOff>
    </xdr:from>
    <xdr:to>
      <xdr:col>9</xdr:col>
      <xdr:colOff>122766</xdr:colOff>
      <xdr:row>122</xdr:row>
      <xdr:rowOff>135466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91C237A2-5C56-2D98-595A-32DD4482C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156633</xdr:colOff>
      <xdr:row>91</xdr:row>
      <xdr:rowOff>1</xdr:rowOff>
    </xdr:from>
    <xdr:to>
      <xdr:col>31</xdr:col>
      <xdr:colOff>461433</xdr:colOff>
      <xdr:row>105</xdr:row>
      <xdr:rowOff>135468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A4009743-DD0C-6C79-BC02-EED6D46C1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766233</xdr:colOff>
      <xdr:row>123</xdr:row>
      <xdr:rowOff>127001</xdr:rowOff>
    </xdr:from>
    <xdr:to>
      <xdr:col>3</xdr:col>
      <xdr:colOff>486833</xdr:colOff>
      <xdr:row>138</xdr:row>
      <xdr:rowOff>76201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1E9A56EB-CBAF-D59A-3A33-E53ADA2F6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605366</xdr:colOff>
      <xdr:row>124</xdr:row>
      <xdr:rowOff>33867</xdr:rowOff>
    </xdr:from>
    <xdr:to>
      <xdr:col>9</xdr:col>
      <xdr:colOff>88899</xdr:colOff>
      <xdr:row>138</xdr:row>
      <xdr:rowOff>169334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DCFDEE79-5504-3B07-1E22-2092D5422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83ABC-9495-4463-8DA0-2FF854BB99AF}">
  <dimension ref="A1:R139"/>
  <sheetViews>
    <sheetView tabSelected="1" zoomScale="75" zoomScaleNormal="75" workbookViewId="0">
      <selection activeCell="I9" sqref="I9"/>
    </sheetView>
  </sheetViews>
  <sheetFormatPr defaultRowHeight="14.4" x14ac:dyDescent="0.3"/>
  <cols>
    <col min="1" max="1" width="39.44140625" style="17" customWidth="1"/>
    <col min="2" max="2" width="13.77734375" style="17" bestFit="1" customWidth="1"/>
    <col min="3" max="3" width="16.21875" style="17" bestFit="1" customWidth="1"/>
    <col min="4" max="4" width="21.21875" style="17" bestFit="1" customWidth="1"/>
    <col min="5" max="7" width="9.21875" style="17" bestFit="1" customWidth="1"/>
    <col min="8" max="9" width="8.77734375" style="17" bestFit="1" customWidth="1"/>
    <col min="10" max="11" width="9.21875" style="17" bestFit="1" customWidth="1"/>
    <col min="12" max="12" width="8.77734375" style="17" bestFit="1" customWidth="1"/>
    <col min="13" max="13" width="9.77734375" style="17" bestFit="1" customWidth="1"/>
    <col min="14" max="14" width="7.77734375" style="17" bestFit="1" customWidth="1"/>
    <col min="15" max="15" width="9.21875" style="17" bestFit="1" customWidth="1"/>
    <col min="16" max="16" width="20.77734375" style="17" bestFit="1" customWidth="1"/>
    <col min="17" max="17" width="11.44140625" bestFit="1" customWidth="1"/>
    <col min="18" max="18" width="22.44140625" bestFit="1" customWidth="1"/>
  </cols>
  <sheetData>
    <row r="1" spans="1:16" x14ac:dyDescent="0.3">
      <c r="A1" s="16" t="s">
        <v>14</v>
      </c>
      <c r="B1" s="16"/>
      <c r="C1" s="16"/>
      <c r="D1" s="16"/>
      <c r="E1" s="16"/>
      <c r="F1" s="16"/>
    </row>
    <row r="2" spans="1:16" s="3" customFormat="1" ht="15" thickBot="1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  <c r="P2" s="19"/>
    </row>
    <row r="3" spans="1:16" x14ac:dyDescent="0.3">
      <c r="A3" s="165" t="s">
        <v>12</v>
      </c>
      <c r="B3" s="156" t="s">
        <v>15</v>
      </c>
      <c r="C3" s="156" t="s">
        <v>29</v>
      </c>
      <c r="D3" s="156" t="s">
        <v>30</v>
      </c>
      <c r="E3" s="156" t="s">
        <v>31</v>
      </c>
      <c r="F3" s="156" t="s">
        <v>32</v>
      </c>
      <c r="G3" s="156" t="s">
        <v>33</v>
      </c>
      <c r="H3" s="156" t="s">
        <v>34</v>
      </c>
      <c r="I3" s="156" t="s">
        <v>35</v>
      </c>
      <c r="J3" s="156" t="s">
        <v>36</v>
      </c>
      <c r="K3" s="156" t="s">
        <v>37</v>
      </c>
      <c r="L3" s="156" t="s">
        <v>41</v>
      </c>
      <c r="M3" s="156" t="s">
        <v>42</v>
      </c>
      <c r="N3" s="156" t="s">
        <v>43</v>
      </c>
      <c r="O3" s="156" t="s">
        <v>18</v>
      </c>
    </row>
    <row r="4" spans="1:16" s="2" customFormat="1" ht="15" thickBot="1" x14ac:dyDescent="0.35">
      <c r="A4" s="166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8"/>
      <c r="P4" s="21"/>
    </row>
    <row r="5" spans="1:16" x14ac:dyDescent="0.3">
      <c r="A5" s="22" t="s">
        <v>0</v>
      </c>
      <c r="B5" s="23" t="s">
        <v>16</v>
      </c>
      <c r="C5" s="24">
        <v>6126</v>
      </c>
      <c r="D5" s="24">
        <v>6150</v>
      </c>
      <c r="E5" s="24">
        <v>6242</v>
      </c>
      <c r="F5" s="24">
        <v>6328</v>
      </c>
      <c r="G5" s="25">
        <v>7157</v>
      </c>
      <c r="H5" s="26">
        <v>19398</v>
      </c>
      <c r="I5" s="26">
        <v>3020</v>
      </c>
      <c r="J5" s="26">
        <v>6527</v>
      </c>
      <c r="K5" s="25">
        <v>6215</v>
      </c>
      <c r="L5" s="25">
        <v>15500</v>
      </c>
      <c r="M5" s="25">
        <v>14945</v>
      </c>
      <c r="N5" s="25">
        <v>5214</v>
      </c>
      <c r="O5" s="27">
        <v>8317.4425020657745</v>
      </c>
    </row>
    <row r="6" spans="1:16" x14ac:dyDescent="0.3">
      <c r="A6" s="28" t="s">
        <v>1</v>
      </c>
      <c r="B6" s="29" t="s">
        <v>25</v>
      </c>
      <c r="C6" s="30">
        <v>30</v>
      </c>
      <c r="D6" s="30">
        <v>28</v>
      </c>
      <c r="E6" s="30">
        <v>29</v>
      </c>
      <c r="F6" s="30">
        <v>30</v>
      </c>
      <c r="G6" s="31">
        <v>33</v>
      </c>
      <c r="H6" s="32">
        <v>839</v>
      </c>
      <c r="I6" s="32">
        <v>74</v>
      </c>
      <c r="J6" s="32">
        <v>32</v>
      </c>
      <c r="K6" s="31">
        <v>31</v>
      </c>
      <c r="L6" s="31">
        <v>810</v>
      </c>
      <c r="M6" s="31">
        <v>657</v>
      </c>
      <c r="N6" s="31">
        <v>62</v>
      </c>
      <c r="O6" s="33">
        <v>130.84979447858552</v>
      </c>
    </row>
    <row r="7" spans="1:16" x14ac:dyDescent="0.3">
      <c r="A7" s="28" t="s">
        <v>2</v>
      </c>
      <c r="B7" s="29" t="s">
        <v>16</v>
      </c>
      <c r="C7" s="30">
        <v>15423</v>
      </c>
      <c r="D7" s="30">
        <v>13523</v>
      </c>
      <c r="E7" s="30">
        <v>16245</v>
      </c>
      <c r="F7" s="30">
        <v>12674</v>
      </c>
      <c r="G7" s="31">
        <v>17676</v>
      </c>
      <c r="H7" s="32">
        <v>17456</v>
      </c>
      <c r="I7" s="32">
        <v>9416</v>
      </c>
      <c r="J7" s="32">
        <v>17265</v>
      </c>
      <c r="K7" s="31">
        <v>16542</v>
      </c>
      <c r="L7" s="31">
        <v>7600</v>
      </c>
      <c r="M7" s="31"/>
      <c r="N7" s="31">
        <v>6773</v>
      </c>
      <c r="O7" s="33">
        <v>18690.775455445546</v>
      </c>
    </row>
    <row r="8" spans="1:16" x14ac:dyDescent="0.3">
      <c r="A8" s="28" t="s">
        <v>24</v>
      </c>
      <c r="B8" s="29" t="s">
        <v>16</v>
      </c>
      <c r="C8" s="30">
        <v>30966</v>
      </c>
      <c r="D8" s="30">
        <v>28672</v>
      </c>
      <c r="E8" s="30">
        <v>27723</v>
      </c>
      <c r="F8" s="30">
        <v>25786</v>
      </c>
      <c r="G8" s="31">
        <v>37372.705225048929</v>
      </c>
      <c r="H8" s="32">
        <v>43287</v>
      </c>
      <c r="I8" s="32">
        <v>33350</v>
      </c>
      <c r="J8" s="32">
        <v>29225</v>
      </c>
      <c r="K8" s="31">
        <v>34729</v>
      </c>
      <c r="L8" s="31">
        <v>15500</v>
      </c>
      <c r="M8" s="31"/>
      <c r="N8" s="31">
        <v>11001</v>
      </c>
      <c r="O8" s="33">
        <v>37372.705225048929</v>
      </c>
    </row>
    <row r="9" spans="1:16" x14ac:dyDescent="0.3">
      <c r="A9" s="28" t="s">
        <v>4</v>
      </c>
      <c r="B9" s="29" t="s">
        <v>16</v>
      </c>
      <c r="C9" s="34">
        <v>97851</v>
      </c>
      <c r="D9" s="34">
        <v>96582</v>
      </c>
      <c r="E9" s="34">
        <v>94274</v>
      </c>
      <c r="F9" s="34">
        <v>102261</v>
      </c>
      <c r="G9" s="35">
        <v>104502</v>
      </c>
      <c r="H9" s="36">
        <v>171269</v>
      </c>
      <c r="I9" s="36"/>
      <c r="J9" s="36">
        <v>102544</v>
      </c>
      <c r="K9" s="35">
        <v>111367</v>
      </c>
      <c r="L9" s="35"/>
      <c r="M9" s="35">
        <v>220000</v>
      </c>
      <c r="N9" s="35">
        <v>3346</v>
      </c>
      <c r="O9" s="37">
        <v>127649</v>
      </c>
      <c r="P9" s="110"/>
    </row>
    <row r="10" spans="1:16" x14ac:dyDescent="0.3">
      <c r="A10" s="28" t="s">
        <v>5</v>
      </c>
      <c r="B10" s="38" t="s">
        <v>16</v>
      </c>
      <c r="C10" s="39">
        <v>24575</v>
      </c>
      <c r="D10" s="39">
        <v>25291</v>
      </c>
      <c r="E10" s="39">
        <v>30752</v>
      </c>
      <c r="F10" s="39">
        <v>27982</v>
      </c>
      <c r="G10" s="40">
        <v>32975</v>
      </c>
      <c r="H10" s="41"/>
      <c r="I10" s="41">
        <v>55850</v>
      </c>
      <c r="J10" s="41">
        <v>32567</v>
      </c>
      <c r="K10" s="40">
        <v>34821</v>
      </c>
      <c r="L10" s="40">
        <v>55000</v>
      </c>
      <c r="M10" s="40"/>
      <c r="N10" s="40"/>
      <c r="O10" s="33">
        <v>37983</v>
      </c>
      <c r="P10" s="110"/>
    </row>
    <row r="11" spans="1:16" ht="15" thickBot="1" x14ac:dyDescent="0.35">
      <c r="A11" s="42" t="s">
        <v>6</v>
      </c>
      <c r="B11" s="43" t="s">
        <v>16</v>
      </c>
      <c r="C11" s="44">
        <v>98739</v>
      </c>
      <c r="D11" s="44">
        <v>104233</v>
      </c>
      <c r="E11" s="44">
        <v>103855</v>
      </c>
      <c r="F11" s="44">
        <v>112693</v>
      </c>
      <c r="G11" s="45">
        <v>115260</v>
      </c>
      <c r="H11" s="46"/>
      <c r="I11" s="46">
        <v>65200</v>
      </c>
      <c r="J11" s="46">
        <v>101382</v>
      </c>
      <c r="K11" s="45">
        <v>125673</v>
      </c>
      <c r="L11" s="45"/>
      <c r="M11" s="45">
        <v>826230</v>
      </c>
      <c r="N11" s="45"/>
      <c r="O11" s="47">
        <v>136409.17423076922</v>
      </c>
    </row>
    <row r="12" spans="1:16" ht="15" thickBot="1" x14ac:dyDescent="0.35">
      <c r="A12" s="48"/>
      <c r="B12" s="48"/>
      <c r="C12" s="48"/>
      <c r="D12" s="48"/>
      <c r="E12" s="48"/>
      <c r="F12" s="48"/>
      <c r="G12" s="19"/>
      <c r="H12" s="19"/>
      <c r="I12" s="19"/>
      <c r="J12" s="19"/>
      <c r="K12" s="49"/>
      <c r="L12" s="49"/>
      <c r="M12" s="49"/>
      <c r="N12" s="49"/>
    </row>
    <row r="13" spans="1:16" ht="15" thickBot="1" x14ac:dyDescent="0.35">
      <c r="A13" s="50" t="s">
        <v>13</v>
      </c>
      <c r="B13" s="20"/>
      <c r="C13" s="20"/>
      <c r="D13" s="20"/>
      <c r="E13" s="20"/>
      <c r="F13" s="20"/>
      <c r="G13" s="19"/>
      <c r="H13" s="19"/>
      <c r="I13" s="19"/>
      <c r="J13" s="19"/>
      <c r="K13" s="49"/>
      <c r="L13" s="49"/>
      <c r="M13" s="49"/>
      <c r="N13" s="49"/>
    </row>
    <row r="14" spans="1:16" x14ac:dyDescent="0.3">
      <c r="A14" s="51" t="s">
        <v>7</v>
      </c>
      <c r="B14" s="52" t="s">
        <v>26</v>
      </c>
      <c r="C14" s="53">
        <v>2650</v>
      </c>
      <c r="D14" s="24">
        <v>3152</v>
      </c>
      <c r="E14" s="24">
        <v>2928</v>
      </c>
      <c r="F14" s="54">
        <v>2254</v>
      </c>
      <c r="G14" s="55">
        <v>3248</v>
      </c>
      <c r="H14" s="26">
        <v>480</v>
      </c>
      <c r="I14" s="26"/>
      <c r="J14" s="56">
        <v>3246</v>
      </c>
      <c r="K14" s="25">
        <v>2877</v>
      </c>
      <c r="L14" s="57">
        <v>717</v>
      </c>
      <c r="M14" s="57">
        <v>1860</v>
      </c>
      <c r="N14" s="57">
        <v>396</v>
      </c>
      <c r="O14" s="58">
        <v>2175.0834731823597</v>
      </c>
    </row>
    <row r="15" spans="1:16" x14ac:dyDescent="0.3">
      <c r="A15" s="59" t="s">
        <v>8</v>
      </c>
      <c r="B15" s="60" t="s">
        <v>16</v>
      </c>
      <c r="C15" s="61">
        <v>12</v>
      </c>
      <c r="D15" s="30">
        <v>11</v>
      </c>
      <c r="E15" s="30">
        <v>13</v>
      </c>
      <c r="F15" s="62">
        <v>12</v>
      </c>
      <c r="G15" s="63">
        <v>16</v>
      </c>
      <c r="H15" s="32">
        <v>55</v>
      </c>
      <c r="I15" s="32">
        <v>47</v>
      </c>
      <c r="J15" s="64">
        <v>16</v>
      </c>
      <c r="K15" s="31">
        <v>26</v>
      </c>
      <c r="L15" s="65">
        <v>18</v>
      </c>
      <c r="M15" s="65"/>
      <c r="N15" s="65">
        <v>21</v>
      </c>
      <c r="O15" s="66">
        <v>17.280807332654383</v>
      </c>
    </row>
    <row r="16" spans="1:16" x14ac:dyDescent="0.3">
      <c r="A16" s="59" t="s">
        <v>9</v>
      </c>
      <c r="B16" s="60" t="s">
        <v>26</v>
      </c>
      <c r="C16" s="61">
        <v>27</v>
      </c>
      <c r="D16" s="30">
        <v>29</v>
      </c>
      <c r="E16" s="30">
        <v>36</v>
      </c>
      <c r="F16" s="62">
        <v>28</v>
      </c>
      <c r="G16" s="63">
        <v>32</v>
      </c>
      <c r="H16" s="32"/>
      <c r="I16" s="32">
        <v>80</v>
      </c>
      <c r="J16" s="64">
        <v>29</v>
      </c>
      <c r="K16" s="31">
        <v>34</v>
      </c>
      <c r="L16" s="65">
        <v>48</v>
      </c>
      <c r="M16" s="65">
        <v>938</v>
      </c>
      <c r="N16" s="65">
        <v>1665</v>
      </c>
      <c r="O16" s="66">
        <v>23</v>
      </c>
    </row>
    <row r="17" spans="1:17" x14ac:dyDescent="0.3">
      <c r="A17" s="59" t="s">
        <v>10</v>
      </c>
      <c r="B17" s="60" t="s">
        <v>17</v>
      </c>
      <c r="C17" s="61">
        <v>1305</v>
      </c>
      <c r="D17" s="30">
        <v>1290</v>
      </c>
      <c r="E17" s="30">
        <v>1315</v>
      </c>
      <c r="F17" s="62">
        <v>1215</v>
      </c>
      <c r="G17" s="63">
        <v>1426</v>
      </c>
      <c r="H17" s="32"/>
      <c r="I17" s="32"/>
      <c r="J17" s="64">
        <v>1687</v>
      </c>
      <c r="K17" s="31">
        <v>1702</v>
      </c>
      <c r="L17" s="65">
        <v>665</v>
      </c>
      <c r="M17" s="65">
        <v>927</v>
      </c>
      <c r="N17" s="65">
        <v>6232</v>
      </c>
      <c r="O17" s="66">
        <v>1712.4713281548452</v>
      </c>
    </row>
    <row r="18" spans="1:17" ht="15" thickBot="1" x14ac:dyDescent="0.35">
      <c r="A18" s="67" t="s">
        <v>11</v>
      </c>
      <c r="B18" s="68" t="s">
        <v>16</v>
      </c>
      <c r="C18" s="69">
        <v>202</v>
      </c>
      <c r="D18" s="44">
        <v>210</v>
      </c>
      <c r="E18" s="44">
        <v>185</v>
      </c>
      <c r="F18" s="70">
        <v>197</v>
      </c>
      <c r="G18" s="71">
        <v>226</v>
      </c>
      <c r="H18" s="46"/>
      <c r="I18" s="46">
        <v>1136</v>
      </c>
      <c r="J18" s="72">
        <v>213</v>
      </c>
      <c r="K18" s="45">
        <v>232</v>
      </c>
      <c r="L18" s="73">
        <v>229</v>
      </c>
      <c r="M18" s="73">
        <v>700</v>
      </c>
      <c r="N18" s="73"/>
      <c r="O18" s="74">
        <v>258</v>
      </c>
    </row>
    <row r="20" spans="1:17" ht="15" thickBot="1" x14ac:dyDescent="0.35">
      <c r="A20" s="75" t="s">
        <v>19</v>
      </c>
    </row>
    <row r="21" spans="1:17" x14ac:dyDescent="0.3">
      <c r="A21" s="163" t="s">
        <v>12</v>
      </c>
      <c r="B21" s="156" t="s">
        <v>15</v>
      </c>
      <c r="C21" s="156" t="s">
        <v>29</v>
      </c>
      <c r="D21" s="156" t="s">
        <v>30</v>
      </c>
      <c r="E21" s="156" t="s">
        <v>31</v>
      </c>
      <c r="F21" s="156" t="s">
        <v>32</v>
      </c>
      <c r="G21" s="167" t="s">
        <v>33</v>
      </c>
      <c r="H21" s="156" t="s">
        <v>34</v>
      </c>
      <c r="I21" s="156" t="s">
        <v>35</v>
      </c>
      <c r="J21" s="156" t="s">
        <v>36</v>
      </c>
      <c r="K21" s="156" t="s">
        <v>37</v>
      </c>
      <c r="L21" s="156" t="s">
        <v>41</v>
      </c>
      <c r="M21" s="156" t="s">
        <v>42</v>
      </c>
      <c r="N21" s="156" t="s">
        <v>43</v>
      </c>
      <c r="O21" s="156" t="s">
        <v>18</v>
      </c>
      <c r="P21" s="17">
        <v>1.278</v>
      </c>
      <c r="Q21" s="1" t="s">
        <v>27</v>
      </c>
    </row>
    <row r="22" spans="1:17" ht="15" thickBot="1" x14ac:dyDescent="0.35">
      <c r="A22" s="164"/>
      <c r="B22" s="162"/>
      <c r="C22" s="157"/>
      <c r="D22" s="157"/>
      <c r="E22" s="157"/>
      <c r="F22" s="157"/>
      <c r="G22" s="168"/>
      <c r="H22" s="157"/>
      <c r="I22" s="157"/>
      <c r="J22" s="162"/>
      <c r="K22" s="162"/>
      <c r="L22" s="162"/>
      <c r="M22" s="162"/>
      <c r="N22" s="177"/>
      <c r="O22" s="161"/>
    </row>
    <row r="23" spans="1:17" x14ac:dyDescent="0.3">
      <c r="A23" s="76" t="s">
        <v>0</v>
      </c>
      <c r="B23" s="23" t="s">
        <v>16</v>
      </c>
      <c r="C23" s="24">
        <f t="shared" ref="C23:G29" si="0">C5*$P$21</f>
        <v>7829.0280000000002</v>
      </c>
      <c r="D23" s="24">
        <f t="shared" si="0"/>
        <v>7859.7</v>
      </c>
      <c r="E23" s="24">
        <f t="shared" si="0"/>
        <v>7977.2759999999998</v>
      </c>
      <c r="F23" s="24">
        <f t="shared" si="0"/>
        <v>8087.1840000000002</v>
      </c>
      <c r="G23" s="26">
        <f t="shared" si="0"/>
        <v>9146.6460000000006</v>
      </c>
      <c r="H23" s="26">
        <f t="shared" ref="H23:I26" si="1">H5</f>
        <v>19398</v>
      </c>
      <c r="I23" s="26">
        <f t="shared" si="1"/>
        <v>3020</v>
      </c>
      <c r="J23" s="77">
        <f t="shared" ref="J23:K29" si="2">J5*$P$21</f>
        <v>8341.5059999999994</v>
      </c>
      <c r="K23" s="56">
        <f t="shared" si="2"/>
        <v>7942.77</v>
      </c>
      <c r="L23" s="26">
        <f>L5</f>
        <v>15500</v>
      </c>
      <c r="M23" s="26">
        <f>M5</f>
        <v>14945</v>
      </c>
      <c r="N23" s="26">
        <f>N5</f>
        <v>5214</v>
      </c>
      <c r="O23" s="58">
        <f>O5</f>
        <v>8317.4425020657745</v>
      </c>
    </row>
    <row r="24" spans="1:17" x14ac:dyDescent="0.3">
      <c r="A24" s="79" t="s">
        <v>1</v>
      </c>
      <c r="B24" s="29" t="s">
        <v>25</v>
      </c>
      <c r="C24" s="30">
        <f t="shared" si="0"/>
        <v>38.340000000000003</v>
      </c>
      <c r="D24" s="30">
        <f t="shared" si="0"/>
        <v>35.783999999999999</v>
      </c>
      <c r="E24" s="30">
        <f t="shared" si="0"/>
        <v>37.061999999999998</v>
      </c>
      <c r="F24" s="30">
        <f t="shared" si="0"/>
        <v>38.340000000000003</v>
      </c>
      <c r="G24" s="32">
        <f t="shared" si="0"/>
        <v>42.173999999999999</v>
      </c>
      <c r="H24" s="32">
        <f t="shared" si="1"/>
        <v>839</v>
      </c>
      <c r="I24" s="32">
        <f t="shared" si="1"/>
        <v>74</v>
      </c>
      <c r="J24" s="32">
        <f t="shared" si="2"/>
        <v>40.896000000000001</v>
      </c>
      <c r="K24" s="64">
        <f t="shared" si="2"/>
        <v>39.618000000000002</v>
      </c>
      <c r="L24" s="32">
        <f>L6</f>
        <v>810</v>
      </c>
      <c r="M24" s="32">
        <f>M6</f>
        <v>657</v>
      </c>
      <c r="N24" s="32">
        <f>N6</f>
        <v>62</v>
      </c>
      <c r="O24" s="66">
        <f t="shared" ref="O24:O29" si="3">O6</f>
        <v>130.84979447858552</v>
      </c>
    </row>
    <row r="25" spans="1:17" x14ac:dyDescent="0.3">
      <c r="A25" s="79" t="s">
        <v>2</v>
      </c>
      <c r="B25" s="29" t="s">
        <v>16</v>
      </c>
      <c r="C25" s="30">
        <f t="shared" si="0"/>
        <v>19710.594000000001</v>
      </c>
      <c r="D25" s="30">
        <f t="shared" si="0"/>
        <v>17282.394</v>
      </c>
      <c r="E25" s="30">
        <f t="shared" si="0"/>
        <v>20761.11</v>
      </c>
      <c r="F25" s="30">
        <f t="shared" si="0"/>
        <v>16197.372000000001</v>
      </c>
      <c r="G25" s="32">
        <f t="shared" si="0"/>
        <v>22589.928</v>
      </c>
      <c r="H25" s="32">
        <f t="shared" si="1"/>
        <v>17456</v>
      </c>
      <c r="I25" s="32">
        <f t="shared" si="1"/>
        <v>9416</v>
      </c>
      <c r="J25" s="32">
        <f t="shared" si="2"/>
        <v>22064.670000000002</v>
      </c>
      <c r="K25" s="64">
        <f t="shared" si="2"/>
        <v>21140.675999999999</v>
      </c>
      <c r="L25" s="32">
        <f>L7</f>
        <v>7600</v>
      </c>
      <c r="M25" s="32"/>
      <c r="N25" s="32">
        <f>N7</f>
        <v>6773</v>
      </c>
      <c r="O25" s="66">
        <f t="shared" si="3"/>
        <v>18690.775455445546</v>
      </c>
    </row>
    <row r="26" spans="1:17" x14ac:dyDescent="0.3">
      <c r="A26" s="79" t="s">
        <v>24</v>
      </c>
      <c r="B26" s="29" t="s">
        <v>16</v>
      </c>
      <c r="C26" s="30">
        <f t="shared" si="0"/>
        <v>39574.548000000003</v>
      </c>
      <c r="D26" s="30">
        <f t="shared" si="0"/>
        <v>36642.815999999999</v>
      </c>
      <c r="E26" s="30">
        <f t="shared" si="0"/>
        <v>35429.993999999999</v>
      </c>
      <c r="F26" s="30">
        <f t="shared" si="0"/>
        <v>32954.508000000002</v>
      </c>
      <c r="G26" s="32">
        <f t="shared" si="0"/>
        <v>47762.317277612528</v>
      </c>
      <c r="H26" s="32">
        <f t="shared" si="1"/>
        <v>43287</v>
      </c>
      <c r="I26" s="32">
        <f t="shared" si="1"/>
        <v>33350</v>
      </c>
      <c r="J26" s="32">
        <f t="shared" si="2"/>
        <v>37349.550000000003</v>
      </c>
      <c r="K26" s="64">
        <f t="shared" si="2"/>
        <v>44383.662000000004</v>
      </c>
      <c r="L26" s="32">
        <f>L8</f>
        <v>15500</v>
      </c>
      <c r="M26" s="32"/>
      <c r="N26" s="80">
        <f>N8</f>
        <v>11001</v>
      </c>
      <c r="O26" s="66">
        <f t="shared" si="3"/>
        <v>37372.705225048929</v>
      </c>
    </row>
    <row r="27" spans="1:17" x14ac:dyDescent="0.3">
      <c r="A27" s="79" t="s">
        <v>4</v>
      </c>
      <c r="B27" s="29" t="s">
        <v>16</v>
      </c>
      <c r="C27" s="30">
        <f t="shared" si="0"/>
        <v>125053.57800000001</v>
      </c>
      <c r="D27" s="30">
        <f t="shared" si="0"/>
        <v>123431.796</v>
      </c>
      <c r="E27" s="30">
        <f t="shared" si="0"/>
        <v>120482.17200000001</v>
      </c>
      <c r="F27" s="30">
        <f t="shared" si="0"/>
        <v>130689.558</v>
      </c>
      <c r="G27" s="32">
        <f t="shared" si="0"/>
        <v>133553.55600000001</v>
      </c>
      <c r="H27" s="32">
        <f>H9</f>
        <v>171269</v>
      </c>
      <c r="I27" s="32"/>
      <c r="J27" s="32">
        <f t="shared" si="2"/>
        <v>131051.232</v>
      </c>
      <c r="K27" s="64">
        <f t="shared" si="2"/>
        <v>142327.02600000001</v>
      </c>
      <c r="L27" s="32"/>
      <c r="M27" s="32">
        <f>M9</f>
        <v>220000</v>
      </c>
      <c r="N27" s="80">
        <f>N9</f>
        <v>3346</v>
      </c>
      <c r="O27" s="66">
        <f t="shared" si="3"/>
        <v>127649</v>
      </c>
    </row>
    <row r="28" spans="1:17" x14ac:dyDescent="0.3">
      <c r="A28" s="79" t="s">
        <v>5</v>
      </c>
      <c r="B28" s="29" t="s">
        <v>16</v>
      </c>
      <c r="C28" s="30">
        <f t="shared" si="0"/>
        <v>31406.850000000002</v>
      </c>
      <c r="D28" s="30">
        <f t="shared" si="0"/>
        <v>32321.898000000001</v>
      </c>
      <c r="E28" s="30">
        <f t="shared" si="0"/>
        <v>39301.056000000004</v>
      </c>
      <c r="F28" s="30">
        <f t="shared" si="0"/>
        <v>35760.995999999999</v>
      </c>
      <c r="G28" s="32">
        <f t="shared" si="0"/>
        <v>42142.05</v>
      </c>
      <c r="H28" s="32"/>
      <c r="I28" s="32">
        <f>I10</f>
        <v>55850</v>
      </c>
      <c r="J28" s="32">
        <f t="shared" si="2"/>
        <v>41620.626000000004</v>
      </c>
      <c r="K28" s="64">
        <f t="shared" si="2"/>
        <v>44501.237999999998</v>
      </c>
      <c r="L28" s="32">
        <f>L10</f>
        <v>55000</v>
      </c>
      <c r="M28" s="32"/>
      <c r="N28" s="80"/>
      <c r="O28" s="66">
        <f t="shared" si="3"/>
        <v>37983</v>
      </c>
    </row>
    <row r="29" spans="1:17" ht="15" thickBot="1" x14ac:dyDescent="0.35">
      <c r="A29" s="81" t="s">
        <v>6</v>
      </c>
      <c r="B29" s="43" t="s">
        <v>16</v>
      </c>
      <c r="C29" s="44">
        <f t="shared" si="0"/>
        <v>126188.442</v>
      </c>
      <c r="D29" s="44">
        <f t="shared" si="0"/>
        <v>133209.774</v>
      </c>
      <c r="E29" s="44">
        <f t="shared" si="0"/>
        <v>132726.69</v>
      </c>
      <c r="F29" s="44">
        <f t="shared" si="0"/>
        <v>144021.65400000001</v>
      </c>
      <c r="G29" s="46">
        <f t="shared" si="0"/>
        <v>147302.28</v>
      </c>
      <c r="H29" s="46"/>
      <c r="I29" s="46">
        <f>I11</f>
        <v>65200</v>
      </c>
      <c r="J29" s="46">
        <f t="shared" si="2"/>
        <v>129566.196</v>
      </c>
      <c r="K29" s="72">
        <f t="shared" si="2"/>
        <v>160610.09400000001</v>
      </c>
      <c r="L29" s="46"/>
      <c r="M29" s="46">
        <f>M11</f>
        <v>826230</v>
      </c>
      <c r="N29" s="82"/>
      <c r="O29" s="74">
        <f t="shared" si="3"/>
        <v>136409.17423076922</v>
      </c>
    </row>
    <row r="30" spans="1:17" ht="15" thickBot="1" x14ac:dyDescent="0.35">
      <c r="A30" s="48"/>
      <c r="B30" s="48"/>
      <c r="C30" s="48"/>
      <c r="D30" s="48"/>
      <c r="E30" s="48"/>
      <c r="F30" s="48"/>
      <c r="G30" s="19"/>
      <c r="H30" s="19"/>
      <c r="I30" s="19"/>
      <c r="J30" s="19"/>
      <c r="K30" s="19"/>
      <c r="L30" s="19"/>
      <c r="M30" s="19"/>
      <c r="N30" s="19"/>
    </row>
    <row r="31" spans="1:17" ht="15" thickBot="1" x14ac:dyDescent="0.35">
      <c r="A31" s="50" t="s">
        <v>13</v>
      </c>
      <c r="B31" s="20"/>
      <c r="C31" s="20"/>
      <c r="D31" s="20"/>
      <c r="E31" s="20"/>
      <c r="F31" s="20"/>
      <c r="G31" s="19"/>
      <c r="H31" s="19"/>
      <c r="I31" s="19"/>
      <c r="J31" s="19"/>
      <c r="K31" s="19"/>
      <c r="L31" s="19"/>
      <c r="M31" s="19"/>
      <c r="N31" s="19"/>
    </row>
    <row r="32" spans="1:17" x14ac:dyDescent="0.3">
      <c r="A32" s="83" t="s">
        <v>7</v>
      </c>
      <c r="B32" s="23" t="s">
        <v>26</v>
      </c>
      <c r="C32" s="24">
        <f t="shared" ref="C32:G36" si="4">C14*$P$21</f>
        <v>3386.7000000000003</v>
      </c>
      <c r="D32" s="24">
        <f t="shared" si="4"/>
        <v>4028.2559999999999</v>
      </c>
      <c r="E32" s="24">
        <f t="shared" si="4"/>
        <v>3741.9839999999999</v>
      </c>
      <c r="F32" s="24">
        <f t="shared" si="4"/>
        <v>2880.6120000000001</v>
      </c>
      <c r="G32" s="26">
        <f t="shared" si="4"/>
        <v>4150.9440000000004</v>
      </c>
      <c r="H32" s="26">
        <f>H14</f>
        <v>480</v>
      </c>
      <c r="I32" s="26"/>
      <c r="J32" s="26">
        <f t="shared" ref="J32:K36" si="5">J14*$P$21</f>
        <v>4148.3879999999999</v>
      </c>
      <c r="K32" s="56">
        <f t="shared" si="5"/>
        <v>3676.806</v>
      </c>
      <c r="L32" s="26">
        <f>L14</f>
        <v>717</v>
      </c>
      <c r="M32" s="78">
        <f>M14</f>
        <v>1860</v>
      </c>
      <c r="N32" s="78">
        <f>N14</f>
        <v>396</v>
      </c>
      <c r="O32" s="27">
        <f>O14</f>
        <v>2175.0834731823597</v>
      </c>
    </row>
    <row r="33" spans="1:18" x14ac:dyDescent="0.3">
      <c r="A33" s="84" t="s">
        <v>8</v>
      </c>
      <c r="B33" s="29" t="s">
        <v>16</v>
      </c>
      <c r="C33" s="30">
        <f t="shared" si="4"/>
        <v>15.336</v>
      </c>
      <c r="D33" s="30">
        <f t="shared" si="4"/>
        <v>14.058</v>
      </c>
      <c r="E33" s="30">
        <f t="shared" si="4"/>
        <v>16.614000000000001</v>
      </c>
      <c r="F33" s="30">
        <f t="shared" si="4"/>
        <v>15.336</v>
      </c>
      <c r="G33" s="32">
        <f t="shared" si="4"/>
        <v>20.448</v>
      </c>
      <c r="H33" s="32">
        <f>H15</f>
        <v>55</v>
      </c>
      <c r="I33" s="32">
        <f>I15</f>
        <v>47</v>
      </c>
      <c r="J33" s="32">
        <f t="shared" si="5"/>
        <v>20.448</v>
      </c>
      <c r="K33" s="64">
        <f t="shared" si="5"/>
        <v>33.228000000000002</v>
      </c>
      <c r="L33" s="32">
        <f>L15</f>
        <v>18</v>
      </c>
      <c r="M33" s="80"/>
      <c r="N33" s="80">
        <f t="shared" ref="N33:O35" si="6">N15</f>
        <v>21</v>
      </c>
      <c r="O33" s="33">
        <f t="shared" si="6"/>
        <v>17.280807332654383</v>
      </c>
    </row>
    <row r="34" spans="1:18" x14ac:dyDescent="0.3">
      <c r="A34" s="84" t="s">
        <v>9</v>
      </c>
      <c r="B34" s="29" t="s">
        <v>26</v>
      </c>
      <c r="C34" s="30">
        <f t="shared" si="4"/>
        <v>34.506</v>
      </c>
      <c r="D34" s="30">
        <f t="shared" si="4"/>
        <v>37.061999999999998</v>
      </c>
      <c r="E34" s="30">
        <f t="shared" si="4"/>
        <v>46.008000000000003</v>
      </c>
      <c r="F34" s="30">
        <f t="shared" si="4"/>
        <v>35.783999999999999</v>
      </c>
      <c r="G34" s="32">
        <f t="shared" si="4"/>
        <v>40.896000000000001</v>
      </c>
      <c r="H34" s="32"/>
      <c r="I34" s="32">
        <f>I16</f>
        <v>80</v>
      </c>
      <c r="J34" s="32">
        <f t="shared" si="5"/>
        <v>37.061999999999998</v>
      </c>
      <c r="K34" s="64">
        <f t="shared" si="5"/>
        <v>43.451999999999998</v>
      </c>
      <c r="L34" s="32">
        <f>L16</f>
        <v>48</v>
      </c>
      <c r="M34" s="80">
        <f>M16</f>
        <v>938</v>
      </c>
      <c r="N34" s="80">
        <f t="shared" si="6"/>
        <v>1665</v>
      </c>
      <c r="O34" s="33">
        <f t="shared" si="6"/>
        <v>23</v>
      </c>
    </row>
    <row r="35" spans="1:18" x14ac:dyDescent="0.3">
      <c r="A35" s="84" t="s">
        <v>10</v>
      </c>
      <c r="B35" s="29" t="s">
        <v>17</v>
      </c>
      <c r="C35" s="30">
        <f t="shared" si="4"/>
        <v>1667.79</v>
      </c>
      <c r="D35" s="30">
        <f t="shared" si="4"/>
        <v>1648.6200000000001</v>
      </c>
      <c r="E35" s="30">
        <f t="shared" si="4"/>
        <v>1680.57</v>
      </c>
      <c r="F35" s="30">
        <f t="shared" si="4"/>
        <v>1552.77</v>
      </c>
      <c r="G35" s="32">
        <f t="shared" si="4"/>
        <v>1822.4280000000001</v>
      </c>
      <c r="H35" s="32"/>
      <c r="I35" s="32"/>
      <c r="J35" s="32">
        <f t="shared" si="5"/>
        <v>2155.9859999999999</v>
      </c>
      <c r="K35" s="64">
        <f t="shared" si="5"/>
        <v>2175.1559999999999</v>
      </c>
      <c r="L35" s="32">
        <f>L17</f>
        <v>665</v>
      </c>
      <c r="M35" s="80">
        <f>M17</f>
        <v>927</v>
      </c>
      <c r="N35" s="80">
        <f t="shared" si="6"/>
        <v>6232</v>
      </c>
      <c r="O35" s="33">
        <f t="shared" si="6"/>
        <v>1712.4713281548452</v>
      </c>
    </row>
    <row r="36" spans="1:18" ht="15" thickBot="1" x14ac:dyDescent="0.35">
      <c r="A36" s="85" t="s">
        <v>11</v>
      </c>
      <c r="B36" s="43" t="s">
        <v>16</v>
      </c>
      <c r="C36" s="44">
        <f t="shared" si="4"/>
        <v>258.15600000000001</v>
      </c>
      <c r="D36" s="44">
        <f t="shared" si="4"/>
        <v>268.38</v>
      </c>
      <c r="E36" s="44">
        <f t="shared" si="4"/>
        <v>236.43</v>
      </c>
      <c r="F36" s="44">
        <f t="shared" si="4"/>
        <v>251.76599999999999</v>
      </c>
      <c r="G36" s="46">
        <f t="shared" si="4"/>
        <v>288.82800000000003</v>
      </c>
      <c r="H36" s="46"/>
      <c r="I36" s="46">
        <f>I18</f>
        <v>1136</v>
      </c>
      <c r="J36" s="46">
        <f t="shared" si="5"/>
        <v>272.214</v>
      </c>
      <c r="K36" s="72">
        <f t="shared" si="5"/>
        <v>296.49599999999998</v>
      </c>
      <c r="L36" s="46">
        <f>L18</f>
        <v>229</v>
      </c>
      <c r="M36" s="82">
        <f>M18</f>
        <v>700</v>
      </c>
      <c r="N36" s="82"/>
      <c r="O36" s="47">
        <f>O18</f>
        <v>258</v>
      </c>
    </row>
    <row r="38" spans="1:18" ht="15" thickBot="1" x14ac:dyDescent="0.35">
      <c r="A38" s="16" t="s">
        <v>20</v>
      </c>
    </row>
    <row r="39" spans="1:18" ht="20.100000000000001" customHeight="1" x14ac:dyDescent="0.3">
      <c r="A39" s="156" t="s">
        <v>12</v>
      </c>
      <c r="B39" s="156" t="s">
        <v>15</v>
      </c>
      <c r="C39" s="156" t="s">
        <v>29</v>
      </c>
      <c r="D39" s="156" t="s">
        <v>30</v>
      </c>
      <c r="E39" s="156" t="s">
        <v>31</v>
      </c>
      <c r="F39" s="156" t="s">
        <v>32</v>
      </c>
      <c r="G39" s="156" t="s">
        <v>33</v>
      </c>
      <c r="H39" s="156" t="s">
        <v>34</v>
      </c>
      <c r="I39" s="156" t="s">
        <v>35</v>
      </c>
      <c r="J39" s="156" t="s">
        <v>36</v>
      </c>
      <c r="K39" s="156" t="s">
        <v>37</v>
      </c>
      <c r="L39" s="156" t="s">
        <v>41</v>
      </c>
      <c r="M39" s="156" t="s">
        <v>42</v>
      </c>
      <c r="N39" s="156" t="s">
        <v>43</v>
      </c>
      <c r="O39" s="159" t="s">
        <v>18</v>
      </c>
      <c r="P39" s="175" t="s">
        <v>23</v>
      </c>
      <c r="Q39" s="169" t="s">
        <v>40</v>
      </c>
      <c r="R39" s="171" t="s">
        <v>48</v>
      </c>
    </row>
    <row r="40" spans="1:18" ht="15" thickBot="1" x14ac:dyDescent="0.35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60"/>
      <c r="P40" s="176"/>
      <c r="Q40" s="170"/>
      <c r="R40" s="172"/>
    </row>
    <row r="41" spans="1:18" x14ac:dyDescent="0.3">
      <c r="A41" s="22" t="s">
        <v>0</v>
      </c>
      <c r="B41" s="23" t="s">
        <v>16</v>
      </c>
      <c r="C41" s="24">
        <f t="shared" ref="C41:M41" si="7">C23</f>
        <v>7829.0280000000002</v>
      </c>
      <c r="D41" s="24">
        <f t="shared" si="7"/>
        <v>7859.7</v>
      </c>
      <c r="E41" s="24">
        <f t="shared" si="7"/>
        <v>7977.2759999999998</v>
      </c>
      <c r="F41" s="24">
        <f t="shared" si="7"/>
        <v>8087.1840000000002</v>
      </c>
      <c r="G41" s="26">
        <f t="shared" si="7"/>
        <v>9146.6460000000006</v>
      </c>
      <c r="H41" s="26">
        <f t="shared" si="7"/>
        <v>19398</v>
      </c>
      <c r="I41" s="26">
        <f t="shared" si="7"/>
        <v>3020</v>
      </c>
      <c r="J41" s="26">
        <f t="shared" si="7"/>
        <v>8341.5059999999994</v>
      </c>
      <c r="K41" s="26">
        <f t="shared" si="7"/>
        <v>7942.77</v>
      </c>
      <c r="L41" s="86">
        <f t="shared" si="7"/>
        <v>15500</v>
      </c>
      <c r="M41" s="86">
        <f t="shared" si="7"/>
        <v>14945</v>
      </c>
      <c r="N41" s="86">
        <f>N23</f>
        <v>5214</v>
      </c>
      <c r="O41" s="101">
        <v>8317.4425020657745</v>
      </c>
      <c r="P41" s="117">
        <f t="shared" ref="P41:P47" si="8">MEDIAN(C41:O41)</f>
        <v>8087.1840000000002</v>
      </c>
      <c r="Q41" s="143" t="s">
        <v>38</v>
      </c>
      <c r="R41" s="141">
        <f t="shared" ref="R41:R47" si="9">(O41-P41)/P41</f>
        <v>2.8472024633763041E-2</v>
      </c>
    </row>
    <row r="42" spans="1:18" x14ac:dyDescent="0.3">
      <c r="A42" s="28" t="s">
        <v>1</v>
      </c>
      <c r="B42" s="29" t="s">
        <v>22</v>
      </c>
      <c r="C42" s="30">
        <f>C24*3.28</f>
        <v>125.7552</v>
      </c>
      <c r="D42" s="30">
        <f>D24*3.28</f>
        <v>117.37151999999999</v>
      </c>
      <c r="E42" s="30">
        <f>E24*3.28</f>
        <v>121.56335999999999</v>
      </c>
      <c r="F42" s="30">
        <f>F24*3.28</f>
        <v>125.7552</v>
      </c>
      <c r="G42" s="32">
        <f>G24*3.28</f>
        <v>138.33071999999999</v>
      </c>
      <c r="H42" s="32">
        <f t="shared" ref="H42:I44" si="10">H24</f>
        <v>839</v>
      </c>
      <c r="I42" s="32">
        <f t="shared" si="10"/>
        <v>74</v>
      </c>
      <c r="J42" s="32">
        <f>J24*3.28</f>
        <v>134.13888</v>
      </c>
      <c r="K42" s="32">
        <f>K24*3.28</f>
        <v>129.94703999999999</v>
      </c>
      <c r="L42" s="88">
        <f>L24</f>
        <v>810</v>
      </c>
      <c r="M42" s="88">
        <f>M24</f>
        <v>657</v>
      </c>
      <c r="N42" s="88">
        <f>N24</f>
        <v>62</v>
      </c>
      <c r="O42" s="102">
        <v>130.84979447858552</v>
      </c>
      <c r="P42" s="118">
        <f t="shared" si="8"/>
        <v>129.94703999999999</v>
      </c>
      <c r="Q42" s="112" t="s">
        <v>45</v>
      </c>
      <c r="R42" s="139">
        <f t="shared" si="9"/>
        <v>6.9470953596598708E-3</v>
      </c>
    </row>
    <row r="43" spans="1:18" x14ac:dyDescent="0.3">
      <c r="A43" s="28" t="s">
        <v>2</v>
      </c>
      <c r="B43" s="29" t="s">
        <v>16</v>
      </c>
      <c r="C43" s="30">
        <f t="shared" ref="C43:G47" si="11">C25</f>
        <v>19710.594000000001</v>
      </c>
      <c r="D43" s="30">
        <f t="shared" si="11"/>
        <v>17282.394</v>
      </c>
      <c r="E43" s="30">
        <f t="shared" si="11"/>
        <v>20761.11</v>
      </c>
      <c r="F43" s="30">
        <f t="shared" si="11"/>
        <v>16197.372000000001</v>
      </c>
      <c r="G43" s="32">
        <f t="shared" si="11"/>
        <v>22589.928</v>
      </c>
      <c r="H43" s="32">
        <f t="shared" si="10"/>
        <v>17456</v>
      </c>
      <c r="I43" s="32">
        <f t="shared" si="10"/>
        <v>9416</v>
      </c>
      <c r="J43" s="32">
        <f t="shared" ref="J43:K47" si="12">J25</f>
        <v>22064.670000000002</v>
      </c>
      <c r="K43" s="32">
        <f t="shared" si="12"/>
        <v>21140.675999999999</v>
      </c>
      <c r="L43" s="88">
        <f>L25</f>
        <v>7600</v>
      </c>
      <c r="M43" s="88"/>
      <c r="N43" s="88">
        <f>N25</f>
        <v>6773</v>
      </c>
      <c r="O43" s="102">
        <v>18690.775455445546</v>
      </c>
      <c r="P43" s="118">
        <f t="shared" si="8"/>
        <v>18073.387727722773</v>
      </c>
      <c r="Q43" s="112" t="s">
        <v>38</v>
      </c>
      <c r="R43" s="139">
        <f t="shared" si="9"/>
        <v>3.4160044426854289E-2</v>
      </c>
    </row>
    <row r="44" spans="1:18" x14ac:dyDescent="0.3">
      <c r="A44" s="28" t="s">
        <v>24</v>
      </c>
      <c r="B44" s="29" t="s">
        <v>16</v>
      </c>
      <c r="C44" s="30">
        <f t="shared" si="11"/>
        <v>39574.548000000003</v>
      </c>
      <c r="D44" s="30">
        <f t="shared" si="11"/>
        <v>36642.815999999999</v>
      </c>
      <c r="E44" s="30">
        <f t="shared" si="11"/>
        <v>35429.993999999999</v>
      </c>
      <c r="F44" s="30">
        <f t="shared" si="11"/>
        <v>32954.508000000002</v>
      </c>
      <c r="G44" s="32">
        <f t="shared" si="11"/>
        <v>47762.317277612528</v>
      </c>
      <c r="H44" s="32">
        <f t="shared" si="10"/>
        <v>43287</v>
      </c>
      <c r="I44" s="32">
        <f t="shared" si="10"/>
        <v>33350</v>
      </c>
      <c r="J44" s="32">
        <f t="shared" si="12"/>
        <v>37349.550000000003</v>
      </c>
      <c r="K44" s="32">
        <f t="shared" si="12"/>
        <v>44383.662000000004</v>
      </c>
      <c r="L44" s="88">
        <f>L26</f>
        <v>15500</v>
      </c>
      <c r="M44" s="88"/>
      <c r="N44" s="88">
        <f>N26</f>
        <v>11001</v>
      </c>
      <c r="O44" s="102">
        <v>37372.705225048929</v>
      </c>
      <c r="P44" s="118">
        <f t="shared" si="8"/>
        <v>36996.183000000005</v>
      </c>
      <c r="Q44" s="112" t="s">
        <v>38</v>
      </c>
      <c r="R44" s="139">
        <f t="shared" si="9"/>
        <v>1.0177326267656425E-2</v>
      </c>
    </row>
    <row r="45" spans="1:18" x14ac:dyDescent="0.3">
      <c r="A45" s="28" t="s">
        <v>4</v>
      </c>
      <c r="B45" s="29" t="s">
        <v>16</v>
      </c>
      <c r="C45" s="34">
        <f t="shared" si="11"/>
        <v>125053.57800000001</v>
      </c>
      <c r="D45" s="34">
        <f t="shared" si="11"/>
        <v>123431.796</v>
      </c>
      <c r="E45" s="34">
        <f t="shared" si="11"/>
        <v>120482.17200000001</v>
      </c>
      <c r="F45" s="34">
        <f t="shared" si="11"/>
        <v>130689.558</v>
      </c>
      <c r="G45" s="36">
        <f t="shared" si="11"/>
        <v>133553.55600000001</v>
      </c>
      <c r="H45" s="36">
        <f>H27</f>
        <v>171269</v>
      </c>
      <c r="I45" s="36"/>
      <c r="J45" s="36">
        <f t="shared" si="12"/>
        <v>131051.232</v>
      </c>
      <c r="K45" s="36">
        <f t="shared" si="12"/>
        <v>142327.02600000001</v>
      </c>
      <c r="L45" s="90"/>
      <c r="M45" s="90">
        <f>M27</f>
        <v>220000</v>
      </c>
      <c r="N45" s="90">
        <f>N27</f>
        <v>3346</v>
      </c>
      <c r="O45" s="102">
        <v>127649</v>
      </c>
      <c r="P45" s="118">
        <f t="shared" si="8"/>
        <v>130689.558</v>
      </c>
      <c r="Q45" s="112" t="s">
        <v>39</v>
      </c>
      <c r="R45" s="139">
        <f t="shared" si="9"/>
        <v>-2.3265500676037214E-2</v>
      </c>
    </row>
    <row r="46" spans="1:18" x14ac:dyDescent="0.3">
      <c r="A46" s="28" t="s">
        <v>5</v>
      </c>
      <c r="B46" s="38" t="s">
        <v>16</v>
      </c>
      <c r="C46" s="39">
        <f t="shared" si="11"/>
        <v>31406.850000000002</v>
      </c>
      <c r="D46" s="39">
        <f t="shared" si="11"/>
        <v>32321.898000000001</v>
      </c>
      <c r="E46" s="39">
        <f t="shared" si="11"/>
        <v>39301.056000000004</v>
      </c>
      <c r="F46" s="39">
        <f t="shared" si="11"/>
        <v>35760.995999999999</v>
      </c>
      <c r="G46" s="32">
        <f t="shared" si="11"/>
        <v>42142.05</v>
      </c>
      <c r="H46" s="32"/>
      <c r="I46" s="32">
        <f>I28</f>
        <v>55850</v>
      </c>
      <c r="J46" s="32">
        <f t="shared" si="12"/>
        <v>41620.626000000004</v>
      </c>
      <c r="K46" s="32">
        <f t="shared" si="12"/>
        <v>44501.237999999998</v>
      </c>
      <c r="L46" s="88">
        <f>L28</f>
        <v>55000</v>
      </c>
      <c r="M46" s="88"/>
      <c r="N46" s="88"/>
      <c r="O46" s="102">
        <v>37983</v>
      </c>
      <c r="P46" s="118">
        <f t="shared" si="8"/>
        <v>40460.841</v>
      </c>
      <c r="Q46" s="112" t="s">
        <v>39</v>
      </c>
      <c r="R46" s="139">
        <f t="shared" si="9"/>
        <v>-6.1240471991177846E-2</v>
      </c>
    </row>
    <row r="47" spans="1:18" ht="15" thickBot="1" x14ac:dyDescent="0.35">
      <c r="A47" s="42" t="s">
        <v>6</v>
      </c>
      <c r="B47" s="43" t="s">
        <v>16</v>
      </c>
      <c r="C47" s="44">
        <f t="shared" si="11"/>
        <v>126188.442</v>
      </c>
      <c r="D47" s="44">
        <f t="shared" si="11"/>
        <v>133209.774</v>
      </c>
      <c r="E47" s="44">
        <f t="shared" si="11"/>
        <v>132726.69</v>
      </c>
      <c r="F47" s="44">
        <f t="shared" si="11"/>
        <v>144021.65400000001</v>
      </c>
      <c r="G47" s="46">
        <f t="shared" si="11"/>
        <v>147302.28</v>
      </c>
      <c r="H47" s="46"/>
      <c r="I47" s="46">
        <f>I29</f>
        <v>65200</v>
      </c>
      <c r="J47" s="46">
        <f t="shared" si="12"/>
        <v>129566.196</v>
      </c>
      <c r="K47" s="46">
        <f t="shared" si="12"/>
        <v>160610.09400000001</v>
      </c>
      <c r="L47" s="91"/>
      <c r="M47" s="91">
        <f>M29</f>
        <v>826230</v>
      </c>
      <c r="N47" s="91"/>
      <c r="O47" s="103">
        <v>136409.17423076922</v>
      </c>
      <c r="P47" s="119">
        <f t="shared" si="8"/>
        <v>134809.47411538463</v>
      </c>
      <c r="Q47" s="113" t="s">
        <v>38</v>
      </c>
      <c r="R47" s="140">
        <f t="shared" si="9"/>
        <v>1.1866377536755278E-2</v>
      </c>
    </row>
    <row r="48" spans="1:18" ht="15" thickBot="1" x14ac:dyDescent="0.35">
      <c r="A48" s="48"/>
      <c r="B48" s="48"/>
      <c r="C48" s="48"/>
      <c r="D48" s="48"/>
      <c r="E48" s="48"/>
      <c r="F48" s="48"/>
      <c r="G48" s="19"/>
      <c r="H48" s="19"/>
      <c r="I48" s="19"/>
      <c r="J48" s="19"/>
      <c r="K48" s="19"/>
      <c r="L48" s="19"/>
      <c r="M48" s="19"/>
      <c r="N48" s="19"/>
      <c r="Q48" s="17"/>
    </row>
    <row r="49" spans="1:18" ht="15" thickBot="1" x14ac:dyDescent="0.35">
      <c r="A49" s="50" t="s">
        <v>13</v>
      </c>
      <c r="B49" s="20"/>
      <c r="C49" s="20"/>
      <c r="D49" s="20"/>
      <c r="E49" s="20"/>
      <c r="F49" s="20"/>
      <c r="G49" s="19"/>
      <c r="H49" s="19"/>
      <c r="I49" s="19"/>
      <c r="J49" s="19"/>
      <c r="K49" s="19"/>
      <c r="L49" s="19"/>
      <c r="M49" s="19"/>
      <c r="N49" s="19"/>
      <c r="Q49" s="17"/>
    </row>
    <row r="50" spans="1:18" x14ac:dyDescent="0.3">
      <c r="A50" s="51" t="s">
        <v>7</v>
      </c>
      <c r="B50" s="23" t="s">
        <v>21</v>
      </c>
      <c r="C50" s="24">
        <f>C32/1.61</f>
        <v>2103.5403726708073</v>
      </c>
      <c r="D50" s="24">
        <f>D32/1.61</f>
        <v>2502.0223602484471</v>
      </c>
      <c r="E50" s="24">
        <f>E32/1.61</f>
        <v>2324.2136645962732</v>
      </c>
      <c r="F50" s="24">
        <f>F32/1.61</f>
        <v>1789.2</v>
      </c>
      <c r="G50" s="26">
        <f>G32/1.61</f>
        <v>2578.2260869565221</v>
      </c>
      <c r="H50" s="26">
        <f>H32</f>
        <v>480</v>
      </c>
      <c r="I50" s="26"/>
      <c r="J50" s="26">
        <f>J32/1.61</f>
        <v>2576.6385093167701</v>
      </c>
      <c r="K50" s="56">
        <f>K32/1.61</f>
        <v>2283.7304347826084</v>
      </c>
      <c r="L50" s="26">
        <f>L32</f>
        <v>717</v>
      </c>
      <c r="M50" s="26">
        <f>M32</f>
        <v>1860</v>
      </c>
      <c r="N50" s="56">
        <f>N32</f>
        <v>396</v>
      </c>
      <c r="O50" s="104">
        <v>2175.0834731823597</v>
      </c>
      <c r="P50" s="117">
        <f>MEDIAN(C50:O50)</f>
        <v>2139.3119229265835</v>
      </c>
      <c r="Q50" s="143" t="s">
        <v>38</v>
      </c>
      <c r="R50" s="141">
        <f>(O50-P50)/P50</f>
        <v>1.6721054032569807E-2</v>
      </c>
    </row>
    <row r="51" spans="1:18" x14ac:dyDescent="0.3">
      <c r="A51" s="59" t="s">
        <v>8</v>
      </c>
      <c r="B51" s="29" t="s">
        <v>16</v>
      </c>
      <c r="C51" s="30">
        <f>C33</f>
        <v>15.336</v>
      </c>
      <c r="D51" s="30">
        <f>D33</f>
        <v>14.058</v>
      </c>
      <c r="E51" s="30">
        <f>E33</f>
        <v>16.614000000000001</v>
      </c>
      <c r="F51" s="30">
        <f>F33</f>
        <v>15.336</v>
      </c>
      <c r="G51" s="32">
        <f>G33</f>
        <v>20.448</v>
      </c>
      <c r="H51" s="32">
        <f>H33</f>
        <v>55</v>
      </c>
      <c r="I51" s="32">
        <f>I33</f>
        <v>47</v>
      </c>
      <c r="J51" s="32">
        <f>J33</f>
        <v>20.448</v>
      </c>
      <c r="K51" s="64">
        <f>K33</f>
        <v>33.228000000000002</v>
      </c>
      <c r="L51" s="32">
        <f>L33</f>
        <v>18</v>
      </c>
      <c r="M51" s="32"/>
      <c r="N51" s="64">
        <f>N33</f>
        <v>21</v>
      </c>
      <c r="O51" s="105">
        <v>17.280807332654383</v>
      </c>
      <c r="P51" s="118">
        <f>MEDIAN(C51:O51)</f>
        <v>19.224</v>
      </c>
      <c r="Q51" s="112" t="s">
        <v>39</v>
      </c>
      <c r="R51" s="139">
        <f>(O51-P51)/P51</f>
        <v>-0.10108159942496966</v>
      </c>
    </row>
    <row r="52" spans="1:18" x14ac:dyDescent="0.3">
      <c r="A52" s="59" t="s">
        <v>9</v>
      </c>
      <c r="B52" s="29" t="s">
        <v>21</v>
      </c>
      <c r="C52" s="30">
        <f>C34/1.61</f>
        <v>21.432298136645962</v>
      </c>
      <c r="D52" s="30">
        <f>D34/1.61</f>
        <v>23.019875776397512</v>
      </c>
      <c r="E52" s="30">
        <f>E34/1.61</f>
        <v>28.576397515527951</v>
      </c>
      <c r="F52" s="30">
        <f>F34/1.61</f>
        <v>22.226086956521737</v>
      </c>
      <c r="G52" s="32">
        <f>G34/1.61</f>
        <v>25.401242236024842</v>
      </c>
      <c r="H52" s="32"/>
      <c r="I52" s="32">
        <f>I34</f>
        <v>80</v>
      </c>
      <c r="J52" s="32">
        <f>J34/1.61</f>
        <v>23.019875776397512</v>
      </c>
      <c r="K52" s="64">
        <f>K34/1.61</f>
        <v>26.988819875776393</v>
      </c>
      <c r="L52" s="32">
        <f t="shared" ref="L52:M54" si="13">L34</f>
        <v>48</v>
      </c>
      <c r="M52" s="32">
        <f t="shared" si="13"/>
        <v>938</v>
      </c>
      <c r="N52" s="64">
        <f>N34</f>
        <v>1665</v>
      </c>
      <c r="O52" s="105">
        <v>23</v>
      </c>
      <c r="P52" s="118">
        <f>MEDIAN(C52:O52)</f>
        <v>26.195031055900618</v>
      </c>
      <c r="Q52" s="112" t="s">
        <v>39</v>
      </c>
      <c r="R52" s="139">
        <f>(O52-P52)/P52</f>
        <v>-0.12197088253426271</v>
      </c>
    </row>
    <row r="53" spans="1:18" x14ac:dyDescent="0.3">
      <c r="A53" s="59" t="s">
        <v>10</v>
      </c>
      <c r="B53" s="29" t="s">
        <v>17</v>
      </c>
      <c r="C53" s="30">
        <f t="shared" ref="C53:G54" si="14">C35</f>
        <v>1667.79</v>
      </c>
      <c r="D53" s="30">
        <f t="shared" si="14"/>
        <v>1648.6200000000001</v>
      </c>
      <c r="E53" s="30">
        <f t="shared" si="14"/>
        <v>1680.57</v>
      </c>
      <c r="F53" s="30">
        <f t="shared" si="14"/>
        <v>1552.77</v>
      </c>
      <c r="G53" s="32">
        <f t="shared" si="14"/>
        <v>1822.4280000000001</v>
      </c>
      <c r="H53" s="32"/>
      <c r="I53" s="32"/>
      <c r="J53" s="32">
        <f>J35</f>
        <v>2155.9859999999999</v>
      </c>
      <c r="K53" s="64">
        <f>K35</f>
        <v>2175.1559999999999</v>
      </c>
      <c r="L53" s="32">
        <f t="shared" si="13"/>
        <v>665</v>
      </c>
      <c r="M53" s="32">
        <f t="shared" si="13"/>
        <v>927</v>
      </c>
      <c r="N53" s="64">
        <f>N35</f>
        <v>6232</v>
      </c>
      <c r="O53" s="105">
        <v>1712.4713281548452</v>
      </c>
      <c r="P53" s="118">
        <f>MEDIAN(C53:O53)</f>
        <v>1680.57</v>
      </c>
      <c r="Q53" s="112" t="s">
        <v>38</v>
      </c>
      <c r="R53" s="139">
        <f>(O53-P53)/P53</f>
        <v>1.8982445333931501E-2</v>
      </c>
    </row>
    <row r="54" spans="1:18" ht="15" thickBot="1" x14ac:dyDescent="0.35">
      <c r="A54" s="67" t="s">
        <v>11</v>
      </c>
      <c r="B54" s="43" t="s">
        <v>16</v>
      </c>
      <c r="C54" s="44">
        <f t="shared" si="14"/>
        <v>258.15600000000001</v>
      </c>
      <c r="D54" s="44">
        <f t="shared" si="14"/>
        <v>268.38</v>
      </c>
      <c r="E54" s="44">
        <f t="shared" si="14"/>
        <v>236.43</v>
      </c>
      <c r="F54" s="44">
        <f t="shared" si="14"/>
        <v>251.76599999999999</v>
      </c>
      <c r="G54" s="46">
        <f t="shared" si="14"/>
        <v>288.82800000000003</v>
      </c>
      <c r="H54" s="46"/>
      <c r="I54" s="46">
        <f>I36</f>
        <v>1136</v>
      </c>
      <c r="J54" s="46">
        <f>J36</f>
        <v>272.214</v>
      </c>
      <c r="K54" s="72">
        <f>K36</f>
        <v>296.49599999999998</v>
      </c>
      <c r="L54" s="46">
        <f t="shared" si="13"/>
        <v>229</v>
      </c>
      <c r="M54" s="46">
        <f t="shared" si="13"/>
        <v>700</v>
      </c>
      <c r="N54" s="72"/>
      <c r="O54" s="106">
        <v>258</v>
      </c>
      <c r="P54" s="119">
        <f>MEDIAN(C54:O54)</f>
        <v>268.38</v>
      </c>
      <c r="Q54" s="113" t="s">
        <v>39</v>
      </c>
      <c r="R54" s="140">
        <f>(O54-P54)/P54</f>
        <v>-3.8676503465235844E-2</v>
      </c>
    </row>
    <row r="56" spans="1:18" ht="15" thickBot="1" x14ac:dyDescent="0.35"/>
    <row r="57" spans="1:18" x14ac:dyDescent="0.3">
      <c r="A57" s="163"/>
      <c r="C57" s="156" t="s">
        <v>29</v>
      </c>
      <c r="D57" s="156" t="s">
        <v>30</v>
      </c>
      <c r="E57" s="156" t="s">
        <v>31</v>
      </c>
      <c r="F57" s="156" t="s">
        <v>32</v>
      </c>
      <c r="G57" s="156" t="s">
        <v>33</v>
      </c>
      <c r="H57" s="156" t="s">
        <v>34</v>
      </c>
      <c r="I57" s="156" t="s">
        <v>35</v>
      </c>
      <c r="J57" s="156" t="s">
        <v>36</v>
      </c>
      <c r="K57" s="156" t="s">
        <v>37</v>
      </c>
      <c r="L57" s="156" t="s">
        <v>41</v>
      </c>
      <c r="M57" s="156" t="s">
        <v>42</v>
      </c>
      <c r="N57" s="156" t="s">
        <v>43</v>
      </c>
      <c r="O57" s="156" t="s">
        <v>18</v>
      </c>
    </row>
    <row r="58" spans="1:18" ht="15" thickBot="1" x14ac:dyDescent="0.35">
      <c r="A58" s="164"/>
      <c r="C58" s="162"/>
      <c r="D58" s="162"/>
      <c r="E58" s="162"/>
      <c r="F58" s="162"/>
      <c r="G58" s="162"/>
      <c r="H58" s="162"/>
      <c r="I58" s="162"/>
      <c r="J58" s="162"/>
      <c r="K58" s="162"/>
      <c r="L58" s="157"/>
      <c r="M58" s="157"/>
      <c r="N58" s="157"/>
      <c r="O58" s="161"/>
    </row>
    <row r="59" spans="1:18" s="3" customFormat="1" ht="15" thickBot="1" x14ac:dyDescent="0.35">
      <c r="A59" s="19"/>
      <c r="B59" s="19"/>
      <c r="C59" s="93">
        <v>1</v>
      </c>
      <c r="D59" s="94">
        <v>1</v>
      </c>
      <c r="E59" s="94">
        <v>1</v>
      </c>
      <c r="F59" s="94">
        <v>1</v>
      </c>
      <c r="G59" s="94">
        <v>1</v>
      </c>
      <c r="H59" s="95">
        <v>1.04</v>
      </c>
      <c r="I59" s="95">
        <v>1.03</v>
      </c>
      <c r="J59" s="94">
        <v>1.04</v>
      </c>
      <c r="K59" s="94">
        <v>1.03</v>
      </c>
      <c r="L59" s="94">
        <v>1.04</v>
      </c>
      <c r="M59" s="94">
        <v>1.02</v>
      </c>
      <c r="N59" s="94">
        <v>1.05</v>
      </c>
      <c r="O59" s="94">
        <v>1</v>
      </c>
      <c r="P59" s="19"/>
    </row>
    <row r="60" spans="1:18" ht="15" thickBot="1" x14ac:dyDescent="0.35">
      <c r="A60" s="75" t="s">
        <v>28</v>
      </c>
    </row>
    <row r="61" spans="1:18" ht="20.100000000000001" customHeight="1" x14ac:dyDescent="0.3">
      <c r="A61" s="156" t="s">
        <v>12</v>
      </c>
      <c r="B61" s="156" t="s">
        <v>15</v>
      </c>
      <c r="C61" s="156" t="s">
        <v>29</v>
      </c>
      <c r="D61" s="156" t="s">
        <v>30</v>
      </c>
      <c r="E61" s="156" t="s">
        <v>31</v>
      </c>
      <c r="F61" s="156" t="s">
        <v>32</v>
      </c>
      <c r="G61" s="156" t="s">
        <v>33</v>
      </c>
      <c r="H61" s="156" t="s">
        <v>34</v>
      </c>
      <c r="I61" s="156" t="s">
        <v>35</v>
      </c>
      <c r="J61" s="156" t="s">
        <v>36</v>
      </c>
      <c r="K61" s="156" t="s">
        <v>37</v>
      </c>
      <c r="L61" s="156" t="s">
        <v>41</v>
      </c>
      <c r="M61" s="156" t="s">
        <v>42</v>
      </c>
      <c r="N61" s="156" t="s">
        <v>43</v>
      </c>
      <c r="O61" s="159" t="s">
        <v>18</v>
      </c>
      <c r="P61" s="175" t="s">
        <v>23</v>
      </c>
      <c r="Q61" s="173" t="s">
        <v>44</v>
      </c>
      <c r="R61" s="171" t="s">
        <v>48</v>
      </c>
    </row>
    <row r="62" spans="1:18" ht="15" thickBot="1" x14ac:dyDescent="0.35">
      <c r="A62" s="157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60"/>
      <c r="P62" s="176"/>
      <c r="Q62" s="174"/>
      <c r="R62" s="172"/>
    </row>
    <row r="63" spans="1:18" x14ac:dyDescent="0.3">
      <c r="A63" s="22" t="s">
        <v>0</v>
      </c>
      <c r="B63" s="52" t="s">
        <v>16</v>
      </c>
      <c r="C63" s="53">
        <f t="shared" ref="C63:O63" si="15">C41*C$59</f>
        <v>7829.0280000000002</v>
      </c>
      <c r="D63" s="53">
        <f t="shared" si="15"/>
        <v>7859.7</v>
      </c>
      <c r="E63" s="53">
        <f t="shared" si="15"/>
        <v>7977.2759999999998</v>
      </c>
      <c r="F63" s="53">
        <f t="shared" si="15"/>
        <v>8087.1840000000002</v>
      </c>
      <c r="G63" s="87">
        <f t="shared" si="15"/>
        <v>9146.6460000000006</v>
      </c>
      <c r="H63" s="87">
        <f t="shared" si="15"/>
        <v>20173.920000000002</v>
      </c>
      <c r="I63" s="87">
        <f t="shared" si="15"/>
        <v>3110.6</v>
      </c>
      <c r="J63" s="87">
        <f t="shared" si="15"/>
        <v>8675.1662400000005</v>
      </c>
      <c r="K63" s="87">
        <f t="shared" si="15"/>
        <v>8181.053100000001</v>
      </c>
      <c r="L63" s="87">
        <f t="shared" si="15"/>
        <v>16120</v>
      </c>
      <c r="M63" s="87">
        <f t="shared" si="15"/>
        <v>15243.9</v>
      </c>
      <c r="N63" s="87">
        <f t="shared" si="15"/>
        <v>5474.7</v>
      </c>
      <c r="O63" s="107">
        <f t="shared" si="15"/>
        <v>8317.4425020657745</v>
      </c>
      <c r="P63" s="117">
        <f t="shared" ref="P63:P69" si="16">MEDIAN(C63:O63)</f>
        <v>8181.053100000001</v>
      </c>
      <c r="Q63" s="115" t="s">
        <v>38</v>
      </c>
      <c r="R63" s="141">
        <f t="shared" ref="R63:R69" si="17">(O63-P63)/P63</f>
        <v>1.6671374748291699E-2</v>
      </c>
    </row>
    <row r="64" spans="1:18" x14ac:dyDescent="0.3">
      <c r="A64" s="28" t="s">
        <v>1</v>
      </c>
      <c r="B64" s="60" t="s">
        <v>22</v>
      </c>
      <c r="C64" s="61">
        <f t="shared" ref="C64:O64" si="18">C42*C$59</f>
        <v>125.7552</v>
      </c>
      <c r="D64" s="61">
        <f t="shared" si="18"/>
        <v>117.37151999999999</v>
      </c>
      <c r="E64" s="61">
        <f t="shared" si="18"/>
        <v>121.56335999999999</v>
      </c>
      <c r="F64" s="61">
        <f t="shared" si="18"/>
        <v>125.7552</v>
      </c>
      <c r="G64" s="89">
        <f t="shared" si="18"/>
        <v>138.33071999999999</v>
      </c>
      <c r="H64" s="89">
        <f t="shared" si="18"/>
        <v>872.56000000000006</v>
      </c>
      <c r="I64" s="89">
        <f t="shared" si="18"/>
        <v>76.22</v>
      </c>
      <c r="J64" s="89">
        <f t="shared" si="18"/>
        <v>139.50443520000002</v>
      </c>
      <c r="K64" s="89">
        <f t="shared" si="18"/>
        <v>133.84545119999999</v>
      </c>
      <c r="L64" s="89">
        <f t="shared" si="18"/>
        <v>842.4</v>
      </c>
      <c r="M64" s="89">
        <f t="shared" si="18"/>
        <v>670.14</v>
      </c>
      <c r="N64" s="89">
        <f t="shared" si="18"/>
        <v>65.100000000000009</v>
      </c>
      <c r="O64" s="108">
        <f t="shared" si="18"/>
        <v>130.84979447858552</v>
      </c>
      <c r="P64" s="118">
        <f t="shared" si="16"/>
        <v>130.84979447858552</v>
      </c>
      <c r="Q64" s="114" t="s">
        <v>46</v>
      </c>
      <c r="R64" s="139">
        <f t="shared" si="17"/>
        <v>0</v>
      </c>
    </row>
    <row r="65" spans="1:18" x14ac:dyDescent="0.3">
      <c r="A65" s="28" t="s">
        <v>2</v>
      </c>
      <c r="B65" s="60" t="s">
        <v>16</v>
      </c>
      <c r="C65" s="61">
        <f t="shared" ref="C65:L65" si="19">C43*C$59</f>
        <v>19710.594000000001</v>
      </c>
      <c r="D65" s="61">
        <f t="shared" si="19"/>
        <v>17282.394</v>
      </c>
      <c r="E65" s="61">
        <f t="shared" si="19"/>
        <v>20761.11</v>
      </c>
      <c r="F65" s="61">
        <f t="shared" si="19"/>
        <v>16197.372000000001</v>
      </c>
      <c r="G65" s="89">
        <f t="shared" si="19"/>
        <v>22589.928</v>
      </c>
      <c r="H65" s="89">
        <f t="shared" si="19"/>
        <v>18154.240000000002</v>
      </c>
      <c r="I65" s="89">
        <f t="shared" si="19"/>
        <v>9698.48</v>
      </c>
      <c r="J65" s="89">
        <f t="shared" si="19"/>
        <v>22947.256800000003</v>
      </c>
      <c r="K65" s="89">
        <f t="shared" si="19"/>
        <v>21774.896280000001</v>
      </c>
      <c r="L65" s="89">
        <f t="shared" si="19"/>
        <v>7904</v>
      </c>
      <c r="M65" s="89"/>
      <c r="N65" s="89">
        <f t="shared" ref="N65:O67" si="20">N43*N$59</f>
        <v>7111.6500000000005</v>
      </c>
      <c r="O65" s="108">
        <f t="shared" si="20"/>
        <v>18690.775455445546</v>
      </c>
      <c r="P65" s="118">
        <f t="shared" si="16"/>
        <v>18422.507727722776</v>
      </c>
      <c r="Q65" s="114" t="s">
        <v>38</v>
      </c>
      <c r="R65" s="139">
        <f t="shared" si="17"/>
        <v>1.456195495682016E-2</v>
      </c>
    </row>
    <row r="66" spans="1:18" x14ac:dyDescent="0.3">
      <c r="A66" s="28" t="s">
        <v>3</v>
      </c>
      <c r="B66" s="60" t="s">
        <v>16</v>
      </c>
      <c r="C66" s="61">
        <f t="shared" ref="C66:L66" si="21">C44*C$59</f>
        <v>39574.548000000003</v>
      </c>
      <c r="D66" s="61">
        <f t="shared" si="21"/>
        <v>36642.815999999999</v>
      </c>
      <c r="E66" s="61">
        <f t="shared" si="21"/>
        <v>35429.993999999999</v>
      </c>
      <c r="F66" s="61">
        <f t="shared" si="21"/>
        <v>32954.508000000002</v>
      </c>
      <c r="G66" s="89">
        <f t="shared" si="21"/>
        <v>47762.317277612528</v>
      </c>
      <c r="H66" s="89">
        <f t="shared" si="21"/>
        <v>45018.48</v>
      </c>
      <c r="I66" s="89">
        <f t="shared" si="21"/>
        <v>34350.5</v>
      </c>
      <c r="J66" s="89">
        <f t="shared" si="21"/>
        <v>38843.532000000007</v>
      </c>
      <c r="K66" s="89">
        <f t="shared" si="21"/>
        <v>45715.171860000002</v>
      </c>
      <c r="L66" s="89">
        <f t="shared" si="21"/>
        <v>16120</v>
      </c>
      <c r="M66" s="89"/>
      <c r="N66" s="89">
        <f t="shared" si="20"/>
        <v>11551.050000000001</v>
      </c>
      <c r="O66" s="108">
        <f t="shared" si="20"/>
        <v>37372.705225048929</v>
      </c>
      <c r="P66" s="118">
        <f t="shared" si="16"/>
        <v>37007.760612524464</v>
      </c>
      <c r="Q66" s="114" t="s">
        <v>38</v>
      </c>
      <c r="R66" s="139">
        <f t="shared" si="17"/>
        <v>9.8612995351293267E-3</v>
      </c>
    </row>
    <row r="67" spans="1:18" x14ac:dyDescent="0.3">
      <c r="A67" s="28" t="s">
        <v>4</v>
      </c>
      <c r="B67" s="60" t="s">
        <v>16</v>
      </c>
      <c r="C67" s="61">
        <f t="shared" ref="C67:H67" si="22">C45*C$59</f>
        <v>125053.57800000001</v>
      </c>
      <c r="D67" s="61">
        <f t="shared" si="22"/>
        <v>123431.796</v>
      </c>
      <c r="E67" s="61">
        <f t="shared" si="22"/>
        <v>120482.17200000001</v>
      </c>
      <c r="F67" s="61">
        <f t="shared" si="22"/>
        <v>130689.558</v>
      </c>
      <c r="G67" s="89">
        <f t="shared" si="22"/>
        <v>133553.55600000001</v>
      </c>
      <c r="H67" s="89">
        <f t="shared" si="22"/>
        <v>178119.76</v>
      </c>
      <c r="I67" s="89"/>
      <c r="J67" s="89">
        <f t="shared" ref="J67:K69" si="23">J45*J$59</f>
        <v>136293.28128</v>
      </c>
      <c r="K67" s="89">
        <f t="shared" si="23"/>
        <v>146596.83678000001</v>
      </c>
      <c r="L67" s="89"/>
      <c r="M67" s="89">
        <f>M45*M$59</f>
        <v>224400</v>
      </c>
      <c r="N67" s="89">
        <f t="shared" si="20"/>
        <v>3513.3</v>
      </c>
      <c r="O67" s="108">
        <f t="shared" si="20"/>
        <v>127649</v>
      </c>
      <c r="P67" s="118">
        <f t="shared" si="16"/>
        <v>130689.558</v>
      </c>
      <c r="Q67" s="114" t="s">
        <v>39</v>
      </c>
      <c r="R67" s="139">
        <f t="shared" si="17"/>
        <v>-2.3265500676037214E-2</v>
      </c>
    </row>
    <row r="68" spans="1:18" x14ac:dyDescent="0.3">
      <c r="A68" s="28" t="s">
        <v>5</v>
      </c>
      <c r="B68" s="98" t="s">
        <v>16</v>
      </c>
      <c r="C68" s="99">
        <f t="shared" ref="C68:G69" si="24">C46*C$59</f>
        <v>31406.850000000002</v>
      </c>
      <c r="D68" s="99">
        <f t="shared" si="24"/>
        <v>32321.898000000001</v>
      </c>
      <c r="E68" s="99">
        <f t="shared" si="24"/>
        <v>39301.056000000004</v>
      </c>
      <c r="F68" s="99">
        <f t="shared" si="24"/>
        <v>35760.995999999999</v>
      </c>
      <c r="G68" s="89">
        <f t="shared" si="24"/>
        <v>42142.05</v>
      </c>
      <c r="H68" s="89"/>
      <c r="I68" s="89">
        <f>I46*I$59</f>
        <v>57525.5</v>
      </c>
      <c r="J68" s="89">
        <f t="shared" si="23"/>
        <v>43285.451040000007</v>
      </c>
      <c r="K68" s="89">
        <f t="shared" si="23"/>
        <v>45836.275139999998</v>
      </c>
      <c r="L68" s="89">
        <f>L46*L$59</f>
        <v>57200</v>
      </c>
      <c r="M68" s="97"/>
      <c r="N68" s="97"/>
      <c r="O68" s="108">
        <f>O46*O$59</f>
        <v>37983</v>
      </c>
      <c r="P68" s="118">
        <f t="shared" si="16"/>
        <v>40721.553</v>
      </c>
      <c r="Q68" s="114" t="s">
        <v>39</v>
      </c>
      <c r="R68" s="139">
        <f t="shared" si="17"/>
        <v>-6.7250701366914953E-2</v>
      </c>
    </row>
    <row r="69" spans="1:18" ht="15" thickBot="1" x14ac:dyDescent="0.35">
      <c r="A69" s="42" t="s">
        <v>6</v>
      </c>
      <c r="B69" s="68" t="s">
        <v>16</v>
      </c>
      <c r="C69" s="69">
        <f t="shared" si="24"/>
        <v>126188.442</v>
      </c>
      <c r="D69" s="69">
        <f t="shared" si="24"/>
        <v>133209.774</v>
      </c>
      <c r="E69" s="69">
        <f t="shared" si="24"/>
        <v>132726.69</v>
      </c>
      <c r="F69" s="69">
        <f t="shared" si="24"/>
        <v>144021.65400000001</v>
      </c>
      <c r="G69" s="92">
        <f t="shared" si="24"/>
        <v>147302.28</v>
      </c>
      <c r="H69" s="92"/>
      <c r="I69" s="89">
        <f>I47*I$59</f>
        <v>67156</v>
      </c>
      <c r="J69" s="92">
        <f t="shared" si="23"/>
        <v>134748.84383999999</v>
      </c>
      <c r="K69" s="92">
        <f t="shared" si="23"/>
        <v>165428.39682000002</v>
      </c>
      <c r="L69" s="92"/>
      <c r="M69" s="92">
        <f>M47*M$59</f>
        <v>842754.6</v>
      </c>
      <c r="N69" s="100"/>
      <c r="O69" s="109">
        <f>O47*O$59</f>
        <v>136409.17423076922</v>
      </c>
      <c r="P69" s="119">
        <f t="shared" si="16"/>
        <v>135579.0090353846</v>
      </c>
      <c r="Q69" s="116" t="s">
        <v>38</v>
      </c>
      <c r="R69" s="140">
        <f t="shared" si="17"/>
        <v>6.123110069110713E-3</v>
      </c>
    </row>
    <row r="70" spans="1:18" ht="15" thickBot="1" x14ac:dyDescent="0.35">
      <c r="A70" s="48"/>
      <c r="B70" s="48"/>
      <c r="C70" s="48"/>
      <c r="D70" s="48"/>
      <c r="E70" s="48"/>
      <c r="F70" s="48"/>
      <c r="Q70" s="17"/>
    </row>
    <row r="71" spans="1:18" ht="15" thickBot="1" x14ac:dyDescent="0.35">
      <c r="A71" s="50" t="s">
        <v>13</v>
      </c>
      <c r="B71" s="20"/>
      <c r="C71" s="20"/>
      <c r="D71" s="20"/>
      <c r="E71" s="20"/>
      <c r="F71" s="20"/>
      <c r="Q71" s="17"/>
    </row>
    <row r="72" spans="1:18" x14ac:dyDescent="0.3">
      <c r="A72" s="51" t="s">
        <v>7</v>
      </c>
      <c r="B72" s="52" t="s">
        <v>21</v>
      </c>
      <c r="C72" s="53">
        <f t="shared" ref="C72:H73" si="25">C50</f>
        <v>2103.5403726708073</v>
      </c>
      <c r="D72" s="53">
        <f t="shared" si="25"/>
        <v>2502.0223602484471</v>
      </c>
      <c r="E72" s="53">
        <f t="shared" si="25"/>
        <v>2324.2136645962732</v>
      </c>
      <c r="F72" s="53">
        <f t="shared" si="25"/>
        <v>1789.2</v>
      </c>
      <c r="G72" s="96">
        <f t="shared" si="25"/>
        <v>2578.2260869565221</v>
      </c>
      <c r="H72" s="96">
        <f t="shared" si="25"/>
        <v>480</v>
      </c>
      <c r="I72" s="96"/>
      <c r="J72" s="96">
        <f t="shared" ref="J72:N75" si="26">J50</f>
        <v>2576.6385093167701</v>
      </c>
      <c r="K72" s="96">
        <f t="shared" si="26"/>
        <v>2283.7304347826084</v>
      </c>
      <c r="L72" s="96">
        <f t="shared" si="26"/>
        <v>717</v>
      </c>
      <c r="M72" s="96">
        <f t="shared" si="26"/>
        <v>1860</v>
      </c>
      <c r="N72" s="96">
        <f t="shared" si="26"/>
        <v>396</v>
      </c>
      <c r="O72" s="107">
        <f>O50*O$59</f>
        <v>2175.0834731823597</v>
      </c>
      <c r="P72" s="117">
        <f>MEDIAN(C72:O72)</f>
        <v>2139.3119229265835</v>
      </c>
      <c r="Q72" s="115" t="s">
        <v>38</v>
      </c>
      <c r="R72" s="141">
        <f>(O72-P72)/P72</f>
        <v>1.6721054032569807E-2</v>
      </c>
    </row>
    <row r="73" spans="1:18" x14ac:dyDescent="0.3">
      <c r="A73" s="59" t="s">
        <v>8</v>
      </c>
      <c r="B73" s="60" t="s">
        <v>16</v>
      </c>
      <c r="C73" s="61">
        <f t="shared" si="25"/>
        <v>15.336</v>
      </c>
      <c r="D73" s="61">
        <f t="shared" si="25"/>
        <v>14.058</v>
      </c>
      <c r="E73" s="61">
        <f t="shared" si="25"/>
        <v>16.614000000000001</v>
      </c>
      <c r="F73" s="61">
        <f t="shared" si="25"/>
        <v>15.336</v>
      </c>
      <c r="G73" s="97">
        <f t="shared" si="25"/>
        <v>20.448</v>
      </c>
      <c r="H73" s="97">
        <f t="shared" si="25"/>
        <v>55</v>
      </c>
      <c r="I73" s="97">
        <f>I51</f>
        <v>47</v>
      </c>
      <c r="J73" s="97">
        <f t="shared" si="26"/>
        <v>20.448</v>
      </c>
      <c r="K73" s="97">
        <f t="shared" si="26"/>
        <v>33.228000000000002</v>
      </c>
      <c r="L73" s="97">
        <f t="shared" si="26"/>
        <v>18</v>
      </c>
      <c r="M73" s="97"/>
      <c r="N73" s="97">
        <f t="shared" si="26"/>
        <v>21</v>
      </c>
      <c r="O73" s="108">
        <f>O51</f>
        <v>17.280807332654383</v>
      </c>
      <c r="P73" s="118">
        <f>MEDIAN(C73:O73)</f>
        <v>19.224</v>
      </c>
      <c r="Q73" s="114" t="s">
        <v>39</v>
      </c>
      <c r="R73" s="139">
        <f>(O73-P73)/P73</f>
        <v>-0.10108159942496966</v>
      </c>
    </row>
    <row r="74" spans="1:18" x14ac:dyDescent="0.3">
      <c r="A74" s="59" t="s">
        <v>9</v>
      </c>
      <c r="B74" s="60" t="s">
        <v>21</v>
      </c>
      <c r="C74" s="61">
        <f t="shared" ref="C74:G76" si="27">C52</f>
        <v>21.432298136645962</v>
      </c>
      <c r="D74" s="61">
        <f t="shared" si="27"/>
        <v>23.019875776397512</v>
      </c>
      <c r="E74" s="61">
        <f t="shared" si="27"/>
        <v>28.576397515527951</v>
      </c>
      <c r="F74" s="61">
        <f t="shared" si="27"/>
        <v>22.226086956521737</v>
      </c>
      <c r="G74" s="97">
        <f t="shared" si="27"/>
        <v>25.401242236024842</v>
      </c>
      <c r="H74" s="97"/>
      <c r="I74" s="97">
        <f>I52</f>
        <v>80</v>
      </c>
      <c r="J74" s="97">
        <f t="shared" si="26"/>
        <v>23.019875776397512</v>
      </c>
      <c r="K74" s="97">
        <f t="shared" si="26"/>
        <v>26.988819875776393</v>
      </c>
      <c r="L74" s="97">
        <f t="shared" si="26"/>
        <v>48</v>
      </c>
      <c r="M74" s="97">
        <f t="shared" si="26"/>
        <v>938</v>
      </c>
      <c r="N74" s="97">
        <f t="shared" si="26"/>
        <v>1665</v>
      </c>
      <c r="O74" s="108">
        <f>O52</f>
        <v>23</v>
      </c>
      <c r="P74" s="118">
        <f>MEDIAN(C74:O74)</f>
        <v>26.195031055900618</v>
      </c>
      <c r="Q74" s="114" t="s">
        <v>39</v>
      </c>
      <c r="R74" s="139">
        <f>(O74-P74)/P74</f>
        <v>-0.12197088253426271</v>
      </c>
    </row>
    <row r="75" spans="1:18" x14ac:dyDescent="0.3">
      <c r="A75" s="59" t="s">
        <v>10</v>
      </c>
      <c r="B75" s="60" t="s">
        <v>17</v>
      </c>
      <c r="C75" s="61">
        <f t="shared" si="27"/>
        <v>1667.79</v>
      </c>
      <c r="D75" s="61">
        <f t="shared" si="27"/>
        <v>1648.6200000000001</v>
      </c>
      <c r="E75" s="61">
        <f t="shared" si="27"/>
        <v>1680.57</v>
      </c>
      <c r="F75" s="61">
        <f t="shared" si="27"/>
        <v>1552.77</v>
      </c>
      <c r="G75" s="97">
        <f t="shared" si="27"/>
        <v>1822.4280000000001</v>
      </c>
      <c r="H75" s="97"/>
      <c r="I75" s="97"/>
      <c r="J75" s="97">
        <f>J53</f>
        <v>2155.9859999999999</v>
      </c>
      <c r="K75" s="97">
        <f>K53</f>
        <v>2175.1559999999999</v>
      </c>
      <c r="L75" s="97">
        <f t="shared" si="26"/>
        <v>665</v>
      </c>
      <c r="M75" s="97">
        <f t="shared" si="26"/>
        <v>927</v>
      </c>
      <c r="N75" s="97">
        <f t="shared" si="26"/>
        <v>6232</v>
      </c>
      <c r="O75" s="108">
        <f>O53</f>
        <v>1712.4713281548452</v>
      </c>
      <c r="P75" s="118">
        <f>MEDIAN(C75:O75)</f>
        <v>1680.57</v>
      </c>
      <c r="Q75" s="114" t="s">
        <v>38</v>
      </c>
      <c r="R75" s="139">
        <f>(O75-P75)/P75</f>
        <v>1.8982445333931501E-2</v>
      </c>
    </row>
    <row r="76" spans="1:18" ht="15" thickBot="1" x14ac:dyDescent="0.35">
      <c r="A76" s="67" t="s">
        <v>11</v>
      </c>
      <c r="B76" s="68" t="s">
        <v>16</v>
      </c>
      <c r="C76" s="69">
        <f t="shared" si="27"/>
        <v>258.15600000000001</v>
      </c>
      <c r="D76" s="69">
        <f t="shared" si="27"/>
        <v>268.38</v>
      </c>
      <c r="E76" s="69">
        <f t="shared" si="27"/>
        <v>236.43</v>
      </c>
      <c r="F76" s="69">
        <f t="shared" si="27"/>
        <v>251.76599999999999</v>
      </c>
      <c r="G76" s="100">
        <f t="shared" si="27"/>
        <v>288.82800000000003</v>
      </c>
      <c r="H76" s="100"/>
      <c r="I76" s="100">
        <f>I54</f>
        <v>1136</v>
      </c>
      <c r="J76" s="100">
        <f>J54</f>
        <v>272.214</v>
      </c>
      <c r="K76" s="100">
        <f>K54</f>
        <v>296.49599999999998</v>
      </c>
      <c r="L76" s="100">
        <f>L54</f>
        <v>229</v>
      </c>
      <c r="M76" s="100">
        <f>M54</f>
        <v>700</v>
      </c>
      <c r="N76" s="100"/>
      <c r="O76" s="109">
        <f>O54</f>
        <v>258</v>
      </c>
      <c r="P76" s="119">
        <f>MEDIAN(C76:O76)</f>
        <v>268.38</v>
      </c>
      <c r="Q76" s="116" t="s">
        <v>39</v>
      </c>
      <c r="R76" s="140">
        <f>(O76-P76)/P76</f>
        <v>-3.8676503465235844E-2</v>
      </c>
    </row>
    <row r="82" spans="1:6" x14ac:dyDescent="0.3">
      <c r="A82" s="155" t="s">
        <v>0</v>
      </c>
      <c r="B82" s="17" t="s">
        <v>18</v>
      </c>
      <c r="C82" s="142">
        <f>$O$41</f>
        <v>8317.4425020657745</v>
      </c>
      <c r="D82" s="142">
        <f t="shared" ref="D82" si="28">$O$41</f>
        <v>8317.4425020657745</v>
      </c>
      <c r="E82" s="142"/>
      <c r="F82" s="142"/>
    </row>
    <row r="83" spans="1:6" x14ac:dyDescent="0.3">
      <c r="B83" s="17" t="s">
        <v>46</v>
      </c>
      <c r="C83" s="142">
        <f>P41</f>
        <v>8087.1840000000002</v>
      </c>
      <c r="D83" s="142">
        <f>P63</f>
        <v>8181.053100000001</v>
      </c>
      <c r="E83" s="142"/>
      <c r="F83" s="142"/>
    </row>
    <row r="84" spans="1:6" x14ac:dyDescent="0.3">
      <c r="C84" s="17" t="s">
        <v>49</v>
      </c>
      <c r="D84" s="17" t="s">
        <v>50</v>
      </c>
    </row>
    <row r="87" spans="1:6" x14ac:dyDescent="0.3">
      <c r="A87" s="48" t="s">
        <v>1</v>
      </c>
      <c r="B87" s="17" t="s">
        <v>18</v>
      </c>
      <c r="C87" s="142">
        <f>$O$42</f>
        <v>130.84979447858552</v>
      </c>
      <c r="D87" s="142">
        <f t="shared" ref="D87" si="29">$O$42</f>
        <v>130.84979447858552</v>
      </c>
      <c r="E87" s="142"/>
      <c r="F87" s="142"/>
    </row>
    <row r="88" spans="1:6" x14ac:dyDescent="0.3">
      <c r="B88" s="17" t="s">
        <v>46</v>
      </c>
      <c r="C88" s="142">
        <f>P42</f>
        <v>129.94703999999999</v>
      </c>
      <c r="D88" s="142">
        <f>P64</f>
        <v>130.84979447858552</v>
      </c>
      <c r="E88" s="142"/>
      <c r="F88" s="142"/>
    </row>
    <row r="89" spans="1:6" x14ac:dyDescent="0.3">
      <c r="C89" s="17" t="s">
        <v>49</v>
      </c>
      <c r="D89" s="17" t="s">
        <v>50</v>
      </c>
    </row>
    <row r="92" spans="1:6" x14ac:dyDescent="0.3">
      <c r="A92" s="48" t="s">
        <v>2</v>
      </c>
      <c r="B92" s="17" t="s">
        <v>18</v>
      </c>
      <c r="C92" s="142">
        <f>$O$43</f>
        <v>18690.775455445546</v>
      </c>
      <c r="D92" s="142">
        <f t="shared" ref="D92" si="30">$O$43</f>
        <v>18690.775455445546</v>
      </c>
      <c r="E92" s="142"/>
      <c r="F92" s="142"/>
    </row>
    <row r="93" spans="1:6" x14ac:dyDescent="0.3">
      <c r="B93" s="17" t="s">
        <v>46</v>
      </c>
      <c r="C93" s="142">
        <f>P43</f>
        <v>18073.387727722773</v>
      </c>
      <c r="D93" s="142">
        <f>P65</f>
        <v>18422.507727722776</v>
      </c>
      <c r="E93" s="142"/>
      <c r="F93" s="142"/>
    </row>
    <row r="94" spans="1:6" x14ac:dyDescent="0.3">
      <c r="C94" s="17" t="s">
        <v>49</v>
      </c>
      <c r="D94" s="17" t="s">
        <v>50</v>
      </c>
    </row>
    <row r="97" spans="1:6" x14ac:dyDescent="0.3">
      <c r="A97" s="48" t="s">
        <v>3</v>
      </c>
      <c r="B97" s="17" t="s">
        <v>18</v>
      </c>
      <c r="C97" s="142">
        <f>$O$44</f>
        <v>37372.705225048929</v>
      </c>
      <c r="D97" s="142">
        <f t="shared" ref="D97" si="31">$O$44</f>
        <v>37372.705225048929</v>
      </c>
      <c r="E97" s="142"/>
      <c r="F97" s="142"/>
    </row>
    <row r="98" spans="1:6" x14ac:dyDescent="0.3">
      <c r="B98" s="17" t="s">
        <v>46</v>
      </c>
      <c r="C98" s="142">
        <f>P44</f>
        <v>36996.183000000005</v>
      </c>
      <c r="D98" s="142">
        <f>P66</f>
        <v>37007.760612524464</v>
      </c>
      <c r="E98" s="142"/>
      <c r="F98" s="142"/>
    </row>
    <row r="99" spans="1:6" x14ac:dyDescent="0.3">
      <c r="C99" s="17" t="s">
        <v>49</v>
      </c>
      <c r="D99" s="17" t="s">
        <v>50</v>
      </c>
    </row>
    <row r="102" spans="1:6" x14ac:dyDescent="0.3">
      <c r="A102" s="48" t="s">
        <v>4</v>
      </c>
      <c r="B102" s="17" t="s">
        <v>18</v>
      </c>
      <c r="C102" s="142">
        <f>$O$45</f>
        <v>127649</v>
      </c>
      <c r="D102" s="142">
        <f t="shared" ref="D102" si="32">$O$45</f>
        <v>127649</v>
      </c>
      <c r="E102" s="142"/>
      <c r="F102" s="142"/>
    </row>
    <row r="103" spans="1:6" x14ac:dyDescent="0.3">
      <c r="B103" s="17" t="s">
        <v>46</v>
      </c>
      <c r="C103" s="142">
        <f>P45</f>
        <v>130689.558</v>
      </c>
      <c r="D103" s="142">
        <f>P67</f>
        <v>130689.558</v>
      </c>
      <c r="E103" s="142"/>
      <c r="F103" s="142"/>
    </row>
    <row r="104" spans="1:6" x14ac:dyDescent="0.3">
      <c r="C104" s="17" t="s">
        <v>49</v>
      </c>
      <c r="D104" s="17" t="s">
        <v>50</v>
      </c>
    </row>
    <row r="107" spans="1:6" x14ac:dyDescent="0.3">
      <c r="A107" s="17" t="s">
        <v>5</v>
      </c>
      <c r="B107" s="17" t="s">
        <v>18</v>
      </c>
      <c r="C107" s="142">
        <f>$O$46</f>
        <v>37983</v>
      </c>
      <c r="D107" s="142">
        <f t="shared" ref="D107" si="33">$O$46</f>
        <v>37983</v>
      </c>
      <c r="E107" s="142"/>
      <c r="F107" s="142"/>
    </row>
    <row r="108" spans="1:6" x14ac:dyDescent="0.3">
      <c r="B108" s="17" t="s">
        <v>46</v>
      </c>
      <c r="C108" s="142">
        <f>P46</f>
        <v>40460.841</v>
      </c>
      <c r="D108" s="142">
        <f>P68</f>
        <v>40721.553</v>
      </c>
      <c r="E108" s="142"/>
      <c r="F108" s="142"/>
    </row>
    <row r="109" spans="1:6" x14ac:dyDescent="0.3">
      <c r="C109" s="17" t="s">
        <v>49</v>
      </c>
      <c r="D109" s="17" t="s">
        <v>50</v>
      </c>
    </row>
    <row r="112" spans="1:6" x14ac:dyDescent="0.3">
      <c r="A112" s="48" t="s">
        <v>6</v>
      </c>
      <c r="B112" s="17" t="s">
        <v>18</v>
      </c>
      <c r="C112" s="142">
        <f>$O$47</f>
        <v>136409.17423076922</v>
      </c>
      <c r="D112" s="142">
        <f t="shared" ref="D112" si="34">$O$47</f>
        <v>136409.17423076922</v>
      </c>
      <c r="E112" s="142"/>
      <c r="F112" s="142"/>
    </row>
    <row r="113" spans="1:6" x14ac:dyDescent="0.3">
      <c r="B113" s="17" t="s">
        <v>46</v>
      </c>
      <c r="C113" s="142">
        <f>P47</f>
        <v>134809.47411538463</v>
      </c>
      <c r="D113" s="142">
        <f>P69</f>
        <v>135579.0090353846</v>
      </c>
      <c r="F113" s="142"/>
    </row>
    <row r="114" spans="1:6" x14ac:dyDescent="0.3">
      <c r="C114" s="17" t="s">
        <v>49</v>
      </c>
      <c r="D114" s="17" t="s">
        <v>50</v>
      </c>
    </row>
    <row r="117" spans="1:6" x14ac:dyDescent="0.3">
      <c r="A117" s="48" t="s">
        <v>7</v>
      </c>
      <c r="B117" s="17" t="s">
        <v>18</v>
      </c>
      <c r="C117" s="142">
        <f>$O$50</f>
        <v>2175.0834731823597</v>
      </c>
      <c r="D117" s="142">
        <f t="shared" ref="D117" si="35">$O$50</f>
        <v>2175.0834731823597</v>
      </c>
      <c r="E117" s="142"/>
      <c r="F117" s="142"/>
    </row>
    <row r="118" spans="1:6" x14ac:dyDescent="0.3">
      <c r="B118" s="17" t="s">
        <v>46</v>
      </c>
      <c r="C118" s="142">
        <f>P50</f>
        <v>2139.3119229265835</v>
      </c>
      <c r="D118" s="142">
        <f>P72</f>
        <v>2139.3119229265835</v>
      </c>
      <c r="E118" s="142"/>
      <c r="F118" s="142"/>
    </row>
    <row r="119" spans="1:6" x14ac:dyDescent="0.3">
      <c r="C119" s="17" t="s">
        <v>49</v>
      </c>
      <c r="D119" s="17" t="s">
        <v>50</v>
      </c>
    </row>
    <row r="122" spans="1:6" x14ac:dyDescent="0.3">
      <c r="A122" s="155" t="s">
        <v>8</v>
      </c>
      <c r="B122" s="17" t="s">
        <v>18</v>
      </c>
      <c r="C122" s="142">
        <f>$O$51</f>
        <v>17.280807332654383</v>
      </c>
      <c r="D122" s="142">
        <f>$O$51</f>
        <v>17.280807332654383</v>
      </c>
      <c r="E122" s="142"/>
      <c r="F122" s="142"/>
    </row>
    <row r="123" spans="1:6" x14ac:dyDescent="0.3">
      <c r="B123" s="17" t="s">
        <v>46</v>
      </c>
      <c r="C123" s="142">
        <f>P51</f>
        <v>19.224</v>
      </c>
      <c r="D123" s="142">
        <f>P73</f>
        <v>19.224</v>
      </c>
      <c r="E123" s="142"/>
      <c r="F123" s="142"/>
    </row>
    <row r="124" spans="1:6" x14ac:dyDescent="0.3">
      <c r="C124" s="17" t="s">
        <v>49</v>
      </c>
      <c r="D124" s="17" t="s">
        <v>50</v>
      </c>
    </row>
    <row r="127" spans="1:6" x14ac:dyDescent="0.3">
      <c r="A127" s="155" t="s">
        <v>9</v>
      </c>
      <c r="B127" s="17" t="s">
        <v>18</v>
      </c>
      <c r="C127" s="142">
        <f>$O$52</f>
        <v>23</v>
      </c>
      <c r="D127" s="142">
        <f>$O$52</f>
        <v>23</v>
      </c>
      <c r="E127" s="142"/>
      <c r="F127" s="142"/>
    </row>
    <row r="128" spans="1:6" x14ac:dyDescent="0.3">
      <c r="B128" s="17" t="s">
        <v>46</v>
      </c>
      <c r="C128" s="142">
        <f>P52</f>
        <v>26.195031055900618</v>
      </c>
      <c r="D128" s="142">
        <f>P74</f>
        <v>26.195031055900618</v>
      </c>
      <c r="E128" s="142"/>
      <c r="F128" s="142"/>
    </row>
    <row r="129" spans="1:6" x14ac:dyDescent="0.3">
      <c r="C129" s="17" t="s">
        <v>49</v>
      </c>
      <c r="D129" s="17" t="s">
        <v>50</v>
      </c>
    </row>
    <row r="132" spans="1:6" x14ac:dyDescent="0.3">
      <c r="A132" s="155" t="s">
        <v>10</v>
      </c>
      <c r="B132" s="17" t="s">
        <v>18</v>
      </c>
      <c r="C132" s="142">
        <f>$O$53</f>
        <v>1712.4713281548452</v>
      </c>
      <c r="D132" s="142">
        <f>$O$53</f>
        <v>1712.4713281548452</v>
      </c>
      <c r="E132" s="142"/>
      <c r="F132" s="142"/>
    </row>
    <row r="133" spans="1:6" x14ac:dyDescent="0.3">
      <c r="B133" s="17" t="s">
        <v>46</v>
      </c>
      <c r="C133" s="142">
        <f>P53</f>
        <v>1680.57</v>
      </c>
      <c r="D133" s="142">
        <f>P75</f>
        <v>1680.57</v>
      </c>
      <c r="E133" s="142"/>
      <c r="F133" s="142"/>
    </row>
    <row r="134" spans="1:6" x14ac:dyDescent="0.3">
      <c r="C134" s="17" t="s">
        <v>49</v>
      </c>
      <c r="D134" s="17" t="s">
        <v>50</v>
      </c>
    </row>
    <row r="137" spans="1:6" x14ac:dyDescent="0.3">
      <c r="A137" s="155" t="s">
        <v>11</v>
      </c>
      <c r="B137" s="17" t="s">
        <v>18</v>
      </c>
      <c r="C137" s="142">
        <f>$O$54</f>
        <v>258</v>
      </c>
      <c r="D137" s="142">
        <f>$O$54</f>
        <v>258</v>
      </c>
      <c r="E137" s="142"/>
      <c r="F137" s="142"/>
    </row>
    <row r="138" spans="1:6" x14ac:dyDescent="0.3">
      <c r="B138" s="17" t="s">
        <v>46</v>
      </c>
      <c r="C138" s="142">
        <f>P54</f>
        <v>268.38</v>
      </c>
      <c r="D138" s="142">
        <f>P76</f>
        <v>268.38</v>
      </c>
      <c r="E138" s="142"/>
      <c r="F138" s="142"/>
    </row>
    <row r="139" spans="1:6" x14ac:dyDescent="0.3">
      <c r="C139" s="17" t="s">
        <v>49</v>
      </c>
      <c r="D139" s="17" t="s">
        <v>50</v>
      </c>
    </row>
  </sheetData>
  <mergeCells count="80">
    <mergeCell ref="F57:F58"/>
    <mergeCell ref="F39:F40"/>
    <mergeCell ref="Q39:Q40"/>
    <mergeCell ref="R39:R40"/>
    <mergeCell ref="Q61:Q62"/>
    <mergeCell ref="R61:R62"/>
    <mergeCell ref="P39:P40"/>
    <mergeCell ref="P61:P62"/>
    <mergeCell ref="L61:L62"/>
    <mergeCell ref="M61:M62"/>
    <mergeCell ref="N39:N40"/>
    <mergeCell ref="N57:N58"/>
    <mergeCell ref="N61:N62"/>
    <mergeCell ref="F3:F4"/>
    <mergeCell ref="F21:F22"/>
    <mergeCell ref="B39:B40"/>
    <mergeCell ref="C57:C58"/>
    <mergeCell ref="J3:J4"/>
    <mergeCell ref="J21:J22"/>
    <mergeCell ref="I3:I4"/>
    <mergeCell ref="I21:I22"/>
    <mergeCell ref="H3:H4"/>
    <mergeCell ref="G3:G4"/>
    <mergeCell ref="G21:G22"/>
    <mergeCell ref="G39:G40"/>
    <mergeCell ref="I57:I58"/>
    <mergeCell ref="J57:J58"/>
    <mergeCell ref="D57:D58"/>
    <mergeCell ref="E57:E58"/>
    <mergeCell ref="A3:A4"/>
    <mergeCell ref="A21:A22"/>
    <mergeCell ref="C3:C4"/>
    <mergeCell ref="D3:D4"/>
    <mergeCell ref="E3:E4"/>
    <mergeCell ref="B21:B22"/>
    <mergeCell ref="C21:C22"/>
    <mergeCell ref="E21:E22"/>
    <mergeCell ref="D21:D22"/>
    <mergeCell ref="B3:B4"/>
    <mergeCell ref="A57:A58"/>
    <mergeCell ref="G57:G58"/>
    <mergeCell ref="H57:H58"/>
    <mergeCell ref="L3:L4"/>
    <mergeCell ref="M3:M4"/>
    <mergeCell ref="L21:L22"/>
    <mergeCell ref="K21:K22"/>
    <mergeCell ref="A39:A40"/>
    <mergeCell ref="J39:J40"/>
    <mergeCell ref="K39:K40"/>
    <mergeCell ref="I39:I40"/>
    <mergeCell ref="H21:H22"/>
    <mergeCell ref="H39:H40"/>
    <mergeCell ref="C39:C40"/>
    <mergeCell ref="D39:D40"/>
    <mergeCell ref="E39:E40"/>
    <mergeCell ref="A61:A62"/>
    <mergeCell ref="B61:B62"/>
    <mergeCell ref="G61:G62"/>
    <mergeCell ref="J61:J62"/>
    <mergeCell ref="K61:K62"/>
    <mergeCell ref="C61:C62"/>
    <mergeCell ref="D61:D62"/>
    <mergeCell ref="F61:F62"/>
    <mergeCell ref="E61:E62"/>
    <mergeCell ref="K3:K4"/>
    <mergeCell ref="O3:O4"/>
    <mergeCell ref="H61:H62"/>
    <mergeCell ref="I61:I62"/>
    <mergeCell ref="O61:O62"/>
    <mergeCell ref="O21:O22"/>
    <mergeCell ref="O39:O40"/>
    <mergeCell ref="K57:K58"/>
    <mergeCell ref="O57:O58"/>
    <mergeCell ref="L57:L58"/>
    <mergeCell ref="M57:M58"/>
    <mergeCell ref="M21:M22"/>
    <mergeCell ref="L39:L40"/>
    <mergeCell ref="M39:M40"/>
    <mergeCell ref="N3:N4"/>
    <mergeCell ref="N21:N22"/>
  </mergeCells>
  <phoneticPr fontId="13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61EA7-4603-43EA-8613-309F98615708}">
  <dimension ref="A2:F35"/>
  <sheetViews>
    <sheetView workbookViewId="0">
      <selection activeCell="A3" sqref="A3"/>
    </sheetView>
  </sheetViews>
  <sheetFormatPr defaultRowHeight="14.4" x14ac:dyDescent="0.3"/>
  <cols>
    <col min="1" max="3" width="15.5546875" customWidth="1"/>
    <col min="6" max="6" width="12.21875" bestFit="1" customWidth="1"/>
  </cols>
  <sheetData>
    <row r="2" spans="1:6" ht="15" thickBot="1" x14ac:dyDescent="0.35"/>
    <row r="3" spans="1:6" ht="15.6" thickTop="1" thickBot="1" x14ac:dyDescent="0.35">
      <c r="A3" s="144" t="s">
        <v>51</v>
      </c>
      <c r="B3" s="145" t="s">
        <v>52</v>
      </c>
      <c r="C3" s="145" t="s">
        <v>53</v>
      </c>
    </row>
    <row r="4" spans="1:6" ht="15.6" thickTop="1" thickBot="1" x14ac:dyDescent="0.35">
      <c r="A4" s="146" t="s">
        <v>18</v>
      </c>
      <c r="B4" s="147">
        <v>1247.0999999999999</v>
      </c>
      <c r="C4" s="147">
        <v>1</v>
      </c>
      <c r="F4" s="132">
        <v>1316</v>
      </c>
    </row>
    <row r="5" spans="1:6" ht="15" thickBot="1" x14ac:dyDescent="0.35">
      <c r="A5" s="148" t="s">
        <v>29</v>
      </c>
      <c r="B5" s="149">
        <v>111.8</v>
      </c>
      <c r="C5" s="149">
        <v>8.8999999999999996E-2</v>
      </c>
      <c r="E5" t="s">
        <v>18</v>
      </c>
      <c r="F5" s="132">
        <v>1247.0999999999999</v>
      </c>
    </row>
    <row r="6" spans="1:6" ht="15" thickBot="1" x14ac:dyDescent="0.35">
      <c r="A6" s="148" t="s">
        <v>30</v>
      </c>
      <c r="B6" s="149">
        <v>365.6</v>
      </c>
      <c r="C6" s="149">
        <v>0.29299999999999998</v>
      </c>
      <c r="F6" s="132">
        <v>571.4</v>
      </c>
    </row>
    <row r="7" spans="1:6" ht="15" thickBot="1" x14ac:dyDescent="0.35">
      <c r="A7" s="148" t="s">
        <v>31</v>
      </c>
      <c r="B7" s="149">
        <v>33.9</v>
      </c>
      <c r="C7" s="149">
        <v>2.7E-2</v>
      </c>
      <c r="F7" s="132">
        <v>504.1</v>
      </c>
    </row>
    <row r="8" spans="1:6" ht="15" thickBot="1" x14ac:dyDescent="0.35">
      <c r="A8" s="148" t="s">
        <v>32</v>
      </c>
      <c r="B8" s="149">
        <v>89</v>
      </c>
      <c r="C8" s="149">
        <v>7.0999999999999994E-2</v>
      </c>
      <c r="F8" s="132">
        <v>365.6</v>
      </c>
    </row>
    <row r="9" spans="1:6" ht="15" thickBot="1" x14ac:dyDescent="0.35">
      <c r="A9" s="148" t="s">
        <v>33</v>
      </c>
      <c r="B9" s="149">
        <v>1316</v>
      </c>
      <c r="C9" s="149">
        <v>1.0549999999999999</v>
      </c>
      <c r="F9" s="132">
        <v>317.2</v>
      </c>
    </row>
    <row r="10" spans="1:6" ht="15" thickBot="1" x14ac:dyDescent="0.35">
      <c r="A10" s="148" t="s">
        <v>34</v>
      </c>
      <c r="B10" s="149">
        <v>571.4</v>
      </c>
      <c r="C10" s="149">
        <v>0.45800000000000002</v>
      </c>
      <c r="F10" s="132">
        <v>221.1</v>
      </c>
    </row>
    <row r="11" spans="1:6" ht="15" thickBot="1" x14ac:dyDescent="0.35">
      <c r="A11" s="148" t="s">
        <v>35</v>
      </c>
      <c r="B11" s="149">
        <v>0.8</v>
      </c>
      <c r="C11" s="149">
        <v>1E-3</v>
      </c>
      <c r="F11" s="132">
        <v>218.2</v>
      </c>
    </row>
    <row r="12" spans="1:6" ht="15" thickBot="1" x14ac:dyDescent="0.35">
      <c r="A12" s="148" t="s">
        <v>36</v>
      </c>
      <c r="B12" s="149">
        <v>5.2</v>
      </c>
      <c r="C12" s="149">
        <v>4.0000000000000001E-3</v>
      </c>
      <c r="F12" s="132">
        <v>111.8</v>
      </c>
    </row>
    <row r="13" spans="1:6" ht="15" thickBot="1" x14ac:dyDescent="0.35">
      <c r="A13" s="148" t="s">
        <v>37</v>
      </c>
      <c r="B13" s="149">
        <v>218.2</v>
      </c>
      <c r="C13" s="149">
        <v>0.17499999999999999</v>
      </c>
      <c r="F13" s="132">
        <v>89</v>
      </c>
    </row>
    <row r="14" spans="1:6" ht="15" thickBot="1" x14ac:dyDescent="0.35">
      <c r="A14" s="148" t="s">
        <v>41</v>
      </c>
      <c r="B14" s="149">
        <v>221.1</v>
      </c>
      <c r="C14" s="149">
        <v>0.17699999999999999</v>
      </c>
      <c r="F14" s="132">
        <v>33.9</v>
      </c>
    </row>
    <row r="15" spans="1:6" ht="15" thickBot="1" x14ac:dyDescent="0.35">
      <c r="A15" s="148" t="s">
        <v>42</v>
      </c>
      <c r="B15" s="149">
        <v>504.1</v>
      </c>
      <c r="C15" s="149">
        <v>0.40400000000000003</v>
      </c>
      <c r="F15" s="132">
        <v>5.2</v>
      </c>
    </row>
    <row r="16" spans="1:6" ht="15" thickBot="1" x14ac:dyDescent="0.35">
      <c r="A16" s="150" t="s">
        <v>43</v>
      </c>
      <c r="B16" s="151">
        <v>317.2</v>
      </c>
      <c r="C16" s="151">
        <v>0.254</v>
      </c>
      <c r="F16" s="132">
        <v>0.8</v>
      </c>
    </row>
    <row r="17" spans="1:6" ht="15" thickTop="1" x14ac:dyDescent="0.3"/>
    <row r="19" spans="1:6" ht="15" thickBot="1" x14ac:dyDescent="0.35"/>
    <row r="20" spans="1:6" ht="37.200000000000003" thickTop="1" thickBot="1" x14ac:dyDescent="0.35">
      <c r="A20" s="144" t="s">
        <v>51</v>
      </c>
      <c r="B20" s="145" t="s">
        <v>54</v>
      </c>
      <c r="C20" s="145" t="s">
        <v>53</v>
      </c>
    </row>
    <row r="21" spans="1:6" ht="15.6" thickTop="1" thickBot="1" x14ac:dyDescent="0.35">
      <c r="A21" s="146" t="s">
        <v>18</v>
      </c>
      <c r="B21" s="152">
        <v>101260</v>
      </c>
      <c r="C21" s="147">
        <v>1</v>
      </c>
      <c r="F21" s="9">
        <v>173936</v>
      </c>
    </row>
    <row r="22" spans="1:6" ht="15" thickBot="1" x14ac:dyDescent="0.35">
      <c r="A22" s="148" t="s">
        <v>29</v>
      </c>
      <c r="B22" s="153">
        <v>122739</v>
      </c>
      <c r="C22" s="149">
        <v>1.21</v>
      </c>
      <c r="F22" s="9">
        <v>146587</v>
      </c>
    </row>
    <row r="23" spans="1:6" ht="15" thickBot="1" x14ac:dyDescent="0.35">
      <c r="A23" s="148" t="s">
        <v>30</v>
      </c>
      <c r="B23" s="153">
        <v>97639</v>
      </c>
      <c r="C23" s="149">
        <v>0.96</v>
      </c>
      <c r="F23" s="9">
        <v>122739</v>
      </c>
    </row>
    <row r="24" spans="1:6" ht="15" thickBot="1" x14ac:dyDescent="0.35">
      <c r="A24" s="148" t="s">
        <v>31</v>
      </c>
      <c r="B24" s="153">
        <v>84987</v>
      </c>
      <c r="C24" s="149">
        <v>0.84</v>
      </c>
      <c r="F24" s="9">
        <v>114381</v>
      </c>
    </row>
    <row r="25" spans="1:6" ht="15" thickBot="1" x14ac:dyDescent="0.35">
      <c r="A25" s="148" t="s">
        <v>32</v>
      </c>
      <c r="B25" s="153">
        <v>146587</v>
      </c>
      <c r="C25" s="149">
        <v>1.45</v>
      </c>
      <c r="F25" s="9">
        <v>112592</v>
      </c>
    </row>
    <row r="26" spans="1:6" ht="15" thickBot="1" x14ac:dyDescent="0.35">
      <c r="A26" s="148" t="s">
        <v>33</v>
      </c>
      <c r="B26" s="153">
        <v>173936</v>
      </c>
      <c r="C26" s="149">
        <v>1.72</v>
      </c>
      <c r="E26" t="s">
        <v>18</v>
      </c>
      <c r="F26" s="9">
        <v>101260</v>
      </c>
    </row>
    <row r="27" spans="1:6" ht="15" thickBot="1" x14ac:dyDescent="0.35">
      <c r="A27" s="148" t="s">
        <v>34</v>
      </c>
      <c r="B27" s="153">
        <v>72000</v>
      </c>
      <c r="C27" s="149">
        <v>0.71</v>
      </c>
      <c r="F27" s="9">
        <v>101260</v>
      </c>
    </row>
    <row r="28" spans="1:6" ht="15" thickBot="1" x14ac:dyDescent="0.35">
      <c r="A28" s="148" t="s">
        <v>35</v>
      </c>
      <c r="B28" s="153">
        <v>79161</v>
      </c>
      <c r="C28" s="149">
        <v>0.78</v>
      </c>
      <c r="F28" s="9">
        <v>97639</v>
      </c>
    </row>
    <row r="29" spans="1:6" ht="15" thickBot="1" x14ac:dyDescent="0.35">
      <c r="A29" s="148" t="s">
        <v>36</v>
      </c>
      <c r="B29" s="153">
        <v>112592</v>
      </c>
      <c r="C29" s="149">
        <v>1.1100000000000001</v>
      </c>
      <c r="F29" s="9">
        <v>96620</v>
      </c>
    </row>
    <row r="30" spans="1:6" ht="15" thickBot="1" x14ac:dyDescent="0.35">
      <c r="A30" s="148" t="s">
        <v>37</v>
      </c>
      <c r="B30" s="153">
        <v>114381</v>
      </c>
      <c r="C30" s="149">
        <v>1.1299999999999999</v>
      </c>
      <c r="F30" s="9">
        <v>85518</v>
      </c>
    </row>
    <row r="31" spans="1:6" ht="15" thickBot="1" x14ac:dyDescent="0.35">
      <c r="A31" s="148" t="s">
        <v>41</v>
      </c>
      <c r="B31" s="153">
        <v>101260</v>
      </c>
      <c r="C31" s="149">
        <v>1</v>
      </c>
      <c r="F31" s="9">
        <v>84987</v>
      </c>
    </row>
    <row r="32" spans="1:6" ht="15" thickBot="1" x14ac:dyDescent="0.35">
      <c r="A32" s="148" t="s">
        <v>42</v>
      </c>
      <c r="B32" s="153">
        <v>85518</v>
      </c>
      <c r="C32" s="149">
        <v>0.84</v>
      </c>
      <c r="F32" s="9">
        <v>79161</v>
      </c>
    </row>
    <row r="33" spans="1:6" ht="15" thickBot="1" x14ac:dyDescent="0.35">
      <c r="A33" s="150" t="s">
        <v>43</v>
      </c>
      <c r="B33" s="154">
        <v>96620</v>
      </c>
      <c r="C33" s="151">
        <v>0.95</v>
      </c>
      <c r="F33" s="9">
        <v>72000</v>
      </c>
    </row>
    <row r="34" spans="1:6" ht="15" thickTop="1" x14ac:dyDescent="0.3"/>
    <row r="35" spans="1:6" x14ac:dyDescent="0.3">
      <c r="F35" s="111">
        <f>MEDIAN(F21:F33)</f>
        <v>101260</v>
      </c>
    </row>
  </sheetData>
  <sortState ref="F21:F33">
    <sortCondition descending="1" ref="F21:F33"/>
  </sortState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E57F2-AD8F-4BC7-A36B-79ADEF17BC8A}">
  <dimension ref="A4:Q111"/>
  <sheetViews>
    <sheetView zoomScale="75" zoomScaleNormal="75" workbookViewId="0">
      <selection activeCell="A5" sqref="A5"/>
    </sheetView>
  </sheetViews>
  <sheetFormatPr defaultRowHeight="14.4" x14ac:dyDescent="0.3"/>
  <cols>
    <col min="1" max="1" width="45.21875" customWidth="1"/>
    <col min="2" max="3" width="12.21875" customWidth="1"/>
    <col min="4" max="7" width="12.21875" bestFit="1" customWidth="1"/>
    <col min="8" max="8" width="12.44140625" bestFit="1" customWidth="1"/>
    <col min="9" max="9" width="11.44140625" bestFit="1" customWidth="1"/>
    <col min="10" max="11" width="12.21875" bestFit="1" customWidth="1"/>
    <col min="12" max="12" width="12.44140625" bestFit="1" customWidth="1"/>
    <col min="13" max="14" width="12.21875" customWidth="1"/>
    <col min="15" max="15" width="12.21875" bestFit="1" customWidth="1"/>
    <col min="16" max="16" width="10.44140625" bestFit="1" customWidth="1"/>
  </cols>
  <sheetData>
    <row r="4" spans="1:15" ht="15" thickBot="1" x14ac:dyDescent="0.35">
      <c r="B4" s="8" t="s">
        <v>18</v>
      </c>
      <c r="C4" s="8" t="s">
        <v>29</v>
      </c>
      <c r="D4" s="8" t="s">
        <v>30</v>
      </c>
      <c r="E4" s="8" t="s">
        <v>31</v>
      </c>
      <c r="F4" s="8" t="s">
        <v>32</v>
      </c>
      <c r="G4" s="8" t="s">
        <v>33</v>
      </c>
      <c r="H4" s="8" t="s">
        <v>34</v>
      </c>
      <c r="I4" s="8" t="s">
        <v>35</v>
      </c>
      <c r="J4" s="8" t="s">
        <v>36</v>
      </c>
      <c r="K4" s="8" t="s">
        <v>37</v>
      </c>
      <c r="L4" s="8" t="s">
        <v>41</v>
      </c>
      <c r="M4" s="8" t="s">
        <v>42</v>
      </c>
      <c r="N4" s="8" t="s">
        <v>43</v>
      </c>
    </row>
    <row r="5" spans="1:15" x14ac:dyDescent="0.3">
      <c r="A5" s="13" t="s">
        <v>0</v>
      </c>
      <c r="B5" s="128">
        <f>'Survey Results Summaries'!O63</f>
        <v>8317.4425020657745</v>
      </c>
      <c r="C5" s="10">
        <f>'Survey Results Summaries'!C63</f>
        <v>7829.0280000000002</v>
      </c>
      <c r="D5" s="10">
        <f>'Survey Results Summaries'!D63</f>
        <v>7859.7</v>
      </c>
      <c r="E5" s="10">
        <f>'Survey Results Summaries'!E63</f>
        <v>7977.2759999999998</v>
      </c>
      <c r="F5" s="10">
        <f>'Survey Results Summaries'!F63</f>
        <v>8087.1840000000002</v>
      </c>
      <c r="G5" s="10">
        <f>'Survey Results Summaries'!G63</f>
        <v>9146.6460000000006</v>
      </c>
      <c r="H5" s="10">
        <f>'Survey Results Summaries'!H63</f>
        <v>20173.920000000002</v>
      </c>
      <c r="I5" s="10">
        <f>'Survey Results Summaries'!I63</f>
        <v>3110.6</v>
      </c>
      <c r="J5" s="10">
        <f>'Survey Results Summaries'!J63</f>
        <v>8675.1662400000005</v>
      </c>
      <c r="K5" s="10">
        <f>'Survey Results Summaries'!K63</f>
        <v>8181.053100000001</v>
      </c>
      <c r="L5" s="10">
        <f>'Survey Results Summaries'!L63</f>
        <v>16120</v>
      </c>
      <c r="M5" s="10">
        <f>'Survey Results Summaries'!M63</f>
        <v>15243.9</v>
      </c>
      <c r="N5" s="10">
        <f>'Survey Results Summaries'!N63</f>
        <v>5474.7</v>
      </c>
      <c r="O5" s="9"/>
    </row>
    <row r="6" spans="1:15" x14ac:dyDescent="0.3">
      <c r="A6" s="4"/>
      <c r="B6" s="8" t="s">
        <v>18</v>
      </c>
      <c r="C6" s="8" t="s">
        <v>29</v>
      </c>
      <c r="D6" s="8" t="s">
        <v>30</v>
      </c>
      <c r="E6" s="8" t="s">
        <v>31</v>
      </c>
      <c r="F6" s="8" t="s">
        <v>32</v>
      </c>
      <c r="G6" s="8" t="s">
        <v>33</v>
      </c>
      <c r="H6" s="8" t="s">
        <v>34</v>
      </c>
      <c r="I6" s="8" t="s">
        <v>35</v>
      </c>
      <c r="J6" s="8" t="s">
        <v>36</v>
      </c>
      <c r="K6" s="8" t="s">
        <v>37</v>
      </c>
      <c r="L6" s="8" t="s">
        <v>41</v>
      </c>
      <c r="M6" s="8" t="s">
        <v>42</v>
      </c>
      <c r="N6" s="8" t="s">
        <v>43</v>
      </c>
      <c r="O6" s="9"/>
    </row>
    <row r="7" spans="1:15" x14ac:dyDescent="0.3">
      <c r="A7" s="5" t="s">
        <v>1</v>
      </c>
      <c r="B7" s="128">
        <f>'Survey Results Summaries'!O64</f>
        <v>130.84979447858552</v>
      </c>
      <c r="C7" s="10">
        <f>'Survey Results Summaries'!C64</f>
        <v>125.7552</v>
      </c>
      <c r="D7" s="10">
        <f>'Survey Results Summaries'!D64</f>
        <v>117.37151999999999</v>
      </c>
      <c r="E7" s="10">
        <f>'Survey Results Summaries'!E64</f>
        <v>121.56335999999999</v>
      </c>
      <c r="F7" s="10">
        <f>'Survey Results Summaries'!F64</f>
        <v>125.7552</v>
      </c>
      <c r="G7" s="10">
        <f>'Survey Results Summaries'!G64</f>
        <v>138.33071999999999</v>
      </c>
      <c r="H7" s="10">
        <f>'Survey Results Summaries'!H64</f>
        <v>872.56000000000006</v>
      </c>
      <c r="I7" s="10">
        <f>'Survey Results Summaries'!I64</f>
        <v>76.22</v>
      </c>
      <c r="J7" s="10">
        <f>'Survey Results Summaries'!J64</f>
        <v>139.50443520000002</v>
      </c>
      <c r="K7" s="10">
        <f>'Survey Results Summaries'!K64</f>
        <v>133.84545119999999</v>
      </c>
      <c r="L7" s="10">
        <f>'Survey Results Summaries'!L64</f>
        <v>842.4</v>
      </c>
      <c r="M7" s="10">
        <f>'Survey Results Summaries'!M64</f>
        <v>670.14</v>
      </c>
      <c r="N7" s="10">
        <f>'Survey Results Summaries'!N64</f>
        <v>65.100000000000009</v>
      </c>
      <c r="O7" s="9"/>
    </row>
    <row r="8" spans="1:15" x14ac:dyDescent="0.3">
      <c r="A8" s="5"/>
      <c r="B8" s="8" t="s">
        <v>18</v>
      </c>
      <c r="C8" s="8" t="s">
        <v>29</v>
      </c>
      <c r="D8" s="8" t="s">
        <v>30</v>
      </c>
      <c r="E8" s="8" t="s">
        <v>31</v>
      </c>
      <c r="F8" s="8" t="s">
        <v>32</v>
      </c>
      <c r="G8" s="8" t="s">
        <v>33</v>
      </c>
      <c r="H8" s="8" t="s">
        <v>34</v>
      </c>
      <c r="I8" s="8" t="s">
        <v>35</v>
      </c>
      <c r="J8" s="8" t="s">
        <v>36</v>
      </c>
      <c r="K8" s="8" t="s">
        <v>37</v>
      </c>
      <c r="L8" s="8" t="s">
        <v>41</v>
      </c>
      <c r="M8" s="8" t="s">
        <v>42</v>
      </c>
      <c r="N8" s="8" t="s">
        <v>43</v>
      </c>
      <c r="O8" s="9"/>
    </row>
    <row r="9" spans="1:15" x14ac:dyDescent="0.3">
      <c r="A9" s="5" t="s">
        <v>2</v>
      </c>
      <c r="B9" s="128">
        <f>'Survey Results Summaries'!O65</f>
        <v>18690.775455445546</v>
      </c>
      <c r="C9" s="10">
        <f>'Survey Results Summaries'!C65</f>
        <v>19710.594000000001</v>
      </c>
      <c r="D9" s="10">
        <f>'Survey Results Summaries'!D65</f>
        <v>17282.394</v>
      </c>
      <c r="E9" s="10">
        <f>'Survey Results Summaries'!E65</f>
        <v>20761.11</v>
      </c>
      <c r="F9" s="10">
        <f>'Survey Results Summaries'!F65</f>
        <v>16197.372000000001</v>
      </c>
      <c r="G9" s="10">
        <f>'Survey Results Summaries'!G65</f>
        <v>22589.928</v>
      </c>
      <c r="H9" s="10">
        <f>'Survey Results Summaries'!H65</f>
        <v>18154.240000000002</v>
      </c>
      <c r="I9" s="10">
        <f>'Survey Results Summaries'!I65</f>
        <v>9698.48</v>
      </c>
      <c r="J9" s="10">
        <f>'Survey Results Summaries'!J65</f>
        <v>22947.256800000003</v>
      </c>
      <c r="K9" s="10">
        <f>'Survey Results Summaries'!K65</f>
        <v>21774.896280000001</v>
      </c>
      <c r="L9" s="10">
        <f>'Survey Results Summaries'!L65</f>
        <v>7904</v>
      </c>
      <c r="M9" s="10"/>
      <c r="N9" s="10">
        <f>'Survey Results Summaries'!N65</f>
        <v>7111.6500000000005</v>
      </c>
      <c r="O9" s="9"/>
    </row>
    <row r="10" spans="1:15" x14ac:dyDescent="0.3">
      <c r="A10" s="5"/>
      <c r="B10" s="8" t="s">
        <v>18</v>
      </c>
      <c r="C10" s="8" t="s">
        <v>29</v>
      </c>
      <c r="D10" s="8" t="s">
        <v>30</v>
      </c>
      <c r="E10" s="8" t="s">
        <v>31</v>
      </c>
      <c r="F10" s="8" t="s">
        <v>32</v>
      </c>
      <c r="G10" s="8" t="s">
        <v>33</v>
      </c>
      <c r="H10" s="8" t="s">
        <v>34</v>
      </c>
      <c r="I10" s="8" t="s">
        <v>35</v>
      </c>
      <c r="J10" s="8" t="s">
        <v>36</v>
      </c>
      <c r="K10" s="8" t="s">
        <v>37</v>
      </c>
      <c r="L10" s="8" t="s">
        <v>41</v>
      </c>
      <c r="M10" s="8" t="s">
        <v>42</v>
      </c>
      <c r="N10" s="8" t="s">
        <v>43</v>
      </c>
      <c r="O10" s="9"/>
    </row>
    <row r="11" spans="1:15" x14ac:dyDescent="0.3">
      <c r="A11" s="5" t="s">
        <v>3</v>
      </c>
      <c r="B11" s="128">
        <f>'Survey Results Summaries'!O66</f>
        <v>37372.705225048929</v>
      </c>
      <c r="C11" s="10">
        <f>'Survey Results Summaries'!C66</f>
        <v>39574.548000000003</v>
      </c>
      <c r="D11" s="10">
        <f>'Survey Results Summaries'!D66</f>
        <v>36642.815999999999</v>
      </c>
      <c r="E11" s="10">
        <f>'Survey Results Summaries'!E66</f>
        <v>35429.993999999999</v>
      </c>
      <c r="F11" s="10">
        <f>'Survey Results Summaries'!F66</f>
        <v>32954.508000000002</v>
      </c>
      <c r="G11" s="10">
        <f>'Survey Results Summaries'!G66</f>
        <v>47762.317277612528</v>
      </c>
      <c r="H11" s="10">
        <f>'Survey Results Summaries'!H66</f>
        <v>45018.48</v>
      </c>
      <c r="I11" s="10">
        <f>'Survey Results Summaries'!I66</f>
        <v>34350.5</v>
      </c>
      <c r="J11" s="10">
        <f>'Survey Results Summaries'!J66</f>
        <v>38843.532000000007</v>
      </c>
      <c r="K11" s="10">
        <f>'Survey Results Summaries'!K66</f>
        <v>45715.171860000002</v>
      </c>
      <c r="L11" s="10">
        <f>'Survey Results Summaries'!L66</f>
        <v>16120</v>
      </c>
      <c r="M11" s="10"/>
      <c r="N11" s="10">
        <f>'Survey Results Summaries'!N66</f>
        <v>11551.050000000001</v>
      </c>
      <c r="O11" s="9"/>
    </row>
    <row r="12" spans="1:15" x14ac:dyDescent="0.3">
      <c r="A12" s="5"/>
      <c r="B12" s="8" t="s">
        <v>18</v>
      </c>
      <c r="C12" s="8" t="s">
        <v>29</v>
      </c>
      <c r="D12" s="8" t="s">
        <v>30</v>
      </c>
      <c r="E12" s="8" t="s">
        <v>31</v>
      </c>
      <c r="F12" s="8" t="s">
        <v>32</v>
      </c>
      <c r="G12" s="8" t="s">
        <v>33</v>
      </c>
      <c r="H12" s="8" t="s">
        <v>34</v>
      </c>
      <c r="I12" s="8" t="s">
        <v>35</v>
      </c>
      <c r="J12" s="8" t="s">
        <v>36</v>
      </c>
      <c r="K12" s="8" t="s">
        <v>37</v>
      </c>
      <c r="L12" s="8" t="s">
        <v>41</v>
      </c>
      <c r="M12" s="8" t="s">
        <v>42</v>
      </c>
      <c r="N12" s="8" t="s">
        <v>43</v>
      </c>
    </row>
    <row r="13" spans="1:15" x14ac:dyDescent="0.3">
      <c r="A13" s="5" t="s">
        <v>4</v>
      </c>
      <c r="B13" s="128">
        <f>'Survey Results Summaries'!O67</f>
        <v>127649</v>
      </c>
      <c r="C13" s="10">
        <f>'Survey Results Summaries'!C67</f>
        <v>125053.57800000001</v>
      </c>
      <c r="D13" s="10">
        <f>'Survey Results Summaries'!D67</f>
        <v>123431.796</v>
      </c>
      <c r="E13" s="10">
        <f>'Survey Results Summaries'!E67</f>
        <v>120482.17200000001</v>
      </c>
      <c r="F13" s="10">
        <f>'Survey Results Summaries'!F67</f>
        <v>130689.558</v>
      </c>
      <c r="G13" s="10">
        <f>'Survey Results Summaries'!G67</f>
        <v>133553.55600000001</v>
      </c>
      <c r="H13" s="10">
        <f>'Survey Results Summaries'!H67</f>
        <v>178119.76</v>
      </c>
      <c r="I13" s="10"/>
      <c r="J13" s="10">
        <f>'Survey Results Summaries'!J67</f>
        <v>136293.28128</v>
      </c>
      <c r="K13" s="10">
        <f>'Survey Results Summaries'!K67</f>
        <v>146596.83678000001</v>
      </c>
      <c r="L13" s="10"/>
      <c r="M13" s="10">
        <f>'Survey Results Summaries'!M67</f>
        <v>224400</v>
      </c>
      <c r="N13" s="10">
        <f>'Survey Results Summaries'!N67</f>
        <v>3513.3</v>
      </c>
      <c r="O13" s="9"/>
    </row>
    <row r="14" spans="1:15" x14ac:dyDescent="0.3">
      <c r="A14" s="5"/>
      <c r="B14" s="8" t="s">
        <v>18</v>
      </c>
      <c r="C14" s="8" t="s">
        <v>29</v>
      </c>
      <c r="D14" s="8" t="s">
        <v>30</v>
      </c>
      <c r="E14" s="8" t="s">
        <v>31</v>
      </c>
      <c r="F14" s="8" t="s">
        <v>32</v>
      </c>
      <c r="G14" s="8" t="s">
        <v>33</v>
      </c>
      <c r="H14" s="8" t="s">
        <v>34</v>
      </c>
      <c r="I14" s="8" t="s">
        <v>35</v>
      </c>
      <c r="J14" s="8" t="s">
        <v>36</v>
      </c>
      <c r="K14" s="8" t="s">
        <v>37</v>
      </c>
      <c r="L14" s="8" t="s">
        <v>41</v>
      </c>
      <c r="M14" s="8" t="s">
        <v>42</v>
      </c>
      <c r="N14" s="8" t="s">
        <v>43</v>
      </c>
    </row>
    <row r="15" spans="1:15" x14ac:dyDescent="0.3">
      <c r="A15" s="5" t="s">
        <v>5</v>
      </c>
      <c r="B15" s="128">
        <f>'Survey Results Summaries'!O68</f>
        <v>37983</v>
      </c>
      <c r="C15" s="10">
        <f>'Survey Results Summaries'!C68</f>
        <v>31406.850000000002</v>
      </c>
      <c r="D15" s="10">
        <f>'Survey Results Summaries'!D68</f>
        <v>32321.898000000001</v>
      </c>
      <c r="E15" s="10">
        <f>'Survey Results Summaries'!E68</f>
        <v>39301.056000000004</v>
      </c>
      <c r="F15" s="10">
        <f>'Survey Results Summaries'!F68</f>
        <v>35760.995999999999</v>
      </c>
      <c r="G15" s="10">
        <f>'Survey Results Summaries'!G68</f>
        <v>42142.05</v>
      </c>
      <c r="H15" s="10"/>
      <c r="I15" s="10">
        <f>'Survey Results Summaries'!I68</f>
        <v>57525.5</v>
      </c>
      <c r="J15" s="10">
        <f>'Survey Results Summaries'!J68</f>
        <v>43285.451040000007</v>
      </c>
      <c r="K15" s="10">
        <f>'Survey Results Summaries'!K68</f>
        <v>45836.275139999998</v>
      </c>
      <c r="L15" s="10">
        <f>'Survey Results Summaries'!L68</f>
        <v>57200</v>
      </c>
      <c r="M15" s="10"/>
      <c r="N15" s="10"/>
      <c r="O15" s="10"/>
    </row>
    <row r="16" spans="1:15" x14ac:dyDescent="0.3">
      <c r="A16" s="5"/>
      <c r="B16" s="8" t="s">
        <v>18</v>
      </c>
      <c r="C16" s="8" t="s">
        <v>29</v>
      </c>
      <c r="D16" s="8" t="s">
        <v>30</v>
      </c>
      <c r="E16" s="8" t="s">
        <v>31</v>
      </c>
      <c r="F16" s="8" t="s">
        <v>32</v>
      </c>
      <c r="G16" s="8" t="s">
        <v>33</v>
      </c>
      <c r="H16" s="8" t="s">
        <v>34</v>
      </c>
      <c r="I16" s="8" t="s">
        <v>35</v>
      </c>
      <c r="J16" s="8" t="s">
        <v>36</v>
      </c>
      <c r="K16" s="8" t="s">
        <v>37</v>
      </c>
      <c r="L16" s="8" t="s">
        <v>41</v>
      </c>
      <c r="M16" s="8" t="s">
        <v>42</v>
      </c>
      <c r="N16" s="8" t="s">
        <v>43</v>
      </c>
    </row>
    <row r="17" spans="1:16" ht="15" thickBot="1" x14ac:dyDescent="0.35">
      <c r="A17" s="6" t="s">
        <v>6</v>
      </c>
      <c r="B17" s="128">
        <f>'Survey Results Summaries'!O69</f>
        <v>136409.17423076922</v>
      </c>
      <c r="C17" s="10">
        <f>'Survey Results Summaries'!C69</f>
        <v>126188.442</v>
      </c>
      <c r="D17" s="10">
        <f>'Survey Results Summaries'!D69</f>
        <v>133209.774</v>
      </c>
      <c r="E17" s="10">
        <f>'Survey Results Summaries'!E69</f>
        <v>132726.69</v>
      </c>
      <c r="F17" s="10">
        <f>'Survey Results Summaries'!F69</f>
        <v>144021.65400000001</v>
      </c>
      <c r="G17" s="10">
        <f>'Survey Results Summaries'!G69</f>
        <v>147302.28</v>
      </c>
      <c r="H17" s="10"/>
      <c r="I17" s="10">
        <f>'Survey Results Summaries'!I69</f>
        <v>67156</v>
      </c>
      <c r="J17" s="10">
        <f>'Survey Results Summaries'!J69</f>
        <v>134748.84383999999</v>
      </c>
      <c r="K17" s="10">
        <f>'Survey Results Summaries'!K69</f>
        <v>165428.39682000002</v>
      </c>
      <c r="L17" s="10"/>
      <c r="M17" s="10">
        <f>'Survey Results Summaries'!M69</f>
        <v>842754.6</v>
      </c>
      <c r="N17" s="10"/>
      <c r="O17" s="10"/>
    </row>
    <row r="18" spans="1:16" ht="15" thickBot="1" x14ac:dyDescent="0.35">
      <c r="B18" s="9"/>
    </row>
    <row r="19" spans="1:16" x14ac:dyDescent="0.3">
      <c r="A19" s="11"/>
      <c r="B19" s="8" t="s">
        <v>18</v>
      </c>
      <c r="C19" s="8" t="s">
        <v>29</v>
      </c>
      <c r="D19" s="8" t="s">
        <v>30</v>
      </c>
      <c r="E19" s="8" t="s">
        <v>31</v>
      </c>
      <c r="F19" s="8" t="s">
        <v>32</v>
      </c>
      <c r="G19" s="8" t="s">
        <v>33</v>
      </c>
      <c r="H19" s="8" t="s">
        <v>34</v>
      </c>
      <c r="I19" s="8" t="s">
        <v>35</v>
      </c>
      <c r="J19" s="8" t="s">
        <v>36</v>
      </c>
      <c r="K19" s="8" t="s">
        <v>37</v>
      </c>
      <c r="L19" s="8" t="s">
        <v>41</v>
      </c>
      <c r="M19" s="8" t="s">
        <v>42</v>
      </c>
      <c r="N19" s="8" t="s">
        <v>43</v>
      </c>
    </row>
    <row r="20" spans="1:16" x14ac:dyDescent="0.3">
      <c r="A20" s="12" t="s">
        <v>7</v>
      </c>
      <c r="B20" s="120">
        <f>'Survey Results Summaries'!O72</f>
        <v>2175.0834731823597</v>
      </c>
      <c r="C20" s="9">
        <f>'Survey Results Summaries'!C72</f>
        <v>2103.5403726708073</v>
      </c>
      <c r="D20" s="9">
        <f>'Survey Results Summaries'!D72</f>
        <v>2502.0223602484471</v>
      </c>
      <c r="E20" s="9">
        <f>'Survey Results Summaries'!E72</f>
        <v>2324.2136645962732</v>
      </c>
      <c r="F20" s="9">
        <f>'Survey Results Summaries'!F72</f>
        <v>1789.2</v>
      </c>
      <c r="G20" s="9">
        <f>'Survey Results Summaries'!G72</f>
        <v>2578.2260869565221</v>
      </c>
      <c r="H20" s="9">
        <f>'Survey Results Summaries'!H72</f>
        <v>480</v>
      </c>
      <c r="I20" s="9"/>
      <c r="J20" s="9">
        <f>'Survey Results Summaries'!J72</f>
        <v>2576.6385093167701</v>
      </c>
      <c r="K20" s="9">
        <f>'Survey Results Summaries'!K72</f>
        <v>2283.7304347826084</v>
      </c>
      <c r="L20" s="9">
        <f>'Survey Results Summaries'!L72</f>
        <v>717</v>
      </c>
      <c r="M20" s="9">
        <f>'Survey Results Summaries'!M72</f>
        <v>1860</v>
      </c>
      <c r="N20" s="9">
        <f>'Survey Results Summaries'!N72</f>
        <v>396</v>
      </c>
      <c r="O20" s="9"/>
    </row>
    <row r="21" spans="1:16" x14ac:dyDescent="0.3">
      <c r="A21" s="12"/>
      <c r="B21" s="8" t="s">
        <v>18</v>
      </c>
      <c r="C21" s="8" t="s">
        <v>29</v>
      </c>
      <c r="D21" s="8" t="s">
        <v>30</v>
      </c>
      <c r="E21" s="8" t="s">
        <v>31</v>
      </c>
      <c r="F21" s="8" t="s">
        <v>32</v>
      </c>
      <c r="G21" s="8" t="s">
        <v>33</v>
      </c>
      <c r="H21" s="8" t="s">
        <v>34</v>
      </c>
      <c r="I21" s="8" t="s">
        <v>35</v>
      </c>
      <c r="J21" s="8" t="s">
        <v>36</v>
      </c>
      <c r="K21" s="8" t="s">
        <v>37</v>
      </c>
      <c r="L21" s="8" t="s">
        <v>41</v>
      </c>
      <c r="M21" s="8" t="s">
        <v>42</v>
      </c>
      <c r="N21" s="8" t="s">
        <v>43</v>
      </c>
      <c r="O21" s="9"/>
      <c r="P21" s="132"/>
    </row>
    <row r="22" spans="1:16" x14ac:dyDescent="0.3">
      <c r="A22" s="4" t="s">
        <v>8</v>
      </c>
      <c r="B22" s="120">
        <f>'Survey Results Summaries'!O73</f>
        <v>17.280807332654383</v>
      </c>
      <c r="C22" s="9">
        <f>'Survey Results Summaries'!C73</f>
        <v>15.336</v>
      </c>
      <c r="D22" s="9">
        <f>'Survey Results Summaries'!D73</f>
        <v>14.058</v>
      </c>
      <c r="E22" s="9">
        <f>'Survey Results Summaries'!E73</f>
        <v>16.614000000000001</v>
      </c>
      <c r="F22" s="9">
        <f>'Survey Results Summaries'!F73</f>
        <v>15.336</v>
      </c>
      <c r="G22" s="9">
        <f>'Survey Results Summaries'!G73</f>
        <v>20.448</v>
      </c>
      <c r="H22" s="9">
        <f>'Survey Results Summaries'!H73</f>
        <v>55</v>
      </c>
      <c r="I22" s="9">
        <f>'Survey Results Summaries'!I73</f>
        <v>47</v>
      </c>
      <c r="J22" s="9">
        <f>'Survey Results Summaries'!J73</f>
        <v>20.448</v>
      </c>
      <c r="K22" s="9">
        <f>'Survey Results Summaries'!K73</f>
        <v>33.228000000000002</v>
      </c>
      <c r="L22" s="9">
        <f>'Survey Results Summaries'!L73</f>
        <v>18</v>
      </c>
      <c r="M22" s="9"/>
      <c r="N22" s="9">
        <f>'Survey Results Summaries'!N73</f>
        <v>21</v>
      </c>
      <c r="O22" s="9"/>
      <c r="P22" s="132"/>
    </row>
    <row r="23" spans="1:16" x14ac:dyDescent="0.3">
      <c r="A23" s="4"/>
      <c r="B23" s="8" t="s">
        <v>18</v>
      </c>
      <c r="C23" s="8" t="s">
        <v>29</v>
      </c>
      <c r="D23" s="8" t="s">
        <v>30</v>
      </c>
      <c r="E23" s="8" t="s">
        <v>31</v>
      </c>
      <c r="F23" s="8" t="s">
        <v>32</v>
      </c>
      <c r="G23" s="8" t="s">
        <v>33</v>
      </c>
      <c r="H23" s="8" t="s">
        <v>34</v>
      </c>
      <c r="I23" s="8" t="s">
        <v>35</v>
      </c>
      <c r="J23" s="8" t="s">
        <v>36</v>
      </c>
      <c r="K23" s="8" t="s">
        <v>37</v>
      </c>
      <c r="L23" s="8" t="s">
        <v>41</v>
      </c>
      <c r="M23" s="8" t="s">
        <v>42</v>
      </c>
      <c r="N23" s="8" t="s">
        <v>43</v>
      </c>
      <c r="O23" s="9"/>
      <c r="P23" s="132"/>
    </row>
    <row r="24" spans="1:16" x14ac:dyDescent="0.3">
      <c r="A24" s="4" t="s">
        <v>9</v>
      </c>
      <c r="B24" s="120">
        <f>'Survey Results Summaries'!O74</f>
        <v>23</v>
      </c>
      <c r="C24" s="9">
        <f>'Survey Results Summaries'!C74</f>
        <v>21.432298136645962</v>
      </c>
      <c r="D24" s="9">
        <f>'Survey Results Summaries'!D74</f>
        <v>23.019875776397512</v>
      </c>
      <c r="E24" s="9">
        <f>'Survey Results Summaries'!E74</f>
        <v>28.576397515527951</v>
      </c>
      <c r="F24" s="9">
        <f>'Survey Results Summaries'!F74</f>
        <v>22.226086956521737</v>
      </c>
      <c r="G24" s="9">
        <f>'Survey Results Summaries'!G74</f>
        <v>25.401242236024842</v>
      </c>
      <c r="H24" s="9"/>
      <c r="I24" s="9">
        <f>'Survey Results Summaries'!I74</f>
        <v>80</v>
      </c>
      <c r="J24" s="9">
        <f>'Survey Results Summaries'!J74</f>
        <v>23.019875776397512</v>
      </c>
      <c r="K24" s="9">
        <f>'Survey Results Summaries'!K74</f>
        <v>26.988819875776393</v>
      </c>
      <c r="L24" s="9">
        <f>'Survey Results Summaries'!L74</f>
        <v>48</v>
      </c>
      <c r="M24" s="9">
        <f>'Survey Results Summaries'!M74</f>
        <v>938</v>
      </c>
      <c r="N24" s="9">
        <f>'Survey Results Summaries'!N74</f>
        <v>1665</v>
      </c>
      <c r="O24" s="9"/>
      <c r="P24" s="132"/>
    </row>
    <row r="25" spans="1:16" x14ac:dyDescent="0.3">
      <c r="A25" s="4"/>
      <c r="B25" s="8" t="s">
        <v>18</v>
      </c>
      <c r="C25" s="8" t="s">
        <v>29</v>
      </c>
      <c r="D25" s="8" t="s">
        <v>30</v>
      </c>
      <c r="E25" s="8" t="s">
        <v>31</v>
      </c>
      <c r="F25" s="8" t="s">
        <v>32</v>
      </c>
      <c r="G25" s="8" t="s">
        <v>33</v>
      </c>
      <c r="H25" s="8" t="s">
        <v>34</v>
      </c>
      <c r="I25" s="8" t="s">
        <v>35</v>
      </c>
      <c r="J25" s="8" t="s">
        <v>36</v>
      </c>
      <c r="K25" s="8" t="s">
        <v>37</v>
      </c>
      <c r="L25" s="8" t="s">
        <v>41</v>
      </c>
      <c r="M25" s="8" t="s">
        <v>42</v>
      </c>
      <c r="N25" s="8" t="s">
        <v>43</v>
      </c>
      <c r="P25" s="132"/>
    </row>
    <row r="26" spans="1:16" x14ac:dyDescent="0.3">
      <c r="A26" s="4" t="s">
        <v>10</v>
      </c>
      <c r="B26" s="120">
        <f>'Survey Results Summaries'!O75</f>
        <v>1712.4713281548452</v>
      </c>
      <c r="C26" s="9">
        <f>'Survey Results Summaries'!C75</f>
        <v>1667.79</v>
      </c>
      <c r="D26" s="9">
        <f>'Survey Results Summaries'!D75</f>
        <v>1648.6200000000001</v>
      </c>
      <c r="E26" s="9">
        <f>'Survey Results Summaries'!E75</f>
        <v>1680.57</v>
      </c>
      <c r="F26" s="9">
        <f>'Survey Results Summaries'!F75</f>
        <v>1552.77</v>
      </c>
      <c r="G26" s="9">
        <f>'Survey Results Summaries'!G75</f>
        <v>1822.4280000000001</v>
      </c>
      <c r="H26" s="9"/>
      <c r="I26" s="9"/>
      <c r="J26" s="9">
        <f>'Survey Results Summaries'!J75</f>
        <v>2155.9859999999999</v>
      </c>
      <c r="K26" s="9">
        <f>'Survey Results Summaries'!K75</f>
        <v>2175.1559999999999</v>
      </c>
      <c r="L26" s="9">
        <f>'Survey Results Summaries'!L75</f>
        <v>665</v>
      </c>
      <c r="M26" s="9">
        <f>'Survey Results Summaries'!M75</f>
        <v>927</v>
      </c>
      <c r="N26" s="9">
        <f>'Survey Results Summaries'!N75</f>
        <v>6232</v>
      </c>
      <c r="O26" s="9"/>
      <c r="P26" s="132"/>
    </row>
    <row r="27" spans="1:16" x14ac:dyDescent="0.3">
      <c r="A27" s="4"/>
      <c r="B27" s="8" t="s">
        <v>18</v>
      </c>
      <c r="C27" s="8" t="s">
        <v>29</v>
      </c>
      <c r="D27" s="8" t="s">
        <v>30</v>
      </c>
      <c r="E27" s="8" t="s">
        <v>31</v>
      </c>
      <c r="F27" s="8" t="s">
        <v>32</v>
      </c>
      <c r="G27" s="8" t="s">
        <v>33</v>
      </c>
      <c r="H27" s="8" t="s">
        <v>34</v>
      </c>
      <c r="I27" s="8" t="s">
        <v>35</v>
      </c>
      <c r="J27" s="8" t="s">
        <v>36</v>
      </c>
      <c r="K27" s="8" t="s">
        <v>37</v>
      </c>
      <c r="L27" s="8" t="s">
        <v>41</v>
      </c>
      <c r="M27" s="8" t="s">
        <v>42</v>
      </c>
      <c r="N27" s="8" t="s">
        <v>43</v>
      </c>
      <c r="P27" s="132"/>
    </row>
    <row r="28" spans="1:16" ht="15" thickBot="1" x14ac:dyDescent="0.35">
      <c r="A28" s="7" t="s">
        <v>11</v>
      </c>
      <c r="B28" s="120">
        <f>'Survey Results Summaries'!O76</f>
        <v>258</v>
      </c>
      <c r="C28" s="9">
        <f>'Survey Results Summaries'!C76</f>
        <v>258.15600000000001</v>
      </c>
      <c r="D28" s="9">
        <f>'Survey Results Summaries'!D76</f>
        <v>268.38</v>
      </c>
      <c r="E28" s="9">
        <f>'Survey Results Summaries'!E76</f>
        <v>236.43</v>
      </c>
      <c r="F28" s="9">
        <f>'Survey Results Summaries'!F76</f>
        <v>251.76599999999999</v>
      </c>
      <c r="G28" s="9">
        <f>'Survey Results Summaries'!G76</f>
        <v>288.82800000000003</v>
      </c>
      <c r="H28" s="9"/>
      <c r="I28" s="9">
        <f>'Survey Results Summaries'!I76</f>
        <v>1136</v>
      </c>
      <c r="J28" s="9">
        <f>'Survey Results Summaries'!J76</f>
        <v>272.214</v>
      </c>
      <c r="K28" s="9">
        <f>'Survey Results Summaries'!K76</f>
        <v>296.49599999999998</v>
      </c>
      <c r="L28" s="9">
        <f>'Survey Results Summaries'!L76</f>
        <v>229</v>
      </c>
      <c r="M28" s="9">
        <f>'Survey Results Summaries'!M76</f>
        <v>700</v>
      </c>
      <c r="N28" s="9"/>
      <c r="O28" s="9"/>
      <c r="P28" s="132"/>
    </row>
    <row r="29" spans="1:16" x14ac:dyDescent="0.3">
      <c r="A29" s="14"/>
      <c r="B29" s="12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P29" s="132"/>
    </row>
    <row r="30" spans="1:16" x14ac:dyDescent="0.3">
      <c r="A30" s="14"/>
      <c r="B30" s="129"/>
      <c r="P30" s="132"/>
    </row>
    <row r="31" spans="1:16" x14ac:dyDescent="0.3">
      <c r="P31" s="132"/>
    </row>
    <row r="32" spans="1:16" ht="15" thickBot="1" x14ac:dyDescent="0.35">
      <c r="B32" s="8" t="s">
        <v>18</v>
      </c>
      <c r="C32" s="8" t="s">
        <v>29</v>
      </c>
      <c r="D32" s="8" t="s">
        <v>30</v>
      </c>
      <c r="E32" s="8" t="s">
        <v>31</v>
      </c>
      <c r="F32" s="8" t="s">
        <v>32</v>
      </c>
      <c r="G32" s="8" t="s">
        <v>33</v>
      </c>
      <c r="H32" s="8" t="s">
        <v>34</v>
      </c>
      <c r="I32" s="8" t="s">
        <v>35</v>
      </c>
      <c r="J32" s="8" t="s">
        <v>36</v>
      </c>
      <c r="K32" s="8" t="s">
        <v>37</v>
      </c>
      <c r="L32" s="8" t="s">
        <v>41</v>
      </c>
      <c r="M32" s="8" t="s">
        <v>42</v>
      </c>
      <c r="N32" s="8" t="s">
        <v>43</v>
      </c>
      <c r="O32" s="8"/>
      <c r="P32" s="132"/>
    </row>
    <row r="33" spans="1:16" x14ac:dyDescent="0.3">
      <c r="A33" s="13" t="s">
        <v>0</v>
      </c>
      <c r="B33" s="130">
        <f>B5</f>
        <v>8317.4425020657745</v>
      </c>
      <c r="C33" s="130">
        <f t="shared" ref="C33:N33" si="0">C5</f>
        <v>7829.0280000000002</v>
      </c>
      <c r="D33" s="130">
        <f t="shared" si="0"/>
        <v>7859.7</v>
      </c>
      <c r="E33" s="130">
        <f t="shared" si="0"/>
        <v>7977.2759999999998</v>
      </c>
      <c r="F33" s="130">
        <f t="shared" si="0"/>
        <v>8087.1840000000002</v>
      </c>
      <c r="G33" s="130">
        <f t="shared" si="0"/>
        <v>9146.6460000000006</v>
      </c>
      <c r="H33" s="130">
        <f t="shared" si="0"/>
        <v>20173.920000000002</v>
      </c>
      <c r="I33" s="130">
        <f t="shared" si="0"/>
        <v>3110.6</v>
      </c>
      <c r="J33" s="130">
        <f t="shared" si="0"/>
        <v>8675.1662400000005</v>
      </c>
      <c r="K33" s="130">
        <f t="shared" si="0"/>
        <v>8181.053100000001</v>
      </c>
      <c r="L33" s="130">
        <f t="shared" si="0"/>
        <v>16120</v>
      </c>
      <c r="M33" s="130">
        <f t="shared" si="0"/>
        <v>15243.9</v>
      </c>
      <c r="N33" s="130">
        <f t="shared" si="0"/>
        <v>5474.7</v>
      </c>
      <c r="O33" s="123"/>
      <c r="P33" s="132"/>
    </row>
    <row r="34" spans="1:16" x14ac:dyDescent="0.3">
      <c r="A34" s="124" t="s">
        <v>46</v>
      </c>
      <c r="B34" s="122">
        <f>'Survey Results Summaries'!$P63</f>
        <v>8181.053100000001</v>
      </c>
      <c r="C34" s="122">
        <f>'Survey Results Summaries'!$P63</f>
        <v>8181.053100000001</v>
      </c>
      <c r="D34" s="122">
        <f>'Survey Results Summaries'!$P63</f>
        <v>8181.053100000001</v>
      </c>
      <c r="E34" s="122">
        <f>'Survey Results Summaries'!$P63</f>
        <v>8181.053100000001</v>
      </c>
      <c r="F34" s="122">
        <f>'Survey Results Summaries'!$P63</f>
        <v>8181.053100000001</v>
      </c>
      <c r="G34" s="122">
        <f>'Survey Results Summaries'!$P63</f>
        <v>8181.053100000001</v>
      </c>
      <c r="H34" s="122">
        <f>'Survey Results Summaries'!$P63</f>
        <v>8181.053100000001</v>
      </c>
      <c r="I34" s="122">
        <f>'Survey Results Summaries'!$P63</f>
        <v>8181.053100000001</v>
      </c>
      <c r="J34" s="122">
        <f>'Survey Results Summaries'!$P63</f>
        <v>8181.053100000001</v>
      </c>
      <c r="K34" s="122">
        <f>'Survey Results Summaries'!$P63</f>
        <v>8181.053100000001</v>
      </c>
      <c r="L34" s="122">
        <f>'Survey Results Summaries'!$P63</f>
        <v>8181.053100000001</v>
      </c>
      <c r="M34" s="122">
        <f>'Survey Results Summaries'!$P63</f>
        <v>8181.053100000001</v>
      </c>
      <c r="N34" s="122">
        <f>'Survey Results Summaries'!$P63</f>
        <v>8181.053100000001</v>
      </c>
      <c r="O34" s="123"/>
      <c r="P34" s="132"/>
    </row>
    <row r="35" spans="1:16" x14ac:dyDescent="0.3">
      <c r="A35" s="4"/>
      <c r="B35" s="8" t="s">
        <v>18</v>
      </c>
      <c r="C35" s="8" t="s">
        <v>29</v>
      </c>
      <c r="D35" s="8" t="s">
        <v>30</v>
      </c>
      <c r="E35" s="8" t="s">
        <v>31</v>
      </c>
      <c r="F35" s="8" t="s">
        <v>32</v>
      </c>
      <c r="G35" s="8" t="s">
        <v>33</v>
      </c>
      <c r="H35" s="8" t="s">
        <v>34</v>
      </c>
      <c r="I35" s="8" t="s">
        <v>35</v>
      </c>
      <c r="J35" s="8" t="s">
        <v>36</v>
      </c>
      <c r="K35" s="8" t="s">
        <v>37</v>
      </c>
      <c r="L35" s="8" t="s">
        <v>41</v>
      </c>
      <c r="M35" s="8" t="s">
        <v>42</v>
      </c>
      <c r="N35" s="8" t="s">
        <v>43</v>
      </c>
      <c r="O35" s="123"/>
    </row>
    <row r="36" spans="1:16" x14ac:dyDescent="0.3">
      <c r="A36" s="5" t="s">
        <v>1</v>
      </c>
      <c r="B36" s="131">
        <f>B7</f>
        <v>130.84979447858552</v>
      </c>
      <c r="C36" s="131">
        <f t="shared" ref="C36:N36" si="1">C7</f>
        <v>125.7552</v>
      </c>
      <c r="D36" s="131">
        <f t="shared" si="1"/>
        <v>117.37151999999999</v>
      </c>
      <c r="E36" s="131">
        <f t="shared" si="1"/>
        <v>121.56335999999999</v>
      </c>
      <c r="F36" s="131">
        <f t="shared" si="1"/>
        <v>125.7552</v>
      </c>
      <c r="G36" s="131">
        <f t="shared" si="1"/>
        <v>138.33071999999999</v>
      </c>
      <c r="H36" s="131">
        <f t="shared" si="1"/>
        <v>872.56000000000006</v>
      </c>
      <c r="I36" s="131">
        <f t="shared" si="1"/>
        <v>76.22</v>
      </c>
      <c r="J36" s="131">
        <f t="shared" si="1"/>
        <v>139.50443520000002</v>
      </c>
      <c r="K36" s="131">
        <f t="shared" si="1"/>
        <v>133.84545119999999</v>
      </c>
      <c r="L36" s="131">
        <f t="shared" si="1"/>
        <v>842.4</v>
      </c>
      <c r="M36" s="131">
        <f t="shared" si="1"/>
        <v>670.14</v>
      </c>
      <c r="N36" s="131">
        <f t="shared" si="1"/>
        <v>65.100000000000009</v>
      </c>
      <c r="O36" s="123"/>
    </row>
    <row r="37" spans="1:16" x14ac:dyDescent="0.3">
      <c r="A37" s="5" t="s">
        <v>46</v>
      </c>
      <c r="B37" s="122">
        <f>'Survey Results Summaries'!$P64</f>
        <v>130.84979447858552</v>
      </c>
      <c r="C37" s="122">
        <f>'Survey Results Summaries'!$P64</f>
        <v>130.84979447858552</v>
      </c>
      <c r="D37" s="122">
        <f>'Survey Results Summaries'!$P64</f>
        <v>130.84979447858552</v>
      </c>
      <c r="E37" s="122">
        <f>'Survey Results Summaries'!$P64</f>
        <v>130.84979447858552</v>
      </c>
      <c r="F37" s="122">
        <f>'Survey Results Summaries'!$P64</f>
        <v>130.84979447858552</v>
      </c>
      <c r="G37" s="122">
        <f>'Survey Results Summaries'!$P64</f>
        <v>130.84979447858552</v>
      </c>
      <c r="H37" s="122">
        <f>'Survey Results Summaries'!$P64</f>
        <v>130.84979447858552</v>
      </c>
      <c r="I37" s="122">
        <f>'Survey Results Summaries'!$P64</f>
        <v>130.84979447858552</v>
      </c>
      <c r="J37" s="122">
        <f>'Survey Results Summaries'!$P64</f>
        <v>130.84979447858552</v>
      </c>
      <c r="K37" s="122">
        <f>'Survey Results Summaries'!$P64</f>
        <v>130.84979447858552</v>
      </c>
      <c r="L37" s="122">
        <f>'Survey Results Summaries'!$P64</f>
        <v>130.84979447858552</v>
      </c>
      <c r="M37" s="122">
        <f>'Survey Results Summaries'!$P64</f>
        <v>130.84979447858552</v>
      </c>
      <c r="N37" s="122">
        <f>'Survey Results Summaries'!$P64</f>
        <v>130.84979447858552</v>
      </c>
      <c r="O37" s="123"/>
    </row>
    <row r="38" spans="1:16" x14ac:dyDescent="0.3">
      <c r="A38" s="5"/>
      <c r="B38" s="8" t="s">
        <v>18</v>
      </c>
      <c r="C38" s="8" t="s">
        <v>29</v>
      </c>
      <c r="D38" s="8" t="s">
        <v>30</v>
      </c>
      <c r="E38" s="8" t="s">
        <v>31</v>
      </c>
      <c r="F38" s="8" t="s">
        <v>32</v>
      </c>
      <c r="G38" s="8" t="s">
        <v>33</v>
      </c>
      <c r="H38" s="8" t="s">
        <v>34</v>
      </c>
      <c r="I38" s="8" t="s">
        <v>35</v>
      </c>
      <c r="J38" s="8" t="s">
        <v>36</v>
      </c>
      <c r="K38" s="8" t="s">
        <v>37</v>
      </c>
      <c r="L38" s="8" t="s">
        <v>41</v>
      </c>
      <c r="M38" s="8" t="s">
        <v>42</v>
      </c>
      <c r="N38" s="8" t="s">
        <v>43</v>
      </c>
      <c r="O38" s="123"/>
    </row>
    <row r="39" spans="1:16" x14ac:dyDescent="0.3">
      <c r="A39" s="5" t="s">
        <v>2</v>
      </c>
      <c r="B39" s="131">
        <f>B9</f>
        <v>18690.775455445546</v>
      </c>
      <c r="C39" s="131">
        <f t="shared" ref="C39:N39" si="2">C9</f>
        <v>19710.594000000001</v>
      </c>
      <c r="D39" s="131">
        <f t="shared" si="2"/>
        <v>17282.394</v>
      </c>
      <c r="E39" s="131">
        <f t="shared" si="2"/>
        <v>20761.11</v>
      </c>
      <c r="F39" s="131">
        <f t="shared" si="2"/>
        <v>16197.372000000001</v>
      </c>
      <c r="G39" s="131">
        <f t="shared" si="2"/>
        <v>22589.928</v>
      </c>
      <c r="H39" s="131">
        <f t="shared" si="2"/>
        <v>18154.240000000002</v>
      </c>
      <c r="I39" s="131">
        <f t="shared" si="2"/>
        <v>9698.48</v>
      </c>
      <c r="J39" s="131">
        <f t="shared" si="2"/>
        <v>22947.256800000003</v>
      </c>
      <c r="K39" s="131">
        <f t="shared" si="2"/>
        <v>21774.896280000001</v>
      </c>
      <c r="L39" s="131">
        <f t="shared" si="2"/>
        <v>7904</v>
      </c>
      <c r="M39" s="135"/>
      <c r="N39" s="131">
        <f t="shared" si="2"/>
        <v>7111.6500000000005</v>
      </c>
      <c r="O39" s="123"/>
    </row>
    <row r="40" spans="1:16" x14ac:dyDescent="0.3">
      <c r="A40" s="5" t="s">
        <v>46</v>
      </c>
      <c r="B40" s="122">
        <f>'Survey Results Summaries'!$P65</f>
        <v>18422.507727722776</v>
      </c>
      <c r="C40" s="122">
        <f>'Survey Results Summaries'!$P65</f>
        <v>18422.507727722776</v>
      </c>
      <c r="D40" s="122">
        <f>'Survey Results Summaries'!$P65</f>
        <v>18422.507727722776</v>
      </c>
      <c r="E40" s="122">
        <f>'Survey Results Summaries'!$P65</f>
        <v>18422.507727722776</v>
      </c>
      <c r="F40" s="122">
        <f>'Survey Results Summaries'!$P65</f>
        <v>18422.507727722776</v>
      </c>
      <c r="G40" s="122">
        <f>'Survey Results Summaries'!$P65</f>
        <v>18422.507727722776</v>
      </c>
      <c r="H40" s="122">
        <f>'Survey Results Summaries'!$P65</f>
        <v>18422.507727722776</v>
      </c>
      <c r="I40" s="122">
        <f>'Survey Results Summaries'!$P65</f>
        <v>18422.507727722776</v>
      </c>
      <c r="J40" s="122">
        <f>'Survey Results Summaries'!$P65</f>
        <v>18422.507727722776</v>
      </c>
      <c r="K40" s="122">
        <f>'Survey Results Summaries'!$P65</f>
        <v>18422.507727722776</v>
      </c>
      <c r="L40" s="122">
        <f>'Survey Results Summaries'!$P65</f>
        <v>18422.507727722776</v>
      </c>
      <c r="M40" s="122">
        <f>'Survey Results Summaries'!$P65</f>
        <v>18422.507727722776</v>
      </c>
      <c r="N40" s="122">
        <f>'Survey Results Summaries'!$P65</f>
        <v>18422.507727722776</v>
      </c>
      <c r="O40" s="123"/>
    </row>
    <row r="41" spans="1:16" x14ac:dyDescent="0.3">
      <c r="A41" s="5"/>
      <c r="B41" s="8" t="s">
        <v>18</v>
      </c>
      <c r="C41" s="8" t="s">
        <v>29</v>
      </c>
      <c r="D41" s="8" t="s">
        <v>30</v>
      </c>
      <c r="E41" s="8" t="s">
        <v>31</v>
      </c>
      <c r="F41" s="8" t="s">
        <v>32</v>
      </c>
      <c r="G41" s="8" t="s">
        <v>33</v>
      </c>
      <c r="H41" s="8" t="s">
        <v>34</v>
      </c>
      <c r="I41" s="8" t="s">
        <v>35</v>
      </c>
      <c r="J41" s="8" t="s">
        <v>36</v>
      </c>
      <c r="K41" s="8" t="s">
        <v>37</v>
      </c>
      <c r="L41" s="8" t="s">
        <v>41</v>
      </c>
      <c r="M41" s="8" t="s">
        <v>42</v>
      </c>
      <c r="N41" s="8" t="s">
        <v>43</v>
      </c>
      <c r="O41" s="123"/>
    </row>
    <row r="42" spans="1:16" x14ac:dyDescent="0.3">
      <c r="A42" s="5" t="s">
        <v>3</v>
      </c>
      <c r="B42" s="131">
        <f>B11</f>
        <v>37372.705225048929</v>
      </c>
      <c r="C42" s="131">
        <f t="shared" ref="C42:N42" si="3">C11</f>
        <v>39574.548000000003</v>
      </c>
      <c r="D42" s="131">
        <f t="shared" si="3"/>
        <v>36642.815999999999</v>
      </c>
      <c r="E42" s="131">
        <f t="shared" si="3"/>
        <v>35429.993999999999</v>
      </c>
      <c r="F42" s="131">
        <f t="shared" si="3"/>
        <v>32954.508000000002</v>
      </c>
      <c r="G42" s="131">
        <f t="shared" si="3"/>
        <v>47762.317277612528</v>
      </c>
      <c r="H42" s="131">
        <f t="shared" si="3"/>
        <v>45018.48</v>
      </c>
      <c r="I42" s="131">
        <f t="shared" si="3"/>
        <v>34350.5</v>
      </c>
      <c r="J42" s="131">
        <f t="shared" si="3"/>
        <v>38843.532000000007</v>
      </c>
      <c r="K42" s="131">
        <f t="shared" si="3"/>
        <v>45715.171860000002</v>
      </c>
      <c r="L42" s="131">
        <f t="shared" si="3"/>
        <v>16120</v>
      </c>
      <c r="M42" s="135"/>
      <c r="N42" s="131">
        <f t="shared" si="3"/>
        <v>11551.050000000001</v>
      </c>
      <c r="O42" s="123"/>
    </row>
    <row r="43" spans="1:16" x14ac:dyDescent="0.3">
      <c r="A43" s="5" t="s">
        <v>46</v>
      </c>
      <c r="B43" s="122">
        <f>'Survey Results Summaries'!$P66</f>
        <v>37007.760612524464</v>
      </c>
      <c r="C43" s="122">
        <f>'Survey Results Summaries'!$P66</f>
        <v>37007.760612524464</v>
      </c>
      <c r="D43" s="122">
        <f>'Survey Results Summaries'!$P66</f>
        <v>37007.760612524464</v>
      </c>
      <c r="E43" s="122">
        <f>'Survey Results Summaries'!$P66</f>
        <v>37007.760612524464</v>
      </c>
      <c r="F43" s="122">
        <f>'Survey Results Summaries'!$P66</f>
        <v>37007.760612524464</v>
      </c>
      <c r="G43" s="122">
        <f>'Survey Results Summaries'!$P66</f>
        <v>37007.760612524464</v>
      </c>
      <c r="H43" s="122">
        <f>'Survey Results Summaries'!$P66</f>
        <v>37007.760612524464</v>
      </c>
      <c r="I43" s="122">
        <f>'Survey Results Summaries'!$P66</f>
        <v>37007.760612524464</v>
      </c>
      <c r="J43" s="122">
        <f>'Survey Results Summaries'!$P66</f>
        <v>37007.760612524464</v>
      </c>
      <c r="K43" s="122">
        <f>'Survey Results Summaries'!$P66</f>
        <v>37007.760612524464</v>
      </c>
      <c r="L43" s="122">
        <f>'Survey Results Summaries'!$P66</f>
        <v>37007.760612524464</v>
      </c>
      <c r="M43" s="122">
        <f>'Survey Results Summaries'!$P66</f>
        <v>37007.760612524464</v>
      </c>
      <c r="N43" s="122">
        <f>'Survey Results Summaries'!$P66</f>
        <v>37007.760612524464</v>
      </c>
      <c r="O43" s="123"/>
    </row>
    <row r="44" spans="1:16" x14ac:dyDescent="0.3">
      <c r="A44" s="5"/>
      <c r="B44" s="8" t="s">
        <v>18</v>
      </c>
      <c r="C44" s="8" t="s">
        <v>29</v>
      </c>
      <c r="D44" s="8" t="s">
        <v>30</v>
      </c>
      <c r="E44" s="8" t="s">
        <v>31</v>
      </c>
      <c r="F44" s="8" t="s">
        <v>32</v>
      </c>
      <c r="G44" s="8" t="s">
        <v>33</v>
      </c>
      <c r="H44" s="8" t="s">
        <v>34</v>
      </c>
      <c r="I44" s="8" t="s">
        <v>35</v>
      </c>
      <c r="J44" s="8" t="s">
        <v>36</v>
      </c>
      <c r="K44" s="8" t="s">
        <v>37</v>
      </c>
      <c r="L44" s="8" t="s">
        <v>41</v>
      </c>
      <c r="M44" s="8" t="s">
        <v>42</v>
      </c>
      <c r="N44" s="8" t="s">
        <v>43</v>
      </c>
    </row>
    <row r="45" spans="1:16" x14ac:dyDescent="0.3">
      <c r="A45" s="5" t="s">
        <v>4</v>
      </c>
      <c r="B45" s="131">
        <f>B13</f>
        <v>127649</v>
      </c>
      <c r="C45" s="131">
        <f t="shared" ref="C45:N45" si="4">C13</f>
        <v>125053.57800000001</v>
      </c>
      <c r="D45" s="131">
        <f t="shared" si="4"/>
        <v>123431.796</v>
      </c>
      <c r="E45" s="131">
        <f t="shared" si="4"/>
        <v>120482.17200000001</v>
      </c>
      <c r="F45" s="131">
        <f t="shared" si="4"/>
        <v>130689.558</v>
      </c>
      <c r="G45" s="131">
        <f t="shared" si="4"/>
        <v>133553.55600000001</v>
      </c>
      <c r="H45" s="131">
        <f t="shared" si="4"/>
        <v>178119.76</v>
      </c>
      <c r="I45" s="135"/>
      <c r="J45" s="131">
        <f t="shared" si="4"/>
        <v>136293.28128</v>
      </c>
      <c r="K45" s="131">
        <f t="shared" si="4"/>
        <v>146596.83678000001</v>
      </c>
      <c r="L45" s="135"/>
      <c r="M45" s="131">
        <f t="shared" si="4"/>
        <v>224400</v>
      </c>
      <c r="N45" s="131">
        <f t="shared" si="4"/>
        <v>3513.3</v>
      </c>
      <c r="O45" s="123"/>
    </row>
    <row r="46" spans="1:16" x14ac:dyDescent="0.3">
      <c r="A46" s="5" t="s">
        <v>46</v>
      </c>
      <c r="B46" s="122">
        <f>'Survey Results Summaries'!$P67</f>
        <v>130689.558</v>
      </c>
      <c r="C46" s="122">
        <f>'Survey Results Summaries'!$P67</f>
        <v>130689.558</v>
      </c>
      <c r="D46" s="122">
        <f>'Survey Results Summaries'!$P67</f>
        <v>130689.558</v>
      </c>
      <c r="E46" s="122">
        <f>'Survey Results Summaries'!$P67</f>
        <v>130689.558</v>
      </c>
      <c r="F46" s="122">
        <f>'Survey Results Summaries'!$P67</f>
        <v>130689.558</v>
      </c>
      <c r="G46" s="122">
        <f>'Survey Results Summaries'!$P67</f>
        <v>130689.558</v>
      </c>
      <c r="H46" s="122">
        <f>'Survey Results Summaries'!$P67</f>
        <v>130689.558</v>
      </c>
      <c r="I46" s="122">
        <f>'Survey Results Summaries'!$P67</f>
        <v>130689.558</v>
      </c>
      <c r="J46" s="122">
        <f>'Survey Results Summaries'!$P67</f>
        <v>130689.558</v>
      </c>
      <c r="K46" s="122">
        <f>'Survey Results Summaries'!$P67</f>
        <v>130689.558</v>
      </c>
      <c r="L46" s="122">
        <f>'Survey Results Summaries'!$P67</f>
        <v>130689.558</v>
      </c>
      <c r="M46" s="122">
        <f>'Survey Results Summaries'!$P67</f>
        <v>130689.558</v>
      </c>
      <c r="N46" s="122">
        <f>'Survey Results Summaries'!$P67</f>
        <v>130689.558</v>
      </c>
      <c r="O46" s="123"/>
    </row>
    <row r="47" spans="1:16" x14ac:dyDescent="0.3">
      <c r="A47" s="5"/>
      <c r="B47" s="8" t="s">
        <v>18</v>
      </c>
      <c r="C47" s="8" t="s">
        <v>29</v>
      </c>
      <c r="D47" s="8" t="s">
        <v>30</v>
      </c>
      <c r="E47" s="8" t="s">
        <v>31</v>
      </c>
      <c r="F47" s="8" t="s">
        <v>32</v>
      </c>
      <c r="G47" s="8" t="s">
        <v>33</v>
      </c>
      <c r="H47" s="8" t="s">
        <v>34</v>
      </c>
      <c r="I47" s="8" t="s">
        <v>35</v>
      </c>
      <c r="J47" s="8" t="s">
        <v>36</v>
      </c>
      <c r="K47" s="8" t="s">
        <v>37</v>
      </c>
      <c r="L47" s="8" t="s">
        <v>41</v>
      </c>
      <c r="M47" s="8" t="s">
        <v>42</v>
      </c>
      <c r="N47" s="8" t="s">
        <v>43</v>
      </c>
    </row>
    <row r="48" spans="1:16" x14ac:dyDescent="0.3">
      <c r="A48" s="5" t="s">
        <v>5</v>
      </c>
      <c r="B48" s="131">
        <f>B15</f>
        <v>37983</v>
      </c>
      <c r="C48" s="131">
        <f t="shared" ref="C48:L48" si="5">C15</f>
        <v>31406.850000000002</v>
      </c>
      <c r="D48" s="131">
        <f t="shared" si="5"/>
        <v>32321.898000000001</v>
      </c>
      <c r="E48" s="131">
        <f t="shared" si="5"/>
        <v>39301.056000000004</v>
      </c>
      <c r="F48" s="131">
        <f t="shared" si="5"/>
        <v>35760.995999999999</v>
      </c>
      <c r="G48" s="131">
        <f t="shared" si="5"/>
        <v>42142.05</v>
      </c>
      <c r="H48" s="135"/>
      <c r="I48" s="131">
        <f t="shared" si="5"/>
        <v>57525.5</v>
      </c>
      <c r="J48" s="131">
        <f t="shared" si="5"/>
        <v>43285.451040000007</v>
      </c>
      <c r="K48" s="131">
        <f t="shared" si="5"/>
        <v>45836.275139999998</v>
      </c>
      <c r="L48" s="131">
        <f t="shared" si="5"/>
        <v>57200</v>
      </c>
      <c r="M48" s="135"/>
      <c r="N48" s="135"/>
      <c r="O48" s="121"/>
    </row>
    <row r="49" spans="1:15" x14ac:dyDescent="0.3">
      <c r="A49" s="5" t="s">
        <v>46</v>
      </c>
      <c r="B49" s="122">
        <f>'Survey Results Summaries'!$P68</f>
        <v>40721.553</v>
      </c>
      <c r="C49" s="122">
        <f>'Survey Results Summaries'!$P68</f>
        <v>40721.553</v>
      </c>
      <c r="D49" s="122">
        <f>'Survey Results Summaries'!$P68</f>
        <v>40721.553</v>
      </c>
      <c r="E49" s="122">
        <f>'Survey Results Summaries'!$P68</f>
        <v>40721.553</v>
      </c>
      <c r="F49" s="122">
        <f>'Survey Results Summaries'!$P68</f>
        <v>40721.553</v>
      </c>
      <c r="G49" s="122">
        <f>'Survey Results Summaries'!$P68</f>
        <v>40721.553</v>
      </c>
      <c r="H49" s="122">
        <f>'Survey Results Summaries'!$P68</f>
        <v>40721.553</v>
      </c>
      <c r="I49" s="122">
        <f>'Survey Results Summaries'!$P68</f>
        <v>40721.553</v>
      </c>
      <c r="J49" s="122">
        <f>'Survey Results Summaries'!$P68</f>
        <v>40721.553</v>
      </c>
      <c r="K49" s="122">
        <f>'Survey Results Summaries'!$P68</f>
        <v>40721.553</v>
      </c>
      <c r="L49" s="122">
        <f>'Survey Results Summaries'!$P68</f>
        <v>40721.553</v>
      </c>
      <c r="M49" s="122">
        <f>'Survey Results Summaries'!$P68</f>
        <v>40721.553</v>
      </c>
      <c r="N49" s="122">
        <f>'Survey Results Summaries'!$P68</f>
        <v>40721.553</v>
      </c>
      <c r="O49" s="121"/>
    </row>
    <row r="50" spans="1:15" x14ac:dyDescent="0.3">
      <c r="A50" s="5"/>
      <c r="B50" s="8" t="s">
        <v>18</v>
      </c>
      <c r="C50" s="8" t="s">
        <v>29</v>
      </c>
      <c r="D50" s="8" t="s">
        <v>30</v>
      </c>
      <c r="E50" s="8" t="s">
        <v>31</v>
      </c>
      <c r="F50" s="8" t="s">
        <v>32</v>
      </c>
      <c r="G50" s="8" t="s">
        <v>33</v>
      </c>
      <c r="H50" s="8" t="s">
        <v>34</v>
      </c>
      <c r="I50" s="8" t="s">
        <v>35</v>
      </c>
      <c r="J50" s="8" t="s">
        <v>36</v>
      </c>
      <c r="K50" s="8" t="s">
        <v>37</v>
      </c>
      <c r="L50" s="8" t="s">
        <v>41</v>
      </c>
      <c r="M50" s="8" t="s">
        <v>42</v>
      </c>
      <c r="N50" s="8" t="s">
        <v>43</v>
      </c>
    </row>
    <row r="51" spans="1:15" ht="15" thickBot="1" x14ac:dyDescent="0.35">
      <c r="A51" s="6" t="s">
        <v>6</v>
      </c>
      <c r="B51" s="131">
        <f>B17</f>
        <v>136409.17423076922</v>
      </c>
      <c r="C51" s="131">
        <f t="shared" ref="C51:M51" si="6">C17</f>
        <v>126188.442</v>
      </c>
      <c r="D51" s="131">
        <f t="shared" si="6"/>
        <v>133209.774</v>
      </c>
      <c r="E51" s="131">
        <f t="shared" si="6"/>
        <v>132726.69</v>
      </c>
      <c r="F51" s="131">
        <f t="shared" si="6"/>
        <v>144021.65400000001</v>
      </c>
      <c r="G51" s="131">
        <f t="shared" si="6"/>
        <v>147302.28</v>
      </c>
      <c r="H51" s="135"/>
      <c r="I51" s="131">
        <f t="shared" si="6"/>
        <v>67156</v>
      </c>
      <c r="J51" s="131">
        <f t="shared" si="6"/>
        <v>134748.84383999999</v>
      </c>
      <c r="K51" s="131">
        <f t="shared" si="6"/>
        <v>165428.39682000002</v>
      </c>
      <c r="L51" s="135"/>
      <c r="M51" s="131">
        <f t="shared" si="6"/>
        <v>842754.6</v>
      </c>
      <c r="N51" s="135"/>
      <c r="O51" s="121"/>
    </row>
    <row r="52" spans="1:15" ht="15" thickBot="1" x14ac:dyDescent="0.35">
      <c r="A52" s="126" t="s">
        <v>46</v>
      </c>
      <c r="B52" s="125">
        <f>'Survey Results Summaries'!$P69</f>
        <v>135579.0090353846</v>
      </c>
      <c r="C52" s="125">
        <f>'Survey Results Summaries'!$P69</f>
        <v>135579.0090353846</v>
      </c>
      <c r="D52" s="125">
        <f>'Survey Results Summaries'!$P69</f>
        <v>135579.0090353846</v>
      </c>
      <c r="E52" s="125">
        <f>'Survey Results Summaries'!$P69</f>
        <v>135579.0090353846</v>
      </c>
      <c r="F52" s="125">
        <f>'Survey Results Summaries'!$P69</f>
        <v>135579.0090353846</v>
      </c>
      <c r="G52" s="125">
        <f>'Survey Results Summaries'!$P69</f>
        <v>135579.0090353846</v>
      </c>
      <c r="H52" s="125">
        <f>'Survey Results Summaries'!$P69</f>
        <v>135579.0090353846</v>
      </c>
      <c r="I52" s="125">
        <f>'Survey Results Summaries'!$P69</f>
        <v>135579.0090353846</v>
      </c>
      <c r="J52" s="125">
        <f>'Survey Results Summaries'!$P69</f>
        <v>135579.0090353846</v>
      </c>
      <c r="K52" s="125">
        <f>'Survey Results Summaries'!$P69</f>
        <v>135579.0090353846</v>
      </c>
      <c r="L52" s="125">
        <f>'Survey Results Summaries'!$P69</f>
        <v>135579.0090353846</v>
      </c>
      <c r="M52" s="125">
        <f>'Survey Results Summaries'!$P69</f>
        <v>135579.0090353846</v>
      </c>
      <c r="N52" s="125">
        <f>'Survey Results Summaries'!$P69</f>
        <v>135579.0090353846</v>
      </c>
    </row>
    <row r="53" spans="1:15" x14ac:dyDescent="0.3">
      <c r="A53" s="11"/>
      <c r="B53" s="8" t="s">
        <v>18</v>
      </c>
      <c r="C53" s="8" t="s">
        <v>29</v>
      </c>
      <c r="D53" s="8" t="s">
        <v>30</v>
      </c>
      <c r="E53" s="8" t="s">
        <v>31</v>
      </c>
      <c r="F53" s="8" t="s">
        <v>32</v>
      </c>
      <c r="G53" s="8" t="s">
        <v>33</v>
      </c>
      <c r="H53" s="8" t="s">
        <v>34</v>
      </c>
      <c r="I53" s="8" t="s">
        <v>35</v>
      </c>
      <c r="J53" s="8" t="s">
        <v>36</v>
      </c>
      <c r="K53" s="8" t="s">
        <v>37</v>
      </c>
      <c r="L53" s="8" t="s">
        <v>41</v>
      </c>
      <c r="M53" s="8" t="s">
        <v>42</v>
      </c>
      <c r="N53" s="8" t="s">
        <v>43</v>
      </c>
    </row>
    <row r="54" spans="1:15" x14ac:dyDescent="0.3">
      <c r="A54" s="12" t="s">
        <v>7</v>
      </c>
      <c r="B54" s="111">
        <f>B20</f>
        <v>2175.0834731823597</v>
      </c>
      <c r="C54" s="111">
        <f t="shared" ref="C54:K54" si="7">C20</f>
        <v>2103.5403726708073</v>
      </c>
      <c r="D54" s="111">
        <f t="shared" si="7"/>
        <v>2502.0223602484471</v>
      </c>
      <c r="E54" s="111">
        <f t="shared" si="7"/>
        <v>2324.2136645962732</v>
      </c>
      <c r="F54" s="111">
        <f t="shared" si="7"/>
        <v>1789.2</v>
      </c>
      <c r="G54" s="111">
        <f t="shared" si="7"/>
        <v>2578.2260869565221</v>
      </c>
      <c r="H54" s="111">
        <f t="shared" si="7"/>
        <v>480</v>
      </c>
      <c r="I54" s="136"/>
      <c r="J54" s="111">
        <f t="shared" si="7"/>
        <v>2576.6385093167701</v>
      </c>
      <c r="K54" s="111">
        <f t="shared" si="7"/>
        <v>2283.7304347826084</v>
      </c>
      <c r="L54" s="111">
        <f>L20</f>
        <v>717</v>
      </c>
      <c r="M54" s="111">
        <f>M20</f>
        <v>1860</v>
      </c>
      <c r="N54" s="111">
        <f>N20</f>
        <v>396</v>
      </c>
      <c r="O54" s="123"/>
    </row>
    <row r="55" spans="1:15" x14ac:dyDescent="0.3">
      <c r="A55" s="12" t="s">
        <v>46</v>
      </c>
      <c r="B55" s="133">
        <f>'Survey Results Summaries'!$P72</f>
        <v>2139.3119229265835</v>
      </c>
      <c r="C55" s="133">
        <f>'Survey Results Summaries'!$P72</f>
        <v>2139.3119229265835</v>
      </c>
      <c r="D55" s="133">
        <f>'Survey Results Summaries'!$P72</f>
        <v>2139.3119229265835</v>
      </c>
      <c r="E55" s="133">
        <f>'Survey Results Summaries'!$P72</f>
        <v>2139.3119229265835</v>
      </c>
      <c r="F55" s="133">
        <f>'Survey Results Summaries'!$P72</f>
        <v>2139.3119229265835</v>
      </c>
      <c r="G55" s="133">
        <f>'Survey Results Summaries'!$P72</f>
        <v>2139.3119229265835</v>
      </c>
      <c r="H55" s="133">
        <f>'Survey Results Summaries'!$P72</f>
        <v>2139.3119229265835</v>
      </c>
      <c r="I55" s="133">
        <f>'Survey Results Summaries'!$P72</f>
        <v>2139.3119229265835</v>
      </c>
      <c r="J55" s="133">
        <f>'Survey Results Summaries'!$P72</f>
        <v>2139.3119229265835</v>
      </c>
      <c r="K55" s="133">
        <f>'Survey Results Summaries'!$P72</f>
        <v>2139.3119229265835</v>
      </c>
      <c r="L55" s="133">
        <f>'Survey Results Summaries'!$P72</f>
        <v>2139.3119229265835</v>
      </c>
      <c r="M55" s="133">
        <f>'Survey Results Summaries'!$P72</f>
        <v>2139.3119229265835</v>
      </c>
      <c r="N55" s="133">
        <f>'Survey Results Summaries'!$P72</f>
        <v>2139.3119229265835</v>
      </c>
      <c r="O55" s="123"/>
    </row>
    <row r="56" spans="1:15" x14ac:dyDescent="0.3">
      <c r="A56" s="12"/>
      <c r="B56" s="8" t="s">
        <v>18</v>
      </c>
      <c r="C56" s="8" t="s">
        <v>29</v>
      </c>
      <c r="D56" s="8" t="s">
        <v>30</v>
      </c>
      <c r="E56" s="8" t="s">
        <v>31</v>
      </c>
      <c r="F56" s="8" t="s">
        <v>32</v>
      </c>
      <c r="G56" s="8" t="s">
        <v>33</v>
      </c>
      <c r="H56" s="8" t="s">
        <v>34</v>
      </c>
      <c r="I56" s="8" t="s">
        <v>35</v>
      </c>
      <c r="J56" s="8" t="s">
        <v>36</v>
      </c>
      <c r="K56" s="8" t="s">
        <v>37</v>
      </c>
      <c r="L56" s="8" t="s">
        <v>41</v>
      </c>
      <c r="M56" s="8" t="s">
        <v>42</v>
      </c>
      <c r="N56" s="8" t="s">
        <v>43</v>
      </c>
      <c r="O56" s="123"/>
    </row>
    <row r="57" spans="1:15" x14ac:dyDescent="0.3">
      <c r="A57" s="4" t="s">
        <v>8</v>
      </c>
      <c r="B57" s="130">
        <f>B22</f>
        <v>17.280807332654383</v>
      </c>
      <c r="C57" s="130">
        <f t="shared" ref="C57:N57" si="8">C22</f>
        <v>15.336</v>
      </c>
      <c r="D57" s="130">
        <f t="shared" si="8"/>
        <v>14.058</v>
      </c>
      <c r="E57" s="130">
        <f t="shared" si="8"/>
        <v>16.614000000000001</v>
      </c>
      <c r="F57" s="130">
        <f t="shared" si="8"/>
        <v>15.336</v>
      </c>
      <c r="G57" s="130">
        <f t="shared" si="8"/>
        <v>20.448</v>
      </c>
      <c r="H57" s="130">
        <f t="shared" si="8"/>
        <v>55</v>
      </c>
      <c r="I57" s="130">
        <f t="shared" si="8"/>
        <v>47</v>
      </c>
      <c r="J57" s="130">
        <f t="shared" si="8"/>
        <v>20.448</v>
      </c>
      <c r="K57" s="130">
        <f t="shared" si="8"/>
        <v>33.228000000000002</v>
      </c>
      <c r="L57" s="130">
        <f t="shared" si="8"/>
        <v>18</v>
      </c>
      <c r="M57" s="137"/>
      <c r="N57" s="130">
        <f t="shared" si="8"/>
        <v>21</v>
      </c>
      <c r="O57" s="123"/>
    </row>
    <row r="58" spans="1:15" x14ac:dyDescent="0.3">
      <c r="A58" s="4" t="s">
        <v>46</v>
      </c>
      <c r="B58" s="134">
        <f>'Survey Results Summaries'!$P73</f>
        <v>19.224</v>
      </c>
      <c r="C58" s="134">
        <f>'Survey Results Summaries'!$P73</f>
        <v>19.224</v>
      </c>
      <c r="D58" s="134">
        <f>'Survey Results Summaries'!$P73</f>
        <v>19.224</v>
      </c>
      <c r="E58" s="134">
        <f>'Survey Results Summaries'!$P73</f>
        <v>19.224</v>
      </c>
      <c r="F58" s="134">
        <f>'Survey Results Summaries'!$P73</f>
        <v>19.224</v>
      </c>
      <c r="G58" s="134">
        <f>'Survey Results Summaries'!$P73</f>
        <v>19.224</v>
      </c>
      <c r="H58" s="134">
        <f>'Survey Results Summaries'!$P73</f>
        <v>19.224</v>
      </c>
      <c r="I58" s="134">
        <f>'Survey Results Summaries'!$P73</f>
        <v>19.224</v>
      </c>
      <c r="J58" s="134">
        <f>'Survey Results Summaries'!$P73</f>
        <v>19.224</v>
      </c>
      <c r="K58" s="134">
        <f>'Survey Results Summaries'!$P73</f>
        <v>19.224</v>
      </c>
      <c r="L58" s="134">
        <f>'Survey Results Summaries'!$P73</f>
        <v>19.224</v>
      </c>
      <c r="M58" s="134">
        <f>'Survey Results Summaries'!$P73</f>
        <v>19.224</v>
      </c>
      <c r="N58" s="134">
        <f>'Survey Results Summaries'!$P73</f>
        <v>19.224</v>
      </c>
      <c r="O58" s="123"/>
    </row>
    <row r="59" spans="1:15" x14ac:dyDescent="0.3">
      <c r="A59" s="4"/>
      <c r="B59" s="8" t="s">
        <v>18</v>
      </c>
      <c r="C59" s="8" t="s">
        <v>29</v>
      </c>
      <c r="D59" s="8" t="s">
        <v>30</v>
      </c>
      <c r="E59" s="8" t="s">
        <v>31</v>
      </c>
      <c r="F59" s="8" t="s">
        <v>32</v>
      </c>
      <c r="G59" s="8" t="s">
        <v>33</v>
      </c>
      <c r="H59" s="8" t="s">
        <v>34</v>
      </c>
      <c r="I59" s="8" t="s">
        <v>35</v>
      </c>
      <c r="J59" s="8" t="s">
        <v>36</v>
      </c>
      <c r="K59" s="8" t="s">
        <v>37</v>
      </c>
      <c r="L59" s="8" t="s">
        <v>41</v>
      </c>
      <c r="M59" s="8" t="s">
        <v>42</v>
      </c>
      <c r="N59" s="8" t="s">
        <v>43</v>
      </c>
      <c r="O59" s="123"/>
    </row>
    <row r="60" spans="1:15" x14ac:dyDescent="0.3">
      <c r="A60" s="4" t="s">
        <v>9</v>
      </c>
      <c r="B60" s="130">
        <f>B24</f>
        <v>23</v>
      </c>
      <c r="C60" s="130">
        <f t="shared" ref="C60:N60" si="9">C24</f>
        <v>21.432298136645962</v>
      </c>
      <c r="D60" s="130">
        <f t="shared" si="9"/>
        <v>23.019875776397512</v>
      </c>
      <c r="E60" s="130">
        <f t="shared" si="9"/>
        <v>28.576397515527951</v>
      </c>
      <c r="F60" s="130">
        <f t="shared" si="9"/>
        <v>22.226086956521737</v>
      </c>
      <c r="G60" s="130">
        <f t="shared" si="9"/>
        <v>25.401242236024842</v>
      </c>
      <c r="H60" s="137"/>
      <c r="I60" s="130">
        <f t="shared" si="9"/>
        <v>80</v>
      </c>
      <c r="J60" s="130">
        <f t="shared" si="9"/>
        <v>23.019875776397512</v>
      </c>
      <c r="K60" s="130">
        <f t="shared" si="9"/>
        <v>26.988819875776393</v>
      </c>
      <c r="L60" s="130">
        <f t="shared" si="9"/>
        <v>48</v>
      </c>
      <c r="M60" s="130">
        <f t="shared" si="9"/>
        <v>938</v>
      </c>
      <c r="N60" s="130">
        <f t="shared" si="9"/>
        <v>1665</v>
      </c>
      <c r="O60" s="123"/>
    </row>
    <row r="61" spans="1:15" x14ac:dyDescent="0.3">
      <c r="A61" s="4" t="s">
        <v>46</v>
      </c>
      <c r="B61" s="134">
        <f>'Survey Results Summaries'!$P74</f>
        <v>26.195031055900618</v>
      </c>
      <c r="C61" s="134">
        <f>'Survey Results Summaries'!$P74</f>
        <v>26.195031055900618</v>
      </c>
      <c r="D61" s="134">
        <f>'Survey Results Summaries'!$P74</f>
        <v>26.195031055900618</v>
      </c>
      <c r="E61" s="134">
        <f>'Survey Results Summaries'!$P74</f>
        <v>26.195031055900618</v>
      </c>
      <c r="F61" s="134">
        <f>'Survey Results Summaries'!$P74</f>
        <v>26.195031055900618</v>
      </c>
      <c r="G61" s="134">
        <f>'Survey Results Summaries'!$P74</f>
        <v>26.195031055900618</v>
      </c>
      <c r="H61" s="134">
        <f>'Survey Results Summaries'!$P74</f>
        <v>26.195031055900618</v>
      </c>
      <c r="I61" s="134">
        <f>'Survey Results Summaries'!$P74</f>
        <v>26.195031055900618</v>
      </c>
      <c r="J61" s="134">
        <f>'Survey Results Summaries'!$P74</f>
        <v>26.195031055900618</v>
      </c>
      <c r="K61" s="134">
        <f>'Survey Results Summaries'!$P74</f>
        <v>26.195031055900618</v>
      </c>
      <c r="L61" s="134">
        <f>'Survey Results Summaries'!$P74</f>
        <v>26.195031055900618</v>
      </c>
      <c r="M61" s="134">
        <f>'Survey Results Summaries'!$P74</f>
        <v>26.195031055900618</v>
      </c>
      <c r="N61" s="134">
        <f>'Survey Results Summaries'!$P74</f>
        <v>26.195031055900618</v>
      </c>
      <c r="O61" s="123"/>
    </row>
    <row r="62" spans="1:15" x14ac:dyDescent="0.3">
      <c r="A62" s="4"/>
      <c r="B62" s="8" t="s">
        <v>18</v>
      </c>
      <c r="C62" s="8" t="s">
        <v>29</v>
      </c>
      <c r="D62" s="8" t="s">
        <v>30</v>
      </c>
      <c r="E62" s="8" t="s">
        <v>31</v>
      </c>
      <c r="F62" s="8" t="s">
        <v>32</v>
      </c>
      <c r="G62" s="8" t="s">
        <v>33</v>
      </c>
      <c r="H62" s="8" t="s">
        <v>34</v>
      </c>
      <c r="I62" s="8" t="s">
        <v>35</v>
      </c>
      <c r="J62" s="8" t="s">
        <v>36</v>
      </c>
      <c r="K62" s="8" t="s">
        <v>37</v>
      </c>
      <c r="L62" s="8" t="s">
        <v>41</v>
      </c>
      <c r="M62" s="8" t="s">
        <v>42</v>
      </c>
      <c r="N62" s="8" t="s">
        <v>43</v>
      </c>
    </row>
    <row r="63" spans="1:15" x14ac:dyDescent="0.3">
      <c r="A63" s="4" t="s">
        <v>10</v>
      </c>
      <c r="B63" s="130">
        <f>B26</f>
        <v>1712.4713281548452</v>
      </c>
      <c r="C63" s="130">
        <f t="shared" ref="C63:N63" si="10">C26</f>
        <v>1667.79</v>
      </c>
      <c r="D63" s="130">
        <f t="shared" si="10"/>
        <v>1648.6200000000001</v>
      </c>
      <c r="E63" s="130">
        <f t="shared" si="10"/>
        <v>1680.57</v>
      </c>
      <c r="F63" s="130">
        <f t="shared" si="10"/>
        <v>1552.77</v>
      </c>
      <c r="G63" s="130">
        <f t="shared" si="10"/>
        <v>1822.4280000000001</v>
      </c>
      <c r="H63" s="137"/>
      <c r="I63" s="137"/>
      <c r="J63" s="130">
        <f t="shared" si="10"/>
        <v>2155.9859999999999</v>
      </c>
      <c r="K63" s="130">
        <f t="shared" si="10"/>
        <v>2175.1559999999999</v>
      </c>
      <c r="L63" s="130">
        <f t="shared" si="10"/>
        <v>665</v>
      </c>
      <c r="M63" s="130">
        <f t="shared" si="10"/>
        <v>927</v>
      </c>
      <c r="N63" s="130">
        <f t="shared" si="10"/>
        <v>6232</v>
      </c>
      <c r="O63" s="123"/>
    </row>
    <row r="64" spans="1:15" x14ac:dyDescent="0.3">
      <c r="A64" s="4" t="s">
        <v>46</v>
      </c>
      <c r="B64" s="134">
        <f>'Survey Results Summaries'!$P75</f>
        <v>1680.57</v>
      </c>
      <c r="C64" s="134">
        <f>'Survey Results Summaries'!$P75</f>
        <v>1680.57</v>
      </c>
      <c r="D64" s="134">
        <f>'Survey Results Summaries'!$P75</f>
        <v>1680.57</v>
      </c>
      <c r="E64" s="134">
        <f>'Survey Results Summaries'!$P75</f>
        <v>1680.57</v>
      </c>
      <c r="F64" s="134">
        <f>'Survey Results Summaries'!$P75</f>
        <v>1680.57</v>
      </c>
      <c r="G64" s="134">
        <f>'Survey Results Summaries'!$P75</f>
        <v>1680.57</v>
      </c>
      <c r="H64" s="134">
        <f>'Survey Results Summaries'!$P75</f>
        <v>1680.57</v>
      </c>
      <c r="I64" s="134">
        <f>'Survey Results Summaries'!$P75</f>
        <v>1680.57</v>
      </c>
      <c r="J64" s="134">
        <f>'Survey Results Summaries'!$P75</f>
        <v>1680.57</v>
      </c>
      <c r="K64" s="134">
        <f>'Survey Results Summaries'!$P75</f>
        <v>1680.57</v>
      </c>
      <c r="L64" s="134">
        <f>'Survey Results Summaries'!$P75</f>
        <v>1680.57</v>
      </c>
      <c r="M64" s="134">
        <f>'Survey Results Summaries'!$P75</f>
        <v>1680.57</v>
      </c>
      <c r="N64" s="134">
        <f>'Survey Results Summaries'!$P75</f>
        <v>1680.57</v>
      </c>
      <c r="O64" s="123"/>
    </row>
    <row r="65" spans="1:17" x14ac:dyDescent="0.3">
      <c r="A65" s="4"/>
      <c r="B65" s="8" t="s">
        <v>18</v>
      </c>
      <c r="C65" s="8" t="s">
        <v>29</v>
      </c>
      <c r="D65" s="8" t="s">
        <v>30</v>
      </c>
      <c r="E65" s="8" t="s">
        <v>31</v>
      </c>
      <c r="F65" s="8" t="s">
        <v>32</v>
      </c>
      <c r="G65" s="8" t="s">
        <v>33</v>
      </c>
      <c r="H65" s="8" t="s">
        <v>34</v>
      </c>
      <c r="I65" s="8" t="s">
        <v>35</v>
      </c>
      <c r="J65" s="8" t="s">
        <v>36</v>
      </c>
      <c r="K65" s="8" t="s">
        <v>37</v>
      </c>
      <c r="L65" s="8" t="s">
        <v>41</v>
      </c>
      <c r="M65" s="8" t="s">
        <v>42</v>
      </c>
      <c r="N65" s="8" t="s">
        <v>43</v>
      </c>
    </row>
    <row r="66" spans="1:17" ht="15" thickBot="1" x14ac:dyDescent="0.35">
      <c r="A66" s="7" t="s">
        <v>11</v>
      </c>
      <c r="B66" s="130">
        <f>B28</f>
        <v>258</v>
      </c>
      <c r="C66" s="130">
        <f t="shared" ref="C66:M66" si="11">C28</f>
        <v>258.15600000000001</v>
      </c>
      <c r="D66" s="130">
        <f t="shared" si="11"/>
        <v>268.38</v>
      </c>
      <c r="E66" s="130">
        <f t="shared" si="11"/>
        <v>236.43</v>
      </c>
      <c r="F66" s="130">
        <f t="shared" si="11"/>
        <v>251.76599999999999</v>
      </c>
      <c r="G66" s="130">
        <f t="shared" si="11"/>
        <v>288.82800000000003</v>
      </c>
      <c r="H66" s="137"/>
      <c r="I66" s="130">
        <f t="shared" si="11"/>
        <v>1136</v>
      </c>
      <c r="J66" s="130">
        <f t="shared" si="11"/>
        <v>272.214</v>
      </c>
      <c r="K66" s="130">
        <f t="shared" si="11"/>
        <v>296.49599999999998</v>
      </c>
      <c r="L66" s="130">
        <f t="shared" si="11"/>
        <v>229</v>
      </c>
      <c r="M66" s="130">
        <f t="shared" si="11"/>
        <v>700</v>
      </c>
      <c r="N66" s="137"/>
      <c r="O66" s="123"/>
    </row>
    <row r="67" spans="1:17" x14ac:dyDescent="0.3">
      <c r="A67" s="127" t="s">
        <v>46</v>
      </c>
      <c r="B67" s="15">
        <f>'Survey Results Summaries'!$P76</f>
        <v>268.38</v>
      </c>
      <c r="C67" s="15">
        <f>'Survey Results Summaries'!$P76</f>
        <v>268.38</v>
      </c>
      <c r="D67" s="15">
        <f>'Survey Results Summaries'!$P76</f>
        <v>268.38</v>
      </c>
      <c r="E67" s="15">
        <f>'Survey Results Summaries'!$P76</f>
        <v>268.38</v>
      </c>
      <c r="F67" s="15">
        <f>'Survey Results Summaries'!$P76</f>
        <v>268.38</v>
      </c>
      <c r="G67" s="15">
        <f>'Survey Results Summaries'!$P76</f>
        <v>268.38</v>
      </c>
      <c r="H67" s="15">
        <f>'Survey Results Summaries'!$P76</f>
        <v>268.38</v>
      </c>
      <c r="I67" s="15">
        <f>'Survey Results Summaries'!$P76</f>
        <v>268.38</v>
      </c>
      <c r="J67" s="15">
        <f>'Survey Results Summaries'!$P76</f>
        <v>268.38</v>
      </c>
      <c r="K67" s="15">
        <f>'Survey Results Summaries'!$P76</f>
        <v>268.38</v>
      </c>
      <c r="L67" s="15">
        <f>'Survey Results Summaries'!$P76</f>
        <v>268.38</v>
      </c>
      <c r="M67" s="15">
        <f>'Survey Results Summaries'!$P76</f>
        <v>268.38</v>
      </c>
      <c r="N67" s="15">
        <f>'Survey Results Summaries'!$P76</f>
        <v>268.38</v>
      </c>
    </row>
    <row r="71" spans="1:17" x14ac:dyDescent="0.3">
      <c r="Q71" t="s">
        <v>47</v>
      </c>
    </row>
    <row r="72" spans="1:17" x14ac:dyDescent="0.3">
      <c r="B72" t="s">
        <v>35</v>
      </c>
      <c r="C72" t="s">
        <v>43</v>
      </c>
      <c r="D72" t="s">
        <v>29</v>
      </c>
      <c r="E72" t="s">
        <v>30</v>
      </c>
      <c r="F72" t="s">
        <v>31</v>
      </c>
      <c r="G72" t="s">
        <v>32</v>
      </c>
      <c r="H72" t="s">
        <v>37</v>
      </c>
      <c r="I72" t="s">
        <v>18</v>
      </c>
      <c r="J72" t="s">
        <v>36</v>
      </c>
      <c r="K72" t="s">
        <v>33</v>
      </c>
      <c r="L72" t="s">
        <v>42</v>
      </c>
      <c r="M72" t="s">
        <v>41</v>
      </c>
      <c r="N72" t="s">
        <v>34</v>
      </c>
      <c r="Q72" t="s">
        <v>23</v>
      </c>
    </row>
    <row r="73" spans="1:17" x14ac:dyDescent="0.3">
      <c r="A73" t="s">
        <v>0</v>
      </c>
      <c r="B73" s="132">
        <v>3110.6</v>
      </c>
      <c r="C73" s="132">
        <v>5474.7</v>
      </c>
      <c r="D73" s="132">
        <v>7829.0280000000002</v>
      </c>
      <c r="E73" s="132">
        <v>7859.7</v>
      </c>
      <c r="F73" s="132">
        <v>7977.2759999999998</v>
      </c>
      <c r="G73" s="132">
        <v>8087.1840000000002</v>
      </c>
      <c r="H73" s="132">
        <v>8181.053100000001</v>
      </c>
      <c r="I73" s="132">
        <v>8317.4425020657745</v>
      </c>
      <c r="J73" s="132">
        <v>8675.1662400000005</v>
      </c>
      <c r="K73" s="132">
        <v>9146.6460000000006</v>
      </c>
      <c r="L73" s="132">
        <v>15243.9</v>
      </c>
      <c r="M73" s="132">
        <v>16120</v>
      </c>
      <c r="N73" s="132">
        <v>20173.920000000002</v>
      </c>
    </row>
    <row r="74" spans="1:17" x14ac:dyDescent="0.3">
      <c r="A74" t="s">
        <v>46</v>
      </c>
      <c r="B74" s="138">
        <v>8181.053100000001</v>
      </c>
      <c r="C74" s="138">
        <v>8181.053100000001</v>
      </c>
      <c r="D74" s="138">
        <v>8181.053100000001</v>
      </c>
      <c r="E74" s="138">
        <v>8181.053100000001</v>
      </c>
      <c r="F74" s="138">
        <v>8181.053100000001</v>
      </c>
      <c r="G74" s="138">
        <v>8181.053100000001</v>
      </c>
      <c r="H74" s="138">
        <v>8181.053100000001</v>
      </c>
      <c r="I74" s="138">
        <v>8181.053100000001</v>
      </c>
      <c r="J74" s="138">
        <v>8181.053100000001</v>
      </c>
      <c r="K74" s="138">
        <v>8181.053100000001</v>
      </c>
      <c r="L74" s="138">
        <v>8181.053100000001</v>
      </c>
      <c r="M74" s="138">
        <v>8181.053100000001</v>
      </c>
      <c r="N74" s="138">
        <v>8181.053100000001</v>
      </c>
    </row>
    <row r="75" spans="1:17" x14ac:dyDescent="0.3">
      <c r="B75" t="s">
        <v>43</v>
      </c>
      <c r="C75" t="s">
        <v>35</v>
      </c>
      <c r="D75" t="s">
        <v>30</v>
      </c>
      <c r="E75" t="s">
        <v>31</v>
      </c>
      <c r="F75" t="s">
        <v>29</v>
      </c>
      <c r="G75" t="s">
        <v>32</v>
      </c>
      <c r="H75" t="s">
        <v>18</v>
      </c>
      <c r="I75" t="s">
        <v>37</v>
      </c>
      <c r="J75" t="s">
        <v>33</v>
      </c>
      <c r="K75" t="s">
        <v>36</v>
      </c>
      <c r="L75" t="s">
        <v>42</v>
      </c>
      <c r="M75" t="s">
        <v>41</v>
      </c>
      <c r="N75" t="s">
        <v>34</v>
      </c>
    </row>
    <row r="76" spans="1:17" x14ac:dyDescent="0.3">
      <c r="A76" t="s">
        <v>1</v>
      </c>
      <c r="B76" s="132">
        <v>65.100000000000009</v>
      </c>
      <c r="C76" s="132">
        <v>76.22</v>
      </c>
      <c r="D76" s="132">
        <v>117.37151999999999</v>
      </c>
      <c r="E76" s="132">
        <v>121.56335999999999</v>
      </c>
      <c r="F76" s="132">
        <v>125.7552</v>
      </c>
      <c r="G76" s="132">
        <v>125.7552</v>
      </c>
      <c r="H76" s="132">
        <v>130.84979447858552</v>
      </c>
      <c r="I76" s="132">
        <v>133.84545119999999</v>
      </c>
      <c r="J76" s="132">
        <v>138.33071999999999</v>
      </c>
      <c r="K76" s="132">
        <v>139.50443520000002</v>
      </c>
      <c r="L76" s="132">
        <v>670.14</v>
      </c>
      <c r="M76" s="132">
        <v>842.4</v>
      </c>
      <c r="N76" s="132">
        <v>872.56000000000006</v>
      </c>
    </row>
    <row r="77" spans="1:17" x14ac:dyDescent="0.3">
      <c r="A77" t="s">
        <v>46</v>
      </c>
      <c r="B77" s="138">
        <v>130.84979447858552</v>
      </c>
      <c r="C77" s="138">
        <v>130.84979447858552</v>
      </c>
      <c r="D77" s="138">
        <v>130.84979447858552</v>
      </c>
      <c r="E77" s="138">
        <v>130.84979447858552</v>
      </c>
      <c r="F77" s="138">
        <v>130.84979447858552</v>
      </c>
      <c r="G77" s="138">
        <v>130.84979447858552</v>
      </c>
      <c r="H77" s="138">
        <v>130.84979447858552</v>
      </c>
      <c r="I77" s="138">
        <v>130.84979447858552</v>
      </c>
      <c r="J77" s="138">
        <v>130.84979447858552</v>
      </c>
      <c r="K77" s="138">
        <v>130.84979447858552</v>
      </c>
      <c r="L77" s="138">
        <v>130.84979447858552</v>
      </c>
      <c r="M77" s="138">
        <v>130.84979447858552</v>
      </c>
      <c r="N77" s="138">
        <v>130.84979447858552</v>
      </c>
    </row>
    <row r="78" spans="1:17" x14ac:dyDescent="0.3">
      <c r="B78" t="s">
        <v>43</v>
      </c>
      <c r="C78" t="s">
        <v>41</v>
      </c>
      <c r="D78" t="s">
        <v>35</v>
      </c>
      <c r="E78" t="s">
        <v>32</v>
      </c>
      <c r="F78" t="s">
        <v>30</v>
      </c>
      <c r="G78" t="s">
        <v>34</v>
      </c>
      <c r="H78" t="s">
        <v>18</v>
      </c>
      <c r="I78" t="s">
        <v>29</v>
      </c>
      <c r="J78" t="s">
        <v>31</v>
      </c>
      <c r="K78" t="s">
        <v>37</v>
      </c>
      <c r="L78" t="s">
        <v>33</v>
      </c>
      <c r="M78" t="s">
        <v>36</v>
      </c>
      <c r="N78" t="s">
        <v>42</v>
      </c>
    </row>
    <row r="79" spans="1:17" x14ac:dyDescent="0.3">
      <c r="A79" t="s">
        <v>2</v>
      </c>
      <c r="B79" s="132">
        <v>7111.6500000000005</v>
      </c>
      <c r="C79" s="132">
        <v>7904</v>
      </c>
      <c r="D79" s="132">
        <v>9698.48</v>
      </c>
      <c r="E79" s="132">
        <v>16197.372000000001</v>
      </c>
      <c r="F79" s="132">
        <v>17282.394</v>
      </c>
      <c r="G79" s="132">
        <v>18154.240000000002</v>
      </c>
      <c r="H79" s="132">
        <v>18690.775455445546</v>
      </c>
      <c r="I79" s="132">
        <v>19710.594000000001</v>
      </c>
      <c r="J79" s="132">
        <v>20761.11</v>
      </c>
      <c r="K79" s="132">
        <v>21774.896280000001</v>
      </c>
      <c r="L79" s="132">
        <v>22589.928</v>
      </c>
      <c r="M79" s="132">
        <v>22947.256800000003</v>
      </c>
      <c r="N79" s="132"/>
    </row>
    <row r="80" spans="1:17" x14ac:dyDescent="0.3">
      <c r="A80" t="s">
        <v>46</v>
      </c>
      <c r="B80" s="138">
        <v>18422.507727722776</v>
      </c>
      <c r="C80" s="138">
        <v>18422.507727722776</v>
      </c>
      <c r="D80" s="138">
        <v>18422.507727722776</v>
      </c>
      <c r="E80" s="138">
        <v>18422.507727722776</v>
      </c>
      <c r="F80" s="138">
        <v>18422.507727722776</v>
      </c>
      <c r="G80" s="138">
        <v>18422.507727722776</v>
      </c>
      <c r="H80" s="138">
        <v>18422.507727722776</v>
      </c>
      <c r="I80" s="138">
        <v>18422.507727722776</v>
      </c>
      <c r="J80" s="138">
        <v>18422.507727722776</v>
      </c>
      <c r="K80" s="138">
        <v>18422.507727722776</v>
      </c>
      <c r="L80" s="138">
        <v>18422.507727722776</v>
      </c>
      <c r="M80" s="138">
        <v>18422.507727722776</v>
      </c>
      <c r="N80" s="138">
        <v>18422.507727722776</v>
      </c>
    </row>
    <row r="81" spans="1:16" x14ac:dyDescent="0.3">
      <c r="B81" t="s">
        <v>43</v>
      </c>
      <c r="C81" t="s">
        <v>41</v>
      </c>
      <c r="D81" t="s">
        <v>32</v>
      </c>
      <c r="E81" t="s">
        <v>35</v>
      </c>
      <c r="F81" t="s">
        <v>31</v>
      </c>
      <c r="G81" t="s">
        <v>30</v>
      </c>
      <c r="H81" t="s">
        <v>18</v>
      </c>
      <c r="I81" t="s">
        <v>36</v>
      </c>
      <c r="J81" t="s">
        <v>29</v>
      </c>
      <c r="K81" t="s">
        <v>34</v>
      </c>
      <c r="L81" t="s">
        <v>37</v>
      </c>
      <c r="M81" t="s">
        <v>33</v>
      </c>
      <c r="N81" t="s">
        <v>42</v>
      </c>
    </row>
    <row r="82" spans="1:16" x14ac:dyDescent="0.3">
      <c r="A82" t="s">
        <v>3</v>
      </c>
      <c r="B82" s="132">
        <v>11551.050000000001</v>
      </c>
      <c r="C82" s="132">
        <v>16120</v>
      </c>
      <c r="D82" s="132">
        <v>32954.508000000002</v>
      </c>
      <c r="E82" s="132">
        <v>34350.5</v>
      </c>
      <c r="F82" s="132">
        <v>35429.993999999999</v>
      </c>
      <c r="G82" s="132">
        <v>36642.815999999999</v>
      </c>
      <c r="H82" s="132">
        <v>37372.705225048929</v>
      </c>
      <c r="I82" s="132">
        <v>38843.532000000007</v>
      </c>
      <c r="J82" s="132">
        <v>39574.548000000003</v>
      </c>
      <c r="K82" s="132">
        <v>45018.48</v>
      </c>
      <c r="L82" s="132">
        <v>45715.171860000002</v>
      </c>
      <c r="M82" s="132">
        <v>47762.317277612528</v>
      </c>
      <c r="N82" s="132"/>
    </row>
    <row r="83" spans="1:16" x14ac:dyDescent="0.3">
      <c r="A83" t="s">
        <v>46</v>
      </c>
      <c r="B83" s="138">
        <v>37007.760612524464</v>
      </c>
      <c r="C83" s="138">
        <v>37007.760612524464</v>
      </c>
      <c r="D83" s="138">
        <v>37007.760612524464</v>
      </c>
      <c r="E83" s="138">
        <v>37007.760612524464</v>
      </c>
      <c r="F83" s="138">
        <v>37007.760612524464</v>
      </c>
      <c r="G83" s="138">
        <v>37007.760612524464</v>
      </c>
      <c r="H83" s="138">
        <v>37007.760612524464</v>
      </c>
      <c r="I83" s="138">
        <v>37007.760612524464</v>
      </c>
      <c r="J83" s="138">
        <v>37007.760612524464</v>
      </c>
      <c r="K83" s="138">
        <v>37007.760612524464</v>
      </c>
      <c r="L83" s="138">
        <v>37007.760612524464</v>
      </c>
      <c r="M83" s="138">
        <v>37007.760612524464</v>
      </c>
      <c r="N83" s="138">
        <v>37007.760612524464</v>
      </c>
    </row>
    <row r="84" spans="1:16" x14ac:dyDescent="0.3">
      <c r="B84" t="s">
        <v>43</v>
      </c>
      <c r="C84" t="s">
        <v>31</v>
      </c>
      <c r="D84" t="s">
        <v>30</v>
      </c>
      <c r="E84" t="s">
        <v>29</v>
      </c>
      <c r="F84" t="s">
        <v>18</v>
      </c>
      <c r="G84" t="s">
        <v>32</v>
      </c>
      <c r="H84" t="s">
        <v>33</v>
      </c>
      <c r="I84" t="s">
        <v>36</v>
      </c>
      <c r="J84" t="s">
        <v>37</v>
      </c>
      <c r="K84" t="s">
        <v>34</v>
      </c>
      <c r="L84" t="s">
        <v>42</v>
      </c>
      <c r="M84" t="s">
        <v>35</v>
      </c>
      <c r="N84" t="s">
        <v>41</v>
      </c>
    </row>
    <row r="85" spans="1:16" x14ac:dyDescent="0.3">
      <c r="A85" t="s">
        <v>4</v>
      </c>
      <c r="B85" s="132">
        <v>3513.3</v>
      </c>
      <c r="C85" s="132">
        <v>120482.17200000001</v>
      </c>
      <c r="D85" s="132">
        <v>123431.796</v>
      </c>
      <c r="E85" s="132">
        <v>125053.57800000001</v>
      </c>
      <c r="F85" s="132">
        <v>127649</v>
      </c>
      <c r="G85" s="132">
        <v>130689.558</v>
      </c>
      <c r="H85" s="132">
        <v>133553.55600000001</v>
      </c>
      <c r="I85" s="132">
        <v>136293.28128</v>
      </c>
      <c r="J85" s="132">
        <v>146596.83678000001</v>
      </c>
      <c r="K85" s="132">
        <v>178119.76</v>
      </c>
      <c r="L85" s="132">
        <v>224400</v>
      </c>
      <c r="M85" s="132"/>
      <c r="N85" s="132"/>
    </row>
    <row r="86" spans="1:16" x14ac:dyDescent="0.3">
      <c r="A86" t="s">
        <v>46</v>
      </c>
      <c r="B86" s="138">
        <v>130689.558</v>
      </c>
      <c r="C86" s="138">
        <v>130689.558</v>
      </c>
      <c r="D86" s="138">
        <v>130689.558</v>
      </c>
      <c r="E86" s="138">
        <v>130689.558</v>
      </c>
      <c r="F86" s="138">
        <v>130689.558</v>
      </c>
      <c r="G86" s="138">
        <v>130689.558</v>
      </c>
      <c r="H86" s="138">
        <v>130689.558</v>
      </c>
      <c r="I86" s="138">
        <v>130689.558</v>
      </c>
      <c r="J86" s="138">
        <v>130689.558</v>
      </c>
      <c r="K86" s="138">
        <v>130689.558</v>
      </c>
      <c r="L86" s="138">
        <v>130689.558</v>
      </c>
      <c r="M86" s="138">
        <v>130689.558</v>
      </c>
      <c r="N86" s="138">
        <v>130689.558</v>
      </c>
    </row>
    <row r="87" spans="1:16" x14ac:dyDescent="0.3">
      <c r="B87" t="s">
        <v>29</v>
      </c>
      <c r="C87" t="s">
        <v>30</v>
      </c>
      <c r="D87" t="s">
        <v>32</v>
      </c>
      <c r="E87" t="s">
        <v>18</v>
      </c>
      <c r="F87" t="s">
        <v>31</v>
      </c>
      <c r="G87" t="s">
        <v>33</v>
      </c>
      <c r="H87" t="s">
        <v>36</v>
      </c>
      <c r="I87" t="s">
        <v>37</v>
      </c>
      <c r="J87" t="s">
        <v>41</v>
      </c>
      <c r="K87" t="s">
        <v>35</v>
      </c>
      <c r="L87" t="s">
        <v>34</v>
      </c>
      <c r="M87" t="s">
        <v>42</v>
      </c>
      <c r="N87" t="s">
        <v>43</v>
      </c>
    </row>
    <row r="88" spans="1:16" x14ac:dyDescent="0.3">
      <c r="A88" t="s">
        <v>5</v>
      </c>
      <c r="B88" s="132">
        <v>31406.850000000002</v>
      </c>
      <c r="C88" s="132">
        <v>32321.898000000001</v>
      </c>
      <c r="D88" s="132">
        <v>35760.995999999999</v>
      </c>
      <c r="E88" s="132">
        <v>37983</v>
      </c>
      <c r="F88" s="132">
        <v>39301.056000000004</v>
      </c>
      <c r="G88" s="132">
        <v>42142.05</v>
      </c>
      <c r="H88" s="132">
        <v>43285.451040000007</v>
      </c>
      <c r="I88" s="132">
        <v>45836.275139999998</v>
      </c>
      <c r="J88" s="132">
        <v>57200</v>
      </c>
      <c r="K88" s="132">
        <v>57525.5</v>
      </c>
      <c r="L88" s="132"/>
      <c r="M88" s="132"/>
      <c r="N88" s="132"/>
    </row>
    <row r="89" spans="1:16" x14ac:dyDescent="0.3">
      <c r="A89" t="s">
        <v>46</v>
      </c>
      <c r="B89" s="138">
        <v>40721.553</v>
      </c>
      <c r="C89" s="138">
        <v>40721.553</v>
      </c>
      <c r="D89" s="138">
        <v>40721.553</v>
      </c>
      <c r="E89" s="138">
        <v>40721.553</v>
      </c>
      <c r="F89" s="138">
        <v>40721.553</v>
      </c>
      <c r="G89" s="138">
        <v>40721.553</v>
      </c>
      <c r="H89" s="138">
        <v>40721.553</v>
      </c>
      <c r="I89" s="138">
        <v>40721.553</v>
      </c>
      <c r="J89" s="138">
        <v>40721.553</v>
      </c>
      <c r="K89" s="138">
        <v>40721.553</v>
      </c>
      <c r="L89" s="138">
        <v>40721.553</v>
      </c>
      <c r="M89" s="138">
        <v>40721.553</v>
      </c>
      <c r="N89" s="138">
        <v>40721.553</v>
      </c>
    </row>
    <row r="90" spans="1:16" x14ac:dyDescent="0.3">
      <c r="B90" t="s">
        <v>35</v>
      </c>
      <c r="C90" t="s">
        <v>29</v>
      </c>
      <c r="D90" t="s">
        <v>31</v>
      </c>
      <c r="E90" t="s">
        <v>30</v>
      </c>
      <c r="F90" t="s">
        <v>36</v>
      </c>
      <c r="G90" t="s">
        <v>18</v>
      </c>
      <c r="H90" t="s">
        <v>32</v>
      </c>
      <c r="I90" t="s">
        <v>33</v>
      </c>
      <c r="J90" t="s">
        <v>37</v>
      </c>
      <c r="K90" t="s">
        <v>42</v>
      </c>
      <c r="L90" t="s">
        <v>34</v>
      </c>
      <c r="M90" t="s">
        <v>41</v>
      </c>
      <c r="N90" t="s">
        <v>43</v>
      </c>
      <c r="P90" t="s">
        <v>47</v>
      </c>
    </row>
    <row r="91" spans="1:16" x14ac:dyDescent="0.3">
      <c r="A91" t="s">
        <v>6</v>
      </c>
      <c r="B91" s="132">
        <v>67156</v>
      </c>
      <c r="C91" s="132">
        <v>126188.442</v>
      </c>
      <c r="D91" s="132">
        <v>132726.69</v>
      </c>
      <c r="E91" s="132">
        <v>133209.774</v>
      </c>
      <c r="F91" s="132">
        <v>134748.84383999999</v>
      </c>
      <c r="G91" s="132">
        <v>136409.17423076922</v>
      </c>
      <c r="H91" s="132">
        <v>144021.65400000001</v>
      </c>
      <c r="I91" s="132">
        <v>147302.28</v>
      </c>
      <c r="J91" s="132">
        <v>165428.39682000002</v>
      </c>
      <c r="K91" s="132">
        <v>842754.6</v>
      </c>
      <c r="L91" s="132"/>
      <c r="M91" s="132"/>
      <c r="N91" s="132"/>
      <c r="P91" t="s">
        <v>23</v>
      </c>
    </row>
    <row r="92" spans="1:16" x14ac:dyDescent="0.3">
      <c r="A92" t="s">
        <v>46</v>
      </c>
      <c r="B92" s="138">
        <v>135579.0090353846</v>
      </c>
      <c r="C92" s="138">
        <v>135579.0090353846</v>
      </c>
      <c r="D92" s="138">
        <v>135579.0090353846</v>
      </c>
      <c r="E92" s="138">
        <v>135579.0090353846</v>
      </c>
      <c r="F92" s="138">
        <v>135579.0090353846</v>
      </c>
      <c r="G92" s="138">
        <v>135579.0090353846</v>
      </c>
      <c r="H92" s="138">
        <v>135579.0090353846</v>
      </c>
      <c r="I92" s="138">
        <v>135579.0090353846</v>
      </c>
      <c r="J92" s="138">
        <v>135579.0090353846</v>
      </c>
      <c r="K92" s="138">
        <v>135579.0090353846</v>
      </c>
      <c r="L92" s="138">
        <v>135579.0090353846</v>
      </c>
      <c r="M92" s="138">
        <v>135579.0090353846</v>
      </c>
      <c r="N92" s="138">
        <v>135579.0090353846</v>
      </c>
    </row>
    <row r="93" spans="1:16" x14ac:dyDescent="0.3">
      <c r="B93" t="s">
        <v>43</v>
      </c>
      <c r="C93" t="s">
        <v>34</v>
      </c>
      <c r="D93" t="s">
        <v>41</v>
      </c>
      <c r="E93" t="s">
        <v>32</v>
      </c>
      <c r="F93" t="s">
        <v>42</v>
      </c>
      <c r="G93" t="s">
        <v>29</v>
      </c>
      <c r="H93" t="s">
        <v>18</v>
      </c>
      <c r="I93" t="s">
        <v>37</v>
      </c>
      <c r="J93" t="s">
        <v>31</v>
      </c>
      <c r="K93" t="s">
        <v>30</v>
      </c>
      <c r="L93" t="s">
        <v>36</v>
      </c>
      <c r="M93" t="s">
        <v>33</v>
      </c>
      <c r="N93" t="s">
        <v>35</v>
      </c>
    </row>
    <row r="94" spans="1:16" x14ac:dyDescent="0.3">
      <c r="A94" t="s">
        <v>7</v>
      </c>
      <c r="B94" s="132">
        <v>396</v>
      </c>
      <c r="C94" s="132">
        <v>480</v>
      </c>
      <c r="D94" s="132">
        <v>717</v>
      </c>
      <c r="E94" s="132">
        <v>1789.2</v>
      </c>
      <c r="F94" s="132">
        <v>1860</v>
      </c>
      <c r="G94" s="132">
        <v>2103.5403726708073</v>
      </c>
      <c r="H94" s="132">
        <v>2175.0834731823597</v>
      </c>
      <c r="I94" s="132">
        <v>2283.7304347826084</v>
      </c>
      <c r="J94" s="132">
        <v>2324.2136645962732</v>
      </c>
      <c r="K94" s="132">
        <v>2502.0223602484471</v>
      </c>
      <c r="L94" s="132">
        <v>2576.6385093167701</v>
      </c>
      <c r="M94" s="132">
        <v>2578.2260869565221</v>
      </c>
      <c r="N94" s="132"/>
    </row>
    <row r="95" spans="1:16" x14ac:dyDescent="0.3">
      <c r="A95" t="s">
        <v>46</v>
      </c>
      <c r="B95" s="138">
        <v>2139.3119229265835</v>
      </c>
      <c r="C95" s="138">
        <v>2139.3119229265835</v>
      </c>
      <c r="D95" s="138">
        <v>2139.3119229265835</v>
      </c>
      <c r="E95" s="138">
        <v>2139.3119229265835</v>
      </c>
      <c r="F95" s="138">
        <v>2139.3119229265835</v>
      </c>
      <c r="G95" s="138">
        <v>2139.3119229265835</v>
      </c>
      <c r="H95" s="138">
        <v>2139.3119229265835</v>
      </c>
      <c r="I95" s="138">
        <v>2139.3119229265835</v>
      </c>
      <c r="J95" s="138">
        <v>2139.3119229265835</v>
      </c>
      <c r="K95" s="138">
        <v>2139.3119229265835</v>
      </c>
      <c r="L95" s="138">
        <v>2139.3119229265835</v>
      </c>
      <c r="M95" s="138">
        <v>2139.3119229265835</v>
      </c>
      <c r="N95" s="138">
        <v>2139.3119229265835</v>
      </c>
    </row>
    <row r="96" spans="1:16" x14ac:dyDescent="0.3">
      <c r="B96" t="s">
        <v>30</v>
      </c>
      <c r="C96" t="s">
        <v>29</v>
      </c>
      <c r="D96" t="s">
        <v>32</v>
      </c>
      <c r="E96" t="s">
        <v>31</v>
      </c>
      <c r="F96" t="s">
        <v>18</v>
      </c>
      <c r="G96" t="s">
        <v>41</v>
      </c>
      <c r="H96" t="s">
        <v>33</v>
      </c>
      <c r="I96" t="s">
        <v>36</v>
      </c>
      <c r="J96" t="s">
        <v>43</v>
      </c>
      <c r="K96" t="s">
        <v>37</v>
      </c>
      <c r="L96" t="s">
        <v>35</v>
      </c>
      <c r="M96" t="s">
        <v>34</v>
      </c>
      <c r="N96" t="s">
        <v>42</v>
      </c>
    </row>
    <row r="97" spans="1:14" x14ac:dyDescent="0.3">
      <c r="A97" t="s">
        <v>8</v>
      </c>
      <c r="B97" s="132">
        <v>14.058</v>
      </c>
      <c r="C97" s="132">
        <v>15.336</v>
      </c>
      <c r="D97" s="132">
        <v>15.336</v>
      </c>
      <c r="E97" s="132">
        <v>16.614000000000001</v>
      </c>
      <c r="F97" s="132">
        <v>17.280807332654383</v>
      </c>
      <c r="G97" s="132">
        <v>18</v>
      </c>
      <c r="H97" s="132">
        <v>20.448</v>
      </c>
      <c r="I97" s="132">
        <v>20.448</v>
      </c>
      <c r="J97" s="132">
        <v>21</v>
      </c>
      <c r="K97" s="132">
        <v>33.228000000000002</v>
      </c>
      <c r="L97" s="132">
        <v>47</v>
      </c>
      <c r="M97" s="132">
        <v>55</v>
      </c>
      <c r="N97" s="132"/>
    </row>
    <row r="98" spans="1:14" x14ac:dyDescent="0.3">
      <c r="A98" t="s">
        <v>46</v>
      </c>
      <c r="B98" s="138">
        <v>19.224</v>
      </c>
      <c r="C98" s="138">
        <v>19.224</v>
      </c>
      <c r="D98" s="138">
        <v>19.224</v>
      </c>
      <c r="E98" s="138">
        <v>19.224</v>
      </c>
      <c r="F98" s="138">
        <v>19.224</v>
      </c>
      <c r="G98" s="138">
        <v>19.224</v>
      </c>
      <c r="H98" s="138">
        <v>19.224</v>
      </c>
      <c r="I98" s="138">
        <v>19.224</v>
      </c>
      <c r="J98" s="138">
        <v>19.224</v>
      </c>
      <c r="K98" s="138">
        <v>19.224</v>
      </c>
      <c r="L98" s="138">
        <v>19.224</v>
      </c>
      <c r="M98" s="138">
        <v>19.224</v>
      </c>
      <c r="N98" s="138">
        <v>19.224</v>
      </c>
    </row>
    <row r="99" spans="1:14" x14ac:dyDescent="0.3">
      <c r="B99" t="s">
        <v>29</v>
      </c>
      <c r="C99" t="s">
        <v>32</v>
      </c>
      <c r="D99" t="s">
        <v>18</v>
      </c>
      <c r="E99" t="s">
        <v>30</v>
      </c>
      <c r="F99" t="s">
        <v>36</v>
      </c>
      <c r="G99" t="s">
        <v>33</v>
      </c>
      <c r="H99" t="s">
        <v>37</v>
      </c>
      <c r="I99" t="s">
        <v>31</v>
      </c>
      <c r="J99" t="s">
        <v>41</v>
      </c>
      <c r="K99" t="s">
        <v>35</v>
      </c>
      <c r="L99" t="s">
        <v>42</v>
      </c>
      <c r="M99" t="s">
        <v>43</v>
      </c>
      <c r="N99" t="s">
        <v>34</v>
      </c>
    </row>
    <row r="100" spans="1:14" x14ac:dyDescent="0.3">
      <c r="A100" t="s">
        <v>9</v>
      </c>
      <c r="B100" s="132">
        <v>21.432298136645962</v>
      </c>
      <c r="C100" s="132">
        <v>22.226086956521737</v>
      </c>
      <c r="D100" s="132">
        <v>23</v>
      </c>
      <c r="E100" s="132">
        <v>23.019875776397512</v>
      </c>
      <c r="F100" s="132">
        <v>23.019875776397512</v>
      </c>
      <c r="G100" s="132">
        <v>25.401242236024842</v>
      </c>
      <c r="H100" s="132">
        <v>26.988819875776393</v>
      </c>
      <c r="I100" s="132">
        <v>28.576397515527951</v>
      </c>
      <c r="J100" s="132">
        <v>48</v>
      </c>
      <c r="K100" s="132">
        <v>80</v>
      </c>
      <c r="L100" s="132">
        <v>238</v>
      </c>
      <c r="M100" s="132">
        <v>365</v>
      </c>
      <c r="N100" s="132"/>
    </row>
    <row r="101" spans="1:14" x14ac:dyDescent="0.3">
      <c r="A101" t="s">
        <v>46</v>
      </c>
      <c r="B101" s="138">
        <v>26.195031055900618</v>
      </c>
      <c r="C101" s="138">
        <v>26.195031055900618</v>
      </c>
      <c r="D101" s="138">
        <v>26.195031055900618</v>
      </c>
      <c r="E101" s="138">
        <v>26.195031055900618</v>
      </c>
      <c r="F101" s="138">
        <v>26.195031055900618</v>
      </c>
      <c r="G101" s="138">
        <v>26.195031055900618</v>
      </c>
      <c r="H101" s="138">
        <v>26.195031055900618</v>
      </c>
      <c r="I101" s="138">
        <v>26.195031055900618</v>
      </c>
      <c r="J101" s="138">
        <v>26.195031055900618</v>
      </c>
      <c r="K101" s="138">
        <v>26.195031055900618</v>
      </c>
      <c r="L101" s="138">
        <v>26.195031055900618</v>
      </c>
      <c r="M101" s="138">
        <v>26.195031055900618</v>
      </c>
      <c r="N101" s="138">
        <v>26.195031055900618</v>
      </c>
    </row>
    <row r="102" spans="1:14" x14ac:dyDescent="0.3">
      <c r="B102" t="s">
        <v>41</v>
      </c>
      <c r="C102" t="s">
        <v>42</v>
      </c>
      <c r="D102" t="s">
        <v>32</v>
      </c>
      <c r="E102" t="s">
        <v>30</v>
      </c>
      <c r="F102" t="s">
        <v>29</v>
      </c>
      <c r="G102" t="s">
        <v>31</v>
      </c>
      <c r="H102" t="s">
        <v>18</v>
      </c>
      <c r="I102" t="s">
        <v>33</v>
      </c>
      <c r="J102" t="s">
        <v>36</v>
      </c>
      <c r="K102" t="s">
        <v>37</v>
      </c>
      <c r="L102" t="s">
        <v>43</v>
      </c>
      <c r="M102" t="s">
        <v>34</v>
      </c>
      <c r="N102" t="s">
        <v>35</v>
      </c>
    </row>
    <row r="103" spans="1:14" x14ac:dyDescent="0.3">
      <c r="A103" t="s">
        <v>10</v>
      </c>
      <c r="B103" s="132">
        <v>665</v>
      </c>
      <c r="C103" s="132">
        <v>927</v>
      </c>
      <c r="D103" s="132">
        <v>1552.77</v>
      </c>
      <c r="E103" s="132">
        <v>1648.6200000000001</v>
      </c>
      <c r="F103" s="132">
        <v>1667.79</v>
      </c>
      <c r="G103" s="132">
        <v>1680.57</v>
      </c>
      <c r="H103" s="132">
        <v>1712.4713281548452</v>
      </c>
      <c r="I103" s="132">
        <v>1822.4280000000001</v>
      </c>
      <c r="J103" s="132">
        <v>2155.9859999999999</v>
      </c>
      <c r="K103" s="132">
        <v>2175.1559999999999</v>
      </c>
      <c r="L103" s="132">
        <v>6232</v>
      </c>
      <c r="M103" s="132"/>
      <c r="N103" s="132"/>
    </row>
    <row r="104" spans="1:14" x14ac:dyDescent="0.3">
      <c r="A104" t="s">
        <v>46</v>
      </c>
      <c r="B104" s="138">
        <v>1680.57</v>
      </c>
      <c r="C104" s="138">
        <v>1680.57</v>
      </c>
      <c r="D104" s="138">
        <v>1680.57</v>
      </c>
      <c r="E104" s="138">
        <v>1680.57</v>
      </c>
      <c r="F104" s="138">
        <v>1680.57</v>
      </c>
      <c r="G104" s="138">
        <v>1680.57</v>
      </c>
      <c r="H104" s="138">
        <v>1680.57</v>
      </c>
      <c r="I104" s="138">
        <v>1680.57</v>
      </c>
      <c r="J104" s="138">
        <v>1680.57</v>
      </c>
      <c r="K104" s="138">
        <v>1680.57</v>
      </c>
      <c r="L104" s="138">
        <v>1680.57</v>
      </c>
      <c r="M104" s="138">
        <v>1680.57</v>
      </c>
      <c r="N104" s="138">
        <v>1680.57</v>
      </c>
    </row>
    <row r="105" spans="1:14" x14ac:dyDescent="0.3">
      <c r="B105" t="s">
        <v>41</v>
      </c>
      <c r="C105" t="s">
        <v>31</v>
      </c>
      <c r="D105" t="s">
        <v>32</v>
      </c>
      <c r="E105" t="s">
        <v>18</v>
      </c>
      <c r="F105" t="s">
        <v>29</v>
      </c>
      <c r="G105" t="s">
        <v>30</v>
      </c>
      <c r="H105" t="s">
        <v>36</v>
      </c>
      <c r="I105" t="s">
        <v>33</v>
      </c>
      <c r="J105" t="s">
        <v>37</v>
      </c>
      <c r="K105" t="s">
        <v>42</v>
      </c>
      <c r="L105" t="s">
        <v>35</v>
      </c>
      <c r="M105" t="s">
        <v>34</v>
      </c>
      <c r="N105" t="s">
        <v>43</v>
      </c>
    </row>
    <row r="106" spans="1:14" x14ac:dyDescent="0.3">
      <c r="A106" t="s">
        <v>11</v>
      </c>
      <c r="B106" s="132">
        <v>229</v>
      </c>
      <c r="C106" s="132">
        <v>236.43</v>
      </c>
      <c r="D106" s="132">
        <v>251.76599999999999</v>
      </c>
      <c r="E106" s="132">
        <v>258</v>
      </c>
      <c r="F106" s="132">
        <v>258.15600000000001</v>
      </c>
      <c r="G106" s="132">
        <v>268.38</v>
      </c>
      <c r="H106" s="132">
        <v>272.214</v>
      </c>
      <c r="I106" s="132">
        <v>288.82800000000003</v>
      </c>
      <c r="J106" s="132">
        <v>296.49599999999998</v>
      </c>
      <c r="K106" s="132">
        <v>700</v>
      </c>
      <c r="L106" s="132">
        <v>1136</v>
      </c>
      <c r="M106" s="132"/>
      <c r="N106" s="132"/>
    </row>
    <row r="107" spans="1:14" x14ac:dyDescent="0.3">
      <c r="A107" t="s">
        <v>46</v>
      </c>
      <c r="B107" s="138">
        <v>268.38</v>
      </c>
      <c r="C107" s="138">
        <v>268.38</v>
      </c>
      <c r="D107" s="138">
        <v>268.38</v>
      </c>
      <c r="E107" s="138">
        <v>268.38</v>
      </c>
      <c r="F107" s="138">
        <v>268.38</v>
      </c>
      <c r="G107" s="138">
        <v>268.38</v>
      </c>
      <c r="H107" s="138">
        <v>268.38</v>
      </c>
      <c r="I107" s="138">
        <v>268.38</v>
      </c>
      <c r="J107" s="138">
        <v>268.38</v>
      </c>
      <c r="K107" s="138">
        <v>268.38</v>
      </c>
      <c r="L107" s="138">
        <v>268.38</v>
      </c>
      <c r="M107" s="138">
        <v>268.38</v>
      </c>
      <c r="N107" s="138">
        <v>268.38</v>
      </c>
    </row>
    <row r="110" spans="1:14" x14ac:dyDescent="0.3">
      <c r="M110" t="s">
        <v>47</v>
      </c>
    </row>
    <row r="111" spans="1:14" x14ac:dyDescent="0.3">
      <c r="M111" t="s">
        <v>23</v>
      </c>
    </row>
  </sheetData>
  <sortState columnSort="1" ref="B105:N106">
    <sortCondition ref="B106:N106"/>
  </sortState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750719-D01D-4E90-B212-CCB442E3D1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77901B-BF95-46E7-92F2-1C88F047134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5716978-D39F-4CF3-8FC4-50EBB2D519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Survey Results Summaries</vt:lpstr>
      <vt:lpstr>Customer Density  IBEW Wages</vt:lpstr>
      <vt:lpstr>Plots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Jeff main account</dc:creator>
  <cp:lastModifiedBy>Elissar El-hage</cp:lastModifiedBy>
  <dcterms:created xsi:type="dcterms:W3CDTF">2023-05-26T12:56:02Z</dcterms:created>
  <dcterms:modified xsi:type="dcterms:W3CDTF">2024-01-31T20:02:00Z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{B3826BEF-6BDA-4C7F-BF4D-AC1C94243135}</vt:lpwstr>
  </property>
  <property fmtid="{D5CDD505-2E9C-101B-9397-08002B2CF9AE}" pid="3" name="ContentTypeId">
    <vt:lpwstr>0x0101002EDAACFF67256049A485179023DD9F32</vt:lpwstr>
  </property>
  <property fmtid="{D5CDD505-2E9C-101B-9397-08002B2CF9AE}" pid="4" name="MSIP_Label_84f3ae17-4131-4cab-af65-6307e1627001_Enabled">
    <vt:lpwstr>true</vt:lpwstr>
  </property>
  <property fmtid="{D5CDD505-2E9C-101B-9397-08002B2CF9AE}" pid="5" name="MSIP_Label_84f3ae17-4131-4cab-af65-6307e1627001_SetDate">
    <vt:lpwstr>2024-01-31T20:00:50Z</vt:lpwstr>
  </property>
  <property fmtid="{D5CDD505-2E9C-101B-9397-08002B2CF9AE}" pid="6" name="MSIP_Label_84f3ae17-4131-4cab-af65-6307e1627001_Method">
    <vt:lpwstr>Privileged</vt:lpwstr>
  </property>
  <property fmtid="{D5CDD505-2E9C-101B-9397-08002B2CF9AE}" pid="7" name="MSIP_Label_84f3ae17-4131-4cab-af65-6307e1627001_Name">
    <vt:lpwstr>Confidential - Anyone (not protected)</vt:lpwstr>
  </property>
  <property fmtid="{D5CDD505-2E9C-101B-9397-08002B2CF9AE}" pid="8" name="MSIP_Label_84f3ae17-4131-4cab-af65-6307e1627001_SiteId">
    <vt:lpwstr>cecf09d6-44f1-4c40-95a1-cbafb9319d75</vt:lpwstr>
  </property>
  <property fmtid="{D5CDD505-2E9C-101B-9397-08002B2CF9AE}" pid="9" name="MSIP_Label_84f3ae17-4131-4cab-af65-6307e1627001_ActionId">
    <vt:lpwstr>5e9b2b95-4d50-470c-a4c0-e8e88f23872f</vt:lpwstr>
  </property>
  <property fmtid="{D5CDD505-2E9C-101B-9397-08002B2CF9AE}" pid="10" name="MSIP_Label_84f3ae17-4131-4cab-af65-6307e1627001_ContentBits">
    <vt:lpwstr>0</vt:lpwstr>
  </property>
</Properties>
</file>