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Westario Power Inc\WPI COS 2024\IRs\Final Filing\"/>
    </mc:Choice>
  </mc:AlternateContent>
  <xr:revisionPtr revIDLastSave="0" documentId="8_{2FC4F398-26C7-4836-9837-F18D0AEE11D6}" xr6:coauthVersionLast="47" xr6:coauthVersionMax="47" xr10:uidLastSave="{00000000-0000-0000-0000-000000000000}"/>
  <bookViews>
    <workbookView xWindow="1560" yWindow="735" windowWidth="28830" windowHeight="15465" xr2:uid="{6D163FF7-9A96-4A55-BCBC-EC2EFB3CCA6A}"/>
  </bookViews>
  <sheets>
    <sheet name="Appendix 2-JA" sheetId="2" r:id="rId1"/>
    <sheet name="Appendix 2-JD" sheetId="1" r:id="rId2"/>
  </sheets>
  <externalReferences>
    <externalReference r:id="rId3"/>
  </externalReferences>
  <definedNames>
    <definedName name="BridgeYear">'[1]LDC Info'!$E$26</definedName>
    <definedName name="EBNUMBER">'[1]LDC Info'!$E$16</definedName>
    <definedName name="RebaseYear">'[1]LDC Info'!$E$28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K21" i="2"/>
  <c r="K15" i="2"/>
  <c r="K14" i="2"/>
  <c r="K20" i="2"/>
  <c r="K19" i="2"/>
  <c r="D36" i="2" l="1"/>
  <c r="L34" i="2"/>
  <c r="K34" i="2"/>
  <c r="J34" i="2"/>
  <c r="I34" i="2"/>
  <c r="H34" i="2"/>
  <c r="G34" i="2"/>
  <c r="F34" i="2"/>
  <c r="E34" i="2"/>
  <c r="D34" i="2"/>
  <c r="C34" i="2"/>
  <c r="B34" i="2"/>
  <c r="L33" i="2"/>
  <c r="K33" i="2"/>
  <c r="J33" i="2"/>
  <c r="I33" i="2"/>
  <c r="H33" i="2"/>
  <c r="G33" i="2"/>
  <c r="F33" i="2"/>
  <c r="E33" i="2"/>
  <c r="D33" i="2"/>
  <c r="C33" i="2"/>
  <c r="B33" i="2"/>
  <c r="L32" i="2"/>
  <c r="K32" i="2"/>
  <c r="J32" i="2"/>
  <c r="I32" i="2"/>
  <c r="H32" i="2"/>
  <c r="G32" i="2"/>
  <c r="F32" i="2"/>
  <c r="E32" i="2"/>
  <c r="D32" i="2"/>
  <c r="C32" i="2"/>
  <c r="B32" i="2"/>
  <c r="L31" i="2"/>
  <c r="K31" i="2"/>
  <c r="B31" i="2"/>
  <c r="L30" i="2"/>
  <c r="K30" i="2"/>
  <c r="B30" i="2"/>
  <c r="B35" i="2" s="1"/>
  <c r="O26" i="2"/>
  <c r="L24" i="2"/>
  <c r="L22" i="2"/>
  <c r="K22" i="2"/>
  <c r="J22" i="2"/>
  <c r="I22" i="2"/>
  <c r="H22" i="2"/>
  <c r="G22" i="2"/>
  <c r="V18" i="2" s="1"/>
  <c r="F22" i="2"/>
  <c r="F23" i="2" s="1"/>
  <c r="E22" i="2"/>
  <c r="D22" i="2"/>
  <c r="C22" i="2"/>
  <c r="B22" i="2"/>
  <c r="B25" i="2" s="1"/>
  <c r="P18" i="2" s="1"/>
  <c r="U18" i="2"/>
  <c r="T18" i="2"/>
  <c r="S18" i="2"/>
  <c r="AB17" i="2"/>
  <c r="Z17" i="2"/>
  <c r="AA17" i="2" s="1"/>
  <c r="Y17" i="2"/>
  <c r="X17" i="2"/>
  <c r="W17" i="2"/>
  <c r="V17" i="2"/>
  <c r="U17" i="2"/>
  <c r="T17" i="2"/>
  <c r="S17" i="2"/>
  <c r="Q17" i="2"/>
  <c r="P17" i="2"/>
  <c r="R17" i="2" s="1"/>
  <c r="AB16" i="2"/>
  <c r="Z16" i="2"/>
  <c r="AA16" i="2" s="1"/>
  <c r="Y16" i="2"/>
  <c r="X16" i="2"/>
  <c r="W16" i="2"/>
  <c r="V16" i="2"/>
  <c r="U16" i="2"/>
  <c r="T16" i="2"/>
  <c r="S16" i="2"/>
  <c r="Q16" i="2"/>
  <c r="P16" i="2"/>
  <c r="R16" i="2" s="1"/>
  <c r="L16" i="2"/>
  <c r="K16" i="2"/>
  <c r="B16" i="2"/>
  <c r="AB15" i="2"/>
  <c r="Z15" i="2"/>
  <c r="AA15" i="2" s="1"/>
  <c r="Y15" i="2"/>
  <c r="X15" i="2"/>
  <c r="W15" i="2"/>
  <c r="V15" i="2"/>
  <c r="U15" i="2"/>
  <c r="T15" i="2"/>
  <c r="S15" i="2"/>
  <c r="Q15" i="2"/>
  <c r="P15" i="2"/>
  <c r="R15" i="2" s="1"/>
  <c r="AB14" i="2"/>
  <c r="Z14" i="2"/>
  <c r="P14" i="2"/>
  <c r="AB13" i="2"/>
  <c r="Z13" i="2"/>
  <c r="AC13" i="2" s="1"/>
  <c r="P13" i="2"/>
  <c r="L12" i="2"/>
  <c r="L29" i="2" s="1"/>
  <c r="K12" i="2"/>
  <c r="K29" i="2" s="1"/>
  <c r="Z11" i="2"/>
  <c r="U11" i="2"/>
  <c r="G36" i="2" s="1"/>
  <c r="P11" i="2"/>
  <c r="R12" i="2" s="1"/>
  <c r="L11" i="2"/>
  <c r="AB11" i="2" s="1"/>
  <c r="K11" i="2"/>
  <c r="J11" i="2"/>
  <c r="Y11" i="2" s="1"/>
  <c r="I11" i="2"/>
  <c r="X11" i="2" s="1"/>
  <c r="H11" i="2"/>
  <c r="W11" i="2" s="1"/>
  <c r="G11" i="2"/>
  <c r="V11" i="2" s="1"/>
  <c r="F11" i="2"/>
  <c r="E11" i="2"/>
  <c r="T11" i="2" s="1"/>
  <c r="D11" i="2"/>
  <c r="C11" i="2"/>
  <c r="M3" i="2"/>
  <c r="M2" i="2"/>
  <c r="M1" i="2"/>
  <c r="L1" i="2"/>
  <c r="N65" i="1"/>
  <c r="M65" i="1"/>
  <c r="O65" i="1" s="1"/>
  <c r="L65" i="1"/>
  <c r="K65" i="1"/>
  <c r="J65" i="1"/>
  <c r="I65" i="1"/>
  <c r="H65" i="1"/>
  <c r="G65" i="1"/>
  <c r="F65" i="1"/>
  <c r="E65" i="1"/>
  <c r="D65" i="1"/>
  <c r="C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4" i="1"/>
  <c r="N24" i="1"/>
  <c r="O23" i="1"/>
  <c r="N23" i="1"/>
  <c r="O19" i="1"/>
  <c r="N19" i="1"/>
  <c r="O18" i="1"/>
  <c r="N18" i="1"/>
  <c r="O17" i="1"/>
  <c r="N17" i="1"/>
  <c r="O16" i="1"/>
  <c r="N16" i="1"/>
  <c r="O15" i="1"/>
  <c r="N15" i="1"/>
  <c r="M13" i="1"/>
  <c r="L13" i="1"/>
  <c r="K13" i="1"/>
  <c r="N13" i="1" s="1"/>
  <c r="J13" i="1"/>
  <c r="I13" i="1"/>
  <c r="H13" i="1"/>
  <c r="G13" i="1"/>
  <c r="F13" i="1"/>
  <c r="E13" i="1"/>
  <c r="D13" i="1"/>
  <c r="C13" i="1"/>
  <c r="O13" i="1" s="1"/>
  <c r="N1" i="1"/>
  <c r="Q12" i="2" l="1"/>
  <c r="C12" i="2"/>
  <c r="C29" i="2" s="1"/>
  <c r="J23" i="2"/>
  <c r="D12" i="2"/>
  <c r="D29" i="2" s="1"/>
  <c r="F12" i="2"/>
  <c r="F14" i="2" s="1"/>
  <c r="G12" i="2"/>
  <c r="G15" i="2" s="1"/>
  <c r="G31" i="2" s="1"/>
  <c r="E23" i="2"/>
  <c r="L35" i="2"/>
  <c r="K25" i="2"/>
  <c r="Z18" i="2" s="1"/>
  <c r="Z20" i="2" s="1"/>
  <c r="AC16" i="2"/>
  <c r="AC17" i="2"/>
  <c r="L23" i="2"/>
  <c r="AC15" i="2"/>
  <c r="AC14" i="2"/>
  <c r="K35" i="2"/>
  <c r="L36" i="2" s="1"/>
  <c r="H23" i="2"/>
  <c r="G23" i="2"/>
  <c r="V20" i="2"/>
  <c r="V12" i="2"/>
  <c r="P20" i="2"/>
  <c r="AC12" i="2"/>
  <c r="AB12" i="2"/>
  <c r="F15" i="2"/>
  <c r="F29" i="2"/>
  <c r="F36" i="2"/>
  <c r="T20" i="2"/>
  <c r="T21" i="2"/>
  <c r="U22" i="2"/>
  <c r="D15" i="2"/>
  <c r="S11" i="2"/>
  <c r="E12" i="2"/>
  <c r="T12" i="2"/>
  <c r="U12" i="2"/>
  <c r="D14" i="2"/>
  <c r="V22" i="2"/>
  <c r="I23" i="2"/>
  <c r="G29" i="2"/>
  <c r="H12" i="2"/>
  <c r="W12" i="2"/>
  <c r="K23" i="2"/>
  <c r="I12" i="2"/>
  <c r="X12" i="2"/>
  <c r="G14" i="2"/>
  <c r="U21" i="2"/>
  <c r="J12" i="2"/>
  <c r="Y12" i="2"/>
  <c r="U20" i="2"/>
  <c r="Z12" i="2"/>
  <c r="L17" i="2"/>
  <c r="L25" i="2"/>
  <c r="AA12" i="2"/>
  <c r="C23" i="2"/>
  <c r="P12" i="2"/>
  <c r="D23" i="2"/>
  <c r="B12" i="2"/>
  <c r="B29" i="2" s="1"/>
  <c r="V14" i="2" l="1"/>
  <c r="C14" i="2"/>
  <c r="C16" i="2" s="1"/>
  <c r="C15" i="2"/>
  <c r="Q14" i="2" s="1"/>
  <c r="R14" i="2" s="1"/>
  <c r="V13" i="2"/>
  <c r="G16" i="2"/>
  <c r="G30" i="2"/>
  <c r="G35" i="2" s="1"/>
  <c r="E14" i="2"/>
  <c r="E15" i="2"/>
  <c r="E29" i="2"/>
  <c r="I14" i="2"/>
  <c r="I15" i="2"/>
  <c r="I29" i="2"/>
  <c r="S22" i="2"/>
  <c r="S21" i="2"/>
  <c r="E36" i="2"/>
  <c r="S20" i="2"/>
  <c r="T22" i="2"/>
  <c r="S12" i="2"/>
  <c r="D31" i="2"/>
  <c r="S14" i="2"/>
  <c r="AB18" i="2"/>
  <c r="L26" i="2"/>
  <c r="D16" i="2"/>
  <c r="D30" i="2"/>
  <c r="D35" i="2" s="1"/>
  <c r="S13" i="2"/>
  <c r="H29" i="2"/>
  <c r="H14" i="2"/>
  <c r="H15" i="2"/>
  <c r="J14" i="2"/>
  <c r="J15" i="2"/>
  <c r="J29" i="2"/>
  <c r="F31" i="2"/>
  <c r="U14" i="2"/>
  <c r="U13" i="2"/>
  <c r="F16" i="2"/>
  <c r="F30" i="2"/>
  <c r="C30" i="2" l="1"/>
  <c r="Q13" i="2"/>
  <c r="R13" i="2" s="1"/>
  <c r="C31" i="2"/>
  <c r="X14" i="2"/>
  <c r="I31" i="2"/>
  <c r="D17" i="2"/>
  <c r="D25" i="2"/>
  <c r="D26" i="2" s="1"/>
  <c r="Y14" i="2"/>
  <c r="AA14" i="2" s="1"/>
  <c r="J31" i="2"/>
  <c r="E31" i="2"/>
  <c r="T14" i="2"/>
  <c r="E30" i="2"/>
  <c r="T13" i="2"/>
  <c r="E16" i="2"/>
  <c r="F17" i="2" s="1"/>
  <c r="I30" i="2"/>
  <c r="X13" i="2"/>
  <c r="I16" i="2"/>
  <c r="C17" i="2"/>
  <c r="L18" i="2"/>
  <c r="C25" i="2"/>
  <c r="Y13" i="2"/>
  <c r="AA13" i="2" s="1"/>
  <c r="J16" i="2"/>
  <c r="J30" i="2"/>
  <c r="J35" i="2" s="1"/>
  <c r="AB20" i="2"/>
  <c r="AC18" i="2"/>
  <c r="AC20" i="2" s="1"/>
  <c r="W14" i="2"/>
  <c r="H31" i="2"/>
  <c r="F35" i="2"/>
  <c r="F25" i="2"/>
  <c r="H16" i="2"/>
  <c r="W13" i="2"/>
  <c r="H30" i="2"/>
  <c r="G17" i="2"/>
  <c r="G25" i="2"/>
  <c r="G26" i="2" s="1"/>
  <c r="C35" i="2" l="1"/>
  <c r="C36" i="2" s="1"/>
  <c r="I35" i="2"/>
  <c r="I36" i="2" s="1"/>
  <c r="E25" i="2"/>
  <c r="E26" i="2" s="1"/>
  <c r="E17" i="2"/>
  <c r="AB21" i="2"/>
  <c r="AB22" i="2" s="1"/>
  <c r="E35" i="2"/>
  <c r="I17" i="2"/>
  <c r="I25" i="2"/>
  <c r="K36" i="2"/>
  <c r="J17" i="2"/>
  <c r="K17" i="2"/>
  <c r="J25" i="2"/>
  <c r="H35" i="2"/>
  <c r="H36" i="2" s="1"/>
  <c r="C26" i="2"/>
  <c r="Q18" i="2"/>
  <c r="H25" i="2"/>
  <c r="H17" i="2"/>
  <c r="F26" i="2" l="1"/>
  <c r="W18" i="2"/>
  <c r="W20" i="2" s="1"/>
  <c r="W21" i="2" s="1"/>
  <c r="W22" i="2" s="1"/>
  <c r="H26" i="2"/>
  <c r="Q20" i="2"/>
  <c r="R18" i="2"/>
  <c r="R20" i="2" s="1"/>
  <c r="J36" i="2"/>
  <c r="I26" i="2"/>
  <c r="X18" i="2"/>
  <c r="X20" i="2" s="1"/>
  <c r="Y18" i="2"/>
  <c r="J26" i="2"/>
  <c r="K26" i="2"/>
  <c r="Y20" i="2" l="1"/>
  <c r="AA18" i="2"/>
  <c r="AA20" i="2" s="1"/>
  <c r="X21" i="2"/>
  <c r="X22" i="2" s="1"/>
  <c r="V21" i="2"/>
  <c r="AC25" i="2"/>
  <c r="AB26" i="2" l="1"/>
  <c r="Y21" i="2"/>
  <c r="Y22" i="2" s="1"/>
  <c r="Z21" i="2"/>
  <c r="Z22" i="2" s="1"/>
  <c r="AB23" i="2"/>
  <c r="AB24" i="2" l="1"/>
</calcChain>
</file>

<file path=xl/sharedStrings.xml><?xml version="1.0" encoding="utf-8"?>
<sst xmlns="http://schemas.openxmlformats.org/spreadsheetml/2006/main" count="128" uniqueCount="111">
  <si>
    <t>File Number:</t>
  </si>
  <si>
    <t>Exhibit:</t>
  </si>
  <si>
    <t>Tab:</t>
  </si>
  <si>
    <t>Schedule:</t>
  </si>
  <si>
    <t>Page:</t>
  </si>
  <si>
    <t>Date:</t>
  </si>
  <si>
    <t>Appendix 2-JC</t>
  </si>
  <si>
    <t>OM&amp;A Programs Table</t>
  </si>
  <si>
    <t>USoA Account</t>
  </si>
  <si>
    <t>USoA Account Name</t>
  </si>
  <si>
    <t>Reporting Basis</t>
  </si>
  <si>
    <t>Billing and Collecting</t>
  </si>
  <si>
    <t>Meter Reading Expense</t>
  </si>
  <si>
    <t>Customer Billing</t>
  </si>
  <si>
    <t>Collecting</t>
  </si>
  <si>
    <t>Collection Charges</t>
  </si>
  <si>
    <t>Other</t>
  </si>
  <si>
    <t>Bad Debt Expense</t>
  </si>
  <si>
    <t>Bad Debts</t>
  </si>
  <si>
    <t>Operations &amp; Maintenance</t>
  </si>
  <si>
    <t>Operation Supervision and Engineering</t>
  </si>
  <si>
    <t>Distribution Station Equipment - Operation</t>
  </si>
  <si>
    <t>Overhead Distribution Lines and Feeders - Operation</t>
  </si>
  <si>
    <t>Overhead Distribution Transformers- Operation</t>
  </si>
  <si>
    <t>Underground Distribution Lines and Feeders - Operation</t>
  </si>
  <si>
    <t>Underground Distribution Transformers - Operation</t>
  </si>
  <si>
    <t>Meter Expense - Operation</t>
  </si>
  <si>
    <t>Customer Premises - Operation</t>
  </si>
  <si>
    <t>Miscellaneous of Other Distribution Equipment - Operation</t>
  </si>
  <si>
    <t>Distribution Lines and Feeders - Rental Paid</t>
  </si>
  <si>
    <t>Maintenance Supervision and Engineering</t>
  </si>
  <si>
    <t>Maintenance of Distribution Stations (Buildings, Fixtures &amp; Equipment)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</si>
  <si>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</si>
  <si>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</si>
  <si>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</si>
  <si>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</si>
  <si>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</si>
  <si>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</si>
  <si>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</si>
  <si>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</si>
  <si>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</si>
  <si>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Maintenance of Other Installations on Customer Premises</t>
  </si>
  <si>
    <t>Maintenance of Other Distribution Equipment</t>
  </si>
  <si>
    <t>Repairs and Maintenance of General Plant</t>
  </si>
  <si>
    <t>Administration</t>
  </si>
  <si>
    <t xml:space="preserve">Regulatory &amp; Compliance </t>
  </si>
  <si>
    <t>Salaries, Wages &amp; Benefits</t>
  </si>
  <si>
    <t>Contracted Services</t>
  </si>
  <si>
    <t>Insurance and Claims</t>
  </si>
  <si>
    <t>IT, software, telecommunications, office supplies</t>
  </si>
  <si>
    <t>Other &amp; General Expenses (advertising, miscellaneous, etc.)</t>
  </si>
  <si>
    <t>Community Relations + Leap Program</t>
  </si>
  <si>
    <t>Miscellaneous</t>
  </si>
  <si>
    <t>Total</t>
  </si>
  <si>
    <t>Notes:</t>
  </si>
  <si>
    <t>1   Please provide a breakdown of the major components of each OM&amp;A Program undertaken in each year.  Please ensure that all programs below the materiality threshold are included in the miscellaneous line.  Add more Programs as required.</t>
  </si>
  <si>
    <t>2   The applicant should group projects appropriately and avoid presentations that result in classification of significant components of the OM&amp;A budget in the miscellaneous category</t>
  </si>
  <si>
    <t>Last Rebasing Year</t>
  </si>
  <si>
    <t>Column</t>
  </si>
  <si>
    <t>B</t>
  </si>
  <si>
    <t>ae</t>
  </si>
  <si>
    <t>D</t>
  </si>
  <si>
    <t>ah</t>
  </si>
  <si>
    <t>TO BE UPDATED AT THE DRAFT RATE ORDER STAGE</t>
  </si>
  <si>
    <t>G</t>
  </si>
  <si>
    <t>ak</t>
  </si>
  <si>
    <t>J</t>
  </si>
  <si>
    <t>an</t>
  </si>
  <si>
    <t>M</t>
  </si>
  <si>
    <t>aq</t>
  </si>
  <si>
    <t>P</t>
  </si>
  <si>
    <t>at</t>
  </si>
  <si>
    <t>S</t>
  </si>
  <si>
    <t>aw</t>
  </si>
  <si>
    <t>Appendix 2-JA</t>
  </si>
  <si>
    <t>V</t>
  </si>
  <si>
    <t>az</t>
  </si>
  <si>
    <r>
      <t xml:space="preserve">Summary of </t>
    </r>
    <r>
      <rPr>
        <b/>
        <u/>
        <sz val="14"/>
        <color indexed="10"/>
        <rFont val="Arial"/>
        <family val="2"/>
      </rPr>
      <t>Recoverable</t>
    </r>
    <r>
      <rPr>
        <b/>
        <sz val="14"/>
        <rFont val="Arial"/>
        <family val="2"/>
      </rPr>
      <t xml:space="preserve"> OM&amp;A Expenses</t>
    </r>
  </si>
  <si>
    <t>Operations</t>
  </si>
  <si>
    <t xml:space="preserve">Maintenance </t>
  </si>
  <si>
    <t>Maintenance</t>
  </si>
  <si>
    <t xml:space="preserve">Billing and Collecting </t>
  </si>
  <si>
    <t>SubTotal</t>
  </si>
  <si>
    <t xml:space="preserve">Community Relations </t>
  </si>
  <si>
    <t>%Change (year over year)</t>
  </si>
  <si>
    <t xml:space="preserve">Administrative and General </t>
  </si>
  <si>
    <t>%Change (Test Year vs 
Last Rebasing Year - Actual)</t>
  </si>
  <si>
    <t xml:space="preserve">Total OM&amp;A Expenses </t>
  </si>
  <si>
    <r>
      <t>Adjustments for Total non-recoverable items</t>
    </r>
    <r>
      <rPr>
        <b/>
        <vertAlign val="superscript"/>
        <sz val="9"/>
        <color theme="1"/>
        <rFont val="Arial"/>
        <family val="2"/>
      </rPr>
      <t>3</t>
    </r>
  </si>
  <si>
    <t>Community Relations</t>
  </si>
  <si>
    <t xml:space="preserve">Total Recoverable OM&amp;A Expenses </t>
  </si>
  <si>
    <t>Administrative and General</t>
  </si>
  <si>
    <t xml:space="preserve">Variance from previous year </t>
  </si>
  <si>
    <t xml:space="preserve">Percent change (year over year) </t>
  </si>
  <si>
    <t xml:space="preserve">Percent Change:                                                    Test year vs. Most Current Actual </t>
  </si>
  <si>
    <t>Simple average of % variance for all years</t>
  </si>
  <si>
    <t>Compound Annual Growth Rate for all years</t>
  </si>
  <si>
    <r>
      <t>Operations</t>
    </r>
    <r>
      <rPr>
        <vertAlign val="superscript"/>
        <sz val="9"/>
        <rFont val="Arial"/>
        <family val="2"/>
      </rPr>
      <t>4</t>
    </r>
  </si>
  <si>
    <r>
      <t>Maintenance</t>
    </r>
    <r>
      <rPr>
        <vertAlign val="superscript"/>
        <sz val="9"/>
        <rFont val="Arial"/>
        <family val="2"/>
      </rPr>
      <t>5</t>
    </r>
  </si>
  <si>
    <r>
      <t>Billing and Collecting</t>
    </r>
    <r>
      <rPr>
        <vertAlign val="superscript"/>
        <sz val="9"/>
        <rFont val="Arial"/>
        <family val="2"/>
      </rPr>
      <t>6</t>
    </r>
  </si>
  <si>
    <r>
      <t>Community Relations</t>
    </r>
    <r>
      <rPr>
        <vertAlign val="superscript"/>
        <sz val="9"/>
        <rFont val="Arial"/>
        <family val="2"/>
      </rPr>
      <t>7</t>
    </r>
  </si>
  <si>
    <r>
      <t>Administrative and General</t>
    </r>
    <r>
      <rPr>
        <vertAlign val="superscript"/>
        <sz val="9"/>
        <rFont val="Arial"/>
        <family val="2"/>
      </rPr>
      <t>8</t>
    </r>
  </si>
  <si>
    <t>Note:</t>
  </si>
  <si>
    <t>1     Historical actuals going back to the last cost of service application are required to be entered by the applicant.</t>
  </si>
  <si>
    <t>2     Recoverable OM&amp;A that is included on these tables should be identical to the recoverable OM&amp;A that is shown for the corresponding periods on Appendix 2-JB.</t>
  </si>
  <si>
    <t>3     For unrecoverable OM&amp;A Expenses see Section 2.4.3.7</t>
  </si>
  <si>
    <t>4     USoA included in Operations: 5005, 5010, 5012, 5014, 5015, 5016, 5017, 5020, 5025, 5030, 5035, 5040, 5045, 5050, 5055, 5060, 5065, 5070, 5075, 5085, 5090, 5095, 5096</t>
  </si>
  <si>
    <t>5     USoA included in Maintenance: 5305, 5310, 5315, 5320, 5325, 5330, 5335, 5340</t>
  </si>
  <si>
    <t>6     USoA included in Billing and Collecting: 5105, 5110, 5112, 5114, 5120, 5125, 5130, 5135, 5145, 5150, 5155, 5160, 5165, 5170, 5172, 5175, 5178, 5195</t>
  </si>
  <si>
    <t>7     USoA included in Community Relations: 5405, 5410, 5415, 5420, 5425</t>
  </si>
  <si>
    <r>
      <t xml:space="preserve">8     USoA included in Administrative and General: 5505, 5510, 5515, 5520, 5605, 5610, 5615, 5620, 5625, 5630, 5635, 5640, 5645, 5646, 5647, 5650, 5655, 5660, 5665, 5670, 
       5672, 5675, 5680, 5681, 5685, 5695 &amp; </t>
    </r>
    <r>
      <rPr>
        <b/>
        <sz val="10"/>
        <rFont val="Arial"/>
        <family val="2"/>
      </rPr>
      <t>6205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(sub-account LEAP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funding)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</si>
</sst>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.0%"/>
    <numFmt numFmtId="166" formatCode="_-* #,##0_-;\-* #,##0_-;_-* &quot;-&quot;??_-;_-@_-"/>
    <numFmt numFmtId="167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9"/>
      <color rgb="FFFF000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b/>
      <sz val="11"/>
      <color rgb="FFFF0000"/>
      <name val="Arial"/>
      <family val="2"/>
    </font>
    <font>
      <b/>
      <u/>
      <sz val="14"/>
      <color indexed="1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12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3" fontId="2" fillId="0" borderId="2" xfId="0" applyNumberFormat="1" applyFont="1" applyBorder="1" applyProtection="1">
      <protection locked="0"/>
    </xf>
    <xf numFmtId="3" fontId="2" fillId="0" borderId="3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0" fillId="0" borderId="0" xfId="0" applyNumberFormat="1" applyProtection="1">
      <protection locked="0"/>
    </xf>
    <xf numFmtId="3" fontId="6" fillId="0" borderId="5" xfId="4" applyNumberFormat="1" applyFont="1" applyBorder="1" applyAlignment="1" applyProtection="1">
      <alignment vertical="center" wrapText="1"/>
      <protection locked="0"/>
    </xf>
    <xf numFmtId="3" fontId="2" fillId="4" borderId="3" xfId="0" applyNumberFormat="1" applyFont="1" applyFill="1" applyBorder="1" applyAlignment="1" applyProtection="1">
      <alignment horizontal="center" vertical="top" wrapText="1"/>
      <protection locked="0"/>
    </xf>
    <xf numFmtId="3" fontId="2" fillId="2" borderId="6" xfId="0" applyNumberFormat="1" applyFont="1" applyFill="1" applyBorder="1" applyProtection="1">
      <protection locked="0"/>
    </xf>
    <xf numFmtId="3" fontId="2" fillId="5" borderId="6" xfId="0" applyNumberFormat="1" applyFont="1" applyFill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3" fontId="0" fillId="2" borderId="7" xfId="2" applyNumberFormat="1" applyFont="1" applyFill="1" applyBorder="1" applyProtection="1">
      <protection locked="0"/>
    </xf>
    <xf numFmtId="3" fontId="0" fillId="5" borderId="7" xfId="2" applyNumberFormat="1" applyFont="1" applyFill="1" applyBorder="1" applyProtection="1"/>
    <xf numFmtId="3" fontId="2" fillId="2" borderId="6" xfId="0" applyNumberFormat="1" applyFont="1" applyFill="1" applyBorder="1" applyAlignment="1" applyProtection="1">
      <alignment horizontal="left" indent="1"/>
      <protection locked="0"/>
    </xf>
    <xf numFmtId="3" fontId="0" fillId="2" borderId="8" xfId="0" applyNumberFormat="1" applyFill="1" applyBorder="1" applyProtection="1">
      <protection locked="0"/>
    </xf>
    <xf numFmtId="3" fontId="0" fillId="2" borderId="8" xfId="2" applyNumberFormat="1" applyFont="1" applyFill="1" applyBorder="1" applyProtection="1">
      <protection locked="0"/>
    </xf>
    <xf numFmtId="3" fontId="2" fillId="2" borderId="6" xfId="0" applyNumberFormat="1" applyFont="1" applyFill="1" applyBorder="1" applyAlignment="1" applyProtection="1">
      <alignment wrapText="1"/>
      <protection locked="0"/>
    </xf>
    <xf numFmtId="3" fontId="2" fillId="5" borderId="6" xfId="0" applyNumberFormat="1" applyFont="1" applyFill="1" applyBorder="1" applyAlignment="1" applyProtection="1">
      <alignment wrapText="1"/>
      <protection locked="0"/>
    </xf>
    <xf numFmtId="3" fontId="0" fillId="5" borderId="8" xfId="2" applyNumberFormat="1" applyFont="1" applyFill="1" applyBorder="1" applyProtection="1"/>
    <xf numFmtId="3" fontId="2" fillId="0" borderId="9" xfId="0" applyNumberFormat="1" applyFont="1" applyBorder="1" applyProtection="1">
      <protection locked="0"/>
    </xf>
    <xf numFmtId="3" fontId="2" fillId="0" borderId="9" xfId="0" applyNumberFormat="1" applyFont="1" applyBorder="1"/>
    <xf numFmtId="3" fontId="7" fillId="0" borderId="0" xfId="0" applyNumberFormat="1" applyFont="1" applyAlignment="1" applyProtection="1">
      <alignment horizontal="left" vertical="top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wrapText="1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4" applyFont="1"/>
    <xf numFmtId="164" fontId="0" fillId="0" borderId="0" xfId="0" applyNumberFormat="1"/>
    <xf numFmtId="0" fontId="11" fillId="0" borderId="10" xfId="0" applyFont="1" applyBorder="1"/>
    <xf numFmtId="0" fontId="11" fillId="0" borderId="0" xfId="0" applyFont="1" applyAlignment="1">
      <alignment horizontal="center"/>
    </xf>
    <xf numFmtId="0" fontId="8" fillId="0" borderId="10" xfId="0" applyFont="1" applyBorder="1"/>
    <xf numFmtId="0" fontId="12" fillId="0" borderId="11" xfId="4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12" xfId="5" applyFont="1" applyBorder="1" applyAlignment="1">
      <alignment horizontal="center" vertical="center" wrapText="1"/>
    </xf>
    <xf numFmtId="0" fontId="6" fillId="0" borderId="5" xfId="4" applyFont="1" applyBorder="1" applyAlignment="1">
      <alignment vertical="center" wrapText="1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5" fillId="0" borderId="14" xfId="5" applyFont="1" applyBorder="1" applyAlignment="1">
      <alignment vertical="center" wrapText="1"/>
    </xf>
    <xf numFmtId="164" fontId="15" fillId="0" borderId="15" xfId="5" applyNumberFormat="1" applyFont="1" applyBorder="1" applyAlignment="1">
      <alignment vertical="center" wrapText="1"/>
    </xf>
    <xf numFmtId="0" fontId="12" fillId="0" borderId="16" xfId="4" applyFont="1" applyBorder="1" applyAlignment="1">
      <alignment vertical="center" wrapText="1"/>
    </xf>
    <xf numFmtId="164" fontId="12" fillId="6" borderId="7" xfId="2" applyNumberFormat="1" applyFont="1" applyFill="1" applyBorder="1" applyAlignment="1" applyProtection="1">
      <alignment vertical="center" wrapText="1"/>
      <protection locked="0"/>
    </xf>
    <xf numFmtId="164" fontId="12" fillId="0" borderId="7" xfId="2" applyNumberFormat="1" applyFont="1" applyBorder="1" applyAlignment="1" applyProtection="1">
      <alignment vertical="center" wrapText="1"/>
    </xf>
    <xf numFmtId="164" fontId="12" fillId="6" borderId="17" xfId="2" applyNumberFormat="1" applyFont="1" applyFill="1" applyBorder="1" applyAlignment="1" applyProtection="1">
      <alignment vertical="center" wrapText="1"/>
      <protection locked="0"/>
    </xf>
    <xf numFmtId="3" fontId="12" fillId="0" borderId="0" xfId="4" applyNumberFormat="1" applyFont="1" applyAlignment="1">
      <alignment vertical="center" wrapText="1"/>
    </xf>
    <xf numFmtId="0" fontId="15" fillId="0" borderId="18" xfId="5" applyFont="1" applyBorder="1" applyAlignment="1">
      <alignment vertical="center" wrapText="1"/>
    </xf>
    <xf numFmtId="164" fontId="15" fillId="0" borderId="6" xfId="5" applyNumberFormat="1" applyFont="1" applyBorder="1" applyAlignment="1">
      <alignment vertical="center" wrapText="1"/>
    </xf>
    <xf numFmtId="0" fontId="12" fillId="0" borderId="18" xfId="4" applyFont="1" applyBorder="1" applyAlignment="1">
      <alignment vertical="center" wrapText="1"/>
    </xf>
    <xf numFmtId="0" fontId="13" fillId="0" borderId="18" xfId="4" applyFont="1" applyBorder="1" applyAlignment="1">
      <alignment vertical="center" wrapText="1"/>
    </xf>
    <xf numFmtId="164" fontId="13" fillId="0" borderId="7" xfId="2" applyNumberFormat="1" applyFont="1" applyBorder="1" applyAlignment="1" applyProtection="1">
      <alignment vertical="center" wrapText="1"/>
    </xf>
    <xf numFmtId="164" fontId="13" fillId="0" borderId="19" xfId="2" applyNumberFormat="1" applyFont="1" applyBorder="1" applyAlignment="1" applyProtection="1">
      <alignment vertical="center" wrapText="1"/>
    </xf>
    <xf numFmtId="3" fontId="13" fillId="0" borderId="0" xfId="1" applyNumberFormat="1" applyFont="1" applyFill="1" applyBorder="1" applyAlignment="1" applyProtection="1">
      <alignment vertical="center" wrapText="1"/>
    </xf>
    <xf numFmtId="165" fontId="12" fillId="6" borderId="7" xfId="3" applyNumberFormat="1" applyFont="1" applyFill="1" applyBorder="1" applyAlignment="1" applyProtection="1">
      <alignment vertical="center" wrapText="1"/>
    </xf>
    <xf numFmtId="165" fontId="12" fillId="0" borderId="7" xfId="3" applyNumberFormat="1" applyFont="1" applyBorder="1" applyAlignment="1" applyProtection="1">
      <alignment vertical="center" wrapText="1"/>
    </xf>
    <xf numFmtId="165" fontId="12" fillId="0" borderId="19" xfId="3" applyNumberFormat="1" applyFont="1" applyBorder="1" applyAlignment="1" applyProtection="1">
      <alignment vertical="center" wrapText="1"/>
    </xf>
    <xf numFmtId="3" fontId="12" fillId="0" borderId="0" xfId="3" applyNumberFormat="1" applyFont="1" applyFill="1" applyBorder="1" applyAlignment="1" applyProtection="1">
      <alignment vertical="center" wrapText="1"/>
    </xf>
    <xf numFmtId="165" fontId="12" fillId="0" borderId="20" xfId="3" applyNumberFormat="1" applyFont="1" applyBorder="1" applyAlignment="1" applyProtection="1">
      <alignment vertical="center" wrapText="1"/>
    </xf>
    <xf numFmtId="165" fontId="12" fillId="0" borderId="21" xfId="3" applyNumberFormat="1" applyFont="1" applyBorder="1" applyAlignment="1" applyProtection="1">
      <alignment vertical="center" wrapText="1"/>
    </xf>
    <xf numFmtId="165" fontId="12" fillId="0" borderId="6" xfId="3" applyNumberFormat="1" applyFont="1" applyBorder="1" applyAlignment="1" applyProtection="1">
      <alignment vertical="center" wrapText="1"/>
    </xf>
    <xf numFmtId="164" fontId="12" fillId="2" borderId="7" xfId="2" applyNumberFormat="1" applyFont="1" applyFill="1" applyBorder="1" applyAlignment="1" applyProtection="1">
      <alignment vertical="center" wrapText="1"/>
      <protection locked="0"/>
    </xf>
    <xf numFmtId="164" fontId="12" fillId="2" borderId="19" xfId="2" applyNumberFormat="1" applyFont="1" applyFill="1" applyBorder="1" applyAlignment="1" applyProtection="1">
      <alignment vertical="center" wrapText="1"/>
      <protection locked="0"/>
    </xf>
    <xf numFmtId="0" fontId="15" fillId="7" borderId="22" xfId="5" applyFont="1" applyFill="1" applyBorder="1" applyAlignment="1">
      <alignment vertical="center" wrapText="1"/>
    </xf>
    <xf numFmtId="0" fontId="15" fillId="0" borderId="22" xfId="5" applyFont="1" applyBorder="1" applyAlignment="1">
      <alignment vertical="center" wrapText="1"/>
    </xf>
    <xf numFmtId="164" fontId="14" fillId="0" borderId="7" xfId="2" applyNumberFormat="1" applyFont="1" applyFill="1" applyBorder="1" applyAlignment="1" applyProtection="1">
      <alignment vertical="center" wrapText="1"/>
    </xf>
    <xf numFmtId="0" fontId="15" fillId="0" borderId="23" xfId="5" applyFont="1" applyBorder="1" applyAlignment="1">
      <alignment vertical="center" wrapText="1"/>
    </xf>
    <xf numFmtId="0" fontId="15" fillId="7" borderId="0" xfId="5" applyFont="1" applyFill="1" applyAlignment="1">
      <alignment vertical="center" wrapText="1"/>
    </xf>
    <xf numFmtId="0" fontId="15" fillId="0" borderId="0" xfId="5" applyFont="1" applyAlignment="1">
      <alignment vertical="center" wrapText="1"/>
    </xf>
    <xf numFmtId="9" fontId="14" fillId="0" borderId="7" xfId="3" applyFont="1" applyFill="1" applyBorder="1" applyAlignment="1" applyProtection="1">
      <alignment vertical="center" wrapText="1"/>
    </xf>
    <xf numFmtId="0" fontId="15" fillId="0" borderId="24" xfId="5" applyFont="1" applyBorder="1" applyAlignment="1">
      <alignment vertical="center" wrapText="1"/>
    </xf>
    <xf numFmtId="165" fontId="12" fillId="8" borderId="7" xfId="3" applyNumberFormat="1" applyFont="1" applyFill="1" applyBorder="1" applyAlignment="1" applyProtection="1">
      <alignment vertical="center" wrapText="1"/>
    </xf>
    <xf numFmtId="0" fontId="15" fillId="7" borderId="25" xfId="5" applyFont="1" applyFill="1" applyBorder="1" applyAlignment="1">
      <alignment vertical="center" wrapText="1"/>
    </xf>
    <xf numFmtId="0" fontId="15" fillId="0" borderId="25" xfId="5" applyFont="1" applyBorder="1" applyAlignment="1">
      <alignment vertical="center" wrapText="1"/>
    </xf>
    <xf numFmtId="10" fontId="14" fillId="0" borderId="7" xfId="5" applyNumberFormat="1" applyFont="1" applyBorder="1" applyAlignment="1">
      <alignment vertical="center" wrapText="1"/>
    </xf>
    <xf numFmtId="0" fontId="15" fillId="0" borderId="26" xfId="5" applyFont="1" applyBorder="1" applyAlignment="1">
      <alignment vertical="center" wrapText="1"/>
    </xf>
    <xf numFmtId="165" fontId="14" fillId="0" borderId="7" xfId="3" applyNumberFormat="1" applyFont="1" applyFill="1" applyBorder="1" applyAlignment="1" applyProtection="1">
      <alignment vertical="center" wrapText="1"/>
    </xf>
    <xf numFmtId="0" fontId="12" fillId="0" borderId="27" xfId="4" applyFont="1" applyBorder="1" applyAlignment="1">
      <alignment vertical="center" wrapText="1"/>
    </xf>
    <xf numFmtId="165" fontId="12" fillId="6" borderId="28" xfId="3" applyNumberFormat="1" applyFont="1" applyFill="1" applyBorder="1" applyAlignment="1" applyProtection="1">
      <alignment vertical="center" wrapText="1"/>
    </xf>
    <xf numFmtId="165" fontId="12" fillId="8" borderId="28" xfId="3" applyNumberFormat="1" applyFont="1" applyFill="1" applyBorder="1" applyAlignment="1" applyProtection="1">
      <alignment vertical="center" wrapText="1"/>
    </xf>
    <xf numFmtId="165" fontId="12" fillId="0" borderId="28" xfId="3" applyNumberFormat="1" applyFont="1" applyBorder="1" applyAlignment="1" applyProtection="1">
      <alignment vertical="center" wrapText="1"/>
    </xf>
    <xf numFmtId="165" fontId="12" fillId="0" borderId="29" xfId="3" applyNumberFormat="1" applyFont="1" applyBorder="1" applyAlignment="1" applyProtection="1">
      <alignment vertical="center" wrapText="1"/>
    </xf>
    <xf numFmtId="0" fontId="15" fillId="0" borderId="27" xfId="5" applyFont="1" applyBorder="1" applyAlignment="1">
      <alignment vertical="center" wrapText="1"/>
    </xf>
    <xf numFmtId="0" fontId="15" fillId="0" borderId="10" xfId="5" applyFont="1" applyBorder="1" applyAlignment="1">
      <alignment vertical="center" wrapText="1"/>
    </xf>
    <xf numFmtId="0" fontId="15" fillId="0" borderId="30" xfId="5" applyFont="1" applyBorder="1" applyAlignment="1">
      <alignment vertical="center" wrapText="1"/>
    </xf>
    <xf numFmtId="0" fontId="5" fillId="0" borderId="0" xfId="4" applyAlignment="1">
      <alignment vertical="center" wrapText="1"/>
    </xf>
    <xf numFmtId="166" fontId="5" fillId="0" borderId="0" xfId="1" applyNumberFormat="1" applyFont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 wrapText="1"/>
    </xf>
    <xf numFmtId="0" fontId="0" fillId="0" borderId="0" xfId="0" applyAlignment="1">
      <alignment vertical="center" wrapText="1"/>
    </xf>
    <xf numFmtId="164" fontId="12" fillId="0" borderId="19" xfId="2" applyNumberFormat="1" applyFont="1" applyBorder="1" applyAlignment="1" applyProtection="1">
      <alignment vertical="center" wrapText="1"/>
    </xf>
    <xf numFmtId="167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3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0" fillId="3" borderId="0" xfId="0" applyFill="1" applyProtection="1">
      <protection locked="0"/>
    </xf>
    <xf numFmtId="3" fontId="2" fillId="3" borderId="3" xfId="0" applyNumberFormat="1" applyFont="1" applyFill="1" applyBorder="1" applyAlignment="1" applyProtection="1">
      <alignment horizontal="center" vertical="top" wrapText="1"/>
      <protection locked="0"/>
    </xf>
    <xf numFmtId="3" fontId="0" fillId="3" borderId="7" xfId="2" applyNumberFormat="1" applyFont="1" applyFill="1" applyBorder="1" applyProtection="1">
      <protection locked="0"/>
    </xf>
    <xf numFmtId="3" fontId="5" fillId="3" borderId="0" xfId="0" applyNumberFormat="1" applyFont="1" applyFill="1" applyAlignment="1" applyProtection="1">
      <alignment horizontal="left" vertical="top" wrapText="1"/>
      <protection locked="0"/>
    </xf>
    <xf numFmtId="3" fontId="2" fillId="3" borderId="0" xfId="0" applyNumberFormat="1" applyFont="1" applyFill="1" applyAlignment="1" applyProtection="1">
      <alignment horizontal="left" wrapText="1"/>
      <protection locked="0"/>
    </xf>
    <xf numFmtId="3" fontId="0" fillId="3" borderId="0" xfId="0" applyNumberFormat="1" applyFill="1" applyProtection="1">
      <protection locked="0"/>
    </xf>
    <xf numFmtId="3" fontId="0" fillId="9" borderId="7" xfId="2" applyNumberFormat="1" applyFont="1" applyFill="1" applyBorder="1" applyProtection="1">
      <protection locked="0"/>
    </xf>
    <xf numFmtId="3" fontId="0" fillId="9" borderId="8" xfId="2" applyNumberFormat="1" applyFont="1" applyFill="1" applyBorder="1" applyProtection="1">
      <protection locked="0"/>
    </xf>
    <xf numFmtId="3" fontId="5" fillId="0" borderId="0" xfId="0" applyNumberFormat="1" applyFont="1" applyProtection="1">
      <protection locked="0"/>
    </xf>
    <xf numFmtId="3" fontId="2" fillId="9" borderId="9" xfId="0" applyNumberFormat="1" applyFont="1" applyFill="1" applyBorder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13" fillId="0" borderId="0" xfId="4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wrapText="1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</cellXfs>
  <cellStyles count="6">
    <cellStyle name="Comma" xfId="1" builtinId="3"/>
    <cellStyle name="Currency" xfId="2" builtinId="4"/>
    <cellStyle name="Normal" xfId="0" builtinId="0"/>
    <cellStyle name="Normal 2" xfId="4" xr:uid="{C0C26894-960F-40CE-BA99-47A3EAE11582}"/>
    <cellStyle name="Normal 3" xfId="5" xr:uid="{B7D3A5E5-120F-4A26-AC71-150DB7D154DA}"/>
    <cellStyle name="Percent" xfId="3" builtinId="5"/>
  </cellStyles>
  <dxfs count="3"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5.%20TESI%20UTILITIES\Westario%20Power%20Inc\WPI%20COS%202024\IRs\Models\10.WPI%202024%20Chapter%202%20Appendices%2020240222.xlsm" TargetMode="External"/><Relationship Id="rId1" Type="http://schemas.openxmlformats.org/officeDocument/2006/relationships/externalLinkPath" Target="/5.%20TESI%20UTILITIES/Westario%20Power%20Inc/WPI%20COS%202024/IRs/Models/10.WPI%202024%20Chapter%202%20Appendices%2020240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2.1.4 SAIDI SAIFI"/>
      <sheetName val="2.1.4_ServiceQuality"/>
      <sheetName val="2018 Adjusted SAIDI and SAIFI"/>
      <sheetName val="2019 Adjusted SAIDI and SAIFI"/>
      <sheetName val="2020"/>
      <sheetName val="2.1.4_ServiceQuality old"/>
      <sheetName val="App.2-H_Other_Oper_Rev"/>
      <sheetName val="Hidden_Other Revenue"/>
      <sheetName val="Several_Accounts"/>
      <sheetName val="App_2-I LF_CDM"/>
      <sheetName val="lists"/>
      <sheetName val="2.1.7  All Accounts"/>
      <sheetName val="App.2-IA_Load_Forecast_Instrct"/>
      <sheetName val="App.2-IB_Load_Forecast_Analysis"/>
      <sheetName val="2.1.2"/>
      <sheetName val="2.1.5.4"/>
      <sheetName val="App.2-JA_OM&amp;A_Summary_Analys"/>
      <sheetName val="Hidden_OM&amp;A Summary"/>
      <sheetName val="OM&amp;A_Expenses"/>
      <sheetName val="App.2-JB_OM&amp;A_Cost _Drivers"/>
      <sheetName val="App.2-JC_OMA Program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4">
          <cell r="E14" t="str">
            <v>Westario Power Inc.</v>
          </cell>
        </row>
        <row r="16">
          <cell r="E16" t="str">
            <v>EB-2023-0058</v>
          </cell>
        </row>
        <row r="24">
          <cell r="E24">
            <v>2024</v>
          </cell>
        </row>
        <row r="26">
          <cell r="E26">
            <v>2023</v>
          </cell>
        </row>
        <row r="28">
          <cell r="E28">
            <v>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C4" t="str">
            <v>D+E+A</v>
          </cell>
          <cell r="D4" t="str">
            <v>Company Name</v>
          </cell>
          <cell r="E4" t="str">
            <v>Category</v>
          </cell>
          <cell r="F4" t="str">
            <v>Amount</v>
          </cell>
        </row>
        <row r="5">
          <cell r="C5" t="str">
            <v>Algoma Power Inc. Administrative and General Expenses 2013</v>
          </cell>
          <cell r="D5" t="str">
            <v>Algoma Power Inc.</v>
          </cell>
          <cell r="E5" t="str">
            <v>Administrative and General Expenses</v>
          </cell>
          <cell r="F5">
            <v>2831900.23</v>
          </cell>
        </row>
        <row r="6">
          <cell r="C6" t="str">
            <v>Algoma Power Inc. Administrative and General Expenses - Leap 2013</v>
          </cell>
          <cell r="D6" t="str">
            <v>Algoma Power Inc.</v>
          </cell>
          <cell r="E6" t="str">
            <v>Administrative and General Expenses - Leap</v>
          </cell>
          <cell r="F6">
            <v>0</v>
          </cell>
        </row>
        <row r="7">
          <cell r="C7" t="str">
            <v>Algoma Power Inc. Billing and Collecting 2013</v>
          </cell>
          <cell r="D7" t="str">
            <v>Algoma Power Inc.</v>
          </cell>
          <cell r="E7" t="str">
            <v>Billing and Collecting</v>
          </cell>
          <cell r="F7">
            <v>814618.94</v>
          </cell>
        </row>
        <row r="8">
          <cell r="C8" t="str">
            <v>Algoma Power Inc. Community Relations 2013</v>
          </cell>
          <cell r="D8" t="str">
            <v>Algoma Power Inc.</v>
          </cell>
          <cell r="E8" t="str">
            <v>Community Relations</v>
          </cell>
          <cell r="F8">
            <v>12934.94</v>
          </cell>
        </row>
        <row r="9">
          <cell r="C9" t="str">
            <v>Algoma Power Inc. Distribution Expenses - Operation 2013</v>
          </cell>
          <cell r="D9" t="str">
            <v>Algoma Power Inc.</v>
          </cell>
          <cell r="E9" t="str">
            <v>Distribution Expenses - Operation</v>
          </cell>
          <cell r="F9">
            <v>1685078.18</v>
          </cell>
        </row>
        <row r="10">
          <cell r="C10" t="str">
            <v>Algoma Power Inc. Distribution Expenses – Maintenance 2013</v>
          </cell>
          <cell r="D10" t="str">
            <v>Algoma Power Inc.</v>
          </cell>
          <cell r="E10" t="str">
            <v>Distribution Expenses – Maintenance</v>
          </cell>
          <cell r="F10">
            <v>4063799.19</v>
          </cell>
        </row>
        <row r="11">
          <cell r="C11" t="str">
            <v>Algoma Power Inc. Other Expenses 2013</v>
          </cell>
          <cell r="D11" t="str">
            <v>Algoma Power Inc.</v>
          </cell>
          <cell r="E11" t="str">
            <v>Other Expenses</v>
          </cell>
          <cell r="F11">
            <v>0</v>
          </cell>
        </row>
        <row r="12">
          <cell r="C12" t="str">
            <v>Atikokan Hydro Inc. Administrative and General Expenses 2013</v>
          </cell>
          <cell r="D12" t="str">
            <v>Atikokan Hydro Inc.</v>
          </cell>
          <cell r="E12" t="str">
            <v>Administrative and General Expenses</v>
          </cell>
          <cell r="F12">
            <v>779891.95</v>
          </cell>
        </row>
        <row r="13">
          <cell r="C13" t="str">
            <v>Atikokan Hydro Inc. Administrative and General Expenses - Leap 2013</v>
          </cell>
          <cell r="D13" t="str">
            <v>Atikokan Hydro Inc.</v>
          </cell>
          <cell r="E13" t="str">
            <v>Administrative and General Expenses - Leap</v>
          </cell>
          <cell r="F13">
            <v>1682.6</v>
          </cell>
        </row>
        <row r="14">
          <cell r="C14" t="str">
            <v>Atikokan Hydro Inc. Billing and Collecting 2013</v>
          </cell>
          <cell r="D14" t="str">
            <v>Atikokan Hydro Inc.</v>
          </cell>
          <cell r="E14" t="str">
            <v>Billing and Collecting</v>
          </cell>
          <cell r="F14">
            <v>189317.65</v>
          </cell>
        </row>
        <row r="15">
          <cell r="C15" t="str">
            <v>Atikokan Hydro Inc. Community Relations 2013</v>
          </cell>
          <cell r="D15" t="str">
            <v>Atikokan Hydro Inc.</v>
          </cell>
          <cell r="E15" t="str">
            <v>Community Relations</v>
          </cell>
          <cell r="F15">
            <v>0</v>
          </cell>
        </row>
        <row r="16">
          <cell r="C16" t="str">
            <v>Atikokan Hydro Inc. Distribution Expenses - Operation 2013</v>
          </cell>
          <cell r="D16" t="str">
            <v>Atikokan Hydro Inc.</v>
          </cell>
          <cell r="E16" t="str">
            <v>Distribution Expenses - Operation</v>
          </cell>
          <cell r="F16">
            <v>239617.24</v>
          </cell>
        </row>
        <row r="17">
          <cell r="C17" t="str">
            <v>Atikokan Hydro Inc. Distribution Expenses – Maintenance 2013</v>
          </cell>
          <cell r="D17" t="str">
            <v>Atikokan Hydro Inc.</v>
          </cell>
          <cell r="E17" t="str">
            <v>Distribution Expenses – Maintenance</v>
          </cell>
          <cell r="F17">
            <v>81388.41</v>
          </cell>
        </row>
        <row r="18">
          <cell r="C18" t="str">
            <v>Atikokan Hydro Inc. Other Expenses 2013</v>
          </cell>
          <cell r="D18" t="str">
            <v>Atikokan Hydro Inc.</v>
          </cell>
          <cell r="E18" t="str">
            <v>Other Expenses</v>
          </cell>
          <cell r="F18">
            <v>0</v>
          </cell>
        </row>
        <row r="19">
          <cell r="C19" t="str">
            <v>Bluewater Power Distribution Corporation Administrative and General Expenses 2013</v>
          </cell>
          <cell r="D19" t="str">
            <v>Bluewater Power Distribution Corporation</v>
          </cell>
          <cell r="E19" t="str">
            <v>Administrative and General Expenses</v>
          </cell>
          <cell r="F19">
            <v>5903643</v>
          </cell>
        </row>
        <row r="20">
          <cell r="C20" t="str">
            <v>Bluewater Power Distribution Corporation Administrative and General Expenses - Leap 2013</v>
          </cell>
          <cell r="D20" t="str">
            <v>Bluewater Power Distribution Corporation</v>
          </cell>
          <cell r="E20" t="str">
            <v>Administrative and General Expenses - Leap</v>
          </cell>
          <cell r="F20">
            <v>23267</v>
          </cell>
        </row>
        <row r="21">
          <cell r="C21" t="str">
            <v>Bluewater Power Distribution Corporation Billing and Collecting 2013</v>
          </cell>
          <cell r="D21" t="str">
            <v>Bluewater Power Distribution Corporation</v>
          </cell>
          <cell r="E21" t="str">
            <v>Billing and Collecting</v>
          </cell>
          <cell r="F21">
            <v>1449086</v>
          </cell>
        </row>
        <row r="22">
          <cell r="C22" t="str">
            <v>Bluewater Power Distribution Corporation Community Relations 2013</v>
          </cell>
          <cell r="D22" t="str">
            <v>Bluewater Power Distribution Corporation</v>
          </cell>
          <cell r="E22" t="str">
            <v>Community Relations</v>
          </cell>
          <cell r="F22">
            <v>181562</v>
          </cell>
        </row>
        <row r="23">
          <cell r="C23" t="str">
            <v>Bluewater Power Distribution Corporation Distribution Expenses - Operation 2013</v>
          </cell>
          <cell r="D23" t="str">
            <v>Bluewater Power Distribution Corporation</v>
          </cell>
          <cell r="E23" t="str">
            <v>Distribution Expenses - Operation</v>
          </cell>
          <cell r="F23">
            <v>2887582</v>
          </cell>
        </row>
        <row r="24">
          <cell r="C24" t="str">
            <v>Bluewater Power Distribution Corporation Distribution Expenses – Maintenance 2013</v>
          </cell>
          <cell r="D24" t="str">
            <v>Bluewater Power Distribution Corporation</v>
          </cell>
          <cell r="E24" t="str">
            <v>Distribution Expenses – Maintenance</v>
          </cell>
          <cell r="F24">
            <v>854260</v>
          </cell>
        </row>
        <row r="25">
          <cell r="C25" t="str">
            <v>Bluewater Power Distribution Corporation Other Expenses 2013</v>
          </cell>
          <cell r="D25" t="str">
            <v>Bluewater Power Distribution Corporation</v>
          </cell>
          <cell r="E25" t="str">
            <v>Other Expenses</v>
          </cell>
          <cell r="F25">
            <v>0</v>
          </cell>
        </row>
        <row r="26">
          <cell r="C26" t="str">
            <v>Brant County Power Inc. Administrative and General Expenses 2013</v>
          </cell>
          <cell r="D26" t="str">
            <v>Brant County Power Inc.</v>
          </cell>
          <cell r="E26" t="str">
            <v>Administrative and General Expenses</v>
          </cell>
          <cell r="F26">
            <v>1493837.74</v>
          </cell>
        </row>
        <row r="27">
          <cell r="C27" t="str">
            <v>Brant County Power Inc. Administrative and General Expenses - Leap 2013</v>
          </cell>
          <cell r="D27" t="str">
            <v>Brant County Power Inc.</v>
          </cell>
          <cell r="E27" t="str">
            <v>Administrative and General Expenses - Leap</v>
          </cell>
          <cell r="F27">
            <v>0</v>
          </cell>
        </row>
        <row r="28">
          <cell r="C28" t="str">
            <v>Brant County Power Inc. Billing and Collecting 2013</v>
          </cell>
          <cell r="D28" t="str">
            <v>Brant County Power Inc.</v>
          </cell>
          <cell r="E28" t="str">
            <v>Billing and Collecting</v>
          </cell>
          <cell r="F28">
            <v>756773.34</v>
          </cell>
        </row>
        <row r="29">
          <cell r="C29" t="str">
            <v>Brant County Power Inc. Community Relations 2013</v>
          </cell>
          <cell r="D29" t="str">
            <v>Brant County Power Inc.</v>
          </cell>
          <cell r="E29" t="str">
            <v>Community Relations</v>
          </cell>
          <cell r="F29">
            <v>39996.19</v>
          </cell>
        </row>
        <row r="30">
          <cell r="C30" t="str">
            <v>Brant County Power Inc. Distribution Expenses - Operation 2013</v>
          </cell>
          <cell r="D30" t="str">
            <v>Brant County Power Inc.</v>
          </cell>
          <cell r="E30" t="str">
            <v>Distribution Expenses - Operation</v>
          </cell>
          <cell r="F30">
            <v>753402.03</v>
          </cell>
        </row>
        <row r="31">
          <cell r="C31" t="str">
            <v>Brant County Power Inc. Distribution Expenses – Maintenance 2013</v>
          </cell>
          <cell r="D31" t="str">
            <v>Brant County Power Inc.</v>
          </cell>
          <cell r="E31" t="str">
            <v>Distribution Expenses – Maintenance</v>
          </cell>
          <cell r="F31">
            <v>778960.25</v>
          </cell>
        </row>
        <row r="32">
          <cell r="C32" t="str">
            <v>Brant County Power Inc. Other Expenses 2013</v>
          </cell>
          <cell r="D32" t="str">
            <v>Brant County Power Inc.</v>
          </cell>
          <cell r="E32" t="str">
            <v>Other Expenses</v>
          </cell>
          <cell r="F32">
            <v>0</v>
          </cell>
        </row>
        <row r="33">
          <cell r="C33" t="str">
            <v>Brantford Power Inc. Administrative and General Expenses 2013</v>
          </cell>
          <cell r="D33" t="str">
            <v>Brantford Power Inc.</v>
          </cell>
          <cell r="E33" t="str">
            <v>Administrative and General Expenses</v>
          </cell>
          <cell r="F33">
            <v>2378323.4</v>
          </cell>
        </row>
        <row r="34">
          <cell r="C34" t="str">
            <v>Brantford Power Inc. Administrative and General Expenses - Leap 2013</v>
          </cell>
          <cell r="D34" t="str">
            <v>Brantford Power Inc.</v>
          </cell>
          <cell r="E34" t="str">
            <v>Administrative and General Expenses - Leap</v>
          </cell>
          <cell r="F34">
            <v>0</v>
          </cell>
        </row>
        <row r="35">
          <cell r="C35" t="str">
            <v>Brantford Power Inc. Billing and Collecting 2013</v>
          </cell>
          <cell r="D35" t="str">
            <v>Brantford Power Inc.</v>
          </cell>
          <cell r="E35" t="str">
            <v>Billing and Collecting</v>
          </cell>
          <cell r="F35">
            <v>2295837.0699999998</v>
          </cell>
        </row>
        <row r="36">
          <cell r="C36" t="str">
            <v>Brantford Power Inc. Community Relations 2013</v>
          </cell>
          <cell r="D36" t="str">
            <v>Brantford Power Inc.</v>
          </cell>
          <cell r="E36" t="str">
            <v>Community Relations</v>
          </cell>
          <cell r="F36">
            <v>160638.85999999999</v>
          </cell>
        </row>
        <row r="37">
          <cell r="C37" t="str">
            <v>Brantford Power Inc. Distribution Expenses - Operation 2013</v>
          </cell>
          <cell r="D37" t="str">
            <v>Brantford Power Inc.</v>
          </cell>
          <cell r="E37" t="str">
            <v>Distribution Expenses - Operation</v>
          </cell>
          <cell r="F37">
            <v>1322296.26</v>
          </cell>
        </row>
        <row r="38">
          <cell r="C38" t="str">
            <v>Brantford Power Inc. Distribution Expenses – Maintenance 2013</v>
          </cell>
          <cell r="D38" t="str">
            <v>Brantford Power Inc.</v>
          </cell>
          <cell r="E38" t="str">
            <v>Distribution Expenses – Maintenance</v>
          </cell>
          <cell r="F38">
            <v>1428084.75</v>
          </cell>
        </row>
        <row r="39">
          <cell r="C39" t="str">
            <v>Brantford Power Inc. Other Expenses 2013</v>
          </cell>
          <cell r="D39" t="str">
            <v>Brantford Power Inc.</v>
          </cell>
          <cell r="E39" t="str">
            <v>Other Expenses</v>
          </cell>
          <cell r="F39">
            <v>0</v>
          </cell>
        </row>
        <row r="40">
          <cell r="C40" t="str">
            <v>Burlington Hydro Inc. Administrative and General Expenses 2013</v>
          </cell>
          <cell r="D40" t="str">
            <v>Burlington Hydro Inc.</v>
          </cell>
          <cell r="E40" t="str">
            <v>Administrative and General Expenses</v>
          </cell>
          <cell r="F40">
            <v>5454934.0300000003</v>
          </cell>
        </row>
        <row r="41">
          <cell r="C41" t="str">
            <v>Burlington Hydro Inc. Administrative and General Expenses - Leap 2013</v>
          </cell>
          <cell r="D41" t="str">
            <v>Burlington Hydro Inc.</v>
          </cell>
          <cell r="E41" t="str">
            <v>Administrative and General Expenses - Leap</v>
          </cell>
          <cell r="F41">
            <v>37274.74</v>
          </cell>
        </row>
        <row r="42">
          <cell r="C42" t="str">
            <v>Burlington Hydro Inc. Billing and Collecting 2013</v>
          </cell>
          <cell r="D42" t="str">
            <v>Burlington Hydro Inc.</v>
          </cell>
          <cell r="E42" t="str">
            <v>Billing and Collecting</v>
          </cell>
          <cell r="F42">
            <v>3114373.86</v>
          </cell>
        </row>
        <row r="43">
          <cell r="C43" t="str">
            <v>Burlington Hydro Inc. Community Relations 2013</v>
          </cell>
          <cell r="D43" t="str">
            <v>Burlington Hydro Inc.</v>
          </cell>
          <cell r="E43" t="str">
            <v>Community Relations</v>
          </cell>
          <cell r="F43">
            <v>16073</v>
          </cell>
        </row>
        <row r="44">
          <cell r="C44" t="str">
            <v>Burlington Hydro Inc. Distribution Expenses - Operation 2013</v>
          </cell>
          <cell r="D44" t="str">
            <v>Burlington Hydro Inc.</v>
          </cell>
          <cell r="E44" t="str">
            <v>Distribution Expenses - Operation</v>
          </cell>
          <cell r="F44">
            <v>4387013.47</v>
          </cell>
        </row>
        <row r="45">
          <cell r="C45" t="str">
            <v>Burlington Hydro Inc. Distribution Expenses – Maintenance 2013</v>
          </cell>
          <cell r="D45" t="str">
            <v>Burlington Hydro Inc.</v>
          </cell>
          <cell r="E45" t="str">
            <v>Distribution Expenses – Maintenance</v>
          </cell>
          <cell r="F45">
            <v>3149391.19</v>
          </cell>
        </row>
        <row r="46">
          <cell r="C46" t="str">
            <v>Burlington Hydro Inc. Other Expenses 2013</v>
          </cell>
          <cell r="D46" t="str">
            <v>Burlington Hydro Inc.</v>
          </cell>
          <cell r="E46" t="str">
            <v>Other Expenses</v>
          </cell>
          <cell r="F46">
            <v>0</v>
          </cell>
        </row>
        <row r="47">
          <cell r="C47" t="str">
            <v>Canadian Niagara Power Inc. Administrative and General Expenses 2013</v>
          </cell>
          <cell r="D47" t="str">
            <v>Canadian Niagara Power Inc.</v>
          </cell>
          <cell r="E47" t="str">
            <v>Administrative and General Expenses</v>
          </cell>
          <cell r="F47">
            <v>2854108.79</v>
          </cell>
        </row>
        <row r="48">
          <cell r="C48" t="str">
            <v>Canadian Niagara Power Inc. Administrative and General Expenses - Leap 2013</v>
          </cell>
          <cell r="D48" t="str">
            <v>Canadian Niagara Power Inc.</v>
          </cell>
          <cell r="E48" t="str">
            <v>Administrative and General Expenses - Leap</v>
          </cell>
          <cell r="F48">
            <v>0</v>
          </cell>
        </row>
        <row r="49">
          <cell r="C49" t="str">
            <v>Canadian Niagara Power Inc. Billing and Collecting 2013</v>
          </cell>
          <cell r="D49" t="str">
            <v>Canadian Niagara Power Inc.</v>
          </cell>
          <cell r="E49" t="str">
            <v>Billing and Collecting</v>
          </cell>
          <cell r="F49">
            <v>1764809.81</v>
          </cell>
        </row>
        <row r="50">
          <cell r="C50" t="str">
            <v>Canadian Niagara Power Inc. Community Relations 2013</v>
          </cell>
          <cell r="D50" t="str">
            <v>Canadian Niagara Power Inc.</v>
          </cell>
          <cell r="E50" t="str">
            <v>Community Relations</v>
          </cell>
          <cell r="F50">
            <v>12985.77</v>
          </cell>
        </row>
        <row r="51">
          <cell r="C51" t="str">
            <v>Canadian Niagara Power Inc. Distribution Expenses - Operation 2013</v>
          </cell>
          <cell r="D51" t="str">
            <v>Canadian Niagara Power Inc.</v>
          </cell>
          <cell r="E51" t="str">
            <v>Distribution Expenses - Operation</v>
          </cell>
          <cell r="F51">
            <v>1441467.82</v>
          </cell>
        </row>
        <row r="52">
          <cell r="C52" t="str">
            <v>Canadian Niagara Power Inc. Distribution Expenses – Maintenance 2013</v>
          </cell>
          <cell r="D52" t="str">
            <v>Canadian Niagara Power Inc.</v>
          </cell>
          <cell r="E52" t="str">
            <v>Distribution Expenses – Maintenance</v>
          </cell>
          <cell r="F52">
            <v>1899783.2</v>
          </cell>
        </row>
        <row r="53">
          <cell r="C53" t="str">
            <v>Canadian Niagara Power Inc. Other Expenses 2013</v>
          </cell>
          <cell r="D53" t="str">
            <v>Canadian Niagara Power Inc.</v>
          </cell>
          <cell r="E53" t="str">
            <v>Other Expenses</v>
          </cell>
          <cell r="F53">
            <v>0</v>
          </cell>
        </row>
        <row r="54">
          <cell r="C54" t="str">
            <v>Centre Wellington Hydro Ltd. Administrative and General Expenses 2013</v>
          </cell>
          <cell r="D54" t="str">
            <v>Centre Wellington Hydro Ltd.</v>
          </cell>
          <cell r="E54" t="str">
            <v>Administrative and General Expenses</v>
          </cell>
          <cell r="F54">
            <v>1035105.25</v>
          </cell>
        </row>
        <row r="55">
          <cell r="C55" t="str">
            <v>Centre Wellington Hydro Ltd. Administrative and General Expenses - Leap 2013</v>
          </cell>
          <cell r="D55" t="str">
            <v>Centre Wellington Hydro Ltd.</v>
          </cell>
          <cell r="E55" t="str">
            <v>Administrative and General Expenses - Leap</v>
          </cell>
          <cell r="F55">
            <v>0</v>
          </cell>
        </row>
        <row r="56">
          <cell r="C56" t="str">
            <v>Centre Wellington Hydro Ltd. Billing and Collecting 2013</v>
          </cell>
          <cell r="D56" t="str">
            <v>Centre Wellington Hydro Ltd.</v>
          </cell>
          <cell r="E56" t="str">
            <v>Billing and Collecting</v>
          </cell>
          <cell r="F56">
            <v>468118.16</v>
          </cell>
        </row>
        <row r="57">
          <cell r="C57" t="str">
            <v>Centre Wellington Hydro Ltd. Community Relations 2013</v>
          </cell>
          <cell r="D57" t="str">
            <v>Centre Wellington Hydro Ltd.</v>
          </cell>
          <cell r="E57" t="str">
            <v>Community Relations</v>
          </cell>
          <cell r="F57">
            <v>33250.449999999997</v>
          </cell>
        </row>
        <row r="58">
          <cell r="C58" t="str">
            <v>Centre Wellington Hydro Ltd. Distribution Expenses - Operation 2013</v>
          </cell>
          <cell r="D58" t="str">
            <v>Centre Wellington Hydro Ltd.</v>
          </cell>
          <cell r="E58" t="str">
            <v>Distribution Expenses - Operation</v>
          </cell>
          <cell r="F58">
            <v>340132.93</v>
          </cell>
        </row>
        <row r="59">
          <cell r="C59" t="str">
            <v>Centre Wellington Hydro Ltd. Distribution Expenses – Maintenance 2013</v>
          </cell>
          <cell r="D59" t="str">
            <v>Centre Wellington Hydro Ltd.</v>
          </cell>
          <cell r="E59" t="str">
            <v>Distribution Expenses – Maintenance</v>
          </cell>
          <cell r="F59">
            <v>280611.12</v>
          </cell>
        </row>
        <row r="60">
          <cell r="C60" t="str">
            <v>Centre Wellington Hydro Ltd. Other Expenses 2013</v>
          </cell>
          <cell r="D60" t="str">
            <v>Centre Wellington Hydro Ltd.</v>
          </cell>
          <cell r="E60" t="str">
            <v>Other Expenses</v>
          </cell>
          <cell r="F60">
            <v>0</v>
          </cell>
        </row>
        <row r="61">
          <cell r="C61" t="str">
            <v>Chapleau Public Utilities Corporation Administrative and General Expenses 2013</v>
          </cell>
          <cell r="D61" t="str">
            <v>Chapleau Public Utilities Corporation</v>
          </cell>
          <cell r="E61" t="str">
            <v>Administrative and General Expenses</v>
          </cell>
          <cell r="F61">
            <v>283195.40000000002</v>
          </cell>
        </row>
        <row r="62">
          <cell r="C62" t="str">
            <v>Chapleau Public Utilities Corporation Administrative and General Expenses - Leap 2013</v>
          </cell>
          <cell r="D62" t="str">
            <v>Chapleau Public Utilities Corporation</v>
          </cell>
          <cell r="E62" t="str">
            <v>Administrative and General Expenses - Leap</v>
          </cell>
          <cell r="F62">
            <v>2000</v>
          </cell>
        </row>
        <row r="63">
          <cell r="C63" t="str">
            <v>Chapleau Public Utilities Corporation Billing and Collecting 2013</v>
          </cell>
          <cell r="D63" t="str">
            <v>Chapleau Public Utilities Corporation</v>
          </cell>
          <cell r="E63" t="str">
            <v>Billing and Collecting</v>
          </cell>
          <cell r="F63">
            <v>95585.42</v>
          </cell>
        </row>
        <row r="64">
          <cell r="C64" t="str">
            <v>Chapleau Public Utilities Corporation Community Relations 2013</v>
          </cell>
          <cell r="D64" t="str">
            <v>Chapleau Public Utilities Corporation</v>
          </cell>
          <cell r="E64" t="str">
            <v>Community Relations</v>
          </cell>
          <cell r="F64">
            <v>115</v>
          </cell>
        </row>
        <row r="65">
          <cell r="C65" t="str">
            <v>Chapleau Public Utilities Corporation Distribution Expenses - Operation 2013</v>
          </cell>
          <cell r="D65" t="str">
            <v>Chapleau Public Utilities Corporation</v>
          </cell>
          <cell r="E65" t="str">
            <v>Distribution Expenses - Operation</v>
          </cell>
          <cell r="F65">
            <v>289711.09999999998</v>
          </cell>
        </row>
        <row r="66">
          <cell r="C66" t="str">
            <v>Chapleau Public Utilities Corporation Distribution Expenses – Maintenance 2013</v>
          </cell>
          <cell r="D66" t="str">
            <v>Chapleau Public Utilities Corporation</v>
          </cell>
          <cell r="E66" t="str">
            <v>Distribution Expenses – Maintenance</v>
          </cell>
          <cell r="F66">
            <v>0</v>
          </cell>
        </row>
        <row r="67">
          <cell r="C67" t="str">
            <v>Chapleau Public Utilities Corporation Other Expenses 2013</v>
          </cell>
          <cell r="D67" t="str">
            <v>Chapleau Public Utilities Corporation</v>
          </cell>
          <cell r="E67" t="str">
            <v>Other Expenses</v>
          </cell>
          <cell r="F67">
            <v>0</v>
          </cell>
        </row>
        <row r="68">
          <cell r="C68" t="str">
            <v>Cooperative Hydro Embrun Inc. Administrative and General Expenses 2013</v>
          </cell>
          <cell r="D68" t="str">
            <v>Cooperative Hydro Embrun Inc.</v>
          </cell>
          <cell r="E68" t="str">
            <v>Administrative and General Expenses</v>
          </cell>
          <cell r="F68">
            <v>315533.57</v>
          </cell>
        </row>
        <row r="69">
          <cell r="C69" t="str">
            <v>Cooperative Hydro Embrun Inc. Administrative and General Expenses - Leap 2013</v>
          </cell>
          <cell r="D69" t="str">
            <v>Cooperative Hydro Embrun Inc.</v>
          </cell>
          <cell r="E69" t="str">
            <v>Administrative and General Expenses - Leap</v>
          </cell>
          <cell r="F69">
            <v>0</v>
          </cell>
        </row>
        <row r="70">
          <cell r="C70" t="str">
            <v>Cooperative Hydro Embrun Inc. Billing and Collecting 2013</v>
          </cell>
          <cell r="D70" t="str">
            <v>Cooperative Hydro Embrun Inc.</v>
          </cell>
          <cell r="E70" t="str">
            <v>Billing and Collecting</v>
          </cell>
          <cell r="F70">
            <v>135426.26999999999</v>
          </cell>
        </row>
        <row r="71">
          <cell r="C71" t="str">
            <v>Cooperative Hydro Embrun Inc. Community Relations 2013</v>
          </cell>
          <cell r="D71" t="str">
            <v>Cooperative Hydro Embrun Inc.</v>
          </cell>
          <cell r="E71" t="str">
            <v>Community Relations</v>
          </cell>
          <cell r="F71">
            <v>6709.95</v>
          </cell>
        </row>
        <row r="72">
          <cell r="C72" t="str">
            <v>Cooperative Hydro Embrun Inc. Distribution Expenses - Operation 2013</v>
          </cell>
          <cell r="D72" t="str">
            <v>Cooperative Hydro Embrun Inc.</v>
          </cell>
          <cell r="E72" t="str">
            <v>Distribution Expenses - Operation</v>
          </cell>
          <cell r="F72">
            <v>16298.22</v>
          </cell>
        </row>
        <row r="73">
          <cell r="C73" t="str">
            <v>Cooperative Hydro Embrun Inc. Distribution Expenses – Maintenance 2013</v>
          </cell>
          <cell r="D73" t="str">
            <v>Cooperative Hydro Embrun Inc.</v>
          </cell>
          <cell r="E73" t="str">
            <v>Distribution Expenses – Maintenance</v>
          </cell>
          <cell r="F73">
            <v>48628.27</v>
          </cell>
        </row>
        <row r="74">
          <cell r="C74" t="str">
            <v>Cooperative Hydro Embrun Inc. Other Expenses 2013</v>
          </cell>
          <cell r="D74" t="str">
            <v>Cooperative Hydro Embrun Inc.</v>
          </cell>
          <cell r="E74" t="str">
            <v>Other Expenses</v>
          </cell>
          <cell r="F74">
            <v>0</v>
          </cell>
        </row>
        <row r="75">
          <cell r="C75" t="str">
            <v>E.L.K. Energy Inc. Administrative and General Expenses 2013</v>
          </cell>
          <cell r="D75" t="str">
            <v>E.L.K. Energy Inc.</v>
          </cell>
          <cell r="E75" t="str">
            <v>Administrative and General Expenses</v>
          </cell>
          <cell r="F75">
            <v>884813.6</v>
          </cell>
        </row>
        <row r="76">
          <cell r="C76" t="str">
            <v>E.L.K. Energy Inc. Administrative and General Expenses - Leap 2013</v>
          </cell>
          <cell r="D76" t="str">
            <v>E.L.K. Energy Inc.</v>
          </cell>
          <cell r="E76" t="str">
            <v>Administrative and General Expenses - Leap</v>
          </cell>
          <cell r="F76">
            <v>0</v>
          </cell>
        </row>
        <row r="77">
          <cell r="C77" t="str">
            <v>E.L.K. Energy Inc. Billing and Collecting 2013</v>
          </cell>
          <cell r="D77" t="str">
            <v>E.L.K. Energy Inc.</v>
          </cell>
          <cell r="E77" t="str">
            <v>Billing and Collecting</v>
          </cell>
          <cell r="F77">
            <v>564379.65</v>
          </cell>
        </row>
        <row r="78">
          <cell r="C78" t="str">
            <v>E.L.K. Energy Inc. Community Relations 2013</v>
          </cell>
          <cell r="D78" t="str">
            <v>E.L.K. Energy Inc.</v>
          </cell>
          <cell r="E78" t="str">
            <v>Community Relations</v>
          </cell>
          <cell r="F78">
            <v>16790.05</v>
          </cell>
        </row>
        <row r="79">
          <cell r="C79" t="str">
            <v>E.L.K. Energy Inc. Distribution Expenses - Operation 2013</v>
          </cell>
          <cell r="D79" t="str">
            <v>E.L.K. Energy Inc.</v>
          </cell>
          <cell r="E79" t="str">
            <v>Distribution Expenses - Operation</v>
          </cell>
          <cell r="F79">
            <v>272543.43</v>
          </cell>
        </row>
        <row r="80">
          <cell r="C80" t="str">
            <v>E.L.K. Energy Inc. Distribution Expenses – Maintenance 2013</v>
          </cell>
          <cell r="D80" t="str">
            <v>E.L.K. Energy Inc.</v>
          </cell>
          <cell r="E80" t="str">
            <v>Distribution Expenses – Maintenance</v>
          </cell>
          <cell r="F80">
            <v>604287.79</v>
          </cell>
        </row>
        <row r="81">
          <cell r="C81" t="str">
            <v>E.L.K. Energy Inc. Other Expenses 2013</v>
          </cell>
          <cell r="D81" t="str">
            <v>E.L.K. Energy Inc.</v>
          </cell>
          <cell r="E81" t="str">
            <v>Other Expenses</v>
          </cell>
          <cell r="F81">
            <v>0</v>
          </cell>
        </row>
        <row r="82">
          <cell r="C82" t="str">
            <v>ENWIN Utilities Ltd. Administrative and General Expenses 2013</v>
          </cell>
          <cell r="D82" t="str">
            <v>ENWIN Utilities Ltd.</v>
          </cell>
          <cell r="E82" t="str">
            <v>Administrative and General Expenses</v>
          </cell>
          <cell r="F82">
            <v>21068891.579999998</v>
          </cell>
        </row>
        <row r="83">
          <cell r="C83" t="str">
            <v>ENWIN Utilities Ltd. Administrative and General Expenses - Leap 2013</v>
          </cell>
          <cell r="D83" t="str">
            <v>ENWIN Utilities Ltd.</v>
          </cell>
          <cell r="E83" t="str">
            <v>Administrative and General Expenses - Leap</v>
          </cell>
          <cell r="F83">
            <v>56760</v>
          </cell>
        </row>
        <row r="84">
          <cell r="C84" t="str">
            <v>ENWIN Utilities Ltd. Billing and Collecting 2013</v>
          </cell>
          <cell r="D84" t="str">
            <v>ENWIN Utilities Ltd.</v>
          </cell>
          <cell r="E84" t="str">
            <v>Billing and Collecting</v>
          </cell>
          <cell r="F84">
            <v>1382907.73</v>
          </cell>
        </row>
        <row r="85">
          <cell r="C85" t="str">
            <v>ENWIN Utilities Ltd. Community Relations 2013</v>
          </cell>
          <cell r="D85" t="str">
            <v>ENWIN Utilities Ltd.</v>
          </cell>
          <cell r="E85" t="str">
            <v>Community Relations</v>
          </cell>
          <cell r="F85">
            <v>39924.730000000003</v>
          </cell>
        </row>
        <row r="86">
          <cell r="C86" t="str">
            <v>ENWIN Utilities Ltd. Distribution Expenses - Operation 2013</v>
          </cell>
          <cell r="D86" t="str">
            <v>ENWIN Utilities Ltd.</v>
          </cell>
          <cell r="E86" t="str">
            <v>Distribution Expenses - Operation</v>
          </cell>
          <cell r="F86">
            <v>1980284.06</v>
          </cell>
        </row>
        <row r="87">
          <cell r="C87" t="str">
            <v>ENWIN Utilities Ltd. Distribution Expenses – Maintenance 2013</v>
          </cell>
          <cell r="D87" t="str">
            <v>ENWIN Utilities Ltd.</v>
          </cell>
          <cell r="E87" t="str">
            <v>Distribution Expenses – Maintenance</v>
          </cell>
          <cell r="F87">
            <v>1943930.48</v>
          </cell>
        </row>
        <row r="88">
          <cell r="C88" t="str">
            <v>ENWIN Utilities Ltd. Other Expenses 2013</v>
          </cell>
          <cell r="D88" t="str">
            <v>ENWIN Utilities Ltd.</v>
          </cell>
          <cell r="E88" t="str">
            <v>Other Expenses</v>
          </cell>
          <cell r="F88">
            <v>0</v>
          </cell>
        </row>
        <row r="89">
          <cell r="C89" t="str">
            <v>EPCOR Electricity Distribution Ontario Inc. Administrative and General Expenses 2013</v>
          </cell>
          <cell r="D89" t="str">
            <v>EPCOR Electricity Distribution Ontario Inc.</v>
          </cell>
          <cell r="E89" t="str">
            <v>Administrative and General Expenses</v>
          </cell>
          <cell r="F89">
            <v>1491638.65</v>
          </cell>
        </row>
        <row r="90">
          <cell r="C90" t="str">
            <v>EPCOR Electricity Distribution Ontario Inc. Administrative and General Expenses - Leap 2013</v>
          </cell>
          <cell r="D90" t="str">
            <v>EPCOR Electricity Distribution Ontario Inc.</v>
          </cell>
          <cell r="E90" t="str">
            <v>Administrative and General Expenses - Leap</v>
          </cell>
          <cell r="F90">
            <v>0</v>
          </cell>
        </row>
        <row r="91">
          <cell r="C91" t="str">
            <v>EPCOR Electricity Distribution Ontario Inc. Billing and Collecting 2013</v>
          </cell>
          <cell r="D91" t="str">
            <v>EPCOR Electricity Distribution Ontario Inc.</v>
          </cell>
          <cell r="E91" t="str">
            <v>Billing and Collecting</v>
          </cell>
          <cell r="F91">
            <v>1085257.55</v>
          </cell>
        </row>
        <row r="92">
          <cell r="C92" t="str">
            <v>EPCOR Electricity Distribution Ontario Inc. Community Relations 2013</v>
          </cell>
          <cell r="D92" t="str">
            <v>EPCOR Electricity Distribution Ontario Inc.</v>
          </cell>
          <cell r="E92" t="str">
            <v>Community Relations</v>
          </cell>
          <cell r="F92">
            <v>133479.48000000001</v>
          </cell>
        </row>
        <row r="93">
          <cell r="C93" t="str">
            <v>EPCOR Electricity Distribution Ontario Inc. Distribution Expenses - Operation 2013</v>
          </cell>
          <cell r="D93" t="str">
            <v>EPCOR Electricity Distribution Ontario Inc.</v>
          </cell>
          <cell r="E93" t="str">
            <v>Distribution Expenses - Operation</v>
          </cell>
          <cell r="F93">
            <v>360674.4</v>
          </cell>
        </row>
        <row r="94">
          <cell r="C94" t="str">
            <v>EPCOR Electricity Distribution Ontario Inc. Distribution Expenses – Maintenance 2013</v>
          </cell>
          <cell r="D94" t="str">
            <v>EPCOR Electricity Distribution Ontario Inc.</v>
          </cell>
          <cell r="E94" t="str">
            <v>Distribution Expenses – Maintenance</v>
          </cell>
          <cell r="F94">
            <v>1739337.83</v>
          </cell>
        </row>
        <row r="95">
          <cell r="C95" t="str">
            <v>EPCOR Electricity Distribution Ontario Inc. Other Expenses 2013</v>
          </cell>
          <cell r="D95" t="str">
            <v>EPCOR Electricity Distribution Ontario Inc.</v>
          </cell>
          <cell r="E95" t="str">
            <v>Other Expenses</v>
          </cell>
          <cell r="F95">
            <v>0</v>
          </cell>
        </row>
        <row r="96">
          <cell r="C96" t="str">
            <v>ERTH Power Corporation Administrative and General Expenses 2013</v>
          </cell>
          <cell r="D96" t="str">
            <v>ERTH Power Corporation</v>
          </cell>
          <cell r="E96" t="str">
            <v>Administrative and General Expenses</v>
          </cell>
          <cell r="F96">
            <v>3171511.47</v>
          </cell>
        </row>
        <row r="97">
          <cell r="C97" t="str">
            <v>ERTH Power Corporation Administrative and General Expenses - Leap 2013</v>
          </cell>
          <cell r="D97" t="str">
            <v>ERTH Power Corporation</v>
          </cell>
          <cell r="E97" t="str">
            <v>Administrative and General Expenses - Leap</v>
          </cell>
          <cell r="F97">
            <v>0</v>
          </cell>
        </row>
        <row r="98">
          <cell r="C98" t="str">
            <v>ERTH Power Corporation Billing and Collecting 2013</v>
          </cell>
          <cell r="D98" t="str">
            <v>ERTH Power Corporation</v>
          </cell>
          <cell r="E98" t="str">
            <v>Billing and Collecting</v>
          </cell>
          <cell r="F98">
            <v>843944.59</v>
          </cell>
        </row>
        <row r="99">
          <cell r="C99" t="str">
            <v>ERTH Power Corporation Community Relations 2013</v>
          </cell>
          <cell r="D99" t="str">
            <v>ERTH Power Corporation</v>
          </cell>
          <cell r="E99" t="str">
            <v>Community Relations</v>
          </cell>
          <cell r="F99">
            <v>68057.17</v>
          </cell>
        </row>
        <row r="100">
          <cell r="C100" t="str">
            <v>ERTH Power Corporation Distribution Expenses - Operation 2013</v>
          </cell>
          <cell r="D100" t="str">
            <v>ERTH Power Corporation</v>
          </cell>
          <cell r="E100" t="str">
            <v>Distribution Expenses - Operation</v>
          </cell>
          <cell r="F100">
            <v>160299.49</v>
          </cell>
        </row>
        <row r="101">
          <cell r="C101" t="str">
            <v>ERTH Power Corporation Distribution Expenses – Maintenance 2013</v>
          </cell>
          <cell r="D101" t="str">
            <v>ERTH Power Corporation</v>
          </cell>
          <cell r="E101" t="str">
            <v>Distribution Expenses – Maintenance</v>
          </cell>
          <cell r="F101">
            <v>595215.98</v>
          </cell>
        </row>
        <row r="102">
          <cell r="C102" t="str">
            <v>ERTH Power Corporation Other Expenses 2013</v>
          </cell>
          <cell r="D102" t="str">
            <v>ERTH Power Corporation</v>
          </cell>
          <cell r="E102" t="str">
            <v>Other Expenses</v>
          </cell>
          <cell r="F102">
            <v>0</v>
          </cell>
        </row>
        <row r="103">
          <cell r="C103" t="str">
            <v>Energy Plus Inc. Administrative and General Expenses 2013</v>
          </cell>
          <cell r="D103" t="str">
            <v>Energy Plus Inc.</v>
          </cell>
          <cell r="E103" t="str">
            <v>Administrative and General Expenses</v>
          </cell>
          <cell r="F103">
            <v>5494299</v>
          </cell>
        </row>
        <row r="104">
          <cell r="C104" t="str">
            <v>Energy Plus Inc. Administrative and General Expenses - Leap 2013</v>
          </cell>
          <cell r="D104" t="str">
            <v>Energy Plus Inc.</v>
          </cell>
          <cell r="E104" t="str">
            <v>Administrative and General Expenses - Leap</v>
          </cell>
          <cell r="F104">
            <v>0</v>
          </cell>
        </row>
        <row r="105">
          <cell r="C105" t="str">
            <v>Energy Plus Inc. Billing and Collecting 2013</v>
          </cell>
          <cell r="D105" t="str">
            <v>Energy Plus Inc.</v>
          </cell>
          <cell r="E105" t="str">
            <v>Billing and Collecting</v>
          </cell>
          <cell r="F105">
            <v>2649010</v>
          </cell>
        </row>
        <row r="106">
          <cell r="C106" t="str">
            <v>Energy Plus Inc. Community Relations 2013</v>
          </cell>
          <cell r="D106" t="str">
            <v>Energy Plus Inc.</v>
          </cell>
          <cell r="E106" t="str">
            <v>Community Relations</v>
          </cell>
          <cell r="F106">
            <v>104797</v>
          </cell>
        </row>
        <row r="107">
          <cell r="C107" t="str">
            <v>Energy Plus Inc. Distribution Expenses - Operation 2013</v>
          </cell>
          <cell r="D107" t="str">
            <v>Energy Plus Inc.</v>
          </cell>
          <cell r="E107" t="str">
            <v>Distribution Expenses - Operation</v>
          </cell>
          <cell r="F107">
            <v>3306212</v>
          </cell>
        </row>
        <row r="108">
          <cell r="C108" t="str">
            <v>Energy Plus Inc. Distribution Expenses – Maintenance 2013</v>
          </cell>
          <cell r="D108" t="str">
            <v>Energy Plus Inc.</v>
          </cell>
          <cell r="E108" t="str">
            <v>Distribution Expenses – Maintenance</v>
          </cell>
          <cell r="F108">
            <v>2121992</v>
          </cell>
        </row>
        <row r="109">
          <cell r="C109" t="str">
            <v>Energy Plus Inc. Other Expenses 2013</v>
          </cell>
          <cell r="D109" t="str">
            <v>Energy Plus Inc.</v>
          </cell>
          <cell r="E109" t="str">
            <v>Other Expenses</v>
          </cell>
          <cell r="F109">
            <v>0</v>
          </cell>
        </row>
        <row r="110">
          <cell r="C110" t="str">
            <v>Enersource Hydro Mississauga Inc. Administrative and General Expenses 2013</v>
          </cell>
          <cell r="D110" t="str">
            <v>Enersource Hydro Mississauga Inc.</v>
          </cell>
          <cell r="E110" t="str">
            <v>Administrative and General Expenses</v>
          </cell>
          <cell r="F110">
            <v>21659593.66</v>
          </cell>
        </row>
        <row r="111">
          <cell r="C111" t="str">
            <v>Enersource Hydro Mississauga Inc. Administrative and General Expenses - Leap 2013</v>
          </cell>
          <cell r="D111" t="str">
            <v>Enersource Hydro Mississauga Inc.</v>
          </cell>
          <cell r="E111" t="str">
            <v>Administrative and General Expenses - Leap</v>
          </cell>
          <cell r="F111">
            <v>0</v>
          </cell>
        </row>
        <row r="112">
          <cell r="C112" t="str">
            <v>Enersource Hydro Mississauga Inc. Billing and Collecting 2013</v>
          </cell>
          <cell r="D112" t="str">
            <v>Enersource Hydro Mississauga Inc.</v>
          </cell>
          <cell r="E112" t="str">
            <v>Billing and Collecting</v>
          </cell>
          <cell r="F112">
            <v>9181987.6500000004</v>
          </cell>
        </row>
        <row r="113">
          <cell r="C113" t="str">
            <v>Enersource Hydro Mississauga Inc. Community Relations 2013</v>
          </cell>
          <cell r="D113" t="str">
            <v>Enersource Hydro Mississauga Inc.</v>
          </cell>
          <cell r="E113" t="str">
            <v>Community Relations</v>
          </cell>
          <cell r="F113">
            <v>-26940.639999999999</v>
          </cell>
        </row>
        <row r="114">
          <cell r="C114" t="str">
            <v>Enersource Hydro Mississauga Inc. Distribution Expenses - Operation 2013</v>
          </cell>
          <cell r="D114" t="str">
            <v>Enersource Hydro Mississauga Inc.</v>
          </cell>
          <cell r="E114" t="str">
            <v>Distribution Expenses - Operation</v>
          </cell>
          <cell r="F114">
            <v>11615122.140000001</v>
          </cell>
        </row>
        <row r="115">
          <cell r="C115" t="str">
            <v>Enersource Hydro Mississauga Inc. Distribution Expenses – Maintenance 2013</v>
          </cell>
          <cell r="D115" t="str">
            <v>Enersource Hydro Mississauga Inc.</v>
          </cell>
          <cell r="E115" t="str">
            <v>Distribution Expenses – Maintenance</v>
          </cell>
          <cell r="F115">
            <v>9367022.75</v>
          </cell>
        </row>
        <row r="116">
          <cell r="C116" t="str">
            <v>Enersource Hydro Mississauga Inc. Other Expenses 2013</v>
          </cell>
          <cell r="D116" t="str">
            <v>Enersource Hydro Mississauga Inc.</v>
          </cell>
          <cell r="E116" t="str">
            <v>Other Expenses</v>
          </cell>
          <cell r="F116">
            <v>0</v>
          </cell>
        </row>
        <row r="117">
          <cell r="C117" t="str">
            <v>Entegrus Powerlines Inc. Administrative and General Expenses 2013</v>
          </cell>
          <cell r="D117" t="str">
            <v>Entegrus Powerlines Inc.</v>
          </cell>
          <cell r="E117" t="str">
            <v>Administrative and General Expenses</v>
          </cell>
          <cell r="F117">
            <v>3685359.06</v>
          </cell>
        </row>
        <row r="118">
          <cell r="C118" t="str">
            <v>Entegrus Powerlines Inc. Administrative and General Expenses - Leap 2013</v>
          </cell>
          <cell r="D118" t="str">
            <v>Entegrus Powerlines Inc.</v>
          </cell>
          <cell r="E118" t="str">
            <v>Administrative and General Expenses - Leap</v>
          </cell>
          <cell r="F118">
            <v>0</v>
          </cell>
        </row>
        <row r="119">
          <cell r="C119" t="str">
            <v>Entegrus Powerlines Inc. Billing and Collecting 2013</v>
          </cell>
          <cell r="D119" t="str">
            <v>Entegrus Powerlines Inc.</v>
          </cell>
          <cell r="E119" t="str">
            <v>Billing and Collecting</v>
          </cell>
          <cell r="F119">
            <v>2433637.2999999998</v>
          </cell>
        </row>
        <row r="120">
          <cell r="C120" t="str">
            <v>Entegrus Powerlines Inc. Community Relations 2013</v>
          </cell>
          <cell r="D120" t="str">
            <v>Entegrus Powerlines Inc.</v>
          </cell>
          <cell r="E120" t="str">
            <v>Community Relations</v>
          </cell>
          <cell r="F120">
            <v>94392.91</v>
          </cell>
        </row>
        <row r="121">
          <cell r="C121" t="str">
            <v>Entegrus Powerlines Inc. Distribution Expenses - Operation 2013</v>
          </cell>
          <cell r="D121" t="str">
            <v>Entegrus Powerlines Inc.</v>
          </cell>
          <cell r="E121" t="str">
            <v>Distribution Expenses - Operation</v>
          </cell>
          <cell r="F121">
            <v>818759.7</v>
          </cell>
        </row>
        <row r="122">
          <cell r="C122" t="str">
            <v>Entegrus Powerlines Inc. Distribution Expenses – Maintenance 2013</v>
          </cell>
          <cell r="D122" t="str">
            <v>Entegrus Powerlines Inc.</v>
          </cell>
          <cell r="E122" t="str">
            <v>Distribution Expenses – Maintenance</v>
          </cell>
          <cell r="F122">
            <v>1325593.18</v>
          </cell>
        </row>
        <row r="123">
          <cell r="C123" t="str">
            <v>Entegrus Powerlines Inc. Other Expenses 2013</v>
          </cell>
          <cell r="D123" t="str">
            <v>Entegrus Powerlines Inc.</v>
          </cell>
          <cell r="E123" t="str">
            <v>Other Expenses</v>
          </cell>
          <cell r="F123">
            <v>0</v>
          </cell>
        </row>
        <row r="124">
          <cell r="C124" t="str">
            <v>Espanola Regional Hydro Distribution Corporation Administrative and General Expenses 2013</v>
          </cell>
          <cell r="D124" t="str">
            <v>Espanola Regional Hydro Distribution Corporation</v>
          </cell>
          <cell r="E124" t="str">
            <v>Administrative and General Expenses</v>
          </cell>
          <cell r="F124">
            <v>336443</v>
          </cell>
        </row>
        <row r="125">
          <cell r="C125" t="str">
            <v>Espanola Regional Hydro Distribution Corporation Administrative and General Expenses - Leap 2013</v>
          </cell>
          <cell r="D125" t="str">
            <v>Espanola Regional Hydro Distribution Corporation</v>
          </cell>
          <cell r="E125" t="str">
            <v>Administrative and General Expenses - Leap</v>
          </cell>
          <cell r="F125">
            <v>2000</v>
          </cell>
        </row>
        <row r="126">
          <cell r="C126" t="str">
            <v>Espanola Regional Hydro Distribution Corporation Billing and Collecting 2013</v>
          </cell>
          <cell r="D126" t="str">
            <v>Espanola Regional Hydro Distribution Corporation</v>
          </cell>
          <cell r="E126" t="str">
            <v>Billing and Collecting</v>
          </cell>
          <cell r="F126">
            <v>291226.78000000003</v>
          </cell>
        </row>
        <row r="127">
          <cell r="C127" t="str">
            <v>Espanola Regional Hydro Distribution Corporation Community Relations 2013</v>
          </cell>
          <cell r="D127" t="str">
            <v>Espanola Regional Hydro Distribution Corporation</v>
          </cell>
          <cell r="E127" t="str">
            <v>Community Relations</v>
          </cell>
          <cell r="F127">
            <v>0</v>
          </cell>
        </row>
        <row r="128">
          <cell r="C128" t="str">
            <v>Espanola Regional Hydro Distribution Corporation Distribution Expenses - Operation 2013</v>
          </cell>
          <cell r="D128" t="str">
            <v>Espanola Regional Hydro Distribution Corporation</v>
          </cell>
          <cell r="E128" t="str">
            <v>Distribution Expenses - Operation</v>
          </cell>
          <cell r="F128">
            <v>258617.3</v>
          </cell>
        </row>
        <row r="129">
          <cell r="C129" t="str">
            <v>Espanola Regional Hydro Distribution Corporation Distribution Expenses – Maintenance 2013</v>
          </cell>
          <cell r="D129" t="str">
            <v>Espanola Regional Hydro Distribution Corporation</v>
          </cell>
          <cell r="E129" t="str">
            <v>Distribution Expenses – Maintenance</v>
          </cell>
          <cell r="F129">
            <v>411413.55</v>
          </cell>
        </row>
        <row r="130">
          <cell r="C130" t="str">
            <v>Espanola Regional Hydro Distribution Corporation Other Expenses 2013</v>
          </cell>
          <cell r="D130" t="str">
            <v>Espanola Regional Hydro Distribution Corporation</v>
          </cell>
          <cell r="E130" t="str">
            <v>Other Expenses</v>
          </cell>
          <cell r="F130">
            <v>0</v>
          </cell>
        </row>
        <row r="131">
          <cell r="C131" t="str">
            <v>Essex Powerlines Corporation Administrative and General Expenses 2013</v>
          </cell>
          <cell r="D131" t="str">
            <v>Essex Powerlines Corporation</v>
          </cell>
          <cell r="E131" t="str">
            <v>Administrative and General Expenses</v>
          </cell>
          <cell r="F131">
            <v>2241958.9700000002</v>
          </cell>
        </row>
        <row r="132">
          <cell r="C132" t="str">
            <v>Essex Powerlines Corporation Administrative and General Expenses - Leap 2013</v>
          </cell>
          <cell r="D132" t="str">
            <v>Essex Powerlines Corporation</v>
          </cell>
          <cell r="E132" t="str">
            <v>Administrative and General Expenses - Leap</v>
          </cell>
          <cell r="F132">
            <v>0</v>
          </cell>
        </row>
        <row r="133">
          <cell r="C133" t="str">
            <v>Essex Powerlines Corporation Billing and Collecting 2013</v>
          </cell>
          <cell r="D133" t="str">
            <v>Essex Powerlines Corporation</v>
          </cell>
          <cell r="E133" t="str">
            <v>Billing and Collecting</v>
          </cell>
          <cell r="F133">
            <v>1174567.96</v>
          </cell>
        </row>
        <row r="134">
          <cell r="C134" t="str">
            <v>Essex Powerlines Corporation Community Relations 2013</v>
          </cell>
          <cell r="D134" t="str">
            <v>Essex Powerlines Corporation</v>
          </cell>
          <cell r="E134" t="str">
            <v>Community Relations</v>
          </cell>
          <cell r="F134">
            <v>7145.61</v>
          </cell>
        </row>
        <row r="135">
          <cell r="C135" t="str">
            <v>Essex Powerlines Corporation Distribution Expenses - Operation 2013</v>
          </cell>
          <cell r="D135" t="str">
            <v>Essex Powerlines Corporation</v>
          </cell>
          <cell r="E135" t="str">
            <v>Distribution Expenses - Operation</v>
          </cell>
          <cell r="F135">
            <v>1029173.96</v>
          </cell>
        </row>
        <row r="136">
          <cell r="C136" t="str">
            <v>Essex Powerlines Corporation Distribution Expenses – Maintenance 2013</v>
          </cell>
          <cell r="D136" t="str">
            <v>Essex Powerlines Corporation</v>
          </cell>
          <cell r="E136" t="str">
            <v>Distribution Expenses – Maintenance</v>
          </cell>
          <cell r="F136">
            <v>1740449.99</v>
          </cell>
        </row>
        <row r="137">
          <cell r="C137" t="str">
            <v>Essex Powerlines Corporation Other Expenses 2013</v>
          </cell>
          <cell r="D137" t="str">
            <v>Essex Powerlines Corporation</v>
          </cell>
          <cell r="E137" t="str">
            <v>Other Expenses</v>
          </cell>
          <cell r="F137">
            <v>0</v>
          </cell>
        </row>
        <row r="138">
          <cell r="C138" t="str">
            <v>Festival Hydro Inc. Administrative and General Expenses 2013</v>
          </cell>
          <cell r="D138" t="str">
            <v>Festival Hydro Inc.</v>
          </cell>
          <cell r="E138" t="str">
            <v>Administrative and General Expenses</v>
          </cell>
          <cell r="F138">
            <v>1607698</v>
          </cell>
        </row>
        <row r="139">
          <cell r="C139" t="str">
            <v>Festival Hydro Inc. Administrative and General Expenses - Leap 2013</v>
          </cell>
          <cell r="D139" t="str">
            <v>Festival Hydro Inc.</v>
          </cell>
          <cell r="E139" t="str">
            <v>Administrative and General Expenses - Leap</v>
          </cell>
          <cell r="F139">
            <v>11533</v>
          </cell>
        </row>
        <row r="140">
          <cell r="C140" t="str">
            <v>Festival Hydro Inc. Billing and Collecting 2013</v>
          </cell>
          <cell r="D140" t="str">
            <v>Festival Hydro Inc.</v>
          </cell>
          <cell r="E140" t="str">
            <v>Billing and Collecting</v>
          </cell>
          <cell r="F140">
            <v>893996</v>
          </cell>
        </row>
        <row r="141">
          <cell r="C141" t="str">
            <v>Festival Hydro Inc. Community Relations 2013</v>
          </cell>
          <cell r="D141" t="str">
            <v>Festival Hydro Inc.</v>
          </cell>
          <cell r="E141" t="str">
            <v>Community Relations</v>
          </cell>
          <cell r="F141">
            <v>11931</v>
          </cell>
        </row>
        <row r="142">
          <cell r="C142" t="str">
            <v>Festival Hydro Inc. Distribution Expenses - Operation 2013</v>
          </cell>
          <cell r="D142" t="str">
            <v>Festival Hydro Inc.</v>
          </cell>
          <cell r="E142" t="str">
            <v>Distribution Expenses - Operation</v>
          </cell>
          <cell r="F142">
            <v>660638</v>
          </cell>
        </row>
        <row r="143">
          <cell r="C143" t="str">
            <v>Festival Hydro Inc. Distribution Expenses – Maintenance 2013</v>
          </cell>
          <cell r="D143" t="str">
            <v>Festival Hydro Inc.</v>
          </cell>
          <cell r="E143" t="str">
            <v>Distribution Expenses – Maintenance</v>
          </cell>
          <cell r="F143">
            <v>1541600</v>
          </cell>
        </row>
        <row r="144">
          <cell r="C144" t="str">
            <v>Festival Hydro Inc. Other Expenses 2013</v>
          </cell>
          <cell r="D144" t="str">
            <v>Festival Hydro Inc.</v>
          </cell>
          <cell r="E144" t="str">
            <v>Other Expenses</v>
          </cell>
          <cell r="F144">
            <v>0</v>
          </cell>
        </row>
        <row r="145">
          <cell r="C145" t="str">
            <v>Fort Frances Power Corporation Administrative and General Expenses 2013</v>
          </cell>
          <cell r="D145" t="str">
            <v>Fort Frances Power Corporation</v>
          </cell>
          <cell r="E145" t="str">
            <v>Administrative and General Expenses</v>
          </cell>
          <cell r="F145">
            <v>751976.92</v>
          </cell>
        </row>
        <row r="146">
          <cell r="C146" t="str">
            <v>Fort Frances Power Corporation Administrative and General Expenses - Leap 2013</v>
          </cell>
          <cell r="D146" t="str">
            <v>Fort Frances Power Corporation</v>
          </cell>
          <cell r="E146" t="str">
            <v>Administrative and General Expenses - Leap</v>
          </cell>
          <cell r="F146">
            <v>2000</v>
          </cell>
        </row>
        <row r="147">
          <cell r="C147" t="str">
            <v>Fort Frances Power Corporation Billing and Collecting 2013</v>
          </cell>
          <cell r="D147" t="str">
            <v>Fort Frances Power Corporation</v>
          </cell>
          <cell r="E147" t="str">
            <v>Billing and Collecting</v>
          </cell>
          <cell r="F147">
            <v>255945.84</v>
          </cell>
        </row>
        <row r="148">
          <cell r="C148" t="str">
            <v>Fort Frances Power Corporation Community Relations 2013</v>
          </cell>
          <cell r="D148" t="str">
            <v>Fort Frances Power Corporation</v>
          </cell>
          <cell r="E148" t="str">
            <v>Community Relations</v>
          </cell>
          <cell r="F148">
            <v>5977.74</v>
          </cell>
        </row>
        <row r="149">
          <cell r="C149" t="str">
            <v>Fort Frances Power Corporation Distribution Expenses - Operation 2013</v>
          </cell>
          <cell r="D149" t="str">
            <v>Fort Frances Power Corporation</v>
          </cell>
          <cell r="E149" t="str">
            <v>Distribution Expenses - Operation</v>
          </cell>
          <cell r="F149">
            <v>213850.91</v>
          </cell>
        </row>
        <row r="150">
          <cell r="C150" t="str">
            <v>Fort Frances Power Corporation Distribution Expenses – Maintenance 2013</v>
          </cell>
          <cell r="D150" t="str">
            <v>Fort Frances Power Corporation</v>
          </cell>
          <cell r="E150" t="str">
            <v>Distribution Expenses – Maintenance</v>
          </cell>
          <cell r="F150">
            <v>377219.23</v>
          </cell>
        </row>
        <row r="151">
          <cell r="C151" t="str">
            <v>Fort Frances Power Corporation Other Expenses 2013</v>
          </cell>
          <cell r="D151" t="str">
            <v>Fort Frances Power Corporation</v>
          </cell>
          <cell r="E151" t="str">
            <v>Other Expenses</v>
          </cell>
          <cell r="F151">
            <v>0</v>
          </cell>
        </row>
        <row r="152">
          <cell r="C152" t="str">
            <v>Greater Sudbury Hydro Inc. Administrative and General Expenses 2013</v>
          </cell>
          <cell r="D152" t="str">
            <v>Greater Sudbury Hydro Inc.</v>
          </cell>
          <cell r="E152" t="str">
            <v>Administrative and General Expenses</v>
          </cell>
          <cell r="F152">
            <v>4378775.55</v>
          </cell>
        </row>
        <row r="153">
          <cell r="C153" t="str">
            <v>Greater Sudbury Hydro Inc. Administrative and General Expenses - Leap 2013</v>
          </cell>
          <cell r="D153" t="str">
            <v>Greater Sudbury Hydro Inc.</v>
          </cell>
          <cell r="E153" t="str">
            <v>Administrative and General Expenses - Leap</v>
          </cell>
          <cell r="F153">
            <v>27000</v>
          </cell>
        </row>
        <row r="154">
          <cell r="C154" t="str">
            <v>Greater Sudbury Hydro Inc. Billing and Collecting 2013</v>
          </cell>
          <cell r="D154" t="str">
            <v>Greater Sudbury Hydro Inc.</v>
          </cell>
          <cell r="E154" t="str">
            <v>Billing and Collecting</v>
          </cell>
          <cell r="F154">
            <v>1980115.83</v>
          </cell>
        </row>
        <row r="155">
          <cell r="C155" t="str">
            <v>Greater Sudbury Hydro Inc. Community Relations 2013</v>
          </cell>
          <cell r="D155" t="str">
            <v>Greater Sudbury Hydro Inc.</v>
          </cell>
          <cell r="E155" t="str">
            <v>Community Relations</v>
          </cell>
          <cell r="F155">
            <v>840474.3</v>
          </cell>
        </row>
        <row r="156">
          <cell r="C156" t="str">
            <v>Greater Sudbury Hydro Inc. Distribution Expenses - Operation 2013</v>
          </cell>
          <cell r="D156" t="str">
            <v>Greater Sudbury Hydro Inc.</v>
          </cell>
          <cell r="E156" t="str">
            <v>Distribution Expenses - Operation</v>
          </cell>
          <cell r="F156">
            <v>4524009.5599999996</v>
          </cell>
        </row>
        <row r="157">
          <cell r="C157" t="str">
            <v>Greater Sudbury Hydro Inc. Distribution Expenses – Maintenance 2013</v>
          </cell>
          <cell r="D157" t="str">
            <v>Greater Sudbury Hydro Inc.</v>
          </cell>
          <cell r="E157" t="str">
            <v>Distribution Expenses – Maintenance</v>
          </cell>
          <cell r="F157">
            <v>2254272.2999999998</v>
          </cell>
        </row>
        <row r="158">
          <cell r="C158" t="str">
            <v>Greater Sudbury Hydro Inc. Other Expenses 2013</v>
          </cell>
          <cell r="D158" t="str">
            <v>Greater Sudbury Hydro Inc.</v>
          </cell>
          <cell r="E158" t="str">
            <v>Other Expenses</v>
          </cell>
          <cell r="F158">
            <v>0</v>
          </cell>
        </row>
        <row r="159">
          <cell r="C159" t="str">
            <v>Grimsby Power Incorporated Administrative and General Expenses 2013</v>
          </cell>
          <cell r="D159" t="str">
            <v>Grimsby Power Incorporated</v>
          </cell>
          <cell r="E159" t="str">
            <v>Administrative and General Expenses</v>
          </cell>
          <cell r="F159">
            <v>1279081.57</v>
          </cell>
        </row>
        <row r="160">
          <cell r="C160" t="str">
            <v>Grimsby Power Incorporated Administrative and General Expenses - Leap 2013</v>
          </cell>
          <cell r="D160" t="str">
            <v>Grimsby Power Incorporated</v>
          </cell>
          <cell r="E160" t="str">
            <v>Administrative and General Expenses - Leap</v>
          </cell>
          <cell r="F160">
            <v>4887.2299999999996</v>
          </cell>
        </row>
        <row r="161">
          <cell r="C161" t="str">
            <v>Grimsby Power Incorporated Billing and Collecting 2013</v>
          </cell>
          <cell r="D161" t="str">
            <v>Grimsby Power Incorporated</v>
          </cell>
          <cell r="E161" t="str">
            <v>Billing and Collecting</v>
          </cell>
          <cell r="F161">
            <v>522998.31</v>
          </cell>
        </row>
        <row r="162">
          <cell r="C162" t="str">
            <v>Grimsby Power Incorporated Community Relations 2013</v>
          </cell>
          <cell r="D162" t="str">
            <v>Grimsby Power Incorporated</v>
          </cell>
          <cell r="E162" t="str">
            <v>Community Relations</v>
          </cell>
          <cell r="F162">
            <v>246.42</v>
          </cell>
        </row>
        <row r="163">
          <cell r="C163" t="str">
            <v>Grimsby Power Incorporated Distribution Expenses - Operation 2013</v>
          </cell>
          <cell r="D163" t="str">
            <v>Grimsby Power Incorporated</v>
          </cell>
          <cell r="E163" t="str">
            <v>Distribution Expenses - Operation</v>
          </cell>
          <cell r="F163">
            <v>411622.87</v>
          </cell>
        </row>
        <row r="164">
          <cell r="C164" t="str">
            <v>Grimsby Power Incorporated Distribution Expenses – Maintenance 2013</v>
          </cell>
          <cell r="D164" t="str">
            <v>Grimsby Power Incorporated</v>
          </cell>
          <cell r="E164" t="str">
            <v>Distribution Expenses – Maintenance</v>
          </cell>
          <cell r="F164">
            <v>726933.58</v>
          </cell>
        </row>
        <row r="165">
          <cell r="C165" t="str">
            <v>Grimsby Power Incorporated Other Expenses 2013</v>
          </cell>
          <cell r="D165" t="str">
            <v>Grimsby Power Incorporated</v>
          </cell>
          <cell r="E165" t="str">
            <v>Other Expenses</v>
          </cell>
          <cell r="F165">
            <v>0</v>
          </cell>
        </row>
        <row r="166">
          <cell r="C166" t="str">
            <v>Guelph Hydro Electric Systems Inc. Administrative and General Expenses 2013</v>
          </cell>
          <cell r="D166" t="str">
            <v>Guelph Hydro Electric Systems Inc.</v>
          </cell>
          <cell r="E166" t="str">
            <v>Administrative and General Expenses</v>
          </cell>
          <cell r="F166">
            <v>5008758.6399999997</v>
          </cell>
        </row>
        <row r="167">
          <cell r="C167" t="str">
            <v>Guelph Hydro Electric Systems Inc. Administrative and General Expenses - Leap 2013</v>
          </cell>
          <cell r="D167" t="str">
            <v>Guelph Hydro Electric Systems Inc.</v>
          </cell>
          <cell r="E167" t="str">
            <v>Administrative and General Expenses - Leap</v>
          </cell>
          <cell r="F167">
            <v>0</v>
          </cell>
        </row>
        <row r="168">
          <cell r="C168" t="str">
            <v>Guelph Hydro Electric Systems Inc. Billing and Collecting 2013</v>
          </cell>
          <cell r="D168" t="str">
            <v>Guelph Hydro Electric Systems Inc.</v>
          </cell>
          <cell r="E168" t="str">
            <v>Billing and Collecting</v>
          </cell>
          <cell r="F168">
            <v>2792596.31</v>
          </cell>
        </row>
        <row r="169">
          <cell r="C169" t="str">
            <v>Guelph Hydro Electric Systems Inc. Community Relations 2013</v>
          </cell>
          <cell r="D169" t="str">
            <v>Guelph Hydro Electric Systems Inc.</v>
          </cell>
          <cell r="E169" t="str">
            <v>Community Relations</v>
          </cell>
          <cell r="F169">
            <v>31493.9</v>
          </cell>
        </row>
        <row r="170">
          <cell r="C170" t="str">
            <v>Guelph Hydro Electric Systems Inc. Distribution Expenses - Operation 2013</v>
          </cell>
          <cell r="D170" t="str">
            <v>Guelph Hydro Electric Systems Inc.</v>
          </cell>
          <cell r="E170" t="str">
            <v>Distribution Expenses - Operation</v>
          </cell>
          <cell r="F170">
            <v>3818691.87</v>
          </cell>
        </row>
        <row r="171">
          <cell r="C171" t="str">
            <v>Guelph Hydro Electric Systems Inc. Distribution Expenses – Maintenance 2013</v>
          </cell>
          <cell r="D171" t="str">
            <v>Guelph Hydro Electric Systems Inc.</v>
          </cell>
          <cell r="E171" t="str">
            <v>Distribution Expenses – Maintenance</v>
          </cell>
          <cell r="F171">
            <v>1522912.13</v>
          </cell>
        </row>
        <row r="172">
          <cell r="C172" t="str">
            <v>Guelph Hydro Electric Systems Inc. Other Expenses 2013</v>
          </cell>
          <cell r="D172" t="str">
            <v>Guelph Hydro Electric Systems Inc.</v>
          </cell>
          <cell r="E172" t="str">
            <v>Other Expenses</v>
          </cell>
          <cell r="F172">
            <v>0</v>
          </cell>
        </row>
        <row r="173">
          <cell r="C173" t="str">
            <v>Haldimand County Hydro Inc. Administrative and General Expenses 2013</v>
          </cell>
          <cell r="D173" t="str">
            <v>Haldimand County Hydro Inc.</v>
          </cell>
          <cell r="E173" t="str">
            <v>Administrative and General Expenses</v>
          </cell>
          <cell r="F173">
            <v>1973755.25</v>
          </cell>
        </row>
        <row r="174">
          <cell r="C174" t="str">
            <v>Haldimand County Hydro Inc. Administrative and General Expenses - Leap 2013</v>
          </cell>
          <cell r="D174" t="str">
            <v>Haldimand County Hydro Inc.</v>
          </cell>
          <cell r="E174" t="str">
            <v>Administrative and General Expenses - Leap</v>
          </cell>
          <cell r="F174">
            <v>16500</v>
          </cell>
        </row>
        <row r="175">
          <cell r="C175" t="str">
            <v>Haldimand County Hydro Inc. Billing and Collecting 2013</v>
          </cell>
          <cell r="D175" t="str">
            <v>Haldimand County Hydro Inc.</v>
          </cell>
          <cell r="E175" t="str">
            <v>Billing and Collecting</v>
          </cell>
          <cell r="F175">
            <v>1867865.32</v>
          </cell>
        </row>
        <row r="176">
          <cell r="C176" t="str">
            <v>Haldimand County Hydro Inc. Community Relations 2013</v>
          </cell>
          <cell r="D176" t="str">
            <v>Haldimand County Hydro Inc.</v>
          </cell>
          <cell r="E176" t="str">
            <v>Community Relations</v>
          </cell>
          <cell r="F176">
            <v>143208.38</v>
          </cell>
        </row>
        <row r="177">
          <cell r="C177" t="str">
            <v>Haldimand County Hydro Inc. Distribution Expenses - Operation 2013</v>
          </cell>
          <cell r="D177" t="str">
            <v>Haldimand County Hydro Inc.</v>
          </cell>
          <cell r="E177" t="str">
            <v>Distribution Expenses - Operation</v>
          </cell>
          <cell r="F177">
            <v>2057728.89</v>
          </cell>
        </row>
        <row r="178">
          <cell r="C178" t="str">
            <v>Haldimand County Hydro Inc. Distribution Expenses – Maintenance 2013</v>
          </cell>
          <cell r="D178" t="str">
            <v>Haldimand County Hydro Inc.</v>
          </cell>
          <cell r="E178" t="str">
            <v>Distribution Expenses – Maintenance</v>
          </cell>
          <cell r="F178">
            <v>2315368.9700000002</v>
          </cell>
        </row>
        <row r="179">
          <cell r="C179" t="str">
            <v>Haldimand County Hydro Inc. Other Expenses 2013</v>
          </cell>
          <cell r="D179" t="str">
            <v>Haldimand County Hydro Inc.</v>
          </cell>
          <cell r="E179" t="str">
            <v>Other Expenses</v>
          </cell>
          <cell r="F179">
            <v>0</v>
          </cell>
        </row>
        <row r="180">
          <cell r="C180" t="str">
            <v>Halton Hills Hydro Inc. Administrative and General Expenses 2013</v>
          </cell>
          <cell r="D180" t="str">
            <v>Halton Hills Hydro Inc.</v>
          </cell>
          <cell r="E180" t="str">
            <v>Administrative and General Expenses</v>
          </cell>
          <cell r="F180">
            <v>2036641</v>
          </cell>
        </row>
        <row r="181">
          <cell r="C181" t="str">
            <v>Halton Hills Hydro Inc. Administrative and General Expenses - Leap 2013</v>
          </cell>
          <cell r="D181" t="str">
            <v>Halton Hills Hydro Inc.</v>
          </cell>
          <cell r="E181" t="str">
            <v>Administrative and General Expenses - Leap</v>
          </cell>
          <cell r="F181">
            <v>0</v>
          </cell>
        </row>
        <row r="182">
          <cell r="C182" t="str">
            <v>Halton Hills Hydro Inc. Billing and Collecting 2013</v>
          </cell>
          <cell r="D182" t="str">
            <v>Halton Hills Hydro Inc.</v>
          </cell>
          <cell r="E182" t="str">
            <v>Billing and Collecting</v>
          </cell>
          <cell r="F182">
            <v>1072259</v>
          </cell>
        </row>
        <row r="183">
          <cell r="C183" t="str">
            <v>Halton Hills Hydro Inc. Community Relations 2013</v>
          </cell>
          <cell r="D183" t="str">
            <v>Halton Hills Hydro Inc.</v>
          </cell>
          <cell r="E183" t="str">
            <v>Community Relations</v>
          </cell>
          <cell r="F183">
            <v>0</v>
          </cell>
        </row>
        <row r="184">
          <cell r="C184" t="str">
            <v>Halton Hills Hydro Inc. Distribution Expenses - Operation 2013</v>
          </cell>
          <cell r="D184" t="str">
            <v>Halton Hills Hydro Inc.</v>
          </cell>
          <cell r="E184" t="str">
            <v>Distribution Expenses - Operation</v>
          </cell>
          <cell r="F184">
            <v>797619</v>
          </cell>
        </row>
        <row r="185">
          <cell r="C185" t="str">
            <v>Halton Hills Hydro Inc. Distribution Expenses – Maintenance 2013</v>
          </cell>
          <cell r="D185" t="str">
            <v>Halton Hills Hydro Inc.</v>
          </cell>
          <cell r="E185" t="str">
            <v>Distribution Expenses – Maintenance</v>
          </cell>
          <cell r="F185">
            <v>1905957</v>
          </cell>
        </row>
        <row r="186">
          <cell r="C186" t="str">
            <v>Halton Hills Hydro Inc. Other Expenses 2013</v>
          </cell>
          <cell r="D186" t="str">
            <v>Halton Hills Hydro Inc.</v>
          </cell>
          <cell r="E186" t="str">
            <v>Other Expenses</v>
          </cell>
          <cell r="F186">
            <v>0</v>
          </cell>
        </row>
        <row r="187">
          <cell r="C187" t="str">
            <v>Hearst Power Distribution Company Limited Administrative and General Expenses 2013</v>
          </cell>
          <cell r="D187" t="str">
            <v>Hearst Power Distribution Company Limited</v>
          </cell>
          <cell r="E187" t="str">
            <v>Administrative and General Expenses</v>
          </cell>
          <cell r="F187">
            <v>159851.68</v>
          </cell>
        </row>
        <row r="188">
          <cell r="C188" t="str">
            <v>Hearst Power Distribution Company Limited Administrative and General Expenses - Leap 2013</v>
          </cell>
          <cell r="D188" t="str">
            <v>Hearst Power Distribution Company Limited</v>
          </cell>
          <cell r="E188" t="str">
            <v>Administrative and General Expenses - Leap</v>
          </cell>
          <cell r="F188">
            <v>0</v>
          </cell>
        </row>
        <row r="189">
          <cell r="C189" t="str">
            <v>Hearst Power Distribution Company Limited Billing and Collecting 2013</v>
          </cell>
          <cell r="D189" t="str">
            <v>Hearst Power Distribution Company Limited</v>
          </cell>
          <cell r="E189" t="str">
            <v>Billing and Collecting</v>
          </cell>
          <cell r="F189">
            <v>179761.9</v>
          </cell>
        </row>
        <row r="190">
          <cell r="C190" t="str">
            <v>Hearst Power Distribution Company Limited Community Relations 2013</v>
          </cell>
          <cell r="D190" t="str">
            <v>Hearst Power Distribution Company Limited</v>
          </cell>
          <cell r="E190" t="str">
            <v>Community Relations</v>
          </cell>
          <cell r="F190">
            <v>0</v>
          </cell>
        </row>
        <row r="191">
          <cell r="C191" t="str">
            <v>Hearst Power Distribution Company Limited Distribution Expenses - Operation 2013</v>
          </cell>
          <cell r="D191" t="str">
            <v>Hearst Power Distribution Company Limited</v>
          </cell>
          <cell r="E191" t="str">
            <v>Distribution Expenses - Operation</v>
          </cell>
          <cell r="F191">
            <v>123186.85</v>
          </cell>
        </row>
        <row r="192">
          <cell r="C192" t="str">
            <v>Hearst Power Distribution Company Limited Distribution Expenses – Maintenance 2013</v>
          </cell>
          <cell r="D192" t="str">
            <v>Hearst Power Distribution Company Limited</v>
          </cell>
          <cell r="E192" t="str">
            <v>Distribution Expenses – Maintenance</v>
          </cell>
          <cell r="F192">
            <v>356254.22</v>
          </cell>
        </row>
        <row r="193">
          <cell r="C193" t="str">
            <v>Hearst Power Distribution Company Limited Other Expenses 2013</v>
          </cell>
          <cell r="D193" t="str">
            <v>Hearst Power Distribution Company Limited</v>
          </cell>
          <cell r="E193" t="str">
            <v>Other Expenses</v>
          </cell>
          <cell r="F193">
            <v>0</v>
          </cell>
        </row>
        <row r="194">
          <cell r="C194" t="str">
            <v>Horizon Utilities Corporation Administrative and General Expenses 2013</v>
          </cell>
          <cell r="D194" t="str">
            <v>Horizon Utilities Corporation</v>
          </cell>
          <cell r="E194" t="str">
            <v>Administrative and General Expenses</v>
          </cell>
          <cell r="F194">
            <v>14466571.48</v>
          </cell>
        </row>
        <row r="195">
          <cell r="C195" t="str">
            <v>Horizon Utilities Corporation Administrative and General Expenses - Leap 2013</v>
          </cell>
          <cell r="D195" t="str">
            <v>Horizon Utilities Corporation</v>
          </cell>
          <cell r="E195" t="str">
            <v>Administrative and General Expenses - Leap</v>
          </cell>
          <cell r="F195">
            <v>0</v>
          </cell>
        </row>
        <row r="196">
          <cell r="C196" t="str">
            <v>Horizon Utilities Corporation Billing and Collecting 2013</v>
          </cell>
          <cell r="D196" t="str">
            <v>Horizon Utilities Corporation</v>
          </cell>
          <cell r="E196" t="str">
            <v>Billing and Collecting</v>
          </cell>
          <cell r="F196">
            <v>9022691.9700000007</v>
          </cell>
        </row>
        <row r="197">
          <cell r="C197" t="str">
            <v>Horizon Utilities Corporation Community Relations 2013</v>
          </cell>
          <cell r="D197" t="str">
            <v>Horizon Utilities Corporation</v>
          </cell>
          <cell r="E197" t="str">
            <v>Community Relations</v>
          </cell>
          <cell r="F197">
            <v>0</v>
          </cell>
        </row>
        <row r="198">
          <cell r="C198" t="str">
            <v>Horizon Utilities Corporation Distribution Expenses - Operation 2013</v>
          </cell>
          <cell r="D198" t="str">
            <v>Horizon Utilities Corporation</v>
          </cell>
          <cell r="E198" t="str">
            <v>Distribution Expenses - Operation</v>
          </cell>
          <cell r="F198">
            <v>24353826.890000001</v>
          </cell>
        </row>
        <row r="199">
          <cell r="C199" t="str">
            <v>Horizon Utilities Corporation Distribution Expenses – Maintenance 2013</v>
          </cell>
          <cell r="D199" t="str">
            <v>Horizon Utilities Corporation</v>
          </cell>
          <cell r="E199" t="str">
            <v>Distribution Expenses – Maintenance</v>
          </cell>
          <cell r="F199">
            <v>3400948.97</v>
          </cell>
        </row>
        <row r="200">
          <cell r="C200" t="str">
            <v>Horizon Utilities Corporation Other Expenses 2013</v>
          </cell>
          <cell r="D200" t="str">
            <v>Horizon Utilities Corporation</v>
          </cell>
          <cell r="E200" t="str">
            <v>Other Expenses</v>
          </cell>
          <cell r="F200">
            <v>0</v>
          </cell>
        </row>
        <row r="201">
          <cell r="C201" t="str">
            <v>Hydro 2000 Inc. Administrative and General Expenses 2013</v>
          </cell>
          <cell r="D201" t="str">
            <v>Hydro 2000 Inc.</v>
          </cell>
          <cell r="E201" t="str">
            <v>Administrative and General Expenses</v>
          </cell>
          <cell r="F201">
            <v>206472.53</v>
          </cell>
        </row>
        <row r="202">
          <cell r="C202" t="str">
            <v>Hydro 2000 Inc. Administrative and General Expenses - Leap 2013</v>
          </cell>
          <cell r="D202" t="str">
            <v>Hydro 2000 Inc.</v>
          </cell>
          <cell r="E202" t="str">
            <v>Administrative and General Expenses - Leap</v>
          </cell>
          <cell r="F202">
            <v>0</v>
          </cell>
        </row>
        <row r="203">
          <cell r="C203" t="str">
            <v>Hydro 2000 Inc. Billing and Collecting 2013</v>
          </cell>
          <cell r="D203" t="str">
            <v>Hydro 2000 Inc.</v>
          </cell>
          <cell r="E203" t="str">
            <v>Billing and Collecting</v>
          </cell>
          <cell r="F203">
            <v>142612.54</v>
          </cell>
        </row>
        <row r="204">
          <cell r="C204" t="str">
            <v>Hydro 2000 Inc. Community Relations 2013</v>
          </cell>
          <cell r="D204" t="str">
            <v>Hydro 2000 Inc.</v>
          </cell>
          <cell r="E204" t="str">
            <v>Community Relations</v>
          </cell>
          <cell r="F204">
            <v>0</v>
          </cell>
        </row>
        <row r="205">
          <cell r="C205" t="str">
            <v>Hydro 2000 Inc. Distribution Expenses - Operation 2013</v>
          </cell>
          <cell r="D205" t="str">
            <v>Hydro 2000 Inc.</v>
          </cell>
          <cell r="E205" t="str">
            <v>Distribution Expenses - Operation</v>
          </cell>
          <cell r="F205">
            <v>8074.22</v>
          </cell>
        </row>
        <row r="206">
          <cell r="C206" t="str">
            <v>Hydro 2000 Inc. Distribution Expenses – Maintenance 2013</v>
          </cell>
          <cell r="D206" t="str">
            <v>Hydro 2000 Inc.</v>
          </cell>
          <cell r="E206" t="str">
            <v>Distribution Expenses – Maintenance</v>
          </cell>
          <cell r="F206">
            <v>65533.56</v>
          </cell>
        </row>
        <row r="207">
          <cell r="C207" t="str">
            <v>Hydro 2000 Inc. Other Expenses 2013</v>
          </cell>
          <cell r="D207" t="str">
            <v>Hydro 2000 Inc.</v>
          </cell>
          <cell r="E207" t="str">
            <v>Other Expenses</v>
          </cell>
          <cell r="F207">
            <v>0</v>
          </cell>
        </row>
        <row r="208">
          <cell r="C208" t="str">
            <v>Hydro Hawkesbury Inc. Administrative and General Expenses 2013</v>
          </cell>
          <cell r="D208" t="str">
            <v>Hydro Hawkesbury Inc.</v>
          </cell>
          <cell r="E208" t="str">
            <v>Administrative and General Expenses</v>
          </cell>
          <cell r="F208">
            <v>403558.61</v>
          </cell>
        </row>
        <row r="209">
          <cell r="C209" t="str">
            <v>Hydro Hawkesbury Inc. Administrative and General Expenses - Leap 2013</v>
          </cell>
          <cell r="D209" t="str">
            <v>Hydro Hawkesbury Inc.</v>
          </cell>
          <cell r="E209" t="str">
            <v>Administrative and General Expenses - Leap</v>
          </cell>
          <cell r="F209">
            <v>2000</v>
          </cell>
        </row>
        <row r="210">
          <cell r="C210" t="str">
            <v>Hydro Hawkesbury Inc. Billing and Collecting 2013</v>
          </cell>
          <cell r="D210" t="str">
            <v>Hydro Hawkesbury Inc.</v>
          </cell>
          <cell r="E210" t="str">
            <v>Billing and Collecting</v>
          </cell>
          <cell r="F210">
            <v>347731.37</v>
          </cell>
        </row>
        <row r="211">
          <cell r="C211" t="str">
            <v>Hydro Hawkesbury Inc. Community Relations 2013</v>
          </cell>
          <cell r="D211" t="str">
            <v>Hydro Hawkesbury Inc.</v>
          </cell>
          <cell r="E211" t="str">
            <v>Community Relations</v>
          </cell>
          <cell r="F211">
            <v>0</v>
          </cell>
        </row>
        <row r="212">
          <cell r="C212" t="str">
            <v>Hydro Hawkesbury Inc. Distribution Expenses - Operation 2013</v>
          </cell>
          <cell r="D212" t="str">
            <v>Hydro Hawkesbury Inc.</v>
          </cell>
          <cell r="E212" t="str">
            <v>Distribution Expenses - Operation</v>
          </cell>
          <cell r="F212">
            <v>74386.64</v>
          </cell>
        </row>
        <row r="213">
          <cell r="C213" t="str">
            <v>Hydro Hawkesbury Inc. Distribution Expenses – Maintenance 2013</v>
          </cell>
          <cell r="D213" t="str">
            <v>Hydro Hawkesbury Inc.</v>
          </cell>
          <cell r="E213" t="str">
            <v>Distribution Expenses – Maintenance</v>
          </cell>
          <cell r="F213">
            <v>178744.58</v>
          </cell>
        </row>
        <row r="214">
          <cell r="C214" t="str">
            <v>Hydro Hawkesbury Inc. Other Expenses 2013</v>
          </cell>
          <cell r="D214" t="str">
            <v>Hydro Hawkesbury Inc.</v>
          </cell>
          <cell r="E214" t="str">
            <v>Other Expenses</v>
          </cell>
          <cell r="F214">
            <v>0</v>
          </cell>
        </row>
        <row r="215">
          <cell r="C215" t="str">
            <v>Hydro One Brampton Networks Inc. Administrative and General Expenses 2013</v>
          </cell>
          <cell r="D215" t="str">
            <v>Hydro One Brampton Networks Inc.</v>
          </cell>
          <cell r="E215" t="str">
            <v>Administrative and General Expenses</v>
          </cell>
          <cell r="F215">
            <v>6888535.9400000004</v>
          </cell>
        </row>
        <row r="216">
          <cell r="C216" t="str">
            <v>Hydro One Brampton Networks Inc. Administrative and General Expenses - Leap 2013</v>
          </cell>
          <cell r="D216" t="str">
            <v>Hydro One Brampton Networks Inc.</v>
          </cell>
          <cell r="E216" t="str">
            <v>Administrative and General Expenses - Leap</v>
          </cell>
          <cell r="F216">
            <v>71448</v>
          </cell>
        </row>
        <row r="217">
          <cell r="C217" t="str">
            <v>Hydro One Brampton Networks Inc. Billing and Collecting 2013</v>
          </cell>
          <cell r="D217" t="str">
            <v>Hydro One Brampton Networks Inc.</v>
          </cell>
          <cell r="E217" t="str">
            <v>Billing and Collecting</v>
          </cell>
          <cell r="F217">
            <v>5379690.04</v>
          </cell>
        </row>
        <row r="218">
          <cell r="C218" t="str">
            <v>Hydro One Brampton Networks Inc. Community Relations 2013</v>
          </cell>
          <cell r="D218" t="str">
            <v>Hydro One Brampton Networks Inc.</v>
          </cell>
          <cell r="E218" t="str">
            <v>Community Relations</v>
          </cell>
          <cell r="F218">
            <v>488196.92</v>
          </cell>
        </row>
        <row r="219">
          <cell r="C219" t="str">
            <v>Hydro One Brampton Networks Inc. Distribution Expenses - Operation 2013</v>
          </cell>
          <cell r="D219" t="str">
            <v>Hydro One Brampton Networks Inc.</v>
          </cell>
          <cell r="E219" t="str">
            <v>Distribution Expenses - Operation</v>
          </cell>
          <cell r="F219">
            <v>3833811.98</v>
          </cell>
        </row>
        <row r="220">
          <cell r="C220" t="str">
            <v>Hydro One Brampton Networks Inc. Distribution Expenses – Maintenance 2013</v>
          </cell>
          <cell r="D220" t="str">
            <v>Hydro One Brampton Networks Inc.</v>
          </cell>
          <cell r="E220" t="str">
            <v>Distribution Expenses – Maintenance</v>
          </cell>
          <cell r="F220">
            <v>3791180.86</v>
          </cell>
        </row>
        <row r="221">
          <cell r="C221" t="str">
            <v>Hydro One Brampton Networks Inc. Other Expenses 2013</v>
          </cell>
          <cell r="D221" t="str">
            <v>Hydro One Brampton Networks Inc.</v>
          </cell>
          <cell r="E221" t="str">
            <v>Other Expenses</v>
          </cell>
          <cell r="F221">
            <v>0</v>
          </cell>
        </row>
        <row r="222">
          <cell r="C222" t="str">
            <v>Hydro One Networks Inc. Administrative and General Expenses 2013</v>
          </cell>
          <cell r="D222" t="str">
            <v>Hydro One Networks Inc.</v>
          </cell>
          <cell r="E222" t="str">
            <v>Administrative and General Expenses</v>
          </cell>
          <cell r="F222">
            <v>121198081.03</v>
          </cell>
        </row>
        <row r="223">
          <cell r="C223" t="str">
            <v>Hydro One Networks Inc. Administrative and General Expenses - Leap 2013</v>
          </cell>
          <cell r="D223" t="str">
            <v>Hydro One Networks Inc.</v>
          </cell>
          <cell r="E223" t="str">
            <v>Administrative and General Expenses - Leap</v>
          </cell>
          <cell r="F223">
            <v>0</v>
          </cell>
        </row>
        <row r="224">
          <cell r="C224" t="str">
            <v>Hydro One Networks Inc. Billing and Collecting 2013</v>
          </cell>
          <cell r="D224" t="str">
            <v>Hydro One Networks Inc.</v>
          </cell>
          <cell r="E224" t="str">
            <v>Billing and Collecting</v>
          </cell>
          <cell r="F224">
            <v>86174710.170000002</v>
          </cell>
        </row>
        <row r="225">
          <cell r="C225" t="str">
            <v>Hydro One Networks Inc. Community Relations 2013</v>
          </cell>
          <cell r="D225" t="str">
            <v>Hydro One Networks Inc.</v>
          </cell>
          <cell r="E225" t="str">
            <v>Community Relations</v>
          </cell>
          <cell r="F225">
            <v>2054682.48</v>
          </cell>
        </row>
        <row r="226">
          <cell r="C226" t="str">
            <v>Hydro One Networks Inc. Distribution Expenses - Operation 2013</v>
          </cell>
          <cell r="D226" t="str">
            <v>Hydro One Networks Inc.</v>
          </cell>
          <cell r="E226" t="str">
            <v>Distribution Expenses - Operation</v>
          </cell>
          <cell r="F226">
            <v>86727926.599999994</v>
          </cell>
        </row>
        <row r="227">
          <cell r="C227" t="str">
            <v>Hydro One Networks Inc. Distribution Expenses – Maintenance 2013</v>
          </cell>
          <cell r="D227" t="str">
            <v>Hydro One Networks Inc.</v>
          </cell>
          <cell r="E227" t="str">
            <v>Distribution Expenses – Maintenance</v>
          </cell>
          <cell r="F227">
            <v>234934599.18000001</v>
          </cell>
        </row>
        <row r="228">
          <cell r="C228" t="str">
            <v>Hydro One Networks Inc. Other Expenses 2013</v>
          </cell>
          <cell r="D228" t="str">
            <v>Hydro One Networks Inc.</v>
          </cell>
          <cell r="E228" t="str">
            <v>Other Expenses</v>
          </cell>
          <cell r="F228">
            <v>0</v>
          </cell>
        </row>
        <row r="229">
          <cell r="C229" t="str">
            <v>Hydro One Networks Inc. (Orillia-Peterborough service areas) Administrative and General Expenses 2013</v>
          </cell>
          <cell r="D229" t="str">
            <v>Hydro One Networks Inc. (Orillia-Peterborough service areas)</v>
          </cell>
          <cell r="E229" t="str">
            <v>Administrative and General Expenses</v>
          </cell>
          <cell r="F229">
            <v>1438489.28</v>
          </cell>
        </row>
        <row r="230">
          <cell r="C230" t="str">
            <v>Hydro One Networks Inc. (Orillia-Peterborough service areas) Administrative and General Expenses - Leap 2013</v>
          </cell>
          <cell r="D230" t="str">
            <v>Hydro One Networks Inc. (Orillia-Peterborough service areas)</v>
          </cell>
          <cell r="E230" t="str">
            <v>Administrative and General Expenses - Leap</v>
          </cell>
          <cell r="F230">
            <v>9200</v>
          </cell>
        </row>
        <row r="231">
          <cell r="C231" t="str">
            <v>Hydro One Networks Inc. (Orillia-Peterborough service areas) Billing and Collecting 2013</v>
          </cell>
          <cell r="D231" t="str">
            <v>Hydro One Networks Inc. (Orillia-Peterborough service areas)</v>
          </cell>
          <cell r="E231" t="str">
            <v>Billing and Collecting</v>
          </cell>
          <cell r="F231">
            <v>1448941.93</v>
          </cell>
        </row>
        <row r="232">
          <cell r="C232" t="str">
            <v>Hydro One Networks Inc. (Orillia-Peterborough service areas) Community Relations 2013</v>
          </cell>
          <cell r="D232" t="str">
            <v>Hydro One Networks Inc. (Orillia-Peterborough service areas)</v>
          </cell>
          <cell r="E232" t="str">
            <v>Community Relations</v>
          </cell>
          <cell r="F232">
            <v>13340.16</v>
          </cell>
        </row>
        <row r="233">
          <cell r="C233" t="str">
            <v>Hydro One Networks Inc. (Orillia-Peterborough service areas) Distribution Expenses - Operation 2013</v>
          </cell>
          <cell r="D233" t="str">
            <v>Hydro One Networks Inc. (Orillia-Peterborough service areas)</v>
          </cell>
          <cell r="E233" t="str">
            <v>Distribution Expenses - Operation</v>
          </cell>
          <cell r="F233">
            <v>1129559.56</v>
          </cell>
        </row>
        <row r="234">
          <cell r="C234" t="str">
            <v>Hydro One Networks Inc. (Orillia-Peterborough service areas) Distribution Expenses – Maintenance 2013</v>
          </cell>
          <cell r="D234" t="str">
            <v>Hydro One Networks Inc. (Orillia-Peterborough service areas)</v>
          </cell>
          <cell r="E234" t="str">
            <v>Distribution Expenses – Maintenance</v>
          </cell>
          <cell r="F234">
            <v>788024.12</v>
          </cell>
        </row>
        <row r="235">
          <cell r="C235" t="str">
            <v>Hydro One Networks Inc. (Orillia-Peterborough service areas) Other Expenses 2013</v>
          </cell>
          <cell r="D235" t="str">
            <v>Hydro One Networks Inc. (Orillia-Peterborough service areas)</v>
          </cell>
          <cell r="E235" t="str">
            <v>Other Expenses</v>
          </cell>
          <cell r="F235">
            <v>0</v>
          </cell>
        </row>
        <row r="236">
          <cell r="C236" t="str">
            <v>Hydro One Networks Inc. (Norfolk-Woodstock-Haldimand service areas) Administrative and General Expenses 2013</v>
          </cell>
          <cell r="D236" t="str">
            <v>Hydro One Networks Inc. (Norfolk-Woodstock-Haldimand service areas)</v>
          </cell>
          <cell r="E236" t="str">
            <v>Administrative and General Expenses</v>
          </cell>
          <cell r="F236">
            <v>2766573.69</v>
          </cell>
        </row>
        <row r="237">
          <cell r="C237" t="str">
            <v>Hydro One Networks Inc. (Norfolk-Woodstock-Haldimand service areas) Administrative and General Expenses - Leap 2013</v>
          </cell>
          <cell r="D237" t="str">
            <v>Hydro One Networks Inc. (Norfolk-Woodstock-Haldimand service areas)</v>
          </cell>
          <cell r="E237" t="str">
            <v>Administrative and General Expenses - Leap</v>
          </cell>
          <cell r="F237">
            <v>14605</v>
          </cell>
        </row>
        <row r="238">
          <cell r="C238" t="str">
            <v>Hydro One Networks Inc. (Norfolk-Woodstock-Haldimand service areas) Billing and Collecting 2013</v>
          </cell>
          <cell r="D238" t="str">
            <v>Hydro One Networks Inc. (Norfolk-Woodstock-Haldimand service areas)</v>
          </cell>
          <cell r="E238" t="str">
            <v>Billing and Collecting</v>
          </cell>
          <cell r="F238">
            <v>1251412.3799999999</v>
          </cell>
        </row>
        <row r="239">
          <cell r="C239" t="str">
            <v>Hydro One Networks Inc. (Norfolk-Woodstock-Haldimand service areas) Community Relations 2013</v>
          </cell>
          <cell r="D239" t="str">
            <v>Hydro One Networks Inc. (Norfolk-Woodstock-Haldimand service areas)</v>
          </cell>
          <cell r="E239" t="str">
            <v>Community Relations</v>
          </cell>
          <cell r="F239">
            <v>16327.38</v>
          </cell>
        </row>
        <row r="240">
          <cell r="C240" t="str">
            <v>Hydro One Networks Inc. (Norfolk-Woodstock-Haldimand service areas) Distribution Expenses - Operation 2013</v>
          </cell>
          <cell r="D240" t="str">
            <v>Hydro One Networks Inc. (Norfolk-Woodstock-Haldimand service areas)</v>
          </cell>
          <cell r="E240" t="str">
            <v>Distribution Expenses - Operation</v>
          </cell>
          <cell r="F240">
            <v>1236695.06</v>
          </cell>
        </row>
        <row r="241">
          <cell r="C241" t="str">
            <v>Hydro One Networks Inc. (Norfolk-Woodstock-Haldimand service areas) Distribution Expenses – Maintenance 2013</v>
          </cell>
          <cell r="D241" t="str">
            <v>Hydro One Networks Inc. (Norfolk-Woodstock-Haldimand service areas)</v>
          </cell>
          <cell r="E241" t="str">
            <v>Distribution Expenses – Maintenance</v>
          </cell>
          <cell r="F241">
            <v>1008995.4</v>
          </cell>
        </row>
        <row r="242">
          <cell r="C242" t="str">
            <v>Hydro One Networks Inc. (Norfolk-Woodstock-Haldimand service areas) Other Expenses 2013</v>
          </cell>
          <cell r="D242" t="str">
            <v>Hydro One Networks Inc. (Norfolk-Woodstock-Haldimand service areas)</v>
          </cell>
          <cell r="E242" t="str">
            <v>Other Expenses</v>
          </cell>
          <cell r="F242">
            <v>0</v>
          </cell>
        </row>
        <row r="243">
          <cell r="C243" t="str">
            <v>Hydro One Networks Inc. - 1937680 Ontario Inc. (Peterborough Distribution) Administrative and General Expenses 2013</v>
          </cell>
          <cell r="D243" t="str">
            <v>Hydro One Networks Inc. - 1937680 Ontario Inc. (Peterborough Distribution)</v>
          </cell>
          <cell r="E243" t="str">
            <v>Administrative and General Expenses</v>
          </cell>
          <cell r="F243">
            <v>1805130.42</v>
          </cell>
        </row>
        <row r="244">
          <cell r="C244" t="str">
            <v>Hydro One Networks Inc. - 1937680 Ontario Inc. (Peterborough Distribution) Administrative and General Expenses - Leap 2013</v>
          </cell>
          <cell r="D244" t="str">
            <v>Hydro One Networks Inc. - 1937680 Ontario Inc. (Peterborough Distribution)</v>
          </cell>
          <cell r="E244" t="str">
            <v>Administrative and General Expenses - Leap</v>
          </cell>
          <cell r="F244">
            <v>19505.47</v>
          </cell>
        </row>
        <row r="245">
          <cell r="C245" t="str">
            <v>Hydro One Networks Inc. - 1937680 Ontario Inc. (Peterborough Distribution) Billing and Collecting 2013</v>
          </cell>
          <cell r="D245" t="str">
            <v>Hydro One Networks Inc. - 1937680 Ontario Inc. (Peterborough Distribution)</v>
          </cell>
          <cell r="E245" t="str">
            <v>Billing and Collecting</v>
          </cell>
          <cell r="F245">
            <v>2286152.2200000002</v>
          </cell>
        </row>
        <row r="246">
          <cell r="C246" t="str">
            <v>Hydro One Networks Inc. - 1937680 Ontario Inc. (Peterborough Distribution) Community Relations 2013</v>
          </cell>
          <cell r="D246" t="str">
            <v>Hydro One Networks Inc. - 1937680 Ontario Inc. (Peterborough Distribution)</v>
          </cell>
          <cell r="E246" t="str">
            <v>Community Relations</v>
          </cell>
          <cell r="F246">
            <v>0</v>
          </cell>
        </row>
        <row r="247">
          <cell r="C247" t="str">
            <v>Hydro One Networks Inc. - 1937680 Ontario Inc. (Peterborough Distribution) Distribution Expenses - Operation 2013</v>
          </cell>
          <cell r="D247" t="str">
            <v>Hydro One Networks Inc. - 1937680 Ontario Inc. (Peterborough Distribution)</v>
          </cell>
          <cell r="E247" t="str">
            <v>Distribution Expenses - Operation</v>
          </cell>
          <cell r="F247">
            <v>1536912.55</v>
          </cell>
        </row>
        <row r="248">
          <cell r="C248" t="str">
            <v>Hydro One Networks Inc. - 1937680 Ontario Inc. (Peterborough Distribution) Distribution Expenses – Maintenance 2013</v>
          </cell>
          <cell r="D248" t="str">
            <v>Hydro One Networks Inc. - 1937680 Ontario Inc. (Peterborough Distribution)</v>
          </cell>
          <cell r="E248" t="str">
            <v>Distribution Expenses – Maintenance</v>
          </cell>
          <cell r="F248">
            <v>1424500.7</v>
          </cell>
        </row>
        <row r="249">
          <cell r="C249" t="str">
            <v>Hydro One Networks Inc. - 1937680 Ontario Inc. (Peterborough Distribution) Other Expenses 2013</v>
          </cell>
          <cell r="D249" t="str">
            <v>Hydro One Networks Inc. - 1937680 Ontario Inc. (Peterborough Distribution)</v>
          </cell>
          <cell r="E249" t="str">
            <v>Other Expenses</v>
          </cell>
          <cell r="F249">
            <v>0</v>
          </cell>
        </row>
        <row r="250">
          <cell r="C250" t="str">
            <v>Hydro One Remote Communities Inc. Administrative and General Expenses 2013</v>
          </cell>
          <cell r="D250" t="str">
            <v>Hydro One Remote Communities Inc.</v>
          </cell>
          <cell r="E250" t="str">
            <v>Administrative and General Expenses</v>
          </cell>
          <cell r="F250">
            <v>898577.4</v>
          </cell>
        </row>
        <row r="251">
          <cell r="C251" t="str">
            <v>Hydro One Remote Communities Inc. Administrative and General Expenses - Leap 2013</v>
          </cell>
          <cell r="D251" t="str">
            <v>Hydro One Remote Communities Inc.</v>
          </cell>
          <cell r="E251" t="str">
            <v>Administrative and General Expenses - Leap</v>
          </cell>
          <cell r="F251">
            <v>0</v>
          </cell>
        </row>
        <row r="252">
          <cell r="C252" t="str">
            <v>Hydro One Remote Communities Inc. Billing and Collecting 2013</v>
          </cell>
          <cell r="D252" t="str">
            <v>Hydro One Remote Communities Inc.</v>
          </cell>
          <cell r="E252" t="str">
            <v>Billing and Collecting</v>
          </cell>
          <cell r="F252">
            <v>1617809.98</v>
          </cell>
        </row>
        <row r="253">
          <cell r="C253" t="str">
            <v>Hydro One Remote Communities Inc. Community Relations 2013</v>
          </cell>
          <cell r="D253" t="str">
            <v>Hydro One Remote Communities Inc.</v>
          </cell>
          <cell r="E253" t="str">
            <v>Community Relations</v>
          </cell>
          <cell r="F253">
            <v>393100.42</v>
          </cell>
        </row>
        <row r="254">
          <cell r="C254" t="str">
            <v>Hydro One Remote Communities Inc. Distribution Expenses - Operation 2013</v>
          </cell>
          <cell r="D254" t="str">
            <v>Hydro One Remote Communities Inc.</v>
          </cell>
          <cell r="E254" t="str">
            <v>Distribution Expenses - Operation</v>
          </cell>
          <cell r="F254">
            <v>122890.32</v>
          </cell>
        </row>
        <row r="255">
          <cell r="C255" t="str">
            <v>Hydro One Remote Communities Inc. Distribution Expenses – Maintenance 2013</v>
          </cell>
          <cell r="D255" t="str">
            <v>Hydro One Remote Communities Inc.</v>
          </cell>
          <cell r="E255" t="str">
            <v>Distribution Expenses – Maintenance</v>
          </cell>
          <cell r="F255">
            <v>1863267.51</v>
          </cell>
        </row>
        <row r="256">
          <cell r="C256" t="str">
            <v>Hydro One Remote Communities Inc. Other Expenses 2013</v>
          </cell>
          <cell r="D256" t="str">
            <v>Hydro One Remote Communities Inc.</v>
          </cell>
          <cell r="E256" t="str">
            <v>Other Expenses</v>
          </cell>
          <cell r="F256">
            <v>0</v>
          </cell>
        </row>
        <row r="257">
          <cell r="C257" t="str">
            <v>Hydro Ottawa Limited Administrative and General Expenses 2013</v>
          </cell>
          <cell r="D257" t="str">
            <v>Hydro Ottawa Limited</v>
          </cell>
          <cell r="E257" t="str">
            <v>Administrative and General Expenses</v>
          </cell>
          <cell r="F257">
            <v>29793190.420000002</v>
          </cell>
        </row>
        <row r="258">
          <cell r="C258" t="str">
            <v>Hydro Ottawa Limited Administrative and General Expenses - Leap 2013</v>
          </cell>
          <cell r="D258" t="str">
            <v>Hydro Ottawa Limited</v>
          </cell>
          <cell r="E258" t="str">
            <v>Administrative and General Expenses - Leap</v>
          </cell>
          <cell r="F258">
            <v>284284</v>
          </cell>
        </row>
        <row r="259">
          <cell r="C259" t="str">
            <v>Hydro Ottawa Limited Billing and Collecting 2013</v>
          </cell>
          <cell r="D259" t="str">
            <v>Hydro Ottawa Limited</v>
          </cell>
          <cell r="E259" t="str">
            <v>Billing and Collecting</v>
          </cell>
          <cell r="F259">
            <v>11022887.07</v>
          </cell>
        </row>
        <row r="260">
          <cell r="C260" t="str">
            <v>Hydro Ottawa Limited Community Relations 2013</v>
          </cell>
          <cell r="D260" t="str">
            <v>Hydro Ottawa Limited</v>
          </cell>
          <cell r="E260" t="str">
            <v>Community Relations</v>
          </cell>
          <cell r="F260">
            <v>5561016.71</v>
          </cell>
        </row>
        <row r="261">
          <cell r="C261" t="str">
            <v>Hydro Ottawa Limited Distribution Expenses - Operation 2013</v>
          </cell>
          <cell r="D261" t="str">
            <v>Hydro Ottawa Limited</v>
          </cell>
          <cell r="E261" t="str">
            <v>Distribution Expenses - Operation</v>
          </cell>
          <cell r="F261">
            <v>14993742.34</v>
          </cell>
        </row>
        <row r="262">
          <cell r="C262" t="str">
            <v>Hydro Ottawa Limited Distribution Expenses – Maintenance 2013</v>
          </cell>
          <cell r="D262" t="str">
            <v>Hydro Ottawa Limited</v>
          </cell>
          <cell r="E262" t="str">
            <v>Distribution Expenses – Maintenance</v>
          </cell>
          <cell r="F262">
            <v>9883523.1199999992</v>
          </cell>
        </row>
        <row r="263">
          <cell r="C263" t="str">
            <v>Hydro Ottawa Limited Other Expenses 2013</v>
          </cell>
          <cell r="D263" t="str">
            <v>Hydro Ottawa Limited</v>
          </cell>
          <cell r="E263" t="str">
            <v>Other Expenses</v>
          </cell>
          <cell r="F263">
            <v>0</v>
          </cell>
        </row>
        <row r="264">
          <cell r="C264" t="str">
            <v>InnPower Corporation Administrative and General Expenses 2013</v>
          </cell>
          <cell r="D264" t="str">
            <v>InnPower Corporation</v>
          </cell>
          <cell r="E264" t="str">
            <v>Administrative and General Expenses</v>
          </cell>
          <cell r="F264">
            <v>2063269.06</v>
          </cell>
        </row>
        <row r="265">
          <cell r="C265" t="str">
            <v>InnPower Corporation Administrative and General Expenses - Leap 2013</v>
          </cell>
          <cell r="D265" t="str">
            <v>InnPower Corporation</v>
          </cell>
          <cell r="E265" t="str">
            <v>Administrative and General Expenses - Leap</v>
          </cell>
          <cell r="F265">
            <v>0</v>
          </cell>
        </row>
        <row r="266">
          <cell r="C266" t="str">
            <v>InnPower Corporation Billing and Collecting 2013</v>
          </cell>
          <cell r="D266" t="str">
            <v>InnPower Corporation</v>
          </cell>
          <cell r="E266" t="str">
            <v>Billing and Collecting</v>
          </cell>
          <cell r="F266">
            <v>983741.72</v>
          </cell>
        </row>
        <row r="267">
          <cell r="C267" t="str">
            <v>InnPower Corporation Community Relations 2013</v>
          </cell>
          <cell r="D267" t="str">
            <v>InnPower Corporation</v>
          </cell>
          <cell r="E267" t="str">
            <v>Community Relations</v>
          </cell>
          <cell r="F267">
            <v>8370.34</v>
          </cell>
        </row>
        <row r="268">
          <cell r="C268" t="str">
            <v>InnPower Corporation Distribution Expenses - Operation 2013</v>
          </cell>
          <cell r="D268" t="str">
            <v>InnPower Corporation</v>
          </cell>
          <cell r="E268" t="str">
            <v>Distribution Expenses - Operation</v>
          </cell>
          <cell r="F268">
            <v>1314677.95</v>
          </cell>
        </row>
        <row r="269">
          <cell r="C269" t="str">
            <v>InnPower Corporation Distribution Expenses – Maintenance 2013</v>
          </cell>
          <cell r="D269" t="str">
            <v>InnPower Corporation</v>
          </cell>
          <cell r="E269" t="str">
            <v>Distribution Expenses – Maintenance</v>
          </cell>
          <cell r="F269">
            <v>473901.88</v>
          </cell>
        </row>
        <row r="270">
          <cell r="C270" t="str">
            <v>InnPower Corporation Other Expenses 2013</v>
          </cell>
          <cell r="D270" t="str">
            <v>InnPower Corporation</v>
          </cell>
          <cell r="E270" t="str">
            <v>Other Expenses</v>
          </cell>
          <cell r="F270">
            <v>0</v>
          </cell>
        </row>
        <row r="271">
          <cell r="C271" t="str">
            <v>Kenora Hydro Electric Corporation Ltd. Administrative and General Expenses 2013</v>
          </cell>
          <cell r="D271" t="str">
            <v>Kenora Hydro Electric Corporation Ltd.</v>
          </cell>
          <cell r="E271" t="str">
            <v>Administrative and General Expenses</v>
          </cell>
          <cell r="F271">
            <v>718626.21</v>
          </cell>
        </row>
        <row r="272">
          <cell r="C272" t="str">
            <v>Kenora Hydro Electric Corporation Ltd. Administrative and General Expenses - Leap 2013</v>
          </cell>
          <cell r="D272" t="str">
            <v>Kenora Hydro Electric Corporation Ltd.</v>
          </cell>
          <cell r="E272" t="str">
            <v>Administrative and General Expenses - Leap</v>
          </cell>
          <cell r="F272">
            <v>3695</v>
          </cell>
        </row>
        <row r="273">
          <cell r="C273" t="str">
            <v>Kenora Hydro Electric Corporation Ltd. Billing and Collecting 2013</v>
          </cell>
          <cell r="D273" t="str">
            <v>Kenora Hydro Electric Corporation Ltd.</v>
          </cell>
          <cell r="E273" t="str">
            <v>Billing and Collecting</v>
          </cell>
          <cell r="F273">
            <v>461912.14</v>
          </cell>
        </row>
        <row r="274">
          <cell r="C274" t="str">
            <v>Kenora Hydro Electric Corporation Ltd. Community Relations 2013</v>
          </cell>
          <cell r="D274" t="str">
            <v>Kenora Hydro Electric Corporation Ltd.</v>
          </cell>
          <cell r="E274" t="str">
            <v>Community Relations</v>
          </cell>
          <cell r="F274">
            <v>2000</v>
          </cell>
        </row>
        <row r="275">
          <cell r="C275" t="str">
            <v>Kenora Hydro Electric Corporation Ltd. Distribution Expenses - Operation 2013</v>
          </cell>
          <cell r="D275" t="str">
            <v>Kenora Hydro Electric Corporation Ltd.</v>
          </cell>
          <cell r="E275" t="str">
            <v>Distribution Expenses - Operation</v>
          </cell>
          <cell r="F275">
            <v>166371.88</v>
          </cell>
        </row>
        <row r="276">
          <cell r="C276" t="str">
            <v>Kenora Hydro Electric Corporation Ltd. Distribution Expenses – Maintenance 2013</v>
          </cell>
          <cell r="D276" t="str">
            <v>Kenora Hydro Electric Corporation Ltd.</v>
          </cell>
          <cell r="E276" t="str">
            <v>Distribution Expenses – Maintenance</v>
          </cell>
          <cell r="F276">
            <v>454492.29</v>
          </cell>
        </row>
        <row r="277">
          <cell r="C277" t="str">
            <v>Kenora Hydro Electric Corporation Ltd. Other Expenses 2013</v>
          </cell>
          <cell r="D277" t="str">
            <v>Kenora Hydro Electric Corporation Ltd.</v>
          </cell>
          <cell r="E277" t="str">
            <v>Other Expenses</v>
          </cell>
          <cell r="F277">
            <v>0</v>
          </cell>
        </row>
        <row r="278">
          <cell r="C278" t="str">
            <v>Kingston Hydro Corporation Administrative and General Expenses 2013</v>
          </cell>
          <cell r="D278" t="str">
            <v>Kingston Hydro Corporation</v>
          </cell>
          <cell r="E278" t="str">
            <v>Administrative and General Expenses</v>
          </cell>
          <cell r="F278">
            <v>1768357</v>
          </cell>
        </row>
        <row r="279">
          <cell r="C279" t="str">
            <v>Kingston Hydro Corporation Administrative and General Expenses - Leap 2013</v>
          </cell>
          <cell r="D279" t="str">
            <v>Kingston Hydro Corporation</v>
          </cell>
          <cell r="E279" t="str">
            <v>Administrative and General Expenses - Leap</v>
          </cell>
          <cell r="F279">
            <v>15600</v>
          </cell>
        </row>
        <row r="280">
          <cell r="C280" t="str">
            <v>Kingston Hydro Corporation Billing and Collecting 2013</v>
          </cell>
          <cell r="D280" t="str">
            <v>Kingston Hydro Corporation</v>
          </cell>
          <cell r="E280" t="str">
            <v>Billing and Collecting</v>
          </cell>
          <cell r="F280">
            <v>954712</v>
          </cell>
        </row>
        <row r="281">
          <cell r="C281" t="str">
            <v>Kingston Hydro Corporation Community Relations 2013</v>
          </cell>
          <cell r="D281" t="str">
            <v>Kingston Hydro Corporation</v>
          </cell>
          <cell r="E281" t="str">
            <v>Community Relations</v>
          </cell>
          <cell r="F281">
            <v>201696</v>
          </cell>
        </row>
        <row r="282">
          <cell r="C282" t="str">
            <v>Kingston Hydro Corporation Distribution Expenses - Operation 2013</v>
          </cell>
          <cell r="D282" t="str">
            <v>Kingston Hydro Corporation</v>
          </cell>
          <cell r="E282" t="str">
            <v>Distribution Expenses - Operation</v>
          </cell>
          <cell r="F282">
            <v>2338945</v>
          </cell>
        </row>
        <row r="283">
          <cell r="C283" t="str">
            <v>Kingston Hydro Corporation Distribution Expenses – Maintenance 2013</v>
          </cell>
          <cell r="D283" t="str">
            <v>Kingston Hydro Corporation</v>
          </cell>
          <cell r="E283" t="str">
            <v>Distribution Expenses – Maintenance</v>
          </cell>
          <cell r="F283">
            <v>873655</v>
          </cell>
        </row>
        <row r="284">
          <cell r="C284" t="str">
            <v>Kingston Hydro Corporation Other Expenses 2013</v>
          </cell>
          <cell r="D284" t="str">
            <v>Kingston Hydro Corporation</v>
          </cell>
          <cell r="E284" t="str">
            <v>Other Expenses</v>
          </cell>
          <cell r="F284">
            <v>0</v>
          </cell>
        </row>
        <row r="285">
          <cell r="C285" t="str">
            <v>Kitchener-Wilmot Hydro Inc. Administrative and General Expenses 2013</v>
          </cell>
          <cell r="D285" t="str">
            <v>Kitchener-Wilmot Hydro Inc.</v>
          </cell>
          <cell r="E285" t="str">
            <v>Administrative and General Expenses</v>
          </cell>
          <cell r="F285">
            <v>2663710.96</v>
          </cell>
        </row>
        <row r="286">
          <cell r="C286" t="str">
            <v>Kitchener-Wilmot Hydro Inc. Administrative and General Expenses - Leap 2013</v>
          </cell>
          <cell r="D286" t="str">
            <v>Kitchener-Wilmot Hydro Inc.</v>
          </cell>
          <cell r="E286" t="str">
            <v>Administrative and General Expenses - Leap</v>
          </cell>
          <cell r="F286">
            <v>0</v>
          </cell>
        </row>
        <row r="287">
          <cell r="C287" t="str">
            <v>Kitchener-Wilmot Hydro Inc. Billing and Collecting 2013</v>
          </cell>
          <cell r="D287" t="str">
            <v>Kitchener-Wilmot Hydro Inc.</v>
          </cell>
          <cell r="E287" t="str">
            <v>Billing and Collecting</v>
          </cell>
          <cell r="F287">
            <v>3514151.52</v>
          </cell>
        </row>
        <row r="288">
          <cell r="C288" t="str">
            <v>Kitchener-Wilmot Hydro Inc. Community Relations 2013</v>
          </cell>
          <cell r="D288" t="str">
            <v>Kitchener-Wilmot Hydro Inc.</v>
          </cell>
          <cell r="E288" t="str">
            <v>Community Relations</v>
          </cell>
          <cell r="F288">
            <v>164908.78</v>
          </cell>
        </row>
        <row r="289">
          <cell r="C289" t="str">
            <v>Kitchener-Wilmot Hydro Inc. Distribution Expenses - Operation 2013</v>
          </cell>
          <cell r="D289" t="str">
            <v>Kitchener-Wilmot Hydro Inc.</v>
          </cell>
          <cell r="E289" t="str">
            <v>Distribution Expenses - Operation</v>
          </cell>
          <cell r="F289">
            <v>4821307.8</v>
          </cell>
        </row>
        <row r="290">
          <cell r="C290" t="str">
            <v>Kitchener-Wilmot Hydro Inc. Distribution Expenses – Maintenance 2013</v>
          </cell>
          <cell r="D290" t="str">
            <v>Kitchener-Wilmot Hydro Inc.</v>
          </cell>
          <cell r="E290" t="str">
            <v>Distribution Expenses – Maintenance</v>
          </cell>
          <cell r="F290">
            <v>5226753.25</v>
          </cell>
        </row>
        <row r="291">
          <cell r="C291" t="str">
            <v>Kitchener-Wilmot Hydro Inc. Other Expenses 2013</v>
          </cell>
          <cell r="D291" t="str">
            <v>Kitchener-Wilmot Hydro Inc.</v>
          </cell>
          <cell r="E291" t="str">
            <v>Other Expenses</v>
          </cell>
          <cell r="F291">
            <v>0</v>
          </cell>
        </row>
        <row r="292">
          <cell r="C292" t="str">
            <v>Lakefront Utilities Inc. Administrative and General Expenses 2013</v>
          </cell>
          <cell r="D292" t="str">
            <v>Lakefront Utilities Inc.</v>
          </cell>
          <cell r="E292" t="str">
            <v>Administrative and General Expenses</v>
          </cell>
          <cell r="F292">
            <v>936875.3</v>
          </cell>
        </row>
        <row r="293">
          <cell r="C293" t="str">
            <v>Lakefront Utilities Inc. Administrative and General Expenses - Leap 2013</v>
          </cell>
          <cell r="D293" t="str">
            <v>Lakefront Utilities Inc.</v>
          </cell>
          <cell r="E293" t="str">
            <v>Administrative and General Expenses - Leap</v>
          </cell>
          <cell r="F293">
            <v>0</v>
          </cell>
        </row>
        <row r="294">
          <cell r="C294" t="str">
            <v>Lakefront Utilities Inc. Billing and Collecting 2013</v>
          </cell>
          <cell r="D294" t="str">
            <v>Lakefront Utilities Inc.</v>
          </cell>
          <cell r="E294" t="str">
            <v>Billing and Collecting</v>
          </cell>
          <cell r="F294">
            <v>597739.64</v>
          </cell>
        </row>
        <row r="295">
          <cell r="C295" t="str">
            <v>Lakefront Utilities Inc. Community Relations 2013</v>
          </cell>
          <cell r="D295" t="str">
            <v>Lakefront Utilities Inc.</v>
          </cell>
          <cell r="E295" t="str">
            <v>Community Relations</v>
          </cell>
          <cell r="F295">
            <v>17329.650000000001</v>
          </cell>
        </row>
        <row r="296">
          <cell r="C296" t="str">
            <v>Lakefront Utilities Inc. Distribution Expenses - Operation 2013</v>
          </cell>
          <cell r="D296" t="str">
            <v>Lakefront Utilities Inc.</v>
          </cell>
          <cell r="E296" t="str">
            <v>Distribution Expenses - Operation</v>
          </cell>
          <cell r="F296">
            <v>553856.42000000004</v>
          </cell>
        </row>
        <row r="297">
          <cell r="C297" t="str">
            <v>Lakefront Utilities Inc. Distribution Expenses – Maintenance 2013</v>
          </cell>
          <cell r="D297" t="str">
            <v>Lakefront Utilities Inc.</v>
          </cell>
          <cell r="E297" t="str">
            <v>Distribution Expenses – Maintenance</v>
          </cell>
          <cell r="F297">
            <v>135286.44</v>
          </cell>
        </row>
        <row r="298">
          <cell r="C298" t="str">
            <v>Lakefront Utilities Inc. Other Expenses 2013</v>
          </cell>
          <cell r="D298" t="str">
            <v>Lakefront Utilities Inc.</v>
          </cell>
          <cell r="E298" t="str">
            <v>Other Expenses</v>
          </cell>
          <cell r="F298">
            <v>0</v>
          </cell>
        </row>
        <row r="299">
          <cell r="C299" t="str">
            <v>Lakeland Power Distribution Ltd. Administrative and General Expenses 2013</v>
          </cell>
          <cell r="D299" t="str">
            <v>Lakeland Power Distribution Ltd.</v>
          </cell>
          <cell r="E299" t="str">
            <v>Administrative and General Expenses</v>
          </cell>
          <cell r="F299">
            <v>1416649.43</v>
          </cell>
        </row>
        <row r="300">
          <cell r="C300" t="str">
            <v>Lakeland Power Distribution Ltd. Administrative and General Expenses - Leap 2013</v>
          </cell>
          <cell r="D300" t="str">
            <v>Lakeland Power Distribution Ltd.</v>
          </cell>
          <cell r="E300" t="str">
            <v>Administrative and General Expenses - Leap</v>
          </cell>
          <cell r="F300">
            <v>6127</v>
          </cell>
        </row>
        <row r="301">
          <cell r="C301" t="str">
            <v>Lakeland Power Distribution Ltd. Billing and Collecting 2013</v>
          </cell>
          <cell r="D301" t="str">
            <v>Lakeland Power Distribution Ltd.</v>
          </cell>
          <cell r="E301" t="str">
            <v>Billing and Collecting</v>
          </cell>
          <cell r="F301">
            <v>700257.86</v>
          </cell>
        </row>
        <row r="302">
          <cell r="C302" t="str">
            <v>Lakeland Power Distribution Ltd. Community Relations 2013</v>
          </cell>
          <cell r="D302" t="str">
            <v>Lakeland Power Distribution Ltd.</v>
          </cell>
          <cell r="E302" t="str">
            <v>Community Relations</v>
          </cell>
          <cell r="F302">
            <v>29845.91</v>
          </cell>
        </row>
        <row r="303">
          <cell r="C303" t="str">
            <v>Lakeland Power Distribution Ltd. Distribution Expenses - Operation 2013</v>
          </cell>
          <cell r="D303" t="str">
            <v>Lakeland Power Distribution Ltd.</v>
          </cell>
          <cell r="E303" t="str">
            <v>Distribution Expenses - Operation</v>
          </cell>
          <cell r="F303">
            <v>221040.55</v>
          </cell>
        </row>
        <row r="304">
          <cell r="C304" t="str">
            <v>Lakeland Power Distribution Ltd. Distribution Expenses – Maintenance 2013</v>
          </cell>
          <cell r="D304" t="str">
            <v>Lakeland Power Distribution Ltd.</v>
          </cell>
          <cell r="E304" t="str">
            <v>Distribution Expenses – Maintenance</v>
          </cell>
          <cell r="F304">
            <v>788722.33</v>
          </cell>
        </row>
        <row r="305">
          <cell r="C305" t="str">
            <v>Lakeland Power Distribution Ltd. Other Expenses 2013</v>
          </cell>
          <cell r="D305" t="str">
            <v>Lakeland Power Distribution Ltd.</v>
          </cell>
          <cell r="E305" t="str">
            <v>Other Expenses</v>
          </cell>
          <cell r="F305">
            <v>0</v>
          </cell>
        </row>
        <row r="306">
          <cell r="C306" t="str">
            <v>London Hydro Inc. Administrative and General Expenses 2013</v>
          </cell>
          <cell r="D306" t="str">
            <v>London Hydro Inc.</v>
          </cell>
          <cell r="E306" t="str">
            <v>Administrative and General Expenses</v>
          </cell>
          <cell r="F306">
            <v>11980552.65</v>
          </cell>
        </row>
        <row r="307">
          <cell r="C307" t="str">
            <v>London Hydro Inc. Administrative and General Expenses - Leap 2013</v>
          </cell>
          <cell r="D307" t="str">
            <v>London Hydro Inc.</v>
          </cell>
          <cell r="E307" t="str">
            <v>Administrative and General Expenses - Leap</v>
          </cell>
          <cell r="F307">
            <v>100000</v>
          </cell>
        </row>
        <row r="308">
          <cell r="C308" t="str">
            <v>London Hydro Inc. Billing and Collecting 2013</v>
          </cell>
          <cell r="D308" t="str">
            <v>London Hydro Inc.</v>
          </cell>
          <cell r="E308" t="str">
            <v>Billing and Collecting</v>
          </cell>
          <cell r="F308">
            <v>4406598.66</v>
          </cell>
        </row>
        <row r="309">
          <cell r="C309" t="str">
            <v>London Hydro Inc. Community Relations 2013</v>
          </cell>
          <cell r="D309" t="str">
            <v>London Hydro Inc.</v>
          </cell>
          <cell r="E309" t="str">
            <v>Community Relations</v>
          </cell>
          <cell r="F309">
            <v>43960.08</v>
          </cell>
        </row>
        <row r="310">
          <cell r="C310" t="str">
            <v>London Hydro Inc. Distribution Expenses - Operation 2013</v>
          </cell>
          <cell r="D310" t="str">
            <v>London Hydro Inc.</v>
          </cell>
          <cell r="E310" t="str">
            <v>Distribution Expenses - Operation</v>
          </cell>
          <cell r="F310">
            <v>7661592.5199999996</v>
          </cell>
        </row>
        <row r="311">
          <cell r="C311" t="str">
            <v>London Hydro Inc. Distribution Expenses – Maintenance 2013</v>
          </cell>
          <cell r="D311" t="str">
            <v>London Hydro Inc.</v>
          </cell>
          <cell r="E311" t="str">
            <v>Distribution Expenses – Maintenance</v>
          </cell>
          <cell r="F311">
            <v>7015885.8600000003</v>
          </cell>
        </row>
        <row r="312">
          <cell r="C312" t="str">
            <v>London Hydro Inc. Other Expenses 2013</v>
          </cell>
          <cell r="D312" t="str">
            <v>London Hydro Inc.</v>
          </cell>
          <cell r="E312" t="str">
            <v>Other Expenses</v>
          </cell>
          <cell r="F312">
            <v>0</v>
          </cell>
        </row>
        <row r="313">
          <cell r="C313" t="str">
            <v>Midland Power Utility Corporation Administrative and General Expenses 2013</v>
          </cell>
          <cell r="D313" t="str">
            <v>Midland Power Utility Corporation</v>
          </cell>
          <cell r="E313" t="str">
            <v>Administrative and General Expenses</v>
          </cell>
          <cell r="F313">
            <v>815345.8</v>
          </cell>
        </row>
        <row r="314">
          <cell r="C314" t="str">
            <v>Midland Power Utility Corporation Administrative and General Expenses - Leap 2013</v>
          </cell>
          <cell r="D314" t="str">
            <v>Midland Power Utility Corporation</v>
          </cell>
          <cell r="E314" t="str">
            <v>Administrative and General Expenses - Leap</v>
          </cell>
          <cell r="F314">
            <v>4345.8</v>
          </cell>
        </row>
        <row r="315">
          <cell r="C315" t="str">
            <v>Midland Power Utility Corporation Billing and Collecting 2013</v>
          </cell>
          <cell r="D315" t="str">
            <v>Midland Power Utility Corporation</v>
          </cell>
          <cell r="E315" t="str">
            <v>Billing and Collecting</v>
          </cell>
          <cell r="F315">
            <v>584605.52</v>
          </cell>
        </row>
        <row r="316">
          <cell r="C316" t="str">
            <v>Midland Power Utility Corporation Community Relations 2013</v>
          </cell>
          <cell r="D316" t="str">
            <v>Midland Power Utility Corporation</v>
          </cell>
          <cell r="E316" t="str">
            <v>Community Relations</v>
          </cell>
          <cell r="F316">
            <v>0</v>
          </cell>
        </row>
        <row r="317">
          <cell r="C317" t="str">
            <v>Midland Power Utility Corporation Distribution Expenses - Operation 2013</v>
          </cell>
          <cell r="D317" t="str">
            <v>Midland Power Utility Corporation</v>
          </cell>
          <cell r="E317" t="str">
            <v>Distribution Expenses - Operation</v>
          </cell>
          <cell r="F317">
            <v>793298.51</v>
          </cell>
        </row>
        <row r="318">
          <cell r="C318" t="str">
            <v>Midland Power Utility Corporation Distribution Expenses – Maintenance 2013</v>
          </cell>
          <cell r="D318" t="str">
            <v>Midland Power Utility Corporation</v>
          </cell>
          <cell r="E318" t="str">
            <v>Distribution Expenses – Maintenance</v>
          </cell>
          <cell r="F318">
            <v>186447.57</v>
          </cell>
        </row>
        <row r="319">
          <cell r="C319" t="str">
            <v>Midland Power Utility Corporation Other Expenses 2013</v>
          </cell>
          <cell r="D319" t="str">
            <v>Midland Power Utility Corporation</v>
          </cell>
          <cell r="E319" t="str">
            <v>Other Expenses</v>
          </cell>
          <cell r="F319">
            <v>0</v>
          </cell>
        </row>
        <row r="320">
          <cell r="C320" t="str">
            <v>Milton Hydro Distribution Inc. Administrative and General Expenses 2013</v>
          </cell>
          <cell r="D320" t="str">
            <v>Milton Hydro Distribution Inc.</v>
          </cell>
          <cell r="E320" t="str">
            <v>Administrative and General Expenses</v>
          </cell>
          <cell r="F320">
            <v>2743011</v>
          </cell>
        </row>
        <row r="321">
          <cell r="C321" t="str">
            <v>Milton Hydro Distribution Inc. Administrative and General Expenses - Leap 2013</v>
          </cell>
          <cell r="D321" t="str">
            <v>Milton Hydro Distribution Inc.</v>
          </cell>
          <cell r="E321" t="str">
            <v>Administrative and General Expenses - Leap</v>
          </cell>
          <cell r="F321">
            <v>0</v>
          </cell>
        </row>
        <row r="322">
          <cell r="C322" t="str">
            <v>Milton Hydro Distribution Inc. Billing and Collecting 2013</v>
          </cell>
          <cell r="D322" t="str">
            <v>Milton Hydro Distribution Inc.</v>
          </cell>
          <cell r="E322" t="str">
            <v>Billing and Collecting</v>
          </cell>
          <cell r="F322">
            <v>1805605</v>
          </cell>
        </row>
        <row r="323">
          <cell r="C323" t="str">
            <v>Milton Hydro Distribution Inc. Community Relations 2013</v>
          </cell>
          <cell r="D323" t="str">
            <v>Milton Hydro Distribution Inc.</v>
          </cell>
          <cell r="E323" t="str">
            <v>Community Relations</v>
          </cell>
          <cell r="F323">
            <v>3260</v>
          </cell>
        </row>
        <row r="324">
          <cell r="C324" t="str">
            <v>Milton Hydro Distribution Inc. Distribution Expenses - Operation 2013</v>
          </cell>
          <cell r="D324" t="str">
            <v>Milton Hydro Distribution Inc.</v>
          </cell>
          <cell r="E324" t="str">
            <v>Distribution Expenses - Operation</v>
          </cell>
          <cell r="F324">
            <v>972345</v>
          </cell>
        </row>
        <row r="325">
          <cell r="C325" t="str">
            <v>Milton Hydro Distribution Inc. Distribution Expenses – Maintenance 2013</v>
          </cell>
          <cell r="D325" t="str">
            <v>Milton Hydro Distribution Inc.</v>
          </cell>
          <cell r="E325" t="str">
            <v>Distribution Expenses – Maintenance</v>
          </cell>
          <cell r="F325">
            <v>1237775</v>
          </cell>
        </row>
        <row r="326">
          <cell r="C326" t="str">
            <v>Milton Hydro Distribution Inc. Other Expenses 2013</v>
          </cell>
          <cell r="D326" t="str">
            <v>Milton Hydro Distribution Inc.</v>
          </cell>
          <cell r="E326" t="str">
            <v>Other Expenses</v>
          </cell>
          <cell r="F326">
            <v>0</v>
          </cell>
        </row>
        <row r="327">
          <cell r="C327" t="str">
            <v>Newmarket-Tay Power Distribution Ltd. Administrative and General Expenses 2013</v>
          </cell>
          <cell r="D327" t="str">
            <v>Newmarket-Tay Power Distribution Ltd.</v>
          </cell>
          <cell r="E327" t="str">
            <v>Administrative and General Expenses</v>
          </cell>
          <cell r="F327">
            <v>2423127.67</v>
          </cell>
        </row>
        <row r="328">
          <cell r="C328" t="str">
            <v>Newmarket-Tay Power Distribution Ltd. Administrative and General Expenses - Leap 2013</v>
          </cell>
          <cell r="D328" t="str">
            <v>Newmarket-Tay Power Distribution Ltd.</v>
          </cell>
          <cell r="E328" t="str">
            <v>Administrative and General Expenses - Leap</v>
          </cell>
          <cell r="F328">
            <v>0</v>
          </cell>
        </row>
        <row r="329">
          <cell r="C329" t="str">
            <v>Newmarket-Tay Power Distribution Ltd. Billing and Collecting 2013</v>
          </cell>
          <cell r="D329" t="str">
            <v>Newmarket-Tay Power Distribution Ltd.</v>
          </cell>
          <cell r="E329" t="str">
            <v>Billing and Collecting</v>
          </cell>
          <cell r="F329">
            <v>1931588.06</v>
          </cell>
        </row>
        <row r="330">
          <cell r="C330" t="str">
            <v>Newmarket-Tay Power Distribution Ltd. Community Relations 2013</v>
          </cell>
          <cell r="D330" t="str">
            <v>Newmarket-Tay Power Distribution Ltd.</v>
          </cell>
          <cell r="E330" t="str">
            <v>Community Relations</v>
          </cell>
          <cell r="F330">
            <v>91021.28</v>
          </cell>
        </row>
        <row r="331">
          <cell r="C331" t="str">
            <v>Newmarket-Tay Power Distribution Ltd. Distribution Expenses - Operation 2013</v>
          </cell>
          <cell r="D331" t="str">
            <v>Newmarket-Tay Power Distribution Ltd.</v>
          </cell>
          <cell r="E331" t="str">
            <v>Distribution Expenses - Operation</v>
          </cell>
          <cell r="F331">
            <v>791522.92</v>
          </cell>
        </row>
        <row r="332">
          <cell r="C332" t="str">
            <v>Newmarket-Tay Power Distribution Ltd. Distribution Expenses – Maintenance 2013</v>
          </cell>
          <cell r="D332" t="str">
            <v>Newmarket-Tay Power Distribution Ltd.</v>
          </cell>
          <cell r="E332" t="str">
            <v>Distribution Expenses – Maintenance</v>
          </cell>
          <cell r="F332">
            <v>1469686.12</v>
          </cell>
        </row>
        <row r="333">
          <cell r="C333" t="str">
            <v>Newmarket-Tay Power Distribution Ltd. Other Expenses 2013</v>
          </cell>
          <cell r="D333" t="str">
            <v>Newmarket-Tay Power Distribution Ltd.</v>
          </cell>
          <cell r="E333" t="str">
            <v>Other Expenses</v>
          </cell>
          <cell r="F333">
            <v>0</v>
          </cell>
        </row>
        <row r="334">
          <cell r="C334" t="str">
            <v>Niagara Peninsula Energy Inc. Administrative and General Expenses 2013</v>
          </cell>
          <cell r="D334" t="str">
            <v>Niagara Peninsula Energy Inc.</v>
          </cell>
          <cell r="E334" t="str">
            <v>Administrative and General Expenses</v>
          </cell>
          <cell r="F334">
            <v>4077795.49</v>
          </cell>
        </row>
        <row r="335">
          <cell r="C335" t="str">
            <v>Niagara Peninsula Energy Inc. Administrative and General Expenses - Leap 2013</v>
          </cell>
          <cell r="D335" t="str">
            <v>Niagara Peninsula Energy Inc.</v>
          </cell>
          <cell r="E335" t="str">
            <v>Administrative and General Expenses - Leap</v>
          </cell>
          <cell r="F335">
            <v>0</v>
          </cell>
        </row>
        <row r="336">
          <cell r="C336" t="str">
            <v>Niagara Peninsula Energy Inc. Billing and Collecting 2013</v>
          </cell>
          <cell r="D336" t="str">
            <v>Niagara Peninsula Energy Inc.</v>
          </cell>
          <cell r="E336" t="str">
            <v>Billing and Collecting</v>
          </cell>
          <cell r="F336">
            <v>3697636.85</v>
          </cell>
        </row>
        <row r="337">
          <cell r="C337" t="str">
            <v>Niagara Peninsula Energy Inc. Community Relations 2013</v>
          </cell>
          <cell r="D337" t="str">
            <v>Niagara Peninsula Energy Inc.</v>
          </cell>
          <cell r="E337" t="str">
            <v>Community Relations</v>
          </cell>
          <cell r="F337">
            <v>79067.929999999993</v>
          </cell>
        </row>
        <row r="338">
          <cell r="C338" t="str">
            <v>Niagara Peninsula Energy Inc. Distribution Expenses - Operation 2013</v>
          </cell>
          <cell r="D338" t="str">
            <v>Niagara Peninsula Energy Inc.</v>
          </cell>
          <cell r="E338" t="str">
            <v>Distribution Expenses - Operation</v>
          </cell>
          <cell r="F338">
            <v>4326887.91</v>
          </cell>
        </row>
        <row r="339">
          <cell r="C339" t="str">
            <v>Niagara Peninsula Energy Inc. Distribution Expenses – Maintenance 2013</v>
          </cell>
          <cell r="D339" t="str">
            <v>Niagara Peninsula Energy Inc.</v>
          </cell>
          <cell r="E339" t="str">
            <v>Distribution Expenses – Maintenance</v>
          </cell>
          <cell r="F339">
            <v>2381216.08</v>
          </cell>
        </row>
        <row r="340">
          <cell r="C340" t="str">
            <v>Niagara Peninsula Energy Inc. Other Expenses 2013</v>
          </cell>
          <cell r="D340" t="str">
            <v>Niagara Peninsula Energy Inc.</v>
          </cell>
          <cell r="E340" t="str">
            <v>Other Expenses</v>
          </cell>
          <cell r="F340">
            <v>0</v>
          </cell>
        </row>
        <row r="341">
          <cell r="C341" t="str">
            <v>Niagara-on-the-Lake Hydro Inc. Administrative and General Expenses 2013</v>
          </cell>
          <cell r="D341" t="str">
            <v>Niagara-on-the-Lake Hydro Inc.</v>
          </cell>
          <cell r="E341" t="str">
            <v>Administrative and General Expenses</v>
          </cell>
          <cell r="F341">
            <v>637886.13</v>
          </cell>
        </row>
        <row r="342">
          <cell r="C342" t="str">
            <v>Niagara-on-the-Lake Hydro Inc. Administrative and General Expenses - Leap 2013</v>
          </cell>
          <cell r="D342" t="str">
            <v>Niagara-on-the-Lake Hydro Inc.</v>
          </cell>
          <cell r="E342" t="str">
            <v>Administrative and General Expenses - Leap</v>
          </cell>
          <cell r="F342">
            <v>3000</v>
          </cell>
        </row>
        <row r="343">
          <cell r="C343" t="str">
            <v>Niagara-on-the-Lake Hydro Inc. Billing and Collecting 2013</v>
          </cell>
          <cell r="D343" t="str">
            <v>Niagara-on-the-Lake Hydro Inc.</v>
          </cell>
          <cell r="E343" t="str">
            <v>Billing and Collecting</v>
          </cell>
          <cell r="F343">
            <v>550876.96</v>
          </cell>
        </row>
        <row r="344">
          <cell r="C344" t="str">
            <v>Niagara-on-the-Lake Hydro Inc. Community Relations 2013</v>
          </cell>
          <cell r="D344" t="str">
            <v>Niagara-on-the-Lake Hydro Inc.</v>
          </cell>
          <cell r="E344" t="str">
            <v>Community Relations</v>
          </cell>
          <cell r="F344">
            <v>728.91</v>
          </cell>
        </row>
        <row r="345">
          <cell r="C345" t="str">
            <v>Niagara-on-the-Lake Hydro Inc. Distribution Expenses - Operation 2013</v>
          </cell>
          <cell r="D345" t="str">
            <v>Niagara-on-the-Lake Hydro Inc.</v>
          </cell>
          <cell r="E345" t="str">
            <v>Distribution Expenses - Operation</v>
          </cell>
          <cell r="F345">
            <v>469004.65</v>
          </cell>
        </row>
        <row r="346">
          <cell r="C346" t="str">
            <v>Niagara-on-the-Lake Hydro Inc. Distribution Expenses – Maintenance 2013</v>
          </cell>
          <cell r="D346" t="str">
            <v>Niagara-on-the-Lake Hydro Inc.</v>
          </cell>
          <cell r="E346" t="str">
            <v>Distribution Expenses – Maintenance</v>
          </cell>
          <cell r="F346">
            <v>479908.02</v>
          </cell>
        </row>
        <row r="347">
          <cell r="C347" t="str">
            <v>Niagara-on-the-Lake Hydro Inc. Other Expenses 2013</v>
          </cell>
          <cell r="D347" t="str">
            <v>Niagara-on-the-Lake Hydro Inc.</v>
          </cell>
          <cell r="E347" t="str">
            <v>Other Expenses</v>
          </cell>
          <cell r="F347">
            <v>0</v>
          </cell>
        </row>
        <row r="348">
          <cell r="C348" t="str">
            <v>North Bay Hydro Distribution Limited Administrative and General Expenses 2013</v>
          </cell>
          <cell r="D348" t="str">
            <v>North Bay Hydro Distribution Limited</v>
          </cell>
          <cell r="E348" t="str">
            <v>Administrative and General Expenses</v>
          </cell>
          <cell r="F348">
            <v>2430471.85</v>
          </cell>
        </row>
        <row r="349">
          <cell r="C349" t="str">
            <v>North Bay Hydro Distribution Limited Administrative and General Expenses - Leap 2013</v>
          </cell>
          <cell r="D349" t="str">
            <v>North Bay Hydro Distribution Limited</v>
          </cell>
          <cell r="E349" t="str">
            <v>Administrative and General Expenses - Leap</v>
          </cell>
          <cell r="F349">
            <v>14549.95</v>
          </cell>
        </row>
        <row r="350">
          <cell r="C350" t="str">
            <v>North Bay Hydro Distribution Limited Billing and Collecting 2013</v>
          </cell>
          <cell r="D350" t="str">
            <v>North Bay Hydro Distribution Limited</v>
          </cell>
          <cell r="E350" t="str">
            <v>Billing and Collecting</v>
          </cell>
          <cell r="F350">
            <v>935610.7</v>
          </cell>
        </row>
        <row r="351">
          <cell r="C351" t="str">
            <v>North Bay Hydro Distribution Limited Community Relations 2013</v>
          </cell>
          <cell r="D351" t="str">
            <v>North Bay Hydro Distribution Limited</v>
          </cell>
          <cell r="E351" t="str">
            <v>Community Relations</v>
          </cell>
          <cell r="F351">
            <v>35050.01</v>
          </cell>
        </row>
        <row r="352">
          <cell r="C352" t="str">
            <v>North Bay Hydro Distribution Limited Distribution Expenses - Operation 2013</v>
          </cell>
          <cell r="D352" t="str">
            <v>North Bay Hydro Distribution Limited</v>
          </cell>
          <cell r="E352" t="str">
            <v>Distribution Expenses - Operation</v>
          </cell>
          <cell r="F352">
            <v>697804.65</v>
          </cell>
        </row>
        <row r="353">
          <cell r="C353" t="str">
            <v>North Bay Hydro Distribution Limited Distribution Expenses – Maintenance 2013</v>
          </cell>
          <cell r="D353" t="str">
            <v>North Bay Hydro Distribution Limited</v>
          </cell>
          <cell r="E353" t="str">
            <v>Distribution Expenses – Maintenance</v>
          </cell>
          <cell r="F353">
            <v>1270844.82</v>
          </cell>
        </row>
        <row r="354">
          <cell r="C354" t="str">
            <v>North Bay Hydro Distribution Limited Other Expenses 2013</v>
          </cell>
          <cell r="D354" t="str">
            <v>North Bay Hydro Distribution Limited</v>
          </cell>
          <cell r="E354" t="str">
            <v>Other Expenses</v>
          </cell>
          <cell r="F354">
            <v>0</v>
          </cell>
        </row>
        <row r="355">
          <cell r="C355" t="str">
            <v>Northern Ontario Wires Inc. Administrative and General Expenses 2013</v>
          </cell>
          <cell r="D355" t="str">
            <v>Northern Ontario Wires Inc.</v>
          </cell>
          <cell r="E355" t="str">
            <v>Administrative and General Expenses</v>
          </cell>
          <cell r="F355">
            <v>838051.69</v>
          </cell>
        </row>
        <row r="356">
          <cell r="C356" t="str">
            <v>Northern Ontario Wires Inc. Administrative and General Expenses - Leap 2013</v>
          </cell>
          <cell r="D356" t="str">
            <v>Northern Ontario Wires Inc.</v>
          </cell>
          <cell r="E356" t="str">
            <v>Administrative and General Expenses - Leap</v>
          </cell>
          <cell r="F356">
            <v>3071</v>
          </cell>
        </row>
        <row r="357">
          <cell r="C357" t="str">
            <v>Northern Ontario Wires Inc. Billing and Collecting 2013</v>
          </cell>
          <cell r="D357" t="str">
            <v>Northern Ontario Wires Inc.</v>
          </cell>
          <cell r="E357" t="str">
            <v>Billing and Collecting</v>
          </cell>
          <cell r="F357">
            <v>586975.49</v>
          </cell>
        </row>
        <row r="358">
          <cell r="C358" t="str">
            <v>Northern Ontario Wires Inc. Community Relations 2013</v>
          </cell>
          <cell r="D358" t="str">
            <v>Northern Ontario Wires Inc.</v>
          </cell>
          <cell r="E358" t="str">
            <v>Community Relations</v>
          </cell>
          <cell r="F358">
            <v>0</v>
          </cell>
        </row>
        <row r="359">
          <cell r="C359" t="str">
            <v>Northern Ontario Wires Inc. Distribution Expenses - Operation 2013</v>
          </cell>
          <cell r="D359" t="str">
            <v>Northern Ontario Wires Inc.</v>
          </cell>
          <cell r="E359" t="str">
            <v>Distribution Expenses - Operation</v>
          </cell>
          <cell r="F359">
            <v>561067.88</v>
          </cell>
        </row>
        <row r="360">
          <cell r="C360" t="str">
            <v>Northern Ontario Wires Inc. Distribution Expenses – Maintenance 2013</v>
          </cell>
          <cell r="D360" t="str">
            <v>Northern Ontario Wires Inc.</v>
          </cell>
          <cell r="E360" t="str">
            <v>Distribution Expenses – Maintenance</v>
          </cell>
          <cell r="F360">
            <v>450644.8</v>
          </cell>
        </row>
        <row r="361">
          <cell r="C361" t="str">
            <v>Northern Ontario Wires Inc. Other Expenses 2013</v>
          </cell>
          <cell r="D361" t="str">
            <v>Northern Ontario Wires Inc.</v>
          </cell>
          <cell r="E361" t="str">
            <v>Other Expenses</v>
          </cell>
          <cell r="F361">
            <v>0</v>
          </cell>
        </row>
        <row r="362">
          <cell r="C362" t="str">
            <v>Oakville Hydro Electricity Distribution Inc. Administrative and General Expenses 2013</v>
          </cell>
          <cell r="D362" t="str">
            <v>Oakville Hydro Electricity Distribution Inc.</v>
          </cell>
          <cell r="E362" t="str">
            <v>Administrative and General Expenses</v>
          </cell>
          <cell r="F362">
            <v>4461323.7</v>
          </cell>
        </row>
        <row r="363">
          <cell r="C363" t="str">
            <v>Oakville Hydro Electricity Distribution Inc. Administrative and General Expenses - Leap 2013</v>
          </cell>
          <cell r="D363" t="str">
            <v>Oakville Hydro Electricity Distribution Inc.</v>
          </cell>
          <cell r="E363" t="str">
            <v>Administrative and General Expenses - Leap</v>
          </cell>
          <cell r="F363">
            <v>0</v>
          </cell>
        </row>
        <row r="364">
          <cell r="C364" t="str">
            <v>Oakville Hydro Electricity Distribution Inc. Billing and Collecting 2013</v>
          </cell>
          <cell r="D364" t="str">
            <v>Oakville Hydro Electricity Distribution Inc.</v>
          </cell>
          <cell r="E364" t="str">
            <v>Billing and Collecting</v>
          </cell>
          <cell r="F364">
            <v>2021867.95</v>
          </cell>
        </row>
        <row r="365">
          <cell r="C365" t="str">
            <v>Oakville Hydro Electricity Distribution Inc. Community Relations 2013</v>
          </cell>
          <cell r="D365" t="str">
            <v>Oakville Hydro Electricity Distribution Inc.</v>
          </cell>
          <cell r="E365" t="str">
            <v>Community Relations</v>
          </cell>
          <cell r="F365">
            <v>215373.2</v>
          </cell>
        </row>
        <row r="366">
          <cell r="C366" t="str">
            <v>Oakville Hydro Electricity Distribution Inc. Distribution Expenses - Operation 2013</v>
          </cell>
          <cell r="D366" t="str">
            <v>Oakville Hydro Electricity Distribution Inc.</v>
          </cell>
          <cell r="E366" t="str">
            <v>Distribution Expenses - Operation</v>
          </cell>
          <cell r="F366">
            <v>4755638.21</v>
          </cell>
        </row>
        <row r="367">
          <cell r="C367" t="str">
            <v>Oakville Hydro Electricity Distribution Inc. Distribution Expenses – Maintenance 2013</v>
          </cell>
          <cell r="D367" t="str">
            <v>Oakville Hydro Electricity Distribution Inc.</v>
          </cell>
          <cell r="E367" t="str">
            <v>Distribution Expenses – Maintenance</v>
          </cell>
          <cell r="F367">
            <v>2552677.12</v>
          </cell>
        </row>
        <row r="368">
          <cell r="C368" t="str">
            <v>Oakville Hydro Electricity Distribution Inc. Other Expenses 2013</v>
          </cell>
          <cell r="D368" t="str">
            <v>Oakville Hydro Electricity Distribution Inc.</v>
          </cell>
          <cell r="E368" t="str">
            <v>Other Expenses</v>
          </cell>
          <cell r="F368">
            <v>0</v>
          </cell>
        </row>
        <row r="369">
          <cell r="C369" t="str">
            <v>Orangeville Hydro Limited Administrative and General Expenses 2013</v>
          </cell>
          <cell r="D369" t="str">
            <v>Orangeville Hydro Limited</v>
          </cell>
          <cell r="E369" t="str">
            <v>Administrative and General Expenses</v>
          </cell>
          <cell r="F369">
            <v>1407415.72</v>
          </cell>
        </row>
        <row r="370">
          <cell r="C370" t="str">
            <v>Orangeville Hydro Limited Administrative and General Expenses - Leap 2013</v>
          </cell>
          <cell r="D370" t="str">
            <v>Orangeville Hydro Limited</v>
          </cell>
          <cell r="E370" t="str">
            <v>Administrative and General Expenses - Leap</v>
          </cell>
          <cell r="F370">
            <v>0</v>
          </cell>
        </row>
        <row r="371">
          <cell r="C371" t="str">
            <v>Orangeville Hydro Limited Billing and Collecting 2013</v>
          </cell>
          <cell r="D371" t="str">
            <v>Orangeville Hydro Limited</v>
          </cell>
          <cell r="E371" t="str">
            <v>Billing and Collecting</v>
          </cell>
          <cell r="F371">
            <v>739648.58</v>
          </cell>
        </row>
        <row r="372">
          <cell r="C372" t="str">
            <v>Orangeville Hydro Limited Community Relations 2013</v>
          </cell>
          <cell r="D372" t="str">
            <v>Orangeville Hydro Limited</v>
          </cell>
          <cell r="E372" t="str">
            <v>Community Relations</v>
          </cell>
          <cell r="F372">
            <v>28170.09</v>
          </cell>
        </row>
        <row r="373">
          <cell r="C373" t="str">
            <v>Orangeville Hydro Limited Distribution Expenses - Operation 2013</v>
          </cell>
          <cell r="D373" t="str">
            <v>Orangeville Hydro Limited</v>
          </cell>
          <cell r="E373" t="str">
            <v>Distribution Expenses - Operation</v>
          </cell>
          <cell r="F373">
            <v>458596.72</v>
          </cell>
        </row>
        <row r="374">
          <cell r="C374" t="str">
            <v>Orangeville Hydro Limited Distribution Expenses – Maintenance 2013</v>
          </cell>
          <cell r="D374" t="str">
            <v>Orangeville Hydro Limited</v>
          </cell>
          <cell r="E374" t="str">
            <v>Distribution Expenses – Maintenance</v>
          </cell>
          <cell r="F374">
            <v>465329.45</v>
          </cell>
        </row>
        <row r="375">
          <cell r="C375" t="str">
            <v>Orangeville Hydro Limited Other Expenses 2013</v>
          </cell>
          <cell r="D375" t="str">
            <v>Orangeville Hydro Limited</v>
          </cell>
          <cell r="E375" t="str">
            <v>Other Expenses</v>
          </cell>
          <cell r="F375">
            <v>0</v>
          </cell>
        </row>
        <row r="376">
          <cell r="C376" t="str">
            <v>Oshawa PUC Networks Inc. Administrative and General Expenses 2013</v>
          </cell>
          <cell r="D376" t="str">
            <v>Oshawa PUC Networks Inc.</v>
          </cell>
          <cell r="E376" t="str">
            <v>Administrative and General Expenses</v>
          </cell>
          <cell r="F376">
            <v>5410455</v>
          </cell>
        </row>
        <row r="377">
          <cell r="C377" t="str">
            <v>Oshawa PUC Networks Inc. Administrative and General Expenses - Leap 2013</v>
          </cell>
          <cell r="D377" t="str">
            <v>Oshawa PUC Networks Inc.</v>
          </cell>
          <cell r="E377" t="str">
            <v>Administrative and General Expenses - Leap</v>
          </cell>
          <cell r="F377">
            <v>0</v>
          </cell>
        </row>
        <row r="378">
          <cell r="C378" t="str">
            <v>Oshawa PUC Networks Inc. Billing and Collecting 2013</v>
          </cell>
          <cell r="D378" t="str">
            <v>Oshawa PUC Networks Inc.</v>
          </cell>
          <cell r="E378" t="str">
            <v>Billing and Collecting</v>
          </cell>
          <cell r="F378">
            <v>2398022</v>
          </cell>
        </row>
        <row r="379">
          <cell r="C379" t="str">
            <v>Oshawa PUC Networks Inc. Community Relations 2013</v>
          </cell>
          <cell r="D379" t="str">
            <v>Oshawa PUC Networks Inc.</v>
          </cell>
          <cell r="E379" t="str">
            <v>Community Relations</v>
          </cell>
          <cell r="F379">
            <v>996517</v>
          </cell>
        </row>
        <row r="380">
          <cell r="C380" t="str">
            <v>Oshawa PUC Networks Inc. Distribution Expenses - Operation 2013</v>
          </cell>
          <cell r="D380" t="str">
            <v>Oshawa PUC Networks Inc.</v>
          </cell>
          <cell r="E380" t="str">
            <v>Distribution Expenses - Operation</v>
          </cell>
          <cell r="F380">
            <v>1167906</v>
          </cell>
        </row>
        <row r="381">
          <cell r="C381" t="str">
            <v>Oshawa PUC Networks Inc. Distribution Expenses – Maintenance 2013</v>
          </cell>
          <cell r="D381" t="str">
            <v>Oshawa PUC Networks Inc.</v>
          </cell>
          <cell r="E381" t="str">
            <v>Distribution Expenses – Maintenance</v>
          </cell>
          <cell r="F381">
            <v>1094190</v>
          </cell>
        </row>
        <row r="382">
          <cell r="C382" t="str">
            <v>Oshawa PUC Networks Inc. Other Expenses 2013</v>
          </cell>
          <cell r="D382" t="str">
            <v>Oshawa PUC Networks Inc.</v>
          </cell>
          <cell r="E382" t="str">
            <v>Other Expenses</v>
          </cell>
          <cell r="F382">
            <v>0</v>
          </cell>
        </row>
        <row r="383">
          <cell r="C383" t="str">
            <v>Ottawa River Power Corporation Administrative and General Expenses 2013</v>
          </cell>
          <cell r="D383" t="str">
            <v>Ottawa River Power Corporation</v>
          </cell>
          <cell r="E383" t="str">
            <v>Administrative and General Expenses</v>
          </cell>
          <cell r="F383">
            <v>847920.05</v>
          </cell>
        </row>
        <row r="384">
          <cell r="C384" t="str">
            <v>Ottawa River Power Corporation Administrative and General Expenses - Leap 2013</v>
          </cell>
          <cell r="D384" t="str">
            <v>Ottawa River Power Corporation</v>
          </cell>
          <cell r="E384" t="str">
            <v>Administrative and General Expenses - Leap</v>
          </cell>
          <cell r="F384">
            <v>0</v>
          </cell>
        </row>
        <row r="385">
          <cell r="C385" t="str">
            <v>Ottawa River Power Corporation Billing and Collecting 2013</v>
          </cell>
          <cell r="D385" t="str">
            <v>Ottawa River Power Corporation</v>
          </cell>
          <cell r="E385" t="str">
            <v>Billing and Collecting</v>
          </cell>
          <cell r="F385">
            <v>521383.7</v>
          </cell>
        </row>
        <row r="386">
          <cell r="C386" t="str">
            <v>Ottawa River Power Corporation Community Relations 2013</v>
          </cell>
          <cell r="D386" t="str">
            <v>Ottawa River Power Corporation</v>
          </cell>
          <cell r="E386" t="str">
            <v>Community Relations</v>
          </cell>
          <cell r="F386">
            <v>47390.79</v>
          </cell>
        </row>
        <row r="387">
          <cell r="C387" t="str">
            <v>Ottawa River Power Corporation Distribution Expenses - Operation 2013</v>
          </cell>
          <cell r="D387" t="str">
            <v>Ottawa River Power Corporation</v>
          </cell>
          <cell r="E387" t="str">
            <v>Distribution Expenses - Operation</v>
          </cell>
          <cell r="F387">
            <v>562813.19999999995</v>
          </cell>
        </row>
        <row r="388">
          <cell r="C388" t="str">
            <v>Ottawa River Power Corporation Distribution Expenses – Maintenance 2013</v>
          </cell>
          <cell r="D388" t="str">
            <v>Ottawa River Power Corporation</v>
          </cell>
          <cell r="E388" t="str">
            <v>Distribution Expenses – Maintenance</v>
          </cell>
          <cell r="F388">
            <v>693881.83</v>
          </cell>
        </row>
        <row r="389">
          <cell r="C389" t="str">
            <v>Ottawa River Power Corporation Other Expenses 2013</v>
          </cell>
          <cell r="D389" t="str">
            <v>Ottawa River Power Corporation</v>
          </cell>
          <cell r="E389" t="str">
            <v>Other Expenses</v>
          </cell>
          <cell r="F389">
            <v>0</v>
          </cell>
        </row>
        <row r="390">
          <cell r="C390" t="str">
            <v>PUC Distribution Inc. Administrative and General Expenses 2013</v>
          </cell>
          <cell r="D390" t="str">
            <v>PUC Distribution Inc.</v>
          </cell>
          <cell r="E390" t="str">
            <v>Administrative and General Expenses</v>
          </cell>
          <cell r="F390">
            <v>2518282.9300000002</v>
          </cell>
        </row>
        <row r="391">
          <cell r="C391" t="str">
            <v>PUC Distribution Inc. Administrative and General Expenses - Leap 2013</v>
          </cell>
          <cell r="D391" t="str">
            <v>PUC Distribution Inc.</v>
          </cell>
          <cell r="E391" t="str">
            <v>Administrative and General Expenses - Leap</v>
          </cell>
          <cell r="F391">
            <v>0</v>
          </cell>
        </row>
        <row r="392">
          <cell r="C392" t="str">
            <v>PUC Distribution Inc. Billing and Collecting 2013</v>
          </cell>
          <cell r="D392" t="str">
            <v>PUC Distribution Inc.</v>
          </cell>
          <cell r="E392" t="str">
            <v>Billing and Collecting</v>
          </cell>
          <cell r="F392">
            <v>1163141.22</v>
          </cell>
        </row>
        <row r="393">
          <cell r="C393" t="str">
            <v>PUC Distribution Inc. Community Relations 2013</v>
          </cell>
          <cell r="D393" t="str">
            <v>PUC Distribution Inc.</v>
          </cell>
          <cell r="E393" t="str">
            <v>Community Relations</v>
          </cell>
          <cell r="F393">
            <v>650243.48</v>
          </cell>
        </row>
        <row r="394">
          <cell r="C394" t="str">
            <v>PUC Distribution Inc. Distribution Expenses - Operation 2013</v>
          </cell>
          <cell r="D394" t="str">
            <v>PUC Distribution Inc.</v>
          </cell>
          <cell r="E394" t="str">
            <v>Distribution Expenses - Operation</v>
          </cell>
          <cell r="F394">
            <v>3307210.25</v>
          </cell>
        </row>
        <row r="395">
          <cell r="C395" t="str">
            <v>PUC Distribution Inc. Distribution Expenses – Maintenance 2013</v>
          </cell>
          <cell r="D395" t="str">
            <v>PUC Distribution Inc.</v>
          </cell>
          <cell r="E395" t="str">
            <v>Distribution Expenses – Maintenance</v>
          </cell>
          <cell r="F395">
            <v>2545678.31</v>
          </cell>
        </row>
        <row r="396">
          <cell r="C396" t="str">
            <v>PUC Distribution Inc. Other Expenses 2013</v>
          </cell>
          <cell r="D396" t="str">
            <v>PUC Distribution Inc.</v>
          </cell>
          <cell r="E396" t="str">
            <v>Other Expenses</v>
          </cell>
          <cell r="F396">
            <v>0</v>
          </cell>
        </row>
        <row r="397">
          <cell r="C397" t="str">
            <v>Parry Sound Power Corporation Administrative and General Expenses 2013</v>
          </cell>
          <cell r="D397" t="str">
            <v>Parry Sound Power Corporation</v>
          </cell>
          <cell r="E397" t="str">
            <v>Administrative and General Expenses</v>
          </cell>
          <cell r="F397">
            <v>526905.03</v>
          </cell>
        </row>
        <row r="398">
          <cell r="C398" t="str">
            <v>Parry Sound Power Corporation Administrative and General Expenses - Leap 2013</v>
          </cell>
          <cell r="D398" t="str">
            <v>Parry Sound Power Corporation</v>
          </cell>
          <cell r="E398" t="str">
            <v>Administrative and General Expenses - Leap</v>
          </cell>
          <cell r="F398">
            <v>0</v>
          </cell>
        </row>
        <row r="399">
          <cell r="C399" t="str">
            <v>Parry Sound Power Corporation Billing and Collecting 2013</v>
          </cell>
          <cell r="D399" t="str">
            <v>Parry Sound Power Corporation</v>
          </cell>
          <cell r="E399" t="str">
            <v>Billing and Collecting</v>
          </cell>
          <cell r="F399">
            <v>392666.01</v>
          </cell>
        </row>
        <row r="400">
          <cell r="C400" t="str">
            <v>Parry Sound Power Corporation Community Relations 2013</v>
          </cell>
          <cell r="D400" t="str">
            <v>Parry Sound Power Corporation</v>
          </cell>
          <cell r="E400" t="str">
            <v>Community Relations</v>
          </cell>
          <cell r="F400">
            <v>24670.33</v>
          </cell>
        </row>
        <row r="401">
          <cell r="C401" t="str">
            <v>Parry Sound Power Corporation Distribution Expenses - Operation 2013</v>
          </cell>
          <cell r="D401" t="str">
            <v>Parry Sound Power Corporation</v>
          </cell>
          <cell r="E401" t="str">
            <v>Distribution Expenses - Operation</v>
          </cell>
          <cell r="F401">
            <v>122207.32</v>
          </cell>
        </row>
        <row r="402">
          <cell r="C402" t="str">
            <v>Parry Sound Power Corporation Distribution Expenses – Maintenance 2013</v>
          </cell>
          <cell r="D402" t="str">
            <v>Parry Sound Power Corporation</v>
          </cell>
          <cell r="E402" t="str">
            <v>Distribution Expenses – Maintenance</v>
          </cell>
          <cell r="F402">
            <v>302607.94</v>
          </cell>
        </row>
        <row r="403">
          <cell r="C403" t="str">
            <v>Parry Sound Power Corporation Other Expenses 2013</v>
          </cell>
          <cell r="D403" t="str">
            <v>Parry Sound Power Corporation</v>
          </cell>
          <cell r="E403" t="str">
            <v>Other Expenses</v>
          </cell>
          <cell r="F403">
            <v>0</v>
          </cell>
        </row>
        <row r="404">
          <cell r="C404" t="str">
            <v>PowerStream Inc. Administrative and General Expenses 2013</v>
          </cell>
          <cell r="D404" t="str">
            <v>PowerStream Inc.</v>
          </cell>
          <cell r="E404" t="str">
            <v>Administrative and General Expenses</v>
          </cell>
          <cell r="F404">
            <v>33812749.25</v>
          </cell>
        </row>
        <row r="405">
          <cell r="C405" t="str">
            <v>PowerStream Inc. Administrative and General Expenses - Leap 2013</v>
          </cell>
          <cell r="D405" t="str">
            <v>PowerStream Inc.</v>
          </cell>
          <cell r="E405" t="str">
            <v>Administrative and General Expenses - Leap</v>
          </cell>
          <cell r="F405">
            <v>191640</v>
          </cell>
        </row>
        <row r="406">
          <cell r="C406" t="str">
            <v>PowerStream Inc. Billing and Collecting 2013</v>
          </cell>
          <cell r="D406" t="str">
            <v>PowerStream Inc.</v>
          </cell>
          <cell r="E406" t="str">
            <v>Billing and Collecting</v>
          </cell>
          <cell r="F406">
            <v>14700904.17</v>
          </cell>
        </row>
        <row r="407">
          <cell r="C407" t="str">
            <v>PowerStream Inc. Community Relations 2013</v>
          </cell>
          <cell r="D407" t="str">
            <v>PowerStream Inc.</v>
          </cell>
          <cell r="E407" t="str">
            <v>Community Relations</v>
          </cell>
          <cell r="F407">
            <v>1511587.99</v>
          </cell>
        </row>
        <row r="408">
          <cell r="C408" t="str">
            <v>PowerStream Inc. Distribution Expenses - Operation 2013</v>
          </cell>
          <cell r="D408" t="str">
            <v>PowerStream Inc.</v>
          </cell>
          <cell r="E408" t="str">
            <v>Distribution Expenses - Operation</v>
          </cell>
          <cell r="F408">
            <v>21936068.82</v>
          </cell>
        </row>
        <row r="409">
          <cell r="C409" t="str">
            <v>PowerStream Inc. Distribution Expenses – Maintenance 2013</v>
          </cell>
          <cell r="D409" t="str">
            <v>PowerStream Inc.</v>
          </cell>
          <cell r="E409" t="str">
            <v>Distribution Expenses – Maintenance</v>
          </cell>
          <cell r="F409">
            <v>7981705.1100000003</v>
          </cell>
        </row>
        <row r="410">
          <cell r="C410" t="str">
            <v>PowerStream Inc. Other Expenses 2013</v>
          </cell>
          <cell r="D410" t="str">
            <v>PowerStream Inc.</v>
          </cell>
          <cell r="E410" t="str">
            <v>Other Expenses</v>
          </cell>
          <cell r="F410">
            <v>0</v>
          </cell>
        </row>
        <row r="411">
          <cell r="C411" t="str">
            <v>Renfrew Hydro Inc. Administrative and General Expenses 2013</v>
          </cell>
          <cell r="D411" t="str">
            <v>Renfrew Hydro Inc.</v>
          </cell>
          <cell r="E411" t="str">
            <v>Administrative and General Expenses</v>
          </cell>
          <cell r="F411">
            <v>455088.53</v>
          </cell>
        </row>
        <row r="412">
          <cell r="C412" t="str">
            <v>Renfrew Hydro Inc. Administrative and General Expenses - Leap 2013</v>
          </cell>
          <cell r="D412" t="str">
            <v>Renfrew Hydro Inc.</v>
          </cell>
          <cell r="E412" t="str">
            <v>Administrative and General Expenses - Leap</v>
          </cell>
          <cell r="F412">
            <v>2500</v>
          </cell>
        </row>
        <row r="413">
          <cell r="C413" t="str">
            <v>Renfrew Hydro Inc. Billing and Collecting 2013</v>
          </cell>
          <cell r="D413" t="str">
            <v>Renfrew Hydro Inc.</v>
          </cell>
          <cell r="E413" t="str">
            <v>Billing and Collecting</v>
          </cell>
          <cell r="F413">
            <v>359318.88</v>
          </cell>
        </row>
        <row r="414">
          <cell r="C414" t="str">
            <v>Renfrew Hydro Inc. Community Relations 2013</v>
          </cell>
          <cell r="D414" t="str">
            <v>Renfrew Hydro Inc.</v>
          </cell>
          <cell r="E414" t="str">
            <v>Community Relations</v>
          </cell>
          <cell r="F414">
            <v>1684.35</v>
          </cell>
        </row>
        <row r="415">
          <cell r="C415" t="str">
            <v>Renfrew Hydro Inc. Distribution Expenses - Operation 2013</v>
          </cell>
          <cell r="D415" t="str">
            <v>Renfrew Hydro Inc.</v>
          </cell>
          <cell r="E415" t="str">
            <v>Distribution Expenses - Operation</v>
          </cell>
          <cell r="F415">
            <v>222754.77</v>
          </cell>
        </row>
        <row r="416">
          <cell r="C416" t="str">
            <v>Renfrew Hydro Inc. Distribution Expenses – Maintenance 2013</v>
          </cell>
          <cell r="D416" t="str">
            <v>Renfrew Hydro Inc.</v>
          </cell>
          <cell r="E416" t="str">
            <v>Distribution Expenses – Maintenance</v>
          </cell>
          <cell r="F416">
            <v>160692.39000000001</v>
          </cell>
        </row>
        <row r="417">
          <cell r="C417" t="str">
            <v>Renfrew Hydro Inc. Other Expenses 2013</v>
          </cell>
          <cell r="D417" t="str">
            <v>Renfrew Hydro Inc.</v>
          </cell>
          <cell r="E417" t="str">
            <v>Other Expenses</v>
          </cell>
          <cell r="F417">
            <v>0</v>
          </cell>
        </row>
        <row r="418">
          <cell r="C418" t="str">
            <v>Rideau St. Lawrence Distribution Inc. Administrative and General Expenses 2013</v>
          </cell>
          <cell r="D418" t="str">
            <v>Rideau St. Lawrence Distribution Inc.</v>
          </cell>
          <cell r="E418" t="str">
            <v>Administrative and General Expenses</v>
          </cell>
          <cell r="F418">
            <v>724836.94</v>
          </cell>
        </row>
        <row r="419">
          <cell r="C419" t="str">
            <v>Rideau St. Lawrence Distribution Inc. Administrative and General Expenses - Leap 2013</v>
          </cell>
          <cell r="D419" t="str">
            <v>Rideau St. Lawrence Distribution Inc.</v>
          </cell>
          <cell r="E419" t="str">
            <v>Administrative and General Expenses - Leap</v>
          </cell>
          <cell r="F419">
            <v>0</v>
          </cell>
        </row>
        <row r="420">
          <cell r="C420" t="str">
            <v>Rideau St. Lawrence Distribution Inc. Billing and Collecting 2013</v>
          </cell>
          <cell r="D420" t="str">
            <v>Rideau St. Lawrence Distribution Inc.</v>
          </cell>
          <cell r="E420" t="str">
            <v>Billing and Collecting</v>
          </cell>
          <cell r="F420">
            <v>453545.59</v>
          </cell>
        </row>
        <row r="421">
          <cell r="C421" t="str">
            <v>Rideau St. Lawrence Distribution Inc. Community Relations 2013</v>
          </cell>
          <cell r="D421" t="str">
            <v>Rideau St. Lawrence Distribution Inc.</v>
          </cell>
          <cell r="E421" t="str">
            <v>Community Relations</v>
          </cell>
          <cell r="F421">
            <v>4972.78</v>
          </cell>
        </row>
        <row r="422">
          <cell r="C422" t="str">
            <v>Rideau St. Lawrence Distribution Inc. Distribution Expenses - Operation 2013</v>
          </cell>
          <cell r="D422" t="str">
            <v>Rideau St. Lawrence Distribution Inc.</v>
          </cell>
          <cell r="E422" t="str">
            <v>Distribution Expenses - Operation</v>
          </cell>
          <cell r="F422">
            <v>304403.25</v>
          </cell>
        </row>
        <row r="423">
          <cell r="C423" t="str">
            <v>Rideau St. Lawrence Distribution Inc. Distribution Expenses – Maintenance 2013</v>
          </cell>
          <cell r="D423" t="str">
            <v>Rideau St. Lawrence Distribution Inc.</v>
          </cell>
          <cell r="E423" t="str">
            <v>Distribution Expenses – Maintenance</v>
          </cell>
          <cell r="F423">
            <v>355486.06</v>
          </cell>
        </row>
        <row r="424">
          <cell r="C424" t="str">
            <v>Rideau St. Lawrence Distribution Inc. Other Expenses 2013</v>
          </cell>
          <cell r="D424" t="str">
            <v>Rideau St. Lawrence Distribution Inc.</v>
          </cell>
          <cell r="E424" t="str">
            <v>Other Expenses</v>
          </cell>
          <cell r="F424">
            <v>0</v>
          </cell>
        </row>
        <row r="425">
          <cell r="C425" t="str">
            <v>Sioux Lookout Hydro Inc. Administrative and General Expenses 2013</v>
          </cell>
          <cell r="D425" t="str">
            <v>Sioux Lookout Hydro Inc.</v>
          </cell>
          <cell r="E425" t="str">
            <v>Administrative and General Expenses</v>
          </cell>
          <cell r="F425">
            <v>344894.76</v>
          </cell>
        </row>
        <row r="426">
          <cell r="C426" t="str">
            <v>Sioux Lookout Hydro Inc. Administrative and General Expenses - Leap 2013</v>
          </cell>
          <cell r="D426" t="str">
            <v>Sioux Lookout Hydro Inc.</v>
          </cell>
          <cell r="E426" t="str">
            <v>Administrative and General Expenses - Leap</v>
          </cell>
          <cell r="F426">
            <v>2130</v>
          </cell>
        </row>
        <row r="427">
          <cell r="C427" t="str">
            <v>Sioux Lookout Hydro Inc. Billing and Collecting 2013</v>
          </cell>
          <cell r="D427" t="str">
            <v>Sioux Lookout Hydro Inc.</v>
          </cell>
          <cell r="E427" t="str">
            <v>Billing and Collecting</v>
          </cell>
          <cell r="F427">
            <v>293454.01</v>
          </cell>
        </row>
        <row r="428">
          <cell r="C428" t="str">
            <v>Sioux Lookout Hydro Inc. Community Relations 2013</v>
          </cell>
          <cell r="D428" t="str">
            <v>Sioux Lookout Hydro Inc.</v>
          </cell>
          <cell r="E428" t="str">
            <v>Community Relations</v>
          </cell>
          <cell r="F428">
            <v>0</v>
          </cell>
        </row>
        <row r="429">
          <cell r="C429" t="str">
            <v>Sioux Lookout Hydro Inc. Distribution Expenses - Operation 2013</v>
          </cell>
          <cell r="D429" t="str">
            <v>Sioux Lookout Hydro Inc.</v>
          </cell>
          <cell r="E429" t="str">
            <v>Distribution Expenses - Operation</v>
          </cell>
          <cell r="F429">
            <v>555763.35</v>
          </cell>
        </row>
        <row r="430">
          <cell r="C430" t="str">
            <v>Sioux Lookout Hydro Inc. Distribution Expenses – Maintenance 2013</v>
          </cell>
          <cell r="D430" t="str">
            <v>Sioux Lookout Hydro Inc.</v>
          </cell>
          <cell r="E430" t="str">
            <v>Distribution Expenses – Maintenance</v>
          </cell>
          <cell r="F430">
            <v>265546.03000000003</v>
          </cell>
        </row>
        <row r="431">
          <cell r="C431" t="str">
            <v>Sioux Lookout Hydro Inc. Other Expenses 2013</v>
          </cell>
          <cell r="D431" t="str">
            <v>Sioux Lookout Hydro Inc.</v>
          </cell>
          <cell r="E431" t="str">
            <v>Other Expenses</v>
          </cell>
          <cell r="F431">
            <v>0</v>
          </cell>
        </row>
        <row r="432">
          <cell r="C432" t="str">
            <v>St. Thomas Energy Inc. Administrative and General Expenses 2013</v>
          </cell>
          <cell r="D432" t="str">
            <v>St. Thomas Energy Inc.</v>
          </cell>
          <cell r="E432" t="str">
            <v>Administrative and General Expenses</v>
          </cell>
          <cell r="F432">
            <v>2608140.61</v>
          </cell>
        </row>
        <row r="433">
          <cell r="C433" t="str">
            <v>St. Thomas Energy Inc. Administrative and General Expenses - Leap 2013</v>
          </cell>
          <cell r="D433" t="str">
            <v>St. Thomas Energy Inc.</v>
          </cell>
          <cell r="E433" t="str">
            <v>Administrative and General Expenses - Leap</v>
          </cell>
          <cell r="F433">
            <v>0</v>
          </cell>
        </row>
        <row r="434">
          <cell r="C434" t="str">
            <v>St. Thomas Energy Inc. Billing and Collecting 2013</v>
          </cell>
          <cell r="D434" t="str">
            <v>St. Thomas Energy Inc.</v>
          </cell>
          <cell r="E434" t="str">
            <v>Billing and Collecting</v>
          </cell>
          <cell r="F434">
            <v>1039176.06</v>
          </cell>
        </row>
        <row r="435">
          <cell r="C435" t="str">
            <v>St. Thomas Energy Inc. Community Relations 2013</v>
          </cell>
          <cell r="D435" t="str">
            <v>St. Thomas Energy Inc.</v>
          </cell>
          <cell r="E435" t="str">
            <v>Community Relations</v>
          </cell>
          <cell r="F435">
            <v>32390.02</v>
          </cell>
        </row>
        <row r="436">
          <cell r="C436" t="str">
            <v>St. Thomas Energy Inc. Distribution Expenses - Operation 2013</v>
          </cell>
          <cell r="D436" t="str">
            <v>St. Thomas Energy Inc.</v>
          </cell>
          <cell r="E436" t="str">
            <v>Distribution Expenses - Operation</v>
          </cell>
          <cell r="F436">
            <v>843039.13</v>
          </cell>
        </row>
        <row r="437">
          <cell r="C437" t="str">
            <v>St. Thomas Energy Inc. Distribution Expenses – Maintenance 2013</v>
          </cell>
          <cell r="D437" t="str">
            <v>St. Thomas Energy Inc.</v>
          </cell>
          <cell r="E437" t="str">
            <v>Distribution Expenses – Maintenance</v>
          </cell>
          <cell r="F437">
            <v>439750.24</v>
          </cell>
        </row>
        <row r="438">
          <cell r="C438" t="str">
            <v>St. Thomas Energy Inc. Other Expenses 2013</v>
          </cell>
          <cell r="D438" t="str">
            <v>St. Thomas Energy Inc.</v>
          </cell>
          <cell r="E438" t="str">
            <v>Other Expenses</v>
          </cell>
          <cell r="F438">
            <v>0</v>
          </cell>
        </row>
        <row r="439">
          <cell r="C439" t="str">
            <v>Thunder Bay Hydro Electricity Distribution Inc. Administrative and General Expenses 2013</v>
          </cell>
          <cell r="D439" t="str">
            <v>Thunder Bay Hydro Electricity Distribution Inc.</v>
          </cell>
          <cell r="E439" t="str">
            <v>Administrative and General Expenses</v>
          </cell>
          <cell r="F439">
            <v>3828249.16</v>
          </cell>
        </row>
        <row r="440">
          <cell r="C440" t="str">
            <v>Thunder Bay Hydro Electricity Distribution Inc. Administrative and General Expenses - Leap 2013</v>
          </cell>
          <cell r="D440" t="str">
            <v>Thunder Bay Hydro Electricity Distribution Inc.</v>
          </cell>
          <cell r="E440" t="str">
            <v>Administrative and General Expenses - Leap</v>
          </cell>
          <cell r="F440">
            <v>22000</v>
          </cell>
        </row>
        <row r="441">
          <cell r="C441" t="str">
            <v>Thunder Bay Hydro Electricity Distribution Inc. Billing and Collecting 2013</v>
          </cell>
          <cell r="D441" t="str">
            <v>Thunder Bay Hydro Electricity Distribution Inc.</v>
          </cell>
          <cell r="E441" t="str">
            <v>Billing and Collecting</v>
          </cell>
          <cell r="F441">
            <v>2160956.91</v>
          </cell>
        </row>
        <row r="442">
          <cell r="C442" t="str">
            <v>Thunder Bay Hydro Electricity Distribution Inc. Community Relations 2013</v>
          </cell>
          <cell r="D442" t="str">
            <v>Thunder Bay Hydro Electricity Distribution Inc.</v>
          </cell>
          <cell r="E442" t="str">
            <v>Community Relations</v>
          </cell>
          <cell r="F442">
            <v>85151.17</v>
          </cell>
        </row>
        <row r="443">
          <cell r="C443" t="str">
            <v>Thunder Bay Hydro Electricity Distribution Inc. Distribution Expenses - Operation 2013</v>
          </cell>
          <cell r="D443" t="str">
            <v>Thunder Bay Hydro Electricity Distribution Inc.</v>
          </cell>
          <cell r="E443" t="str">
            <v>Distribution Expenses - Operation</v>
          </cell>
          <cell r="F443">
            <v>3085194.89</v>
          </cell>
        </row>
        <row r="444">
          <cell r="C444" t="str">
            <v>Thunder Bay Hydro Electricity Distribution Inc. Distribution Expenses – Maintenance 2013</v>
          </cell>
          <cell r="D444" t="str">
            <v>Thunder Bay Hydro Electricity Distribution Inc.</v>
          </cell>
          <cell r="E444" t="str">
            <v>Distribution Expenses – Maintenance</v>
          </cell>
          <cell r="F444">
            <v>3915106.71</v>
          </cell>
        </row>
        <row r="445">
          <cell r="C445" t="str">
            <v>Thunder Bay Hydro Electricity Distribution Inc. Other Expenses 2013</v>
          </cell>
          <cell r="D445" t="str">
            <v>Thunder Bay Hydro Electricity Distribution Inc.</v>
          </cell>
          <cell r="E445" t="str">
            <v>Other Expenses</v>
          </cell>
          <cell r="F445">
            <v>0</v>
          </cell>
        </row>
        <row r="446">
          <cell r="C446" t="str">
            <v>Tillsonburg Hydro Inc. Administrative and General Expenses 2013</v>
          </cell>
          <cell r="D446" t="str">
            <v>Tillsonburg Hydro Inc.</v>
          </cell>
          <cell r="E446" t="str">
            <v>Administrative and General Expenses</v>
          </cell>
          <cell r="F446">
            <v>764970.38</v>
          </cell>
        </row>
        <row r="447">
          <cell r="C447" t="str">
            <v>Tillsonburg Hydro Inc. Administrative and General Expenses - Leap 2013</v>
          </cell>
          <cell r="D447" t="str">
            <v>Tillsonburg Hydro Inc.</v>
          </cell>
          <cell r="E447" t="str">
            <v>Administrative and General Expenses - Leap</v>
          </cell>
          <cell r="F447">
            <v>0</v>
          </cell>
        </row>
        <row r="448">
          <cell r="C448" t="str">
            <v>Tillsonburg Hydro Inc. Billing and Collecting 2013</v>
          </cell>
          <cell r="D448" t="str">
            <v>Tillsonburg Hydro Inc.</v>
          </cell>
          <cell r="E448" t="str">
            <v>Billing and Collecting</v>
          </cell>
          <cell r="F448">
            <v>665721.24</v>
          </cell>
        </row>
        <row r="449">
          <cell r="C449" t="str">
            <v>Tillsonburg Hydro Inc. Community Relations 2013</v>
          </cell>
          <cell r="D449" t="str">
            <v>Tillsonburg Hydro Inc.</v>
          </cell>
          <cell r="E449" t="str">
            <v>Community Relations</v>
          </cell>
          <cell r="F449">
            <v>125.3</v>
          </cell>
        </row>
        <row r="450">
          <cell r="C450" t="str">
            <v>Tillsonburg Hydro Inc. Distribution Expenses - Operation 2013</v>
          </cell>
          <cell r="D450" t="str">
            <v>Tillsonburg Hydro Inc.</v>
          </cell>
          <cell r="E450" t="str">
            <v>Distribution Expenses - Operation</v>
          </cell>
          <cell r="F450">
            <v>748612.9</v>
          </cell>
        </row>
        <row r="451">
          <cell r="C451" t="str">
            <v>Tillsonburg Hydro Inc. Distribution Expenses – Maintenance 2013</v>
          </cell>
          <cell r="D451" t="str">
            <v>Tillsonburg Hydro Inc.</v>
          </cell>
          <cell r="E451" t="str">
            <v>Distribution Expenses – Maintenance</v>
          </cell>
          <cell r="F451">
            <v>159450.95000000001</v>
          </cell>
        </row>
        <row r="452">
          <cell r="C452" t="str">
            <v>Tillsonburg Hydro Inc. Other Expenses 2013</v>
          </cell>
          <cell r="D452" t="str">
            <v>Tillsonburg Hydro Inc.</v>
          </cell>
          <cell r="E452" t="str">
            <v>Other Expenses</v>
          </cell>
          <cell r="F452">
            <v>0</v>
          </cell>
        </row>
        <row r="453">
          <cell r="C453" t="str">
            <v>Toronto Hydro-Electric System Limited Administrative and General Expenses 2013</v>
          </cell>
          <cell r="D453" t="str">
            <v>Toronto Hydro-Electric System Limited</v>
          </cell>
          <cell r="E453" t="str">
            <v>Administrative and General Expenses</v>
          </cell>
          <cell r="F453">
            <v>67761327.140000001</v>
          </cell>
        </row>
        <row r="454">
          <cell r="C454" t="str">
            <v>Toronto Hydro-Electric System Limited Administrative and General Expenses - Leap 2013</v>
          </cell>
          <cell r="D454" t="str">
            <v>Toronto Hydro-Electric System Limited</v>
          </cell>
          <cell r="E454" t="str">
            <v>Administrative and General Expenses - Leap</v>
          </cell>
          <cell r="F454">
            <v>0</v>
          </cell>
        </row>
        <row r="455">
          <cell r="C455" t="str">
            <v>Toronto Hydro-Electric System Limited Billing and Collecting 2013</v>
          </cell>
          <cell r="D455" t="str">
            <v>Toronto Hydro-Electric System Limited</v>
          </cell>
          <cell r="E455" t="str">
            <v>Billing and Collecting</v>
          </cell>
          <cell r="F455">
            <v>35952749.170000002</v>
          </cell>
        </row>
        <row r="456">
          <cell r="C456" t="str">
            <v>Toronto Hydro-Electric System Limited Community Relations 2013</v>
          </cell>
          <cell r="D456" t="str">
            <v>Toronto Hydro-Electric System Limited</v>
          </cell>
          <cell r="E456" t="str">
            <v>Community Relations</v>
          </cell>
          <cell r="F456">
            <v>2949932.76</v>
          </cell>
        </row>
        <row r="457">
          <cell r="C457" t="str">
            <v>Toronto Hydro-Electric System Limited Distribution Expenses - Operation 2013</v>
          </cell>
          <cell r="D457" t="str">
            <v>Toronto Hydro-Electric System Limited</v>
          </cell>
          <cell r="E457" t="str">
            <v>Distribution Expenses - Operation</v>
          </cell>
          <cell r="F457">
            <v>55940562.210000001</v>
          </cell>
        </row>
        <row r="458">
          <cell r="C458" t="str">
            <v>Toronto Hydro-Electric System Limited Distribution Expenses – Maintenance 2013</v>
          </cell>
          <cell r="D458" t="str">
            <v>Toronto Hydro-Electric System Limited</v>
          </cell>
          <cell r="E458" t="str">
            <v>Distribution Expenses – Maintenance</v>
          </cell>
          <cell r="F458">
            <v>54766415.240000002</v>
          </cell>
        </row>
        <row r="459">
          <cell r="C459" t="str">
            <v>Toronto Hydro-Electric System Limited Other Expenses 2013</v>
          </cell>
          <cell r="D459" t="str">
            <v>Toronto Hydro-Electric System Limited</v>
          </cell>
          <cell r="E459" t="str">
            <v>Other Expenses</v>
          </cell>
          <cell r="F459">
            <v>0</v>
          </cell>
        </row>
        <row r="460">
          <cell r="C460" t="str">
            <v>Veridian Connections Inc. Administrative and General Expenses 2013</v>
          </cell>
          <cell r="D460" t="str">
            <v>Veridian Connections Inc.</v>
          </cell>
          <cell r="E460" t="str">
            <v>Administrative and General Expenses</v>
          </cell>
          <cell r="F460">
            <v>9392701</v>
          </cell>
        </row>
        <row r="461">
          <cell r="C461" t="str">
            <v>Veridian Connections Inc. Administrative and General Expenses - Leap 2013</v>
          </cell>
          <cell r="D461" t="str">
            <v>Veridian Connections Inc.</v>
          </cell>
          <cell r="E461" t="str">
            <v>Administrative and General Expenses - Leap</v>
          </cell>
          <cell r="F461">
            <v>55541</v>
          </cell>
        </row>
        <row r="462">
          <cell r="C462" t="str">
            <v>Veridian Connections Inc. Billing and Collecting 2013</v>
          </cell>
          <cell r="D462" t="str">
            <v>Veridian Connections Inc.</v>
          </cell>
          <cell r="E462" t="str">
            <v>Billing and Collecting</v>
          </cell>
          <cell r="F462">
            <v>9100891</v>
          </cell>
        </row>
        <row r="463">
          <cell r="C463" t="str">
            <v>Veridian Connections Inc. Community Relations 2013</v>
          </cell>
          <cell r="D463" t="str">
            <v>Veridian Connections Inc.</v>
          </cell>
          <cell r="E463" t="str">
            <v>Community Relations</v>
          </cell>
          <cell r="F463">
            <v>192064</v>
          </cell>
        </row>
        <row r="464">
          <cell r="C464" t="str">
            <v>Veridian Connections Inc. Distribution Expenses - Operation 2013</v>
          </cell>
          <cell r="D464" t="str">
            <v>Veridian Connections Inc.</v>
          </cell>
          <cell r="E464" t="str">
            <v>Distribution Expenses - Operation</v>
          </cell>
          <cell r="F464">
            <v>5407951</v>
          </cell>
        </row>
        <row r="465">
          <cell r="C465" t="str">
            <v>Veridian Connections Inc. Distribution Expenses – Maintenance 2013</v>
          </cell>
          <cell r="D465" t="str">
            <v>Veridian Connections Inc.</v>
          </cell>
          <cell r="E465" t="str">
            <v>Distribution Expenses – Maintenance</v>
          </cell>
          <cell r="F465">
            <v>3065986</v>
          </cell>
        </row>
        <row r="466">
          <cell r="C466" t="str">
            <v>Veridian Connections Inc. Other Expenses 2013</v>
          </cell>
          <cell r="D466" t="str">
            <v>Veridian Connections Inc.</v>
          </cell>
          <cell r="E466" t="str">
            <v>Other Expenses</v>
          </cell>
          <cell r="F466">
            <v>0</v>
          </cell>
        </row>
        <row r="467">
          <cell r="C467" t="str">
            <v>Wasaga Distribution Inc. Administrative and General Expenses 2013</v>
          </cell>
          <cell r="D467" t="str">
            <v>Wasaga Distribution Inc.</v>
          </cell>
          <cell r="E467" t="str">
            <v>Administrative and General Expenses</v>
          </cell>
          <cell r="F467">
            <v>966297.59999999998</v>
          </cell>
        </row>
        <row r="468">
          <cell r="C468" t="str">
            <v>Wasaga Distribution Inc. Administrative and General Expenses - Leap 2013</v>
          </cell>
          <cell r="D468" t="str">
            <v>Wasaga Distribution Inc.</v>
          </cell>
          <cell r="E468" t="str">
            <v>Administrative and General Expenses - Leap</v>
          </cell>
          <cell r="F468">
            <v>4459.96</v>
          </cell>
        </row>
        <row r="469">
          <cell r="C469" t="str">
            <v>Wasaga Distribution Inc. Billing and Collecting 2013</v>
          </cell>
          <cell r="D469" t="str">
            <v>Wasaga Distribution Inc.</v>
          </cell>
          <cell r="E469" t="str">
            <v>Billing and Collecting</v>
          </cell>
          <cell r="F469">
            <v>1005997.81</v>
          </cell>
        </row>
        <row r="470">
          <cell r="C470" t="str">
            <v>Wasaga Distribution Inc. Community Relations 2013</v>
          </cell>
          <cell r="D470" t="str">
            <v>Wasaga Distribution Inc.</v>
          </cell>
          <cell r="E470" t="str">
            <v>Community Relations</v>
          </cell>
          <cell r="F470">
            <v>11652.03</v>
          </cell>
        </row>
        <row r="471">
          <cell r="C471" t="str">
            <v>Wasaga Distribution Inc. Distribution Expenses - Operation 2013</v>
          </cell>
          <cell r="D471" t="str">
            <v>Wasaga Distribution Inc.</v>
          </cell>
          <cell r="E471" t="str">
            <v>Distribution Expenses - Operation</v>
          </cell>
          <cell r="F471">
            <v>74969.02</v>
          </cell>
        </row>
        <row r="472">
          <cell r="C472" t="str">
            <v>Wasaga Distribution Inc. Distribution Expenses – Maintenance 2013</v>
          </cell>
          <cell r="D472" t="str">
            <v>Wasaga Distribution Inc.</v>
          </cell>
          <cell r="E472" t="str">
            <v>Distribution Expenses – Maintenance</v>
          </cell>
          <cell r="F472">
            <v>730689.05</v>
          </cell>
        </row>
        <row r="473">
          <cell r="C473" t="str">
            <v>Wasaga Distribution Inc. Other Expenses 2013</v>
          </cell>
          <cell r="D473" t="str">
            <v>Wasaga Distribution Inc.</v>
          </cell>
          <cell r="E473" t="str">
            <v>Other Expenses</v>
          </cell>
          <cell r="F473">
            <v>0</v>
          </cell>
        </row>
        <row r="474">
          <cell r="C474" t="str">
            <v>Waterloo North Hydro Inc. Administrative and General Expenses 2013</v>
          </cell>
          <cell r="D474" t="str">
            <v>Waterloo North Hydro Inc.</v>
          </cell>
          <cell r="E474" t="str">
            <v>Administrative and General Expenses</v>
          </cell>
          <cell r="F474">
            <v>2095400</v>
          </cell>
        </row>
        <row r="475">
          <cell r="C475" t="str">
            <v>Waterloo North Hydro Inc. Administrative and General Expenses - Leap 2013</v>
          </cell>
          <cell r="D475" t="str">
            <v>Waterloo North Hydro Inc.</v>
          </cell>
          <cell r="E475" t="str">
            <v>Administrative and General Expenses - Leap</v>
          </cell>
          <cell r="F475">
            <v>34944</v>
          </cell>
        </row>
        <row r="476">
          <cell r="C476" t="str">
            <v>Waterloo North Hydro Inc. Billing and Collecting 2013</v>
          </cell>
          <cell r="D476" t="str">
            <v>Waterloo North Hydro Inc.</v>
          </cell>
          <cell r="E476" t="str">
            <v>Billing and Collecting</v>
          </cell>
          <cell r="F476">
            <v>2940036</v>
          </cell>
        </row>
        <row r="477">
          <cell r="C477" t="str">
            <v>Waterloo North Hydro Inc. Community Relations 2013</v>
          </cell>
          <cell r="D477" t="str">
            <v>Waterloo North Hydro Inc.</v>
          </cell>
          <cell r="E477" t="str">
            <v>Community Relations</v>
          </cell>
          <cell r="F477">
            <v>202478</v>
          </cell>
        </row>
        <row r="478">
          <cell r="C478" t="str">
            <v>Waterloo North Hydro Inc. Distribution Expenses - Operation 2013</v>
          </cell>
          <cell r="D478" t="str">
            <v>Waterloo North Hydro Inc.</v>
          </cell>
          <cell r="E478" t="str">
            <v>Distribution Expenses - Operation</v>
          </cell>
          <cell r="F478">
            <v>4464684</v>
          </cell>
        </row>
        <row r="479">
          <cell r="C479" t="str">
            <v>Waterloo North Hydro Inc. Distribution Expenses – Maintenance 2013</v>
          </cell>
          <cell r="D479" t="str">
            <v>Waterloo North Hydro Inc.</v>
          </cell>
          <cell r="E479" t="str">
            <v>Distribution Expenses – Maintenance</v>
          </cell>
          <cell r="F479">
            <v>1266289</v>
          </cell>
        </row>
        <row r="480">
          <cell r="C480" t="str">
            <v>Waterloo North Hydro Inc. Other Expenses 2013</v>
          </cell>
          <cell r="D480" t="str">
            <v>Waterloo North Hydro Inc.</v>
          </cell>
          <cell r="E480" t="str">
            <v>Other Expenses</v>
          </cell>
          <cell r="F480">
            <v>0</v>
          </cell>
        </row>
        <row r="481">
          <cell r="C481" t="str">
            <v>Welland Hydro-Electric System Corp. Administrative and General Expenses 2013</v>
          </cell>
          <cell r="D481" t="str">
            <v>Welland Hydro-Electric System Corp.</v>
          </cell>
          <cell r="E481" t="str">
            <v>Administrative and General Expenses</v>
          </cell>
          <cell r="F481">
            <v>1833880.31</v>
          </cell>
        </row>
        <row r="482">
          <cell r="C482" t="str">
            <v>Welland Hydro-Electric System Corp. Administrative and General Expenses - Leap 2013</v>
          </cell>
          <cell r="D482" t="str">
            <v>Welland Hydro-Electric System Corp.</v>
          </cell>
          <cell r="E482" t="str">
            <v>Administrative and General Expenses - Leap</v>
          </cell>
          <cell r="F482">
            <v>11000</v>
          </cell>
        </row>
        <row r="483">
          <cell r="C483" t="str">
            <v>Welland Hydro-Electric System Corp. Billing and Collecting 2013</v>
          </cell>
          <cell r="D483" t="str">
            <v>Welland Hydro-Electric System Corp.</v>
          </cell>
          <cell r="E483" t="str">
            <v>Billing and Collecting</v>
          </cell>
          <cell r="F483">
            <v>1328405.54</v>
          </cell>
        </row>
        <row r="484">
          <cell r="C484" t="str">
            <v>Welland Hydro-Electric System Corp. Community Relations 2013</v>
          </cell>
          <cell r="D484" t="str">
            <v>Welland Hydro-Electric System Corp.</v>
          </cell>
          <cell r="E484" t="str">
            <v>Community Relations</v>
          </cell>
          <cell r="F484">
            <v>115089.05</v>
          </cell>
        </row>
        <row r="485">
          <cell r="C485" t="str">
            <v>Welland Hydro-Electric System Corp. Distribution Expenses - Operation 2013</v>
          </cell>
          <cell r="D485" t="str">
            <v>Welland Hydro-Electric System Corp.</v>
          </cell>
          <cell r="E485" t="str">
            <v>Distribution Expenses - Operation</v>
          </cell>
          <cell r="F485">
            <v>1228945.52</v>
          </cell>
        </row>
        <row r="486">
          <cell r="C486" t="str">
            <v>Welland Hydro-Electric System Corp. Distribution Expenses – Maintenance 2013</v>
          </cell>
          <cell r="D486" t="str">
            <v>Welland Hydro-Electric System Corp.</v>
          </cell>
          <cell r="E486" t="str">
            <v>Distribution Expenses – Maintenance</v>
          </cell>
          <cell r="F486">
            <v>1749664.15</v>
          </cell>
        </row>
        <row r="487">
          <cell r="C487" t="str">
            <v>Welland Hydro-Electric System Corp. Other Expenses 2013</v>
          </cell>
          <cell r="D487" t="str">
            <v>Welland Hydro-Electric System Corp.</v>
          </cell>
          <cell r="E487" t="str">
            <v>Other Expenses</v>
          </cell>
          <cell r="F487">
            <v>0</v>
          </cell>
        </row>
        <row r="488">
          <cell r="C488" t="str">
            <v>Wellington North Power Inc. Administrative and General Expenses 2013</v>
          </cell>
          <cell r="D488" t="str">
            <v>Wellington North Power Inc.</v>
          </cell>
          <cell r="E488" t="str">
            <v>Administrative and General Expenses</v>
          </cell>
          <cell r="F488">
            <v>659511.47</v>
          </cell>
        </row>
        <row r="489">
          <cell r="C489" t="str">
            <v>Wellington North Power Inc. Administrative and General Expenses - Leap 2013</v>
          </cell>
          <cell r="D489" t="str">
            <v>Wellington North Power Inc.</v>
          </cell>
          <cell r="E489" t="str">
            <v>Administrative and General Expenses - Leap</v>
          </cell>
          <cell r="F489">
            <v>2310.29</v>
          </cell>
        </row>
        <row r="490">
          <cell r="C490" t="str">
            <v>Wellington North Power Inc. Billing and Collecting 2013</v>
          </cell>
          <cell r="D490" t="str">
            <v>Wellington North Power Inc.</v>
          </cell>
          <cell r="E490" t="str">
            <v>Billing and Collecting</v>
          </cell>
          <cell r="F490">
            <v>354124.52</v>
          </cell>
        </row>
        <row r="491">
          <cell r="C491" t="str">
            <v>Wellington North Power Inc. Community Relations 2013</v>
          </cell>
          <cell r="D491" t="str">
            <v>Wellington North Power Inc.</v>
          </cell>
          <cell r="E491" t="str">
            <v>Community Relations</v>
          </cell>
          <cell r="F491">
            <v>5145.51</v>
          </cell>
        </row>
        <row r="492">
          <cell r="C492" t="str">
            <v>Wellington North Power Inc. Distribution Expenses - Operation 2013</v>
          </cell>
          <cell r="D492" t="str">
            <v>Wellington North Power Inc.</v>
          </cell>
          <cell r="E492" t="str">
            <v>Distribution Expenses - Operation</v>
          </cell>
          <cell r="F492">
            <v>316210.51</v>
          </cell>
        </row>
        <row r="493">
          <cell r="C493" t="str">
            <v>Wellington North Power Inc. Distribution Expenses – Maintenance 2013</v>
          </cell>
          <cell r="D493" t="str">
            <v>Wellington North Power Inc.</v>
          </cell>
          <cell r="E493" t="str">
            <v>Distribution Expenses – Maintenance</v>
          </cell>
          <cell r="F493">
            <v>272443.3</v>
          </cell>
        </row>
        <row r="494">
          <cell r="C494" t="str">
            <v>Wellington North Power Inc. Other Expenses 2013</v>
          </cell>
          <cell r="D494" t="str">
            <v>Wellington North Power Inc.</v>
          </cell>
          <cell r="E494" t="str">
            <v>Other Expenses</v>
          </cell>
          <cell r="F494">
            <v>0</v>
          </cell>
        </row>
        <row r="495">
          <cell r="C495" t="str">
            <v>West Coast Huron Energy Inc. Administrative and General Expenses 2013</v>
          </cell>
          <cell r="D495" t="str">
            <v>West Coast Huron Energy Inc.</v>
          </cell>
          <cell r="E495" t="str">
            <v>Administrative and General Expenses</v>
          </cell>
          <cell r="F495">
            <v>760401</v>
          </cell>
        </row>
        <row r="496">
          <cell r="C496" t="str">
            <v>West Coast Huron Energy Inc. Administrative and General Expenses - Leap 2013</v>
          </cell>
          <cell r="D496" t="str">
            <v>West Coast Huron Energy Inc.</v>
          </cell>
          <cell r="E496" t="str">
            <v>Administrative and General Expenses - Leap</v>
          </cell>
          <cell r="F496">
            <v>0</v>
          </cell>
        </row>
        <row r="497">
          <cell r="C497" t="str">
            <v>West Coast Huron Energy Inc. Billing and Collecting 2013</v>
          </cell>
          <cell r="D497" t="str">
            <v>West Coast Huron Energy Inc.</v>
          </cell>
          <cell r="E497" t="str">
            <v>Billing and Collecting</v>
          </cell>
          <cell r="F497">
            <v>396564</v>
          </cell>
        </row>
        <row r="498">
          <cell r="C498" t="str">
            <v>West Coast Huron Energy Inc. Community Relations 2013</v>
          </cell>
          <cell r="D498" t="str">
            <v>West Coast Huron Energy Inc.</v>
          </cell>
          <cell r="E498" t="str">
            <v>Community Relations</v>
          </cell>
          <cell r="F498">
            <v>13658</v>
          </cell>
        </row>
        <row r="499">
          <cell r="C499" t="str">
            <v>West Coast Huron Energy Inc. Distribution Expenses - Operation 2013</v>
          </cell>
          <cell r="D499" t="str">
            <v>West Coast Huron Energy Inc.</v>
          </cell>
          <cell r="E499" t="str">
            <v>Distribution Expenses - Operation</v>
          </cell>
          <cell r="F499">
            <v>334676</v>
          </cell>
        </row>
        <row r="500">
          <cell r="C500" t="str">
            <v>West Coast Huron Energy Inc. Distribution Expenses – Maintenance 2013</v>
          </cell>
          <cell r="D500" t="str">
            <v>West Coast Huron Energy Inc.</v>
          </cell>
          <cell r="E500" t="str">
            <v>Distribution Expenses – Maintenance</v>
          </cell>
          <cell r="F500">
            <v>158459</v>
          </cell>
        </row>
        <row r="501">
          <cell r="C501" t="str">
            <v>West Coast Huron Energy Inc. Other Expenses 2013</v>
          </cell>
          <cell r="D501" t="str">
            <v>West Coast Huron Energy Inc.</v>
          </cell>
          <cell r="E501" t="str">
            <v>Other Expenses</v>
          </cell>
          <cell r="F501">
            <v>0</v>
          </cell>
        </row>
        <row r="502">
          <cell r="C502" t="str">
            <v>Westario Power Inc. Administrative and General Expenses 2013</v>
          </cell>
          <cell r="D502" t="str">
            <v>Westario Power Inc.</v>
          </cell>
          <cell r="E502" t="str">
            <v>Administrative and General Expenses</v>
          </cell>
          <cell r="F502">
            <v>1787334</v>
          </cell>
        </row>
        <row r="503">
          <cell r="C503" t="str">
            <v>Westario Power Inc. Administrative and General Expenses - Leap 2013</v>
          </cell>
          <cell r="D503" t="str">
            <v>Westario Power Inc.</v>
          </cell>
          <cell r="E503" t="str">
            <v>Administrative and General Expenses - Leap</v>
          </cell>
          <cell r="F503">
            <v>0</v>
          </cell>
        </row>
        <row r="504">
          <cell r="C504" t="str">
            <v>Westario Power Inc. Billing and Collecting 2013</v>
          </cell>
          <cell r="D504" t="str">
            <v>Westario Power Inc.</v>
          </cell>
          <cell r="E504" t="str">
            <v>Billing and Collecting</v>
          </cell>
          <cell r="F504">
            <v>1112972</v>
          </cell>
        </row>
        <row r="505">
          <cell r="C505" t="str">
            <v>Westario Power Inc. Community Relations 2013</v>
          </cell>
          <cell r="D505" t="str">
            <v>Westario Power Inc.</v>
          </cell>
          <cell r="E505" t="str">
            <v>Community Relations</v>
          </cell>
          <cell r="F505">
            <v>35825</v>
          </cell>
        </row>
        <row r="506">
          <cell r="C506" t="str">
            <v>Westario Power Inc. Distribution Expenses - Operation 2013</v>
          </cell>
          <cell r="D506" t="str">
            <v>Westario Power Inc.</v>
          </cell>
          <cell r="E506" t="str">
            <v>Distribution Expenses - Operation</v>
          </cell>
          <cell r="F506">
            <v>315448</v>
          </cell>
        </row>
        <row r="507">
          <cell r="C507" t="str">
            <v>Westario Power Inc. Distribution Expenses – Maintenance 2013</v>
          </cell>
          <cell r="D507" t="str">
            <v>Westario Power Inc.</v>
          </cell>
          <cell r="E507" t="str">
            <v>Distribution Expenses – Maintenance</v>
          </cell>
          <cell r="F507">
            <v>1300494</v>
          </cell>
        </row>
        <row r="508">
          <cell r="C508" t="str">
            <v>Westario Power Inc. Other Expenses 2013</v>
          </cell>
          <cell r="D508" t="str">
            <v>Westario Power Inc.</v>
          </cell>
          <cell r="E508" t="str">
            <v>Other Expenses</v>
          </cell>
          <cell r="F508">
            <v>0</v>
          </cell>
        </row>
        <row r="509">
          <cell r="C509" t="str">
            <v>Whitby Hydro Electric Corporation Administrative and General Expenses 2013</v>
          </cell>
          <cell r="D509" t="str">
            <v>Whitby Hydro Electric Corporation</v>
          </cell>
          <cell r="E509" t="str">
            <v>Administrative and General Expenses</v>
          </cell>
          <cell r="F509">
            <v>2774344.07</v>
          </cell>
        </row>
        <row r="510">
          <cell r="C510" t="str">
            <v>Whitby Hydro Electric Corporation Administrative and General Expenses - Leap 2013</v>
          </cell>
          <cell r="D510" t="str">
            <v>Whitby Hydro Electric Corporation</v>
          </cell>
          <cell r="E510" t="str">
            <v>Administrative and General Expenses - Leap</v>
          </cell>
          <cell r="F510">
            <v>0</v>
          </cell>
        </row>
        <row r="511">
          <cell r="C511" t="str">
            <v>Whitby Hydro Electric Corporation Billing and Collecting 2013</v>
          </cell>
          <cell r="D511" t="str">
            <v>Whitby Hydro Electric Corporation</v>
          </cell>
          <cell r="E511" t="str">
            <v>Billing and Collecting</v>
          </cell>
          <cell r="F511">
            <v>2092773.43</v>
          </cell>
        </row>
        <row r="512">
          <cell r="C512" t="str">
            <v>Whitby Hydro Electric Corporation Community Relations 2013</v>
          </cell>
          <cell r="D512" t="str">
            <v>Whitby Hydro Electric Corporation</v>
          </cell>
          <cell r="E512" t="str">
            <v>Community Relations</v>
          </cell>
          <cell r="F512">
            <v>65641.490000000005</v>
          </cell>
        </row>
        <row r="513">
          <cell r="C513" t="str">
            <v>Whitby Hydro Electric Corporation Distribution Expenses - Operation 2013</v>
          </cell>
          <cell r="D513" t="str">
            <v>Whitby Hydro Electric Corporation</v>
          </cell>
          <cell r="E513" t="str">
            <v>Distribution Expenses - Operation</v>
          </cell>
          <cell r="F513">
            <v>2333015.7599999998</v>
          </cell>
        </row>
        <row r="514">
          <cell r="C514" t="str">
            <v>Whitby Hydro Electric Corporation Distribution Expenses – Maintenance 2013</v>
          </cell>
          <cell r="D514" t="str">
            <v>Whitby Hydro Electric Corporation</v>
          </cell>
          <cell r="E514" t="str">
            <v>Distribution Expenses – Maintenance</v>
          </cell>
          <cell r="F514">
            <v>1714690.74</v>
          </cell>
        </row>
        <row r="515">
          <cell r="C515" t="str">
            <v>Whitby Hydro Electric Corporation Other Expenses 2013</v>
          </cell>
          <cell r="D515" t="str">
            <v>Whitby Hydro Electric Corporation</v>
          </cell>
          <cell r="E515" t="str">
            <v>Other Expenses</v>
          </cell>
          <cell r="F515">
            <v>0</v>
          </cell>
        </row>
        <row r="516">
          <cell r="C516" t="str">
            <v>Woodstock Hydro Services Inc. Administrative and General Expenses 2013</v>
          </cell>
          <cell r="D516" t="str">
            <v>Woodstock Hydro Services Inc.</v>
          </cell>
          <cell r="E516" t="str">
            <v>Administrative and General Expenses</v>
          </cell>
          <cell r="F516">
            <v>1734893.89</v>
          </cell>
        </row>
        <row r="517">
          <cell r="C517" t="str">
            <v>Woodstock Hydro Services Inc. Administrative and General Expenses - Leap 2013</v>
          </cell>
          <cell r="D517" t="str">
            <v>Woodstock Hydro Services Inc.</v>
          </cell>
          <cell r="E517" t="str">
            <v>Administrative and General Expenses - Leap</v>
          </cell>
          <cell r="F517">
            <v>10000</v>
          </cell>
        </row>
        <row r="518">
          <cell r="C518" t="str">
            <v>Woodstock Hydro Services Inc. Billing and Collecting 2013</v>
          </cell>
          <cell r="D518" t="str">
            <v>Woodstock Hydro Services Inc.</v>
          </cell>
          <cell r="E518" t="str">
            <v>Billing and Collecting</v>
          </cell>
          <cell r="F518">
            <v>553553.53</v>
          </cell>
        </row>
        <row r="519">
          <cell r="C519" t="str">
            <v>Woodstock Hydro Services Inc. Community Relations 2013</v>
          </cell>
          <cell r="D519" t="str">
            <v>Woodstock Hydro Services Inc.</v>
          </cell>
          <cell r="E519" t="str">
            <v>Community Relations</v>
          </cell>
          <cell r="F519">
            <v>20451.310000000001</v>
          </cell>
        </row>
        <row r="520">
          <cell r="C520" t="str">
            <v>Woodstock Hydro Services Inc. Distribution Expenses - Operation 2013</v>
          </cell>
          <cell r="D520" t="str">
            <v>Woodstock Hydro Services Inc.</v>
          </cell>
          <cell r="E520" t="str">
            <v>Distribution Expenses - Operation</v>
          </cell>
          <cell r="F520">
            <v>877500.94</v>
          </cell>
        </row>
        <row r="521">
          <cell r="C521" t="str">
            <v>Woodstock Hydro Services Inc. Distribution Expenses – Maintenance 2013</v>
          </cell>
          <cell r="D521" t="str">
            <v>Woodstock Hydro Services Inc.</v>
          </cell>
          <cell r="E521" t="str">
            <v>Distribution Expenses – Maintenance</v>
          </cell>
          <cell r="F521">
            <v>613834.51</v>
          </cell>
        </row>
        <row r="522">
          <cell r="C522" t="str">
            <v>Woodstock Hydro Services Inc. Other Expenses 2013</v>
          </cell>
          <cell r="D522" t="str">
            <v>Woodstock Hydro Services Inc.</v>
          </cell>
          <cell r="E522" t="str">
            <v>Other Expenses</v>
          </cell>
          <cell r="F522">
            <v>0</v>
          </cell>
        </row>
        <row r="523">
          <cell r="C523" t="str">
            <v>Algoma Power Inc. Administrative and General Expenses 2014</v>
          </cell>
          <cell r="D523" t="str">
            <v>Algoma Power Inc.</v>
          </cell>
          <cell r="E523" t="str">
            <v>Administrative and General Expenses</v>
          </cell>
          <cell r="F523">
            <v>4114389.65</v>
          </cell>
        </row>
        <row r="524">
          <cell r="C524" t="str">
            <v>Algoma Power Inc. Administrative and General Expenses - Leap 2014</v>
          </cell>
          <cell r="D524" t="str">
            <v>Algoma Power Inc.</v>
          </cell>
          <cell r="E524" t="str">
            <v>Administrative and General Expenses - Leap</v>
          </cell>
          <cell r="F524">
            <v>24238.58</v>
          </cell>
        </row>
        <row r="525">
          <cell r="C525" t="str">
            <v>Algoma Power Inc. Billing and Collecting 2014</v>
          </cell>
          <cell r="D525" t="str">
            <v>Algoma Power Inc.</v>
          </cell>
          <cell r="E525" t="str">
            <v>Billing and Collecting</v>
          </cell>
          <cell r="F525">
            <v>928587.58</v>
          </cell>
        </row>
        <row r="526">
          <cell r="C526" t="str">
            <v>Algoma Power Inc. Community Relations 2014</v>
          </cell>
          <cell r="D526" t="str">
            <v>Algoma Power Inc.</v>
          </cell>
          <cell r="E526" t="str">
            <v>Community Relations</v>
          </cell>
          <cell r="F526">
            <v>16249.3</v>
          </cell>
        </row>
        <row r="527">
          <cell r="C527" t="str">
            <v>Algoma Power Inc. Distribution Expenses - Operation 2014</v>
          </cell>
          <cell r="D527" t="str">
            <v>Algoma Power Inc.</v>
          </cell>
          <cell r="E527" t="str">
            <v>Distribution Expenses - Operation</v>
          </cell>
          <cell r="F527">
            <v>1492103.56</v>
          </cell>
        </row>
        <row r="528">
          <cell r="C528" t="str">
            <v>Algoma Power Inc. Distribution Expenses – Maintenance 2014</v>
          </cell>
          <cell r="D528" t="str">
            <v>Algoma Power Inc.</v>
          </cell>
          <cell r="E528" t="str">
            <v>Distribution Expenses – Maintenance</v>
          </cell>
          <cell r="F528">
            <v>4283359.5199999996</v>
          </cell>
        </row>
        <row r="529">
          <cell r="C529" t="str">
            <v>Algoma Power Inc. Other Expenses 2014</v>
          </cell>
          <cell r="D529" t="str">
            <v>Algoma Power Inc.</v>
          </cell>
          <cell r="E529" t="str">
            <v>Other Expenses</v>
          </cell>
          <cell r="F529">
            <v>0</v>
          </cell>
        </row>
        <row r="530">
          <cell r="C530" t="str">
            <v>Atikokan Hydro Inc. Administrative and General Expenses 2014</v>
          </cell>
          <cell r="D530" t="str">
            <v>Atikokan Hydro Inc.</v>
          </cell>
          <cell r="E530" t="str">
            <v>Administrative and General Expenses</v>
          </cell>
          <cell r="F530">
            <v>434178.08</v>
          </cell>
        </row>
        <row r="531">
          <cell r="C531" t="str">
            <v>Atikokan Hydro Inc. Administrative and General Expenses - Leap 2014</v>
          </cell>
          <cell r="D531" t="str">
            <v>Atikokan Hydro Inc.</v>
          </cell>
          <cell r="E531" t="str">
            <v>Administrative and General Expenses - Leap</v>
          </cell>
          <cell r="F531">
            <v>0</v>
          </cell>
        </row>
        <row r="532">
          <cell r="C532" t="str">
            <v>Atikokan Hydro Inc. Billing and Collecting 2014</v>
          </cell>
          <cell r="D532" t="str">
            <v>Atikokan Hydro Inc.</v>
          </cell>
          <cell r="E532" t="str">
            <v>Billing and Collecting</v>
          </cell>
          <cell r="F532">
            <v>239014.93</v>
          </cell>
        </row>
        <row r="533">
          <cell r="C533" t="str">
            <v>Atikokan Hydro Inc. Community Relations 2014</v>
          </cell>
          <cell r="D533" t="str">
            <v>Atikokan Hydro Inc.</v>
          </cell>
          <cell r="E533" t="str">
            <v>Community Relations</v>
          </cell>
          <cell r="F533">
            <v>0</v>
          </cell>
        </row>
        <row r="534">
          <cell r="C534" t="str">
            <v>Atikokan Hydro Inc. Distribution Expenses - Operation 2014</v>
          </cell>
          <cell r="D534" t="str">
            <v>Atikokan Hydro Inc.</v>
          </cell>
          <cell r="E534" t="str">
            <v>Distribution Expenses - Operation</v>
          </cell>
          <cell r="F534">
            <v>267514.03000000003</v>
          </cell>
        </row>
        <row r="535">
          <cell r="C535" t="str">
            <v>Atikokan Hydro Inc. Distribution Expenses – Maintenance 2014</v>
          </cell>
          <cell r="D535" t="str">
            <v>Atikokan Hydro Inc.</v>
          </cell>
          <cell r="E535" t="str">
            <v>Distribution Expenses – Maintenance</v>
          </cell>
          <cell r="F535">
            <v>98937.3</v>
          </cell>
        </row>
        <row r="536">
          <cell r="C536" t="str">
            <v>Atikokan Hydro Inc. Other Expenses 2014</v>
          </cell>
          <cell r="D536" t="str">
            <v>Atikokan Hydro Inc.</v>
          </cell>
          <cell r="E536" t="str">
            <v>Other Expenses</v>
          </cell>
          <cell r="F536">
            <v>0</v>
          </cell>
        </row>
        <row r="537">
          <cell r="C537" t="str">
            <v>Bluewater Power Distribution Corporation Administrative and General Expenses 2014</v>
          </cell>
          <cell r="D537" t="str">
            <v>Bluewater Power Distribution Corporation</v>
          </cell>
          <cell r="E537" t="str">
            <v>Administrative and General Expenses</v>
          </cell>
          <cell r="F537">
            <v>6327100</v>
          </cell>
        </row>
        <row r="538">
          <cell r="C538" t="str">
            <v>Bluewater Power Distribution Corporation Administrative and General Expenses - Leap 2014</v>
          </cell>
          <cell r="D538" t="str">
            <v>Bluewater Power Distribution Corporation</v>
          </cell>
          <cell r="E538" t="str">
            <v>Administrative and General Expenses - Leap</v>
          </cell>
          <cell r="F538">
            <v>24000</v>
          </cell>
        </row>
        <row r="539">
          <cell r="C539" t="str">
            <v>Bluewater Power Distribution Corporation Billing and Collecting 2014</v>
          </cell>
          <cell r="D539" t="str">
            <v>Bluewater Power Distribution Corporation</v>
          </cell>
          <cell r="E539" t="str">
            <v>Billing and Collecting</v>
          </cell>
          <cell r="F539">
            <v>1997175</v>
          </cell>
        </row>
        <row r="540">
          <cell r="C540" t="str">
            <v>Bluewater Power Distribution Corporation Community Relations 2014</v>
          </cell>
          <cell r="D540" t="str">
            <v>Bluewater Power Distribution Corporation</v>
          </cell>
          <cell r="E540" t="str">
            <v>Community Relations</v>
          </cell>
          <cell r="F540">
            <v>264757</v>
          </cell>
        </row>
        <row r="541">
          <cell r="C541" t="str">
            <v>Bluewater Power Distribution Corporation Distribution Expenses - Operation 2014</v>
          </cell>
          <cell r="D541" t="str">
            <v>Bluewater Power Distribution Corporation</v>
          </cell>
          <cell r="E541" t="str">
            <v>Distribution Expenses - Operation</v>
          </cell>
          <cell r="F541">
            <v>3564380</v>
          </cell>
        </row>
        <row r="542">
          <cell r="C542" t="str">
            <v>Bluewater Power Distribution Corporation Distribution Expenses – Maintenance 2014</v>
          </cell>
          <cell r="D542" t="str">
            <v>Bluewater Power Distribution Corporation</v>
          </cell>
          <cell r="E542" t="str">
            <v>Distribution Expenses – Maintenance</v>
          </cell>
          <cell r="F542">
            <v>132434</v>
          </cell>
        </row>
        <row r="543">
          <cell r="C543" t="str">
            <v>Bluewater Power Distribution Corporation Other Expenses 2014</v>
          </cell>
          <cell r="D543" t="str">
            <v>Bluewater Power Distribution Corporation</v>
          </cell>
          <cell r="E543" t="str">
            <v>Other Expenses</v>
          </cell>
          <cell r="F543">
            <v>0</v>
          </cell>
        </row>
        <row r="544">
          <cell r="C544" t="str">
            <v>Brant County Power Inc. Administrative and General Expenses 2014</v>
          </cell>
          <cell r="D544" t="str">
            <v>Brant County Power Inc.</v>
          </cell>
          <cell r="E544" t="str">
            <v>Administrative and General Expenses</v>
          </cell>
          <cell r="F544">
            <v>1369680.77</v>
          </cell>
        </row>
        <row r="545">
          <cell r="C545" t="str">
            <v>Brant County Power Inc. Administrative and General Expenses - Leap 2014</v>
          </cell>
          <cell r="D545" t="str">
            <v>Brant County Power Inc.</v>
          </cell>
          <cell r="E545" t="str">
            <v>Administrative and General Expenses - Leap</v>
          </cell>
          <cell r="F545">
            <v>0</v>
          </cell>
        </row>
        <row r="546">
          <cell r="C546" t="str">
            <v>Brant County Power Inc. Billing and Collecting 2014</v>
          </cell>
          <cell r="D546" t="str">
            <v>Brant County Power Inc.</v>
          </cell>
          <cell r="E546" t="str">
            <v>Billing and Collecting</v>
          </cell>
          <cell r="F546">
            <v>813207.2</v>
          </cell>
        </row>
        <row r="547">
          <cell r="C547" t="str">
            <v>Brant County Power Inc. Community Relations 2014</v>
          </cell>
          <cell r="D547" t="str">
            <v>Brant County Power Inc.</v>
          </cell>
          <cell r="E547" t="str">
            <v>Community Relations</v>
          </cell>
          <cell r="F547">
            <v>129308.3</v>
          </cell>
        </row>
        <row r="548">
          <cell r="C548" t="str">
            <v>Brant County Power Inc. Distribution Expenses - Operation 2014</v>
          </cell>
          <cell r="D548" t="str">
            <v>Brant County Power Inc.</v>
          </cell>
          <cell r="E548" t="str">
            <v>Distribution Expenses - Operation</v>
          </cell>
          <cell r="F548">
            <v>650132.69999999995</v>
          </cell>
        </row>
        <row r="549">
          <cell r="C549" t="str">
            <v>Brant County Power Inc. Distribution Expenses – Maintenance 2014</v>
          </cell>
          <cell r="D549" t="str">
            <v>Brant County Power Inc.</v>
          </cell>
          <cell r="E549" t="str">
            <v>Distribution Expenses – Maintenance</v>
          </cell>
          <cell r="F549">
            <v>1233805.83</v>
          </cell>
        </row>
        <row r="550">
          <cell r="C550" t="str">
            <v>Brant County Power Inc. Other Expenses 2014</v>
          </cell>
          <cell r="D550" t="str">
            <v>Brant County Power Inc.</v>
          </cell>
          <cell r="E550" t="str">
            <v>Other Expenses</v>
          </cell>
          <cell r="F550">
            <v>0</v>
          </cell>
        </row>
        <row r="551">
          <cell r="C551" t="str">
            <v>Brantford Power Inc. Administrative and General Expenses 2014</v>
          </cell>
          <cell r="D551" t="str">
            <v>Brantford Power Inc.</v>
          </cell>
          <cell r="E551" t="str">
            <v>Administrative and General Expenses</v>
          </cell>
          <cell r="F551">
            <v>2831492.72</v>
          </cell>
        </row>
        <row r="552">
          <cell r="C552" t="str">
            <v>Brantford Power Inc. Administrative and General Expenses - Leap 2014</v>
          </cell>
          <cell r="D552" t="str">
            <v>Brantford Power Inc.</v>
          </cell>
          <cell r="E552" t="str">
            <v>Administrative and General Expenses - Leap</v>
          </cell>
          <cell r="F552">
            <v>0</v>
          </cell>
        </row>
        <row r="553">
          <cell r="C553" t="str">
            <v>Brantford Power Inc. Billing and Collecting 2014</v>
          </cell>
          <cell r="D553" t="str">
            <v>Brantford Power Inc.</v>
          </cell>
          <cell r="E553" t="str">
            <v>Billing and Collecting</v>
          </cell>
          <cell r="F553">
            <v>2577445.7599999998</v>
          </cell>
        </row>
        <row r="554">
          <cell r="C554" t="str">
            <v>Brantford Power Inc. Community Relations 2014</v>
          </cell>
          <cell r="D554" t="str">
            <v>Brantford Power Inc.</v>
          </cell>
          <cell r="E554" t="str">
            <v>Community Relations</v>
          </cell>
          <cell r="F554">
            <v>37975.599999999999</v>
          </cell>
        </row>
        <row r="555">
          <cell r="C555" t="str">
            <v>Brantford Power Inc. Distribution Expenses - Operation 2014</v>
          </cell>
          <cell r="D555" t="str">
            <v>Brantford Power Inc.</v>
          </cell>
          <cell r="E555" t="str">
            <v>Distribution Expenses - Operation</v>
          </cell>
          <cell r="F555">
            <v>1440365.09</v>
          </cell>
        </row>
        <row r="556">
          <cell r="C556" t="str">
            <v>Brantford Power Inc. Distribution Expenses – Maintenance 2014</v>
          </cell>
          <cell r="D556" t="str">
            <v>Brantford Power Inc.</v>
          </cell>
          <cell r="E556" t="str">
            <v>Distribution Expenses – Maintenance</v>
          </cell>
          <cell r="F556">
            <v>1902706.19</v>
          </cell>
        </row>
        <row r="557">
          <cell r="C557" t="str">
            <v>Brantford Power Inc. Other Expenses 2014</v>
          </cell>
          <cell r="D557" t="str">
            <v>Brantford Power Inc.</v>
          </cell>
          <cell r="E557" t="str">
            <v>Other Expenses</v>
          </cell>
          <cell r="F557">
            <v>0</v>
          </cell>
        </row>
        <row r="558">
          <cell r="C558" t="str">
            <v>Burlington Hydro Inc. Administrative and General Expenses 2014</v>
          </cell>
          <cell r="D558" t="str">
            <v>Burlington Hydro Inc.</v>
          </cell>
          <cell r="E558" t="str">
            <v>Administrative and General Expenses</v>
          </cell>
          <cell r="F558">
            <v>5841835.8799999999</v>
          </cell>
        </row>
        <row r="559">
          <cell r="C559" t="str">
            <v>Burlington Hydro Inc. Administrative and General Expenses - Leap 2014</v>
          </cell>
          <cell r="D559" t="str">
            <v>Burlington Hydro Inc.</v>
          </cell>
          <cell r="E559" t="str">
            <v>Administrative and General Expenses - Leap</v>
          </cell>
          <cell r="F559">
            <v>0</v>
          </cell>
        </row>
        <row r="560">
          <cell r="C560" t="str">
            <v>Burlington Hydro Inc. Billing and Collecting 2014</v>
          </cell>
          <cell r="D560" t="str">
            <v>Burlington Hydro Inc.</v>
          </cell>
          <cell r="E560" t="str">
            <v>Billing and Collecting</v>
          </cell>
          <cell r="F560">
            <v>2275759.88</v>
          </cell>
        </row>
        <row r="561">
          <cell r="C561" t="str">
            <v>Burlington Hydro Inc. Community Relations 2014</v>
          </cell>
          <cell r="D561" t="str">
            <v>Burlington Hydro Inc.</v>
          </cell>
          <cell r="E561" t="str">
            <v>Community Relations</v>
          </cell>
          <cell r="F561">
            <v>13795.33</v>
          </cell>
        </row>
        <row r="562">
          <cell r="C562" t="str">
            <v>Burlington Hydro Inc. Distribution Expenses - Operation 2014</v>
          </cell>
          <cell r="D562" t="str">
            <v>Burlington Hydro Inc.</v>
          </cell>
          <cell r="E562" t="str">
            <v>Distribution Expenses - Operation</v>
          </cell>
          <cell r="F562">
            <v>5272098.34</v>
          </cell>
        </row>
        <row r="563">
          <cell r="C563" t="str">
            <v>Burlington Hydro Inc. Distribution Expenses – Maintenance 2014</v>
          </cell>
          <cell r="D563" t="str">
            <v>Burlington Hydro Inc.</v>
          </cell>
          <cell r="E563" t="str">
            <v>Distribution Expenses – Maintenance</v>
          </cell>
          <cell r="F563">
            <v>3630374.41</v>
          </cell>
        </row>
        <row r="564">
          <cell r="C564" t="str">
            <v>Burlington Hydro Inc. Other Expenses 2014</v>
          </cell>
          <cell r="D564" t="str">
            <v>Burlington Hydro Inc.</v>
          </cell>
          <cell r="E564" t="str">
            <v>Other Expenses</v>
          </cell>
          <cell r="F564">
            <v>0</v>
          </cell>
        </row>
        <row r="565">
          <cell r="C565" t="str">
            <v>Canadian Niagara Power Inc. Administrative and General Expenses 2014</v>
          </cell>
          <cell r="D565" t="str">
            <v>Canadian Niagara Power Inc.</v>
          </cell>
          <cell r="E565" t="str">
            <v>Administrative and General Expenses</v>
          </cell>
          <cell r="F565">
            <v>3366554.74</v>
          </cell>
        </row>
        <row r="566">
          <cell r="C566" t="str">
            <v>Canadian Niagara Power Inc. Administrative and General Expenses - Leap 2014</v>
          </cell>
          <cell r="D566" t="str">
            <v>Canadian Niagara Power Inc.</v>
          </cell>
          <cell r="E566" t="str">
            <v>Administrative and General Expenses - Leap</v>
          </cell>
          <cell r="F566">
            <v>22759.43</v>
          </cell>
        </row>
        <row r="567">
          <cell r="C567" t="str">
            <v>Canadian Niagara Power Inc. Billing and Collecting 2014</v>
          </cell>
          <cell r="D567" t="str">
            <v>Canadian Niagara Power Inc.</v>
          </cell>
          <cell r="E567" t="str">
            <v>Billing and Collecting</v>
          </cell>
          <cell r="F567">
            <v>1874778.74</v>
          </cell>
        </row>
        <row r="568">
          <cell r="C568" t="str">
            <v>Canadian Niagara Power Inc. Community Relations 2014</v>
          </cell>
          <cell r="D568" t="str">
            <v>Canadian Niagara Power Inc.</v>
          </cell>
          <cell r="E568" t="str">
            <v>Community Relations</v>
          </cell>
          <cell r="F568">
            <v>22684.63</v>
          </cell>
        </row>
        <row r="569">
          <cell r="C569" t="str">
            <v>Canadian Niagara Power Inc. Distribution Expenses - Operation 2014</v>
          </cell>
          <cell r="D569" t="str">
            <v>Canadian Niagara Power Inc.</v>
          </cell>
          <cell r="E569" t="str">
            <v>Distribution Expenses - Operation</v>
          </cell>
          <cell r="F569">
            <v>1533640.95</v>
          </cell>
        </row>
        <row r="570">
          <cell r="C570" t="str">
            <v>Canadian Niagara Power Inc. Distribution Expenses – Maintenance 2014</v>
          </cell>
          <cell r="D570" t="str">
            <v>Canadian Niagara Power Inc.</v>
          </cell>
          <cell r="E570" t="str">
            <v>Distribution Expenses – Maintenance</v>
          </cell>
          <cell r="F570">
            <v>1939324.64</v>
          </cell>
        </row>
        <row r="571">
          <cell r="C571" t="str">
            <v>Canadian Niagara Power Inc. Other Expenses 2014</v>
          </cell>
          <cell r="D571" t="str">
            <v>Canadian Niagara Power Inc.</v>
          </cell>
          <cell r="E571" t="str">
            <v>Other Expenses</v>
          </cell>
          <cell r="F571">
            <v>0</v>
          </cell>
        </row>
        <row r="572">
          <cell r="C572" t="str">
            <v>Centre Wellington Hydro Ltd. Administrative and General Expenses 2014</v>
          </cell>
          <cell r="D572" t="str">
            <v>Centre Wellington Hydro Ltd.</v>
          </cell>
          <cell r="E572" t="str">
            <v>Administrative and General Expenses</v>
          </cell>
          <cell r="F572">
            <v>964008.95999999996</v>
          </cell>
        </row>
        <row r="573">
          <cell r="C573" t="str">
            <v>Centre Wellington Hydro Ltd. Administrative and General Expenses - Leap 2014</v>
          </cell>
          <cell r="D573" t="str">
            <v>Centre Wellington Hydro Ltd.</v>
          </cell>
          <cell r="E573" t="str">
            <v>Administrative and General Expenses - Leap</v>
          </cell>
          <cell r="F573">
            <v>0</v>
          </cell>
        </row>
        <row r="574">
          <cell r="C574" t="str">
            <v>Centre Wellington Hydro Ltd. Billing and Collecting 2014</v>
          </cell>
          <cell r="D574" t="str">
            <v>Centre Wellington Hydro Ltd.</v>
          </cell>
          <cell r="E574" t="str">
            <v>Billing and Collecting</v>
          </cell>
          <cell r="F574">
            <v>434217.94</v>
          </cell>
        </row>
        <row r="575">
          <cell r="C575" t="str">
            <v>Centre Wellington Hydro Ltd. Community Relations 2014</v>
          </cell>
          <cell r="D575" t="str">
            <v>Centre Wellington Hydro Ltd.</v>
          </cell>
          <cell r="E575" t="str">
            <v>Community Relations</v>
          </cell>
          <cell r="F575">
            <v>29006.34</v>
          </cell>
        </row>
        <row r="576">
          <cell r="C576" t="str">
            <v>Centre Wellington Hydro Ltd. Distribution Expenses - Operation 2014</v>
          </cell>
          <cell r="D576" t="str">
            <v>Centre Wellington Hydro Ltd.</v>
          </cell>
          <cell r="E576" t="str">
            <v>Distribution Expenses - Operation</v>
          </cell>
          <cell r="F576">
            <v>273357.92</v>
          </cell>
        </row>
        <row r="577">
          <cell r="C577" t="str">
            <v>Centre Wellington Hydro Ltd. Distribution Expenses – Maintenance 2014</v>
          </cell>
          <cell r="D577" t="str">
            <v>Centre Wellington Hydro Ltd.</v>
          </cell>
          <cell r="E577" t="str">
            <v>Distribution Expenses – Maintenance</v>
          </cell>
          <cell r="F577">
            <v>317930.375</v>
          </cell>
        </row>
        <row r="578">
          <cell r="C578" t="str">
            <v>Centre Wellington Hydro Ltd. Other Expenses 2014</v>
          </cell>
          <cell r="D578" t="str">
            <v>Centre Wellington Hydro Ltd.</v>
          </cell>
          <cell r="E578" t="str">
            <v>Other Expenses</v>
          </cell>
          <cell r="F578">
            <v>0</v>
          </cell>
        </row>
        <row r="579">
          <cell r="C579" t="str">
            <v>Chapleau Public Utilities Corporation Administrative and General Expenses 2014</v>
          </cell>
          <cell r="D579" t="str">
            <v>Chapleau Public Utilities Corporation</v>
          </cell>
          <cell r="E579" t="str">
            <v>Administrative and General Expenses</v>
          </cell>
          <cell r="F579">
            <v>300558.34999999998</v>
          </cell>
        </row>
        <row r="580">
          <cell r="C580" t="str">
            <v>Chapleau Public Utilities Corporation Administrative and General Expenses - Leap 2014</v>
          </cell>
          <cell r="D580" t="str">
            <v>Chapleau Public Utilities Corporation</v>
          </cell>
          <cell r="E580" t="str">
            <v>Administrative and General Expenses - Leap</v>
          </cell>
          <cell r="F580">
            <v>2000</v>
          </cell>
        </row>
        <row r="581">
          <cell r="C581" t="str">
            <v>Chapleau Public Utilities Corporation Billing and Collecting 2014</v>
          </cell>
          <cell r="D581" t="str">
            <v>Chapleau Public Utilities Corporation</v>
          </cell>
          <cell r="E581" t="str">
            <v>Billing and Collecting</v>
          </cell>
          <cell r="F581">
            <v>115085.5</v>
          </cell>
        </row>
        <row r="582">
          <cell r="C582" t="str">
            <v>Chapleau Public Utilities Corporation Community Relations 2014</v>
          </cell>
          <cell r="D582" t="str">
            <v>Chapleau Public Utilities Corporation</v>
          </cell>
          <cell r="E582" t="str">
            <v>Community Relations</v>
          </cell>
          <cell r="F582">
            <v>415</v>
          </cell>
        </row>
        <row r="583">
          <cell r="C583" t="str">
            <v>Chapleau Public Utilities Corporation Distribution Expenses - Operation 2014</v>
          </cell>
          <cell r="D583" t="str">
            <v>Chapleau Public Utilities Corporation</v>
          </cell>
          <cell r="E583" t="str">
            <v>Distribution Expenses - Operation</v>
          </cell>
          <cell r="F583">
            <v>220412.01</v>
          </cell>
        </row>
        <row r="584">
          <cell r="C584" t="str">
            <v>Chapleau Public Utilities Corporation Distribution Expenses – Maintenance 2014</v>
          </cell>
          <cell r="D584" t="str">
            <v>Chapleau Public Utilities Corporation</v>
          </cell>
          <cell r="E584" t="str">
            <v>Distribution Expenses – Maintenance</v>
          </cell>
          <cell r="F584">
            <v>0</v>
          </cell>
        </row>
        <row r="585">
          <cell r="C585" t="str">
            <v>Chapleau Public Utilities Corporation Other Expenses 2014</v>
          </cell>
          <cell r="D585" t="str">
            <v>Chapleau Public Utilities Corporation</v>
          </cell>
          <cell r="E585" t="str">
            <v>Other Expenses</v>
          </cell>
          <cell r="F585">
            <v>0</v>
          </cell>
        </row>
        <row r="586">
          <cell r="C586" t="str">
            <v>Cooperative Hydro Embrun Inc. Administrative and General Expenses 2014</v>
          </cell>
          <cell r="D586" t="str">
            <v>Cooperative Hydro Embrun Inc.</v>
          </cell>
          <cell r="E586" t="str">
            <v>Administrative and General Expenses</v>
          </cell>
          <cell r="F586">
            <v>320945.40000000002</v>
          </cell>
        </row>
        <row r="587">
          <cell r="C587" t="str">
            <v>Cooperative Hydro Embrun Inc. Administrative and General Expenses - Leap 2014</v>
          </cell>
          <cell r="D587" t="str">
            <v>Cooperative Hydro Embrun Inc.</v>
          </cell>
          <cell r="E587" t="str">
            <v>Administrative and General Expenses - Leap</v>
          </cell>
          <cell r="F587">
            <v>0</v>
          </cell>
        </row>
        <row r="588">
          <cell r="C588" t="str">
            <v>Cooperative Hydro Embrun Inc. Billing and Collecting 2014</v>
          </cell>
          <cell r="D588" t="str">
            <v>Cooperative Hydro Embrun Inc.</v>
          </cell>
          <cell r="E588" t="str">
            <v>Billing and Collecting</v>
          </cell>
          <cell r="F588">
            <v>246251.13</v>
          </cell>
        </row>
        <row r="589">
          <cell r="C589" t="str">
            <v>Cooperative Hydro Embrun Inc. Community Relations 2014</v>
          </cell>
          <cell r="D589" t="str">
            <v>Cooperative Hydro Embrun Inc.</v>
          </cell>
          <cell r="E589" t="str">
            <v>Community Relations</v>
          </cell>
          <cell r="F589">
            <v>4809.26</v>
          </cell>
        </row>
        <row r="590">
          <cell r="C590" t="str">
            <v>Cooperative Hydro Embrun Inc. Distribution Expenses - Operation 2014</v>
          </cell>
          <cell r="D590" t="str">
            <v>Cooperative Hydro Embrun Inc.</v>
          </cell>
          <cell r="E590" t="str">
            <v>Distribution Expenses - Operation</v>
          </cell>
          <cell r="F590">
            <v>27849.35</v>
          </cell>
        </row>
        <row r="591">
          <cell r="C591" t="str">
            <v>Cooperative Hydro Embrun Inc. Distribution Expenses – Maintenance 2014</v>
          </cell>
          <cell r="D591" t="str">
            <v>Cooperative Hydro Embrun Inc.</v>
          </cell>
          <cell r="E591" t="str">
            <v>Distribution Expenses – Maintenance</v>
          </cell>
          <cell r="F591">
            <v>29119.79</v>
          </cell>
        </row>
        <row r="592">
          <cell r="C592" t="str">
            <v>Cooperative Hydro Embrun Inc. Other Expenses 2014</v>
          </cell>
          <cell r="D592" t="str">
            <v>Cooperative Hydro Embrun Inc.</v>
          </cell>
          <cell r="E592" t="str">
            <v>Other Expenses</v>
          </cell>
          <cell r="F592">
            <v>0</v>
          </cell>
        </row>
        <row r="593">
          <cell r="C593" t="str">
            <v>E.L.K. Energy Inc. Administrative and General Expenses 2014</v>
          </cell>
          <cell r="D593" t="str">
            <v>E.L.K. Energy Inc.</v>
          </cell>
          <cell r="E593" t="str">
            <v>Administrative and General Expenses</v>
          </cell>
          <cell r="F593">
            <v>836495.41</v>
          </cell>
        </row>
        <row r="594">
          <cell r="C594" t="str">
            <v>E.L.K. Energy Inc. Administrative and General Expenses - Leap 2014</v>
          </cell>
          <cell r="D594" t="str">
            <v>E.L.K. Energy Inc.</v>
          </cell>
          <cell r="E594" t="str">
            <v>Administrative and General Expenses - Leap</v>
          </cell>
          <cell r="F594">
            <v>0</v>
          </cell>
        </row>
        <row r="595">
          <cell r="C595" t="str">
            <v>E.L.K. Energy Inc. Billing and Collecting 2014</v>
          </cell>
          <cell r="D595" t="str">
            <v>E.L.K. Energy Inc.</v>
          </cell>
          <cell r="E595" t="str">
            <v>Billing and Collecting</v>
          </cell>
          <cell r="F595">
            <v>582645.85</v>
          </cell>
        </row>
        <row r="596">
          <cell r="C596" t="str">
            <v>E.L.K. Energy Inc. Community Relations 2014</v>
          </cell>
          <cell r="D596" t="str">
            <v>E.L.K. Energy Inc.</v>
          </cell>
          <cell r="E596" t="str">
            <v>Community Relations</v>
          </cell>
          <cell r="F596">
            <v>10391.43</v>
          </cell>
        </row>
        <row r="597">
          <cell r="C597" t="str">
            <v>E.L.K. Energy Inc. Distribution Expenses - Operation 2014</v>
          </cell>
          <cell r="D597" t="str">
            <v>E.L.K. Energy Inc.</v>
          </cell>
          <cell r="E597" t="str">
            <v>Distribution Expenses - Operation</v>
          </cell>
          <cell r="F597">
            <v>233391.24</v>
          </cell>
        </row>
        <row r="598">
          <cell r="C598" t="str">
            <v>E.L.K. Energy Inc. Distribution Expenses – Maintenance 2014</v>
          </cell>
          <cell r="D598" t="str">
            <v>E.L.K. Energy Inc.</v>
          </cell>
          <cell r="E598" t="str">
            <v>Distribution Expenses – Maintenance</v>
          </cell>
          <cell r="F598">
            <v>491921.59</v>
          </cell>
        </row>
        <row r="599">
          <cell r="C599" t="str">
            <v>E.L.K. Energy Inc. Other Expenses 2014</v>
          </cell>
          <cell r="D599" t="str">
            <v>E.L.K. Energy Inc.</v>
          </cell>
          <cell r="E599" t="str">
            <v>Other Expenses</v>
          </cell>
          <cell r="F599">
            <v>0</v>
          </cell>
        </row>
        <row r="600">
          <cell r="C600" t="str">
            <v>ENWIN Utilities Ltd. Administrative and General Expenses 2014</v>
          </cell>
          <cell r="D600" t="str">
            <v>ENWIN Utilities Ltd.</v>
          </cell>
          <cell r="E600" t="str">
            <v>Administrative and General Expenses</v>
          </cell>
          <cell r="F600">
            <v>17755219.100113999</v>
          </cell>
        </row>
        <row r="601">
          <cell r="C601" t="str">
            <v>ENWIN Utilities Ltd. Administrative and General Expenses - Leap 2014</v>
          </cell>
          <cell r="D601" t="str">
            <v>ENWIN Utilities Ltd.</v>
          </cell>
          <cell r="E601" t="str">
            <v>Administrative and General Expenses - Leap</v>
          </cell>
          <cell r="F601">
            <v>56760</v>
          </cell>
        </row>
        <row r="602">
          <cell r="C602" t="str">
            <v>ENWIN Utilities Ltd. Billing and Collecting 2014</v>
          </cell>
          <cell r="D602" t="str">
            <v>ENWIN Utilities Ltd.</v>
          </cell>
          <cell r="E602" t="str">
            <v>Billing and Collecting</v>
          </cell>
          <cell r="F602">
            <v>1215699.1399999999</v>
          </cell>
        </row>
        <row r="603">
          <cell r="C603" t="str">
            <v>ENWIN Utilities Ltd. Community Relations 2014</v>
          </cell>
          <cell r="D603" t="str">
            <v>ENWIN Utilities Ltd.</v>
          </cell>
          <cell r="E603" t="str">
            <v>Community Relations</v>
          </cell>
          <cell r="F603">
            <v>48191.98</v>
          </cell>
        </row>
        <row r="604">
          <cell r="C604" t="str">
            <v>ENWIN Utilities Ltd. Distribution Expenses - Operation 2014</v>
          </cell>
          <cell r="D604" t="str">
            <v>ENWIN Utilities Ltd.</v>
          </cell>
          <cell r="E604" t="str">
            <v>Distribution Expenses - Operation</v>
          </cell>
          <cell r="F604">
            <v>2007081.69</v>
          </cell>
        </row>
        <row r="605">
          <cell r="C605" t="str">
            <v>ENWIN Utilities Ltd. Distribution Expenses – Maintenance 2014</v>
          </cell>
          <cell r="D605" t="str">
            <v>ENWIN Utilities Ltd.</v>
          </cell>
          <cell r="E605" t="str">
            <v>Distribution Expenses – Maintenance</v>
          </cell>
          <cell r="F605">
            <v>1987679.11</v>
          </cell>
        </row>
        <row r="606">
          <cell r="C606" t="str">
            <v>ENWIN Utilities Ltd. Other Expenses 2014</v>
          </cell>
          <cell r="D606" t="str">
            <v>ENWIN Utilities Ltd.</v>
          </cell>
          <cell r="E606" t="str">
            <v>Other Expenses</v>
          </cell>
          <cell r="F606">
            <v>0</v>
          </cell>
        </row>
        <row r="607">
          <cell r="C607" t="str">
            <v>EPCOR Electricity Distribution Ontario Inc. Administrative and General Expenses 2014</v>
          </cell>
          <cell r="D607" t="str">
            <v>EPCOR Electricity Distribution Ontario Inc.</v>
          </cell>
          <cell r="E607" t="str">
            <v>Administrative and General Expenses</v>
          </cell>
          <cell r="F607">
            <v>1375890.6</v>
          </cell>
        </row>
        <row r="608">
          <cell r="C608" t="str">
            <v>EPCOR Electricity Distribution Ontario Inc. Administrative and General Expenses - Leap 2014</v>
          </cell>
          <cell r="D608" t="str">
            <v>EPCOR Electricity Distribution Ontario Inc.</v>
          </cell>
          <cell r="E608" t="str">
            <v>Administrative and General Expenses - Leap</v>
          </cell>
          <cell r="F608">
            <v>10465</v>
          </cell>
        </row>
        <row r="609">
          <cell r="C609" t="str">
            <v>EPCOR Electricity Distribution Ontario Inc. Billing and Collecting 2014</v>
          </cell>
          <cell r="D609" t="str">
            <v>EPCOR Electricity Distribution Ontario Inc.</v>
          </cell>
          <cell r="E609" t="str">
            <v>Billing and Collecting</v>
          </cell>
          <cell r="F609">
            <v>839379.55</v>
          </cell>
        </row>
        <row r="610">
          <cell r="C610" t="str">
            <v>EPCOR Electricity Distribution Ontario Inc. Community Relations 2014</v>
          </cell>
          <cell r="D610" t="str">
            <v>EPCOR Electricity Distribution Ontario Inc.</v>
          </cell>
          <cell r="E610" t="str">
            <v>Community Relations</v>
          </cell>
          <cell r="F610">
            <v>153000.32999999999</v>
          </cell>
        </row>
        <row r="611">
          <cell r="C611" t="str">
            <v>EPCOR Electricity Distribution Ontario Inc. Distribution Expenses - Operation 2014</v>
          </cell>
          <cell r="D611" t="str">
            <v>EPCOR Electricity Distribution Ontario Inc.</v>
          </cell>
          <cell r="E611" t="str">
            <v>Distribution Expenses - Operation</v>
          </cell>
          <cell r="F611">
            <v>657705.81999999995</v>
          </cell>
        </row>
        <row r="612">
          <cell r="C612" t="str">
            <v>EPCOR Electricity Distribution Ontario Inc. Distribution Expenses – Maintenance 2014</v>
          </cell>
          <cell r="D612" t="str">
            <v>EPCOR Electricity Distribution Ontario Inc.</v>
          </cell>
          <cell r="E612" t="str">
            <v>Distribution Expenses – Maintenance</v>
          </cell>
          <cell r="F612">
            <v>1395751.53</v>
          </cell>
        </row>
        <row r="613">
          <cell r="C613" t="str">
            <v>EPCOR Electricity Distribution Ontario Inc. Other Expenses 2014</v>
          </cell>
          <cell r="D613" t="str">
            <v>EPCOR Electricity Distribution Ontario Inc.</v>
          </cell>
          <cell r="E613" t="str">
            <v>Other Expenses</v>
          </cell>
          <cell r="F613">
            <v>0</v>
          </cell>
        </row>
        <row r="614">
          <cell r="C614" t="str">
            <v>ERTH Power Corporation Administrative and General Expenses 2014</v>
          </cell>
          <cell r="D614" t="str">
            <v>ERTH Power Corporation</v>
          </cell>
          <cell r="E614" t="str">
            <v>Administrative and General Expenses</v>
          </cell>
          <cell r="F614">
            <v>3650977.47</v>
          </cell>
        </row>
        <row r="615">
          <cell r="C615" t="str">
            <v>ERTH Power Corporation Administrative and General Expenses - Leap 2014</v>
          </cell>
          <cell r="D615" t="str">
            <v>ERTH Power Corporation</v>
          </cell>
          <cell r="E615" t="str">
            <v>Administrative and General Expenses - Leap</v>
          </cell>
          <cell r="F615">
            <v>0</v>
          </cell>
        </row>
        <row r="616">
          <cell r="C616" t="str">
            <v>ERTH Power Corporation Billing and Collecting 2014</v>
          </cell>
          <cell r="D616" t="str">
            <v>ERTH Power Corporation</v>
          </cell>
          <cell r="E616" t="str">
            <v>Billing and Collecting</v>
          </cell>
          <cell r="F616">
            <v>1160393.5</v>
          </cell>
        </row>
        <row r="617">
          <cell r="C617" t="str">
            <v>ERTH Power Corporation Community Relations 2014</v>
          </cell>
          <cell r="D617" t="str">
            <v>ERTH Power Corporation</v>
          </cell>
          <cell r="E617" t="str">
            <v>Community Relations</v>
          </cell>
          <cell r="F617">
            <v>31620.77</v>
          </cell>
        </row>
        <row r="618">
          <cell r="C618" t="str">
            <v>ERTH Power Corporation Distribution Expenses - Operation 2014</v>
          </cell>
          <cell r="D618" t="str">
            <v>ERTH Power Corporation</v>
          </cell>
          <cell r="E618" t="str">
            <v>Distribution Expenses - Operation</v>
          </cell>
          <cell r="F618">
            <v>100096.2</v>
          </cell>
        </row>
        <row r="619">
          <cell r="C619" t="str">
            <v>ERTH Power Corporation Distribution Expenses – Maintenance 2014</v>
          </cell>
          <cell r="D619" t="str">
            <v>ERTH Power Corporation</v>
          </cell>
          <cell r="E619" t="str">
            <v>Distribution Expenses – Maintenance</v>
          </cell>
          <cell r="F619">
            <v>645160.6</v>
          </cell>
        </row>
        <row r="620">
          <cell r="C620" t="str">
            <v>ERTH Power Corporation Other Expenses 2014</v>
          </cell>
          <cell r="D620" t="str">
            <v>ERTH Power Corporation</v>
          </cell>
          <cell r="E620" t="str">
            <v>Other Expenses</v>
          </cell>
          <cell r="F620">
            <v>0</v>
          </cell>
        </row>
        <row r="621">
          <cell r="C621" t="str">
            <v>Energy Plus Inc. Administrative and General Expenses 2014</v>
          </cell>
          <cell r="D621" t="str">
            <v>Energy Plus Inc.</v>
          </cell>
          <cell r="E621" t="str">
            <v>Administrative and General Expenses</v>
          </cell>
          <cell r="F621">
            <v>7578310.5199999996</v>
          </cell>
        </row>
        <row r="622">
          <cell r="C622" t="str">
            <v>Energy Plus Inc. Administrative and General Expenses - Leap 2014</v>
          </cell>
          <cell r="D622" t="str">
            <v>Energy Plus Inc.</v>
          </cell>
          <cell r="E622" t="str">
            <v>Administrative and General Expenses - Leap</v>
          </cell>
          <cell r="F622">
            <v>29944</v>
          </cell>
        </row>
        <row r="623">
          <cell r="C623" t="str">
            <v>Energy Plus Inc. Billing and Collecting 2014</v>
          </cell>
          <cell r="D623" t="str">
            <v>Energy Plus Inc.</v>
          </cell>
          <cell r="E623" t="str">
            <v>Billing and Collecting</v>
          </cell>
          <cell r="F623">
            <v>2438110.89</v>
          </cell>
        </row>
        <row r="624">
          <cell r="C624" t="str">
            <v>Energy Plus Inc. Community Relations 2014</v>
          </cell>
          <cell r="D624" t="str">
            <v>Energy Plus Inc.</v>
          </cell>
          <cell r="E624" t="str">
            <v>Community Relations</v>
          </cell>
          <cell r="F624">
            <v>116296.37</v>
          </cell>
        </row>
        <row r="625">
          <cell r="C625" t="str">
            <v>Energy Plus Inc. Distribution Expenses - Operation 2014</v>
          </cell>
          <cell r="D625" t="str">
            <v>Energy Plus Inc.</v>
          </cell>
          <cell r="E625" t="str">
            <v>Distribution Expenses - Operation</v>
          </cell>
          <cell r="F625">
            <v>2057171.89</v>
          </cell>
        </row>
        <row r="626">
          <cell r="C626" t="str">
            <v>Energy Plus Inc. Distribution Expenses – Maintenance 2014</v>
          </cell>
          <cell r="D626" t="str">
            <v>Energy Plus Inc.</v>
          </cell>
          <cell r="E626" t="str">
            <v>Distribution Expenses – Maintenance</v>
          </cell>
          <cell r="F626">
            <v>2006498.07</v>
          </cell>
        </row>
        <row r="627">
          <cell r="C627" t="str">
            <v>Energy Plus Inc. Other Expenses 2014</v>
          </cell>
          <cell r="D627" t="str">
            <v>Energy Plus Inc.</v>
          </cell>
          <cell r="E627" t="str">
            <v>Other Expenses</v>
          </cell>
          <cell r="F627">
            <v>0</v>
          </cell>
        </row>
        <row r="628">
          <cell r="C628" t="str">
            <v>Enersource Hydro Mississauga Inc. Administrative and General Expenses 2014</v>
          </cell>
          <cell r="D628" t="str">
            <v>Enersource Hydro Mississauga Inc.</v>
          </cell>
          <cell r="E628" t="str">
            <v>Administrative and General Expenses</v>
          </cell>
          <cell r="F628">
            <v>24415872.07</v>
          </cell>
        </row>
        <row r="629">
          <cell r="C629" t="str">
            <v>Enersource Hydro Mississauga Inc. Administrative and General Expenses - Leap 2014</v>
          </cell>
          <cell r="D629" t="str">
            <v>Enersource Hydro Mississauga Inc.</v>
          </cell>
          <cell r="E629" t="str">
            <v>Administrative and General Expenses - Leap</v>
          </cell>
          <cell r="F629">
            <v>0</v>
          </cell>
        </row>
        <row r="630">
          <cell r="C630" t="str">
            <v>Enersource Hydro Mississauga Inc. Billing and Collecting 2014</v>
          </cell>
          <cell r="D630" t="str">
            <v>Enersource Hydro Mississauga Inc.</v>
          </cell>
          <cell r="E630" t="str">
            <v>Billing and Collecting</v>
          </cell>
          <cell r="F630">
            <v>8109892.71</v>
          </cell>
        </row>
        <row r="631">
          <cell r="C631" t="str">
            <v>Enersource Hydro Mississauga Inc. Community Relations 2014</v>
          </cell>
          <cell r="D631" t="str">
            <v>Enersource Hydro Mississauga Inc.</v>
          </cell>
          <cell r="E631" t="str">
            <v>Community Relations</v>
          </cell>
          <cell r="F631">
            <v>0</v>
          </cell>
        </row>
        <row r="632">
          <cell r="C632" t="str">
            <v>Enersource Hydro Mississauga Inc. Distribution Expenses - Operation 2014</v>
          </cell>
          <cell r="D632" t="str">
            <v>Enersource Hydro Mississauga Inc.</v>
          </cell>
          <cell r="E632" t="str">
            <v>Distribution Expenses - Operation</v>
          </cell>
          <cell r="F632">
            <v>10650420.17</v>
          </cell>
        </row>
        <row r="633">
          <cell r="C633" t="str">
            <v>Enersource Hydro Mississauga Inc. Distribution Expenses – Maintenance 2014</v>
          </cell>
          <cell r="D633" t="str">
            <v>Enersource Hydro Mississauga Inc.</v>
          </cell>
          <cell r="E633" t="str">
            <v>Distribution Expenses – Maintenance</v>
          </cell>
          <cell r="F633">
            <v>10459175.449999999</v>
          </cell>
        </row>
        <row r="634">
          <cell r="C634" t="str">
            <v>Enersource Hydro Mississauga Inc. Other Expenses 2014</v>
          </cell>
          <cell r="D634" t="str">
            <v>Enersource Hydro Mississauga Inc.</v>
          </cell>
          <cell r="E634" t="str">
            <v>Other Expenses</v>
          </cell>
          <cell r="F634">
            <v>0</v>
          </cell>
        </row>
        <row r="635">
          <cell r="C635" t="str">
            <v>Entegrus Powerlines Inc. Administrative and General Expenses 2014</v>
          </cell>
          <cell r="D635" t="str">
            <v>Entegrus Powerlines Inc.</v>
          </cell>
          <cell r="E635" t="str">
            <v>Administrative and General Expenses</v>
          </cell>
          <cell r="F635">
            <v>3781953.07</v>
          </cell>
        </row>
        <row r="636">
          <cell r="C636" t="str">
            <v>Entegrus Powerlines Inc. Administrative and General Expenses - Leap 2014</v>
          </cell>
          <cell r="D636" t="str">
            <v>Entegrus Powerlines Inc.</v>
          </cell>
          <cell r="E636" t="str">
            <v>Administrative and General Expenses - Leap</v>
          </cell>
          <cell r="F636">
            <v>0</v>
          </cell>
        </row>
        <row r="637">
          <cell r="C637" t="str">
            <v>Entegrus Powerlines Inc. Billing and Collecting 2014</v>
          </cell>
          <cell r="D637" t="str">
            <v>Entegrus Powerlines Inc.</v>
          </cell>
          <cell r="E637" t="str">
            <v>Billing and Collecting</v>
          </cell>
          <cell r="F637">
            <v>2487306.9500000002</v>
          </cell>
        </row>
        <row r="638">
          <cell r="C638" t="str">
            <v>Entegrus Powerlines Inc. Community Relations 2014</v>
          </cell>
          <cell r="D638" t="str">
            <v>Entegrus Powerlines Inc.</v>
          </cell>
          <cell r="E638" t="str">
            <v>Community Relations</v>
          </cell>
          <cell r="F638">
            <v>129443.96</v>
          </cell>
        </row>
        <row r="639">
          <cell r="C639" t="str">
            <v>Entegrus Powerlines Inc. Distribution Expenses - Operation 2014</v>
          </cell>
          <cell r="D639" t="str">
            <v>Entegrus Powerlines Inc.</v>
          </cell>
          <cell r="E639" t="str">
            <v>Distribution Expenses - Operation</v>
          </cell>
          <cell r="F639">
            <v>831497.51</v>
          </cell>
        </row>
        <row r="640">
          <cell r="C640" t="str">
            <v>Entegrus Powerlines Inc. Distribution Expenses – Maintenance 2014</v>
          </cell>
          <cell r="D640" t="str">
            <v>Entegrus Powerlines Inc.</v>
          </cell>
          <cell r="E640" t="str">
            <v>Distribution Expenses – Maintenance</v>
          </cell>
          <cell r="F640">
            <v>1598174.96</v>
          </cell>
        </row>
        <row r="641">
          <cell r="C641" t="str">
            <v>Entegrus Powerlines Inc. Other Expenses 2014</v>
          </cell>
          <cell r="D641" t="str">
            <v>Entegrus Powerlines Inc.</v>
          </cell>
          <cell r="E641" t="str">
            <v>Other Expenses</v>
          </cell>
          <cell r="F641">
            <v>0</v>
          </cell>
        </row>
        <row r="642">
          <cell r="C642" t="str">
            <v>Espanola Regional Hydro Distribution Corporation Administrative and General Expenses 2014</v>
          </cell>
          <cell r="D642" t="str">
            <v>Espanola Regional Hydro Distribution Corporation</v>
          </cell>
          <cell r="E642" t="str">
            <v>Administrative and General Expenses</v>
          </cell>
          <cell r="F642">
            <v>313996.98</v>
          </cell>
        </row>
        <row r="643">
          <cell r="C643" t="str">
            <v>Espanola Regional Hydro Distribution Corporation Administrative and General Expenses - Leap 2014</v>
          </cell>
          <cell r="D643" t="str">
            <v>Espanola Regional Hydro Distribution Corporation</v>
          </cell>
          <cell r="E643" t="str">
            <v>Administrative and General Expenses - Leap</v>
          </cell>
          <cell r="F643">
            <v>2000</v>
          </cell>
        </row>
        <row r="644">
          <cell r="C644" t="str">
            <v>Espanola Regional Hydro Distribution Corporation Billing and Collecting 2014</v>
          </cell>
          <cell r="D644" t="str">
            <v>Espanola Regional Hydro Distribution Corporation</v>
          </cell>
          <cell r="E644" t="str">
            <v>Billing and Collecting</v>
          </cell>
          <cell r="F644">
            <v>338255.62</v>
          </cell>
        </row>
        <row r="645">
          <cell r="C645" t="str">
            <v>Espanola Regional Hydro Distribution Corporation Community Relations 2014</v>
          </cell>
          <cell r="D645" t="str">
            <v>Espanola Regional Hydro Distribution Corporation</v>
          </cell>
          <cell r="E645" t="str">
            <v>Community Relations</v>
          </cell>
          <cell r="F645">
            <v>0</v>
          </cell>
        </row>
        <row r="646">
          <cell r="C646" t="str">
            <v>Espanola Regional Hydro Distribution Corporation Distribution Expenses - Operation 2014</v>
          </cell>
          <cell r="D646" t="str">
            <v>Espanola Regional Hydro Distribution Corporation</v>
          </cell>
          <cell r="E646" t="str">
            <v>Distribution Expenses - Operation</v>
          </cell>
          <cell r="F646">
            <v>302640.49</v>
          </cell>
        </row>
        <row r="647">
          <cell r="C647" t="str">
            <v>Espanola Regional Hydro Distribution Corporation Distribution Expenses – Maintenance 2014</v>
          </cell>
          <cell r="D647" t="str">
            <v>Espanola Regional Hydro Distribution Corporation</v>
          </cell>
          <cell r="E647" t="str">
            <v>Distribution Expenses – Maintenance</v>
          </cell>
          <cell r="F647">
            <v>283342.63</v>
          </cell>
        </row>
        <row r="648">
          <cell r="C648" t="str">
            <v>Espanola Regional Hydro Distribution Corporation Other Expenses 2014</v>
          </cell>
          <cell r="D648" t="str">
            <v>Espanola Regional Hydro Distribution Corporation</v>
          </cell>
          <cell r="E648" t="str">
            <v>Other Expenses</v>
          </cell>
          <cell r="F648">
            <v>0</v>
          </cell>
        </row>
        <row r="649">
          <cell r="C649" t="str">
            <v>Essex Powerlines Corporation Administrative and General Expenses 2014</v>
          </cell>
          <cell r="D649" t="str">
            <v>Essex Powerlines Corporation</v>
          </cell>
          <cell r="E649" t="str">
            <v>Administrative and General Expenses</v>
          </cell>
          <cell r="F649">
            <v>2401417.1</v>
          </cell>
        </row>
        <row r="650">
          <cell r="C650" t="str">
            <v>Essex Powerlines Corporation Administrative and General Expenses - Leap 2014</v>
          </cell>
          <cell r="D650" t="str">
            <v>Essex Powerlines Corporation</v>
          </cell>
          <cell r="E650" t="str">
            <v>Administrative and General Expenses - Leap</v>
          </cell>
          <cell r="F650">
            <v>0</v>
          </cell>
        </row>
        <row r="651">
          <cell r="C651" t="str">
            <v>Essex Powerlines Corporation Billing and Collecting 2014</v>
          </cell>
          <cell r="D651" t="str">
            <v>Essex Powerlines Corporation</v>
          </cell>
          <cell r="E651" t="str">
            <v>Billing and Collecting</v>
          </cell>
          <cell r="F651">
            <v>1329771.06</v>
          </cell>
        </row>
        <row r="652">
          <cell r="C652" t="str">
            <v>Essex Powerlines Corporation Community Relations 2014</v>
          </cell>
          <cell r="D652" t="str">
            <v>Essex Powerlines Corporation</v>
          </cell>
          <cell r="E652" t="str">
            <v>Community Relations</v>
          </cell>
          <cell r="F652">
            <v>7209.1</v>
          </cell>
        </row>
        <row r="653">
          <cell r="C653" t="str">
            <v>Essex Powerlines Corporation Distribution Expenses - Operation 2014</v>
          </cell>
          <cell r="D653" t="str">
            <v>Essex Powerlines Corporation</v>
          </cell>
          <cell r="E653" t="str">
            <v>Distribution Expenses - Operation</v>
          </cell>
          <cell r="F653">
            <v>989797.35</v>
          </cell>
        </row>
        <row r="654">
          <cell r="C654" t="str">
            <v>Essex Powerlines Corporation Distribution Expenses – Maintenance 2014</v>
          </cell>
          <cell r="D654" t="str">
            <v>Essex Powerlines Corporation</v>
          </cell>
          <cell r="E654" t="str">
            <v>Distribution Expenses – Maintenance</v>
          </cell>
          <cell r="F654">
            <v>1274077.4099999999</v>
          </cell>
        </row>
        <row r="655">
          <cell r="C655" t="str">
            <v>Essex Powerlines Corporation Other Expenses 2014</v>
          </cell>
          <cell r="D655" t="str">
            <v>Essex Powerlines Corporation</v>
          </cell>
          <cell r="E655" t="str">
            <v>Other Expenses</v>
          </cell>
          <cell r="F655">
            <v>0</v>
          </cell>
        </row>
        <row r="656">
          <cell r="C656" t="str">
            <v>Festival Hydro Inc. Administrative and General Expenses 2014</v>
          </cell>
          <cell r="D656" t="str">
            <v>Festival Hydro Inc.</v>
          </cell>
          <cell r="E656" t="str">
            <v>Administrative and General Expenses</v>
          </cell>
          <cell r="F656">
            <v>1668419.41</v>
          </cell>
        </row>
        <row r="657">
          <cell r="C657" t="str">
            <v>Festival Hydro Inc. Administrative and General Expenses - Leap 2014</v>
          </cell>
          <cell r="D657" t="str">
            <v>Festival Hydro Inc.</v>
          </cell>
          <cell r="E657" t="str">
            <v>Administrative and General Expenses - Leap</v>
          </cell>
          <cell r="F657">
            <v>11533</v>
          </cell>
        </row>
        <row r="658">
          <cell r="C658" t="str">
            <v>Festival Hydro Inc. Billing and Collecting 2014</v>
          </cell>
          <cell r="D658" t="str">
            <v>Festival Hydro Inc.</v>
          </cell>
          <cell r="E658" t="str">
            <v>Billing and Collecting</v>
          </cell>
          <cell r="F658">
            <v>1258559.3899999999</v>
          </cell>
        </row>
        <row r="659">
          <cell r="C659" t="str">
            <v>Festival Hydro Inc. Community Relations 2014</v>
          </cell>
          <cell r="D659" t="str">
            <v>Festival Hydro Inc.</v>
          </cell>
          <cell r="E659" t="str">
            <v>Community Relations</v>
          </cell>
          <cell r="F659">
            <v>6776.62</v>
          </cell>
        </row>
        <row r="660">
          <cell r="C660" t="str">
            <v>Festival Hydro Inc. Distribution Expenses - Operation 2014</v>
          </cell>
          <cell r="D660" t="str">
            <v>Festival Hydro Inc.</v>
          </cell>
          <cell r="E660" t="str">
            <v>Distribution Expenses - Operation</v>
          </cell>
          <cell r="F660">
            <v>748925.43</v>
          </cell>
        </row>
        <row r="661">
          <cell r="C661" t="str">
            <v>Festival Hydro Inc. Distribution Expenses – Maintenance 2014</v>
          </cell>
          <cell r="D661" t="str">
            <v>Festival Hydro Inc.</v>
          </cell>
          <cell r="E661" t="str">
            <v>Distribution Expenses – Maintenance</v>
          </cell>
          <cell r="F661">
            <v>1279121.8999999999</v>
          </cell>
        </row>
        <row r="662">
          <cell r="C662" t="str">
            <v>Festival Hydro Inc. Other Expenses 2014</v>
          </cell>
          <cell r="D662" t="str">
            <v>Festival Hydro Inc.</v>
          </cell>
          <cell r="E662" t="str">
            <v>Other Expenses</v>
          </cell>
          <cell r="F662">
            <v>0</v>
          </cell>
        </row>
        <row r="663">
          <cell r="C663" t="str">
            <v>Fort Frances Power Corporation Administrative and General Expenses 2014</v>
          </cell>
          <cell r="D663" t="str">
            <v>Fort Frances Power Corporation</v>
          </cell>
          <cell r="E663" t="str">
            <v>Administrative and General Expenses</v>
          </cell>
          <cell r="F663">
            <v>773253.41</v>
          </cell>
        </row>
        <row r="664">
          <cell r="C664" t="str">
            <v>Fort Frances Power Corporation Administrative and General Expenses - Leap 2014</v>
          </cell>
          <cell r="D664" t="str">
            <v>Fort Frances Power Corporation</v>
          </cell>
          <cell r="E664" t="str">
            <v>Administrative and General Expenses - Leap</v>
          </cell>
          <cell r="F664">
            <v>2000</v>
          </cell>
        </row>
        <row r="665">
          <cell r="C665" t="str">
            <v>Fort Frances Power Corporation Billing and Collecting 2014</v>
          </cell>
          <cell r="D665" t="str">
            <v>Fort Frances Power Corporation</v>
          </cell>
          <cell r="E665" t="str">
            <v>Billing and Collecting</v>
          </cell>
          <cell r="F665">
            <v>265074.65999999997</v>
          </cell>
        </row>
        <row r="666">
          <cell r="C666" t="str">
            <v>Fort Frances Power Corporation Community Relations 2014</v>
          </cell>
          <cell r="D666" t="str">
            <v>Fort Frances Power Corporation</v>
          </cell>
          <cell r="E666" t="str">
            <v>Community Relations</v>
          </cell>
          <cell r="F666">
            <v>4870.17</v>
          </cell>
        </row>
        <row r="667">
          <cell r="C667" t="str">
            <v>Fort Frances Power Corporation Distribution Expenses - Operation 2014</v>
          </cell>
          <cell r="D667" t="str">
            <v>Fort Frances Power Corporation</v>
          </cell>
          <cell r="E667" t="str">
            <v>Distribution Expenses - Operation</v>
          </cell>
          <cell r="F667">
            <v>203957.93</v>
          </cell>
        </row>
        <row r="668">
          <cell r="C668" t="str">
            <v>Fort Frances Power Corporation Distribution Expenses – Maintenance 2014</v>
          </cell>
          <cell r="D668" t="str">
            <v>Fort Frances Power Corporation</v>
          </cell>
          <cell r="E668" t="str">
            <v>Distribution Expenses – Maintenance</v>
          </cell>
          <cell r="F668">
            <v>217155.9</v>
          </cell>
        </row>
        <row r="669">
          <cell r="C669" t="str">
            <v>Fort Frances Power Corporation Other Expenses 2014</v>
          </cell>
          <cell r="D669" t="str">
            <v>Fort Frances Power Corporation</v>
          </cell>
          <cell r="E669" t="str">
            <v>Other Expenses</v>
          </cell>
          <cell r="F669">
            <v>0</v>
          </cell>
        </row>
        <row r="670">
          <cell r="C670" t="str">
            <v>Greater Sudbury Hydro Inc. Administrative and General Expenses 2014</v>
          </cell>
          <cell r="D670" t="str">
            <v>Greater Sudbury Hydro Inc.</v>
          </cell>
          <cell r="E670" t="str">
            <v>Administrative and General Expenses</v>
          </cell>
          <cell r="F670">
            <v>1619255.2</v>
          </cell>
        </row>
        <row r="671">
          <cell r="C671" t="str">
            <v>Greater Sudbury Hydro Inc. Administrative and General Expenses - Leap 2014</v>
          </cell>
          <cell r="D671" t="str">
            <v>Greater Sudbury Hydro Inc.</v>
          </cell>
          <cell r="E671" t="str">
            <v>Administrative and General Expenses - Leap</v>
          </cell>
          <cell r="F671">
            <v>28750</v>
          </cell>
        </row>
        <row r="672">
          <cell r="C672" t="str">
            <v>Greater Sudbury Hydro Inc. Billing and Collecting 2014</v>
          </cell>
          <cell r="D672" t="str">
            <v>Greater Sudbury Hydro Inc.</v>
          </cell>
          <cell r="E672" t="str">
            <v>Billing and Collecting</v>
          </cell>
          <cell r="F672">
            <v>1866995.2</v>
          </cell>
        </row>
        <row r="673">
          <cell r="C673" t="str">
            <v>Greater Sudbury Hydro Inc. Community Relations 2014</v>
          </cell>
          <cell r="D673" t="str">
            <v>Greater Sudbury Hydro Inc.</v>
          </cell>
          <cell r="E673" t="str">
            <v>Community Relations</v>
          </cell>
          <cell r="F673">
            <v>524978.46</v>
          </cell>
        </row>
        <row r="674">
          <cell r="C674" t="str">
            <v>Greater Sudbury Hydro Inc. Distribution Expenses - Operation 2014</v>
          </cell>
          <cell r="D674" t="str">
            <v>Greater Sudbury Hydro Inc.</v>
          </cell>
          <cell r="E674" t="str">
            <v>Distribution Expenses - Operation</v>
          </cell>
          <cell r="F674">
            <v>5269345.5</v>
          </cell>
        </row>
        <row r="675">
          <cell r="C675" t="str">
            <v>Greater Sudbury Hydro Inc. Distribution Expenses – Maintenance 2014</v>
          </cell>
          <cell r="D675" t="str">
            <v>Greater Sudbury Hydro Inc.</v>
          </cell>
          <cell r="E675" t="str">
            <v>Distribution Expenses – Maintenance</v>
          </cell>
          <cell r="F675">
            <v>2601978.2799999998</v>
          </cell>
        </row>
        <row r="676">
          <cell r="C676" t="str">
            <v>Greater Sudbury Hydro Inc. Other Expenses 2014</v>
          </cell>
          <cell r="D676" t="str">
            <v>Greater Sudbury Hydro Inc.</v>
          </cell>
          <cell r="E676" t="str">
            <v>Other Expenses</v>
          </cell>
          <cell r="F676">
            <v>0</v>
          </cell>
        </row>
        <row r="677">
          <cell r="C677" t="str">
            <v>Grimsby Power Incorporated Administrative and General Expenses 2014</v>
          </cell>
          <cell r="D677" t="str">
            <v>Grimsby Power Incorporated</v>
          </cell>
          <cell r="E677" t="str">
            <v>Administrative and General Expenses</v>
          </cell>
          <cell r="F677">
            <v>1119953.78</v>
          </cell>
        </row>
        <row r="678">
          <cell r="C678" t="str">
            <v>Grimsby Power Incorporated Administrative and General Expenses - Leap 2014</v>
          </cell>
          <cell r="D678" t="str">
            <v>Grimsby Power Incorporated</v>
          </cell>
          <cell r="E678" t="str">
            <v>Administrative and General Expenses - Leap</v>
          </cell>
          <cell r="F678">
            <v>4662.2299999999996</v>
          </cell>
        </row>
        <row r="679">
          <cell r="C679" t="str">
            <v>Grimsby Power Incorporated Billing and Collecting 2014</v>
          </cell>
          <cell r="D679" t="str">
            <v>Grimsby Power Incorporated</v>
          </cell>
          <cell r="E679" t="str">
            <v>Billing and Collecting</v>
          </cell>
          <cell r="F679">
            <v>518624.11</v>
          </cell>
        </row>
        <row r="680">
          <cell r="C680" t="str">
            <v>Grimsby Power Incorporated Community Relations 2014</v>
          </cell>
          <cell r="D680" t="str">
            <v>Grimsby Power Incorporated</v>
          </cell>
          <cell r="E680" t="str">
            <v>Community Relations</v>
          </cell>
          <cell r="F680">
            <v>0</v>
          </cell>
        </row>
        <row r="681">
          <cell r="C681" t="str">
            <v>Grimsby Power Incorporated Distribution Expenses - Operation 2014</v>
          </cell>
          <cell r="D681" t="str">
            <v>Grimsby Power Incorporated</v>
          </cell>
          <cell r="E681" t="str">
            <v>Distribution Expenses - Operation</v>
          </cell>
          <cell r="F681">
            <v>522827.2</v>
          </cell>
        </row>
        <row r="682">
          <cell r="C682" t="str">
            <v>Grimsby Power Incorporated Distribution Expenses – Maintenance 2014</v>
          </cell>
          <cell r="D682" t="str">
            <v>Grimsby Power Incorporated</v>
          </cell>
          <cell r="E682" t="str">
            <v>Distribution Expenses – Maintenance</v>
          </cell>
          <cell r="F682">
            <v>519678.92</v>
          </cell>
        </row>
        <row r="683">
          <cell r="C683" t="str">
            <v>Grimsby Power Incorporated Other Expenses 2014</v>
          </cell>
          <cell r="D683" t="str">
            <v>Grimsby Power Incorporated</v>
          </cell>
          <cell r="E683" t="str">
            <v>Other Expenses</v>
          </cell>
          <cell r="F683">
            <v>0</v>
          </cell>
        </row>
        <row r="684">
          <cell r="C684" t="str">
            <v>Guelph Hydro Electric Systems Inc. Administrative and General Expenses 2014</v>
          </cell>
          <cell r="D684" t="str">
            <v>Guelph Hydro Electric Systems Inc.</v>
          </cell>
          <cell r="E684" t="str">
            <v>Administrative and General Expenses</v>
          </cell>
          <cell r="F684">
            <v>6264623.2699999996</v>
          </cell>
        </row>
        <row r="685">
          <cell r="C685" t="str">
            <v>Guelph Hydro Electric Systems Inc. Administrative and General Expenses - Leap 2014</v>
          </cell>
          <cell r="D685" t="str">
            <v>Guelph Hydro Electric Systems Inc.</v>
          </cell>
          <cell r="E685" t="str">
            <v>Administrative and General Expenses - Leap</v>
          </cell>
          <cell r="F685">
            <v>0</v>
          </cell>
        </row>
        <row r="686">
          <cell r="C686" t="str">
            <v>Guelph Hydro Electric Systems Inc. Billing and Collecting 2014</v>
          </cell>
          <cell r="D686" t="str">
            <v>Guelph Hydro Electric Systems Inc.</v>
          </cell>
          <cell r="E686" t="str">
            <v>Billing and Collecting</v>
          </cell>
          <cell r="F686">
            <v>2623969.67</v>
          </cell>
        </row>
        <row r="687">
          <cell r="C687" t="str">
            <v>Guelph Hydro Electric Systems Inc. Community Relations 2014</v>
          </cell>
          <cell r="D687" t="str">
            <v>Guelph Hydro Electric Systems Inc.</v>
          </cell>
          <cell r="E687" t="str">
            <v>Community Relations</v>
          </cell>
          <cell r="F687">
            <v>33155.71</v>
          </cell>
        </row>
        <row r="688">
          <cell r="C688" t="str">
            <v>Guelph Hydro Electric Systems Inc. Distribution Expenses - Operation 2014</v>
          </cell>
          <cell r="D688" t="str">
            <v>Guelph Hydro Electric Systems Inc.</v>
          </cell>
          <cell r="E688" t="str">
            <v>Distribution Expenses - Operation</v>
          </cell>
          <cell r="F688">
            <v>4091889.3</v>
          </cell>
        </row>
        <row r="689">
          <cell r="C689" t="str">
            <v>Guelph Hydro Electric Systems Inc. Distribution Expenses – Maintenance 2014</v>
          </cell>
          <cell r="D689" t="str">
            <v>Guelph Hydro Electric Systems Inc.</v>
          </cell>
          <cell r="E689" t="str">
            <v>Distribution Expenses – Maintenance</v>
          </cell>
          <cell r="F689">
            <v>2042952.78</v>
          </cell>
        </row>
        <row r="690">
          <cell r="C690" t="str">
            <v>Guelph Hydro Electric Systems Inc. Other Expenses 2014</v>
          </cell>
          <cell r="D690" t="str">
            <v>Guelph Hydro Electric Systems Inc.</v>
          </cell>
          <cell r="E690" t="str">
            <v>Other Expenses</v>
          </cell>
          <cell r="F690">
            <v>0</v>
          </cell>
        </row>
        <row r="691">
          <cell r="C691" t="str">
            <v>Haldimand County Hydro Inc. Administrative and General Expenses 2014</v>
          </cell>
          <cell r="D691" t="str">
            <v>Haldimand County Hydro Inc.</v>
          </cell>
          <cell r="E691" t="str">
            <v>Administrative and General Expenses</v>
          </cell>
          <cell r="F691">
            <v>2100816.3199999998</v>
          </cell>
        </row>
        <row r="692">
          <cell r="C692" t="str">
            <v>Haldimand County Hydro Inc. Administrative and General Expenses - Leap 2014</v>
          </cell>
          <cell r="D692" t="str">
            <v>Haldimand County Hydro Inc.</v>
          </cell>
          <cell r="E692" t="str">
            <v>Administrative and General Expenses - Leap</v>
          </cell>
          <cell r="F692">
            <v>0</v>
          </cell>
        </row>
        <row r="693">
          <cell r="C693" t="str">
            <v>Haldimand County Hydro Inc. Billing and Collecting 2014</v>
          </cell>
          <cell r="D693" t="str">
            <v>Haldimand County Hydro Inc.</v>
          </cell>
          <cell r="E693" t="str">
            <v>Billing and Collecting</v>
          </cell>
          <cell r="F693">
            <v>1403649.83</v>
          </cell>
        </row>
        <row r="694">
          <cell r="C694" t="str">
            <v>Haldimand County Hydro Inc. Community Relations 2014</v>
          </cell>
          <cell r="D694" t="str">
            <v>Haldimand County Hydro Inc.</v>
          </cell>
          <cell r="E694" t="str">
            <v>Community Relations</v>
          </cell>
          <cell r="F694">
            <v>69414.23</v>
          </cell>
        </row>
        <row r="695">
          <cell r="C695" t="str">
            <v>Haldimand County Hydro Inc. Distribution Expenses - Operation 2014</v>
          </cell>
          <cell r="D695" t="str">
            <v>Haldimand County Hydro Inc.</v>
          </cell>
          <cell r="E695" t="str">
            <v>Distribution Expenses - Operation</v>
          </cell>
          <cell r="F695">
            <v>1715782.5</v>
          </cell>
        </row>
        <row r="696">
          <cell r="C696" t="str">
            <v>Haldimand County Hydro Inc. Distribution Expenses – Maintenance 2014</v>
          </cell>
          <cell r="D696" t="str">
            <v>Haldimand County Hydro Inc.</v>
          </cell>
          <cell r="E696" t="str">
            <v>Distribution Expenses – Maintenance</v>
          </cell>
          <cell r="F696">
            <v>2112515.94</v>
          </cell>
        </row>
        <row r="697">
          <cell r="C697" t="str">
            <v>Haldimand County Hydro Inc. Other Expenses 2014</v>
          </cell>
          <cell r="D697" t="str">
            <v>Haldimand County Hydro Inc.</v>
          </cell>
          <cell r="E697" t="str">
            <v>Other Expenses</v>
          </cell>
          <cell r="F697">
            <v>0</v>
          </cell>
        </row>
        <row r="698">
          <cell r="C698" t="str">
            <v>Halton Hills Hydro Inc. Administrative and General Expenses 2014</v>
          </cell>
          <cell r="D698" t="str">
            <v>Halton Hills Hydro Inc.</v>
          </cell>
          <cell r="E698" t="str">
            <v>Administrative and General Expenses</v>
          </cell>
          <cell r="F698">
            <v>2331335</v>
          </cell>
        </row>
        <row r="699">
          <cell r="C699" t="str">
            <v>Halton Hills Hydro Inc. Administrative and General Expenses - Leap 2014</v>
          </cell>
          <cell r="D699" t="str">
            <v>Halton Hills Hydro Inc.</v>
          </cell>
          <cell r="E699" t="str">
            <v>Administrative and General Expenses - Leap</v>
          </cell>
          <cell r="F699">
            <v>0</v>
          </cell>
        </row>
        <row r="700">
          <cell r="C700" t="str">
            <v>Halton Hills Hydro Inc. Billing and Collecting 2014</v>
          </cell>
          <cell r="D700" t="str">
            <v>Halton Hills Hydro Inc.</v>
          </cell>
          <cell r="E700" t="str">
            <v>Billing and Collecting</v>
          </cell>
          <cell r="F700">
            <v>1210088</v>
          </cell>
        </row>
        <row r="701">
          <cell r="C701" t="str">
            <v>Halton Hills Hydro Inc. Community Relations 2014</v>
          </cell>
          <cell r="D701" t="str">
            <v>Halton Hills Hydro Inc.</v>
          </cell>
          <cell r="E701" t="str">
            <v>Community Relations</v>
          </cell>
          <cell r="F701">
            <v>0</v>
          </cell>
        </row>
        <row r="702">
          <cell r="C702" t="str">
            <v>Halton Hills Hydro Inc. Distribution Expenses - Operation 2014</v>
          </cell>
          <cell r="D702" t="str">
            <v>Halton Hills Hydro Inc.</v>
          </cell>
          <cell r="E702" t="str">
            <v>Distribution Expenses - Operation</v>
          </cell>
          <cell r="F702">
            <v>800458</v>
          </cell>
        </row>
        <row r="703">
          <cell r="C703" t="str">
            <v>Halton Hills Hydro Inc. Distribution Expenses – Maintenance 2014</v>
          </cell>
          <cell r="D703" t="str">
            <v>Halton Hills Hydro Inc.</v>
          </cell>
          <cell r="E703" t="str">
            <v>Distribution Expenses – Maintenance</v>
          </cell>
          <cell r="F703">
            <v>742556</v>
          </cell>
        </row>
        <row r="704">
          <cell r="C704" t="str">
            <v>Halton Hills Hydro Inc. Other Expenses 2014</v>
          </cell>
          <cell r="D704" t="str">
            <v>Halton Hills Hydro Inc.</v>
          </cell>
          <cell r="E704" t="str">
            <v>Other Expenses</v>
          </cell>
          <cell r="F704">
            <v>0</v>
          </cell>
        </row>
        <row r="705">
          <cell r="C705" t="str">
            <v>Hearst Power Distribution Company Limited Administrative and General Expenses 2014</v>
          </cell>
          <cell r="D705" t="str">
            <v>Hearst Power Distribution Company Limited</v>
          </cell>
          <cell r="E705" t="str">
            <v>Administrative and General Expenses</v>
          </cell>
          <cell r="F705">
            <v>171370.97</v>
          </cell>
        </row>
        <row r="706">
          <cell r="C706" t="str">
            <v>Hearst Power Distribution Company Limited Administrative and General Expenses - Leap 2014</v>
          </cell>
          <cell r="D706" t="str">
            <v>Hearst Power Distribution Company Limited</v>
          </cell>
          <cell r="E706" t="str">
            <v>Administrative and General Expenses - Leap</v>
          </cell>
          <cell r="F706">
            <v>0</v>
          </cell>
        </row>
        <row r="707">
          <cell r="C707" t="str">
            <v>Hearst Power Distribution Company Limited Billing and Collecting 2014</v>
          </cell>
          <cell r="D707" t="str">
            <v>Hearst Power Distribution Company Limited</v>
          </cell>
          <cell r="E707" t="str">
            <v>Billing and Collecting</v>
          </cell>
          <cell r="F707">
            <v>202969.57</v>
          </cell>
        </row>
        <row r="708">
          <cell r="C708" t="str">
            <v>Hearst Power Distribution Company Limited Community Relations 2014</v>
          </cell>
          <cell r="D708" t="str">
            <v>Hearst Power Distribution Company Limited</v>
          </cell>
          <cell r="E708" t="str">
            <v>Community Relations</v>
          </cell>
          <cell r="F708">
            <v>504.57</v>
          </cell>
        </row>
        <row r="709">
          <cell r="C709" t="str">
            <v>Hearst Power Distribution Company Limited Distribution Expenses - Operation 2014</v>
          </cell>
          <cell r="D709" t="str">
            <v>Hearst Power Distribution Company Limited</v>
          </cell>
          <cell r="E709" t="str">
            <v>Distribution Expenses - Operation</v>
          </cell>
          <cell r="F709">
            <v>125807.73</v>
          </cell>
        </row>
        <row r="710">
          <cell r="C710" t="str">
            <v>Hearst Power Distribution Company Limited Distribution Expenses – Maintenance 2014</v>
          </cell>
          <cell r="D710" t="str">
            <v>Hearst Power Distribution Company Limited</v>
          </cell>
          <cell r="E710" t="str">
            <v>Distribution Expenses – Maintenance</v>
          </cell>
          <cell r="F710">
            <v>347219.69</v>
          </cell>
        </row>
        <row r="711">
          <cell r="C711" t="str">
            <v>Hearst Power Distribution Company Limited Other Expenses 2014</v>
          </cell>
          <cell r="D711" t="str">
            <v>Hearst Power Distribution Company Limited</v>
          </cell>
          <cell r="E711" t="str">
            <v>Other Expenses</v>
          </cell>
          <cell r="F711">
            <v>0</v>
          </cell>
        </row>
        <row r="712">
          <cell r="C712" t="str">
            <v>Horizon Utilities Corporation Administrative and General Expenses 2014</v>
          </cell>
          <cell r="D712" t="str">
            <v>Horizon Utilities Corporation</v>
          </cell>
          <cell r="E712" t="str">
            <v>Administrative and General Expenses</v>
          </cell>
          <cell r="F712">
            <v>16476179.439999999</v>
          </cell>
        </row>
        <row r="713">
          <cell r="C713" t="str">
            <v>Horizon Utilities Corporation Administrative and General Expenses - Leap 2014</v>
          </cell>
          <cell r="D713" t="str">
            <v>Horizon Utilities Corporation</v>
          </cell>
          <cell r="E713" t="str">
            <v>Administrative and General Expenses - Leap</v>
          </cell>
          <cell r="F713">
            <v>0</v>
          </cell>
        </row>
        <row r="714">
          <cell r="C714" t="str">
            <v>Horizon Utilities Corporation Billing and Collecting 2014</v>
          </cell>
          <cell r="D714" t="str">
            <v>Horizon Utilities Corporation</v>
          </cell>
          <cell r="E714" t="str">
            <v>Billing and Collecting</v>
          </cell>
          <cell r="F714">
            <v>8400089.5</v>
          </cell>
        </row>
        <row r="715">
          <cell r="C715" t="str">
            <v>Horizon Utilities Corporation Community Relations 2014</v>
          </cell>
          <cell r="D715" t="str">
            <v>Horizon Utilities Corporation</v>
          </cell>
          <cell r="E715" t="str">
            <v>Community Relations</v>
          </cell>
          <cell r="F715">
            <v>0</v>
          </cell>
        </row>
        <row r="716">
          <cell r="C716" t="str">
            <v>Horizon Utilities Corporation Distribution Expenses - Operation 2014</v>
          </cell>
          <cell r="D716" t="str">
            <v>Horizon Utilities Corporation</v>
          </cell>
          <cell r="E716" t="str">
            <v>Distribution Expenses - Operation</v>
          </cell>
          <cell r="F716">
            <v>25708382.100000001</v>
          </cell>
        </row>
        <row r="717">
          <cell r="C717" t="str">
            <v>Horizon Utilities Corporation Distribution Expenses – Maintenance 2014</v>
          </cell>
          <cell r="D717" t="str">
            <v>Horizon Utilities Corporation</v>
          </cell>
          <cell r="E717" t="str">
            <v>Distribution Expenses – Maintenance</v>
          </cell>
          <cell r="F717">
            <v>4219425.34</v>
          </cell>
        </row>
        <row r="718">
          <cell r="C718" t="str">
            <v>Horizon Utilities Corporation Other Expenses 2014</v>
          </cell>
          <cell r="D718" t="str">
            <v>Horizon Utilities Corporation</v>
          </cell>
          <cell r="E718" t="str">
            <v>Other Expenses</v>
          </cell>
          <cell r="F718">
            <v>0</v>
          </cell>
        </row>
        <row r="719">
          <cell r="C719" t="str">
            <v>Hydro 2000 Inc. Administrative and General Expenses 2014</v>
          </cell>
          <cell r="D719" t="str">
            <v>Hydro 2000 Inc.</v>
          </cell>
          <cell r="E719" t="str">
            <v>Administrative and General Expenses</v>
          </cell>
          <cell r="F719">
            <v>244717.24</v>
          </cell>
        </row>
        <row r="720">
          <cell r="C720" t="str">
            <v>Hydro 2000 Inc. Administrative and General Expenses - Leap 2014</v>
          </cell>
          <cell r="D720" t="str">
            <v>Hydro 2000 Inc.</v>
          </cell>
          <cell r="E720" t="str">
            <v>Administrative and General Expenses - Leap</v>
          </cell>
          <cell r="F720">
            <v>0</v>
          </cell>
        </row>
        <row r="721">
          <cell r="C721" t="str">
            <v>Hydro 2000 Inc. Billing and Collecting 2014</v>
          </cell>
          <cell r="D721" t="str">
            <v>Hydro 2000 Inc.</v>
          </cell>
          <cell r="E721" t="str">
            <v>Billing and Collecting</v>
          </cell>
          <cell r="F721">
            <v>124026.6</v>
          </cell>
        </row>
        <row r="722">
          <cell r="C722" t="str">
            <v>Hydro 2000 Inc. Community Relations 2014</v>
          </cell>
          <cell r="D722" t="str">
            <v>Hydro 2000 Inc.</v>
          </cell>
          <cell r="E722" t="str">
            <v>Community Relations</v>
          </cell>
          <cell r="F722">
            <v>0</v>
          </cell>
        </row>
        <row r="723">
          <cell r="C723" t="str">
            <v>Hydro 2000 Inc. Distribution Expenses - Operation 2014</v>
          </cell>
          <cell r="D723" t="str">
            <v>Hydro 2000 Inc.</v>
          </cell>
          <cell r="E723" t="str">
            <v>Distribution Expenses - Operation</v>
          </cell>
          <cell r="F723">
            <v>10374.549999999999</v>
          </cell>
        </row>
        <row r="724">
          <cell r="C724" t="str">
            <v>Hydro 2000 Inc. Distribution Expenses – Maintenance 2014</v>
          </cell>
          <cell r="D724" t="str">
            <v>Hydro 2000 Inc.</v>
          </cell>
          <cell r="E724" t="str">
            <v>Distribution Expenses – Maintenance</v>
          </cell>
          <cell r="F724">
            <v>13761.26</v>
          </cell>
        </row>
        <row r="725">
          <cell r="C725" t="str">
            <v>Hydro 2000 Inc. Other Expenses 2014</v>
          </cell>
          <cell r="D725" t="str">
            <v>Hydro 2000 Inc.</v>
          </cell>
          <cell r="E725" t="str">
            <v>Other Expenses</v>
          </cell>
          <cell r="F725">
            <v>0</v>
          </cell>
        </row>
        <row r="726">
          <cell r="C726" t="str">
            <v>Hydro Hawkesbury Inc. Administrative and General Expenses 2014</v>
          </cell>
          <cell r="D726" t="str">
            <v>Hydro Hawkesbury Inc.</v>
          </cell>
          <cell r="E726" t="str">
            <v>Administrative and General Expenses</v>
          </cell>
          <cell r="F726">
            <v>402964.28</v>
          </cell>
        </row>
        <row r="727">
          <cell r="C727" t="str">
            <v>Hydro Hawkesbury Inc. Administrative and General Expenses - Leap 2014</v>
          </cell>
          <cell r="D727" t="str">
            <v>Hydro Hawkesbury Inc.</v>
          </cell>
          <cell r="E727" t="str">
            <v>Administrative and General Expenses - Leap</v>
          </cell>
          <cell r="F727">
            <v>0</v>
          </cell>
        </row>
        <row r="728">
          <cell r="C728" t="str">
            <v>Hydro Hawkesbury Inc. Billing and Collecting 2014</v>
          </cell>
          <cell r="D728" t="str">
            <v>Hydro Hawkesbury Inc.</v>
          </cell>
          <cell r="E728" t="str">
            <v>Billing and Collecting</v>
          </cell>
          <cell r="F728">
            <v>448388.05</v>
          </cell>
        </row>
        <row r="729">
          <cell r="C729" t="str">
            <v>Hydro Hawkesbury Inc. Community Relations 2014</v>
          </cell>
          <cell r="D729" t="str">
            <v>Hydro Hawkesbury Inc.</v>
          </cell>
          <cell r="E729" t="str">
            <v>Community Relations</v>
          </cell>
          <cell r="F729">
            <v>125</v>
          </cell>
        </row>
        <row r="730">
          <cell r="C730" t="str">
            <v>Hydro Hawkesbury Inc. Distribution Expenses - Operation 2014</v>
          </cell>
          <cell r="D730" t="str">
            <v>Hydro Hawkesbury Inc.</v>
          </cell>
          <cell r="E730" t="str">
            <v>Distribution Expenses - Operation</v>
          </cell>
          <cell r="F730">
            <v>89659.520000000004</v>
          </cell>
        </row>
        <row r="731">
          <cell r="C731" t="str">
            <v>Hydro Hawkesbury Inc. Distribution Expenses – Maintenance 2014</v>
          </cell>
          <cell r="D731" t="str">
            <v>Hydro Hawkesbury Inc.</v>
          </cell>
          <cell r="E731" t="str">
            <v>Distribution Expenses – Maintenance</v>
          </cell>
          <cell r="F731">
            <v>212911.72</v>
          </cell>
        </row>
        <row r="732">
          <cell r="C732" t="str">
            <v>Hydro Hawkesbury Inc. Other Expenses 2014</v>
          </cell>
          <cell r="D732" t="str">
            <v>Hydro Hawkesbury Inc.</v>
          </cell>
          <cell r="E732" t="str">
            <v>Other Expenses</v>
          </cell>
          <cell r="F732">
            <v>0</v>
          </cell>
        </row>
        <row r="733">
          <cell r="C733" t="str">
            <v>Hydro One Brampton Networks Inc. Administrative and General Expenses 2014</v>
          </cell>
          <cell r="D733" t="str">
            <v>Hydro One Brampton Networks Inc.</v>
          </cell>
          <cell r="E733" t="str">
            <v>Administrative and General Expenses</v>
          </cell>
          <cell r="F733">
            <v>7360082</v>
          </cell>
        </row>
        <row r="734">
          <cell r="C734" t="str">
            <v>Hydro One Brampton Networks Inc. Administrative and General Expenses - Leap 2014</v>
          </cell>
          <cell r="D734" t="str">
            <v>Hydro One Brampton Networks Inc.</v>
          </cell>
          <cell r="E734" t="str">
            <v>Administrative and General Expenses - Leap</v>
          </cell>
          <cell r="F734">
            <v>71448</v>
          </cell>
        </row>
        <row r="735">
          <cell r="C735" t="str">
            <v>Hydro One Brampton Networks Inc. Billing and Collecting 2014</v>
          </cell>
          <cell r="D735" t="str">
            <v>Hydro One Brampton Networks Inc.</v>
          </cell>
          <cell r="E735" t="str">
            <v>Billing and Collecting</v>
          </cell>
          <cell r="F735">
            <v>5341096</v>
          </cell>
        </row>
        <row r="736">
          <cell r="C736" t="str">
            <v>Hydro One Brampton Networks Inc. Community Relations 2014</v>
          </cell>
          <cell r="D736" t="str">
            <v>Hydro One Brampton Networks Inc.</v>
          </cell>
          <cell r="E736" t="str">
            <v>Community Relations</v>
          </cell>
          <cell r="F736">
            <v>599269</v>
          </cell>
        </row>
        <row r="737">
          <cell r="C737" t="str">
            <v>Hydro One Brampton Networks Inc. Distribution Expenses - Operation 2014</v>
          </cell>
          <cell r="D737" t="str">
            <v>Hydro One Brampton Networks Inc.</v>
          </cell>
          <cell r="E737" t="str">
            <v>Distribution Expenses - Operation</v>
          </cell>
          <cell r="F737">
            <v>4616444</v>
          </cell>
        </row>
        <row r="738">
          <cell r="C738" t="str">
            <v>Hydro One Brampton Networks Inc. Distribution Expenses – Maintenance 2014</v>
          </cell>
          <cell r="D738" t="str">
            <v>Hydro One Brampton Networks Inc.</v>
          </cell>
          <cell r="E738" t="str">
            <v>Distribution Expenses – Maintenance</v>
          </cell>
          <cell r="F738">
            <v>5729940</v>
          </cell>
        </row>
        <row r="739">
          <cell r="C739" t="str">
            <v>Hydro One Brampton Networks Inc. Other Expenses 2014</v>
          </cell>
          <cell r="D739" t="str">
            <v>Hydro One Brampton Networks Inc.</v>
          </cell>
          <cell r="E739" t="str">
            <v>Other Expenses</v>
          </cell>
          <cell r="F739">
            <v>0</v>
          </cell>
        </row>
        <row r="740">
          <cell r="C740" t="str">
            <v>Hydro One Networks Inc. Administrative and General Expenses 2014</v>
          </cell>
          <cell r="D740" t="str">
            <v>Hydro One Networks Inc.</v>
          </cell>
          <cell r="E740" t="str">
            <v>Administrative and General Expenses</v>
          </cell>
          <cell r="F740">
            <v>136739046.33000001</v>
          </cell>
        </row>
        <row r="741">
          <cell r="C741" t="str">
            <v>Hydro One Networks Inc. Administrative and General Expenses - Leap 2014</v>
          </cell>
          <cell r="D741" t="str">
            <v>Hydro One Networks Inc.</v>
          </cell>
          <cell r="E741" t="str">
            <v>Administrative and General Expenses - Leap</v>
          </cell>
          <cell r="F741">
            <v>0</v>
          </cell>
        </row>
        <row r="742">
          <cell r="C742" t="str">
            <v>Hydro One Networks Inc. Billing and Collecting 2014</v>
          </cell>
          <cell r="D742" t="str">
            <v>Hydro One Networks Inc.</v>
          </cell>
          <cell r="E742" t="str">
            <v>Billing and Collecting</v>
          </cell>
          <cell r="F742">
            <v>104496638.02</v>
          </cell>
        </row>
        <row r="743">
          <cell r="C743" t="str">
            <v>Hydro One Networks Inc. Community Relations 2014</v>
          </cell>
          <cell r="D743" t="str">
            <v>Hydro One Networks Inc.</v>
          </cell>
          <cell r="E743" t="str">
            <v>Community Relations</v>
          </cell>
          <cell r="F743">
            <v>1768404.33</v>
          </cell>
        </row>
        <row r="744">
          <cell r="C744" t="str">
            <v>Hydro One Networks Inc. Distribution Expenses - Operation 2014</v>
          </cell>
          <cell r="D744" t="str">
            <v>Hydro One Networks Inc.</v>
          </cell>
          <cell r="E744" t="str">
            <v>Distribution Expenses - Operation</v>
          </cell>
          <cell r="F744">
            <v>104268306.02</v>
          </cell>
        </row>
        <row r="745">
          <cell r="C745" t="str">
            <v>Hydro One Networks Inc. Distribution Expenses – Maintenance 2014</v>
          </cell>
          <cell r="D745" t="str">
            <v>Hydro One Networks Inc.</v>
          </cell>
          <cell r="E745" t="str">
            <v>Distribution Expenses – Maintenance</v>
          </cell>
          <cell r="F745">
            <v>251326025.61000001</v>
          </cell>
        </row>
        <row r="746">
          <cell r="C746" t="str">
            <v>Hydro One Networks Inc. Other Expenses 2014</v>
          </cell>
          <cell r="D746" t="str">
            <v>Hydro One Networks Inc.</v>
          </cell>
          <cell r="E746" t="str">
            <v>Other Expenses</v>
          </cell>
          <cell r="F746">
            <v>0</v>
          </cell>
        </row>
        <row r="747">
          <cell r="C747" t="str">
            <v>Hydro One Networks Inc. (Orillia-Peterborough service areas) Administrative and General Expenses 2014</v>
          </cell>
          <cell r="D747" t="str">
            <v>Hydro One Networks Inc. (Orillia-Peterborough service areas)</v>
          </cell>
          <cell r="E747" t="str">
            <v>Administrative and General Expenses</v>
          </cell>
          <cell r="F747">
            <v>1586904.35</v>
          </cell>
        </row>
        <row r="748">
          <cell r="C748" t="str">
            <v>Hydro One Networks Inc. (Orillia-Peterborough service areas) Administrative and General Expenses - Leap 2014</v>
          </cell>
          <cell r="D748" t="str">
            <v>Hydro One Networks Inc. (Orillia-Peterborough service areas)</v>
          </cell>
          <cell r="E748" t="str">
            <v>Administrative and General Expenses - Leap</v>
          </cell>
          <cell r="F748">
            <v>9200</v>
          </cell>
        </row>
        <row r="749">
          <cell r="C749" t="str">
            <v>Hydro One Networks Inc. (Orillia-Peterborough service areas) Billing and Collecting 2014</v>
          </cell>
          <cell r="D749" t="str">
            <v>Hydro One Networks Inc. (Orillia-Peterborough service areas)</v>
          </cell>
          <cell r="E749" t="str">
            <v>Billing and Collecting</v>
          </cell>
          <cell r="F749">
            <v>1072097.1399999999</v>
          </cell>
        </row>
        <row r="750">
          <cell r="C750" t="str">
            <v>Hydro One Networks Inc. (Orillia-Peterborough service areas) Community Relations 2014</v>
          </cell>
          <cell r="D750" t="str">
            <v>Hydro One Networks Inc. (Orillia-Peterborough service areas)</v>
          </cell>
          <cell r="E750" t="str">
            <v>Community Relations</v>
          </cell>
          <cell r="F750">
            <v>18120.97</v>
          </cell>
        </row>
        <row r="751">
          <cell r="C751" t="str">
            <v>Hydro One Networks Inc. (Orillia-Peterborough service areas) Distribution Expenses - Operation 2014</v>
          </cell>
          <cell r="D751" t="str">
            <v>Hydro One Networks Inc. (Orillia-Peterborough service areas)</v>
          </cell>
          <cell r="E751" t="str">
            <v>Distribution Expenses - Operation</v>
          </cell>
          <cell r="F751">
            <v>1115128.02</v>
          </cell>
        </row>
        <row r="752">
          <cell r="C752" t="str">
            <v>Hydro One Networks Inc. (Orillia-Peterborough service areas) Distribution Expenses – Maintenance 2014</v>
          </cell>
          <cell r="D752" t="str">
            <v>Hydro One Networks Inc. (Orillia-Peterborough service areas)</v>
          </cell>
          <cell r="E752" t="str">
            <v>Distribution Expenses – Maintenance</v>
          </cell>
          <cell r="F752">
            <v>769949.84</v>
          </cell>
        </row>
        <row r="753">
          <cell r="C753" t="str">
            <v>Hydro One Networks Inc. (Orillia-Peterborough service areas) Other Expenses 2014</v>
          </cell>
          <cell r="D753" t="str">
            <v>Hydro One Networks Inc. (Orillia-Peterborough service areas)</v>
          </cell>
          <cell r="E753" t="str">
            <v>Other Expenses</v>
          </cell>
          <cell r="F753">
            <v>0</v>
          </cell>
        </row>
        <row r="754">
          <cell r="C754" t="str">
            <v>Hydro One Networks Inc. (Norfolk-Woodstock-Haldimand service areas) Administrative and General Expenses 2014</v>
          </cell>
          <cell r="D754" t="str">
            <v>Hydro One Networks Inc. (Norfolk-Woodstock-Haldimand service areas)</v>
          </cell>
          <cell r="E754" t="str">
            <v>Administrative and General Expenses</v>
          </cell>
          <cell r="F754">
            <v>2428393.21</v>
          </cell>
        </row>
        <row r="755">
          <cell r="C755" t="str">
            <v>Hydro One Networks Inc. (Norfolk-Woodstock-Haldimand service areas) Administrative and General Expenses - Leap 2014</v>
          </cell>
          <cell r="D755" t="str">
            <v>Hydro One Networks Inc. (Norfolk-Woodstock-Haldimand service areas)</v>
          </cell>
          <cell r="E755" t="str">
            <v>Administrative and General Expenses - Leap</v>
          </cell>
          <cell r="F755">
            <v>14705</v>
          </cell>
        </row>
        <row r="756">
          <cell r="C756" t="str">
            <v>Hydro One Networks Inc. (Norfolk-Woodstock-Haldimand service areas) Billing and Collecting 2014</v>
          </cell>
          <cell r="D756" t="str">
            <v>Hydro One Networks Inc. (Norfolk-Woodstock-Haldimand service areas)</v>
          </cell>
          <cell r="E756" t="str">
            <v>Billing and Collecting</v>
          </cell>
          <cell r="F756">
            <v>1192618.4099999999</v>
          </cell>
        </row>
        <row r="757">
          <cell r="C757" t="str">
            <v>Hydro One Networks Inc. (Norfolk-Woodstock-Haldimand service areas) Community Relations 2014</v>
          </cell>
          <cell r="D757" t="str">
            <v>Hydro One Networks Inc. (Norfolk-Woodstock-Haldimand service areas)</v>
          </cell>
          <cell r="E757" t="str">
            <v>Community Relations</v>
          </cell>
          <cell r="F757">
            <v>8393.0499999999993</v>
          </cell>
        </row>
        <row r="758">
          <cell r="C758" t="str">
            <v>Hydro One Networks Inc. (Norfolk-Woodstock-Haldimand service areas) Distribution Expenses - Operation 2014</v>
          </cell>
          <cell r="D758" t="str">
            <v>Hydro One Networks Inc. (Norfolk-Woodstock-Haldimand service areas)</v>
          </cell>
          <cell r="E758" t="str">
            <v>Distribution Expenses - Operation</v>
          </cell>
          <cell r="F758">
            <v>1269690.3799999999</v>
          </cell>
        </row>
        <row r="759">
          <cell r="C759" t="str">
            <v>Hydro One Networks Inc. (Norfolk-Woodstock-Haldimand service areas) Distribution Expenses – Maintenance 2014</v>
          </cell>
          <cell r="D759" t="str">
            <v>Hydro One Networks Inc. (Norfolk-Woodstock-Haldimand service areas)</v>
          </cell>
          <cell r="E759" t="str">
            <v>Distribution Expenses – Maintenance</v>
          </cell>
          <cell r="F759">
            <v>1015204.32</v>
          </cell>
        </row>
        <row r="760">
          <cell r="C760" t="str">
            <v>Hydro One Networks Inc. (Norfolk-Woodstock-Haldimand service areas) Other Expenses 2014</v>
          </cell>
          <cell r="D760" t="str">
            <v>Hydro One Networks Inc. (Norfolk-Woodstock-Haldimand service areas)</v>
          </cell>
          <cell r="E760" t="str">
            <v>Other Expenses</v>
          </cell>
          <cell r="F760">
            <v>0</v>
          </cell>
        </row>
        <row r="761">
          <cell r="C761" t="str">
            <v>Hydro One Networks Inc. - 1937680 Ontario Inc. (Peterborough Distribution) Administrative and General Expenses 2014</v>
          </cell>
          <cell r="D761" t="str">
            <v>Hydro One Networks Inc. - 1937680 Ontario Inc. (Peterborough Distribution)</v>
          </cell>
          <cell r="E761" t="str">
            <v>Administrative and General Expenses</v>
          </cell>
          <cell r="F761">
            <v>2802629.68</v>
          </cell>
        </row>
        <row r="762">
          <cell r="C762" t="str">
            <v>Hydro One Networks Inc. - 1937680 Ontario Inc. (Peterborough Distribution) Administrative and General Expenses - Leap 2014</v>
          </cell>
          <cell r="D762" t="str">
            <v>Hydro One Networks Inc. - 1937680 Ontario Inc. (Peterborough Distribution)</v>
          </cell>
          <cell r="E762" t="str">
            <v>Administrative and General Expenses - Leap</v>
          </cell>
          <cell r="F762">
            <v>19505.47</v>
          </cell>
        </row>
        <row r="763">
          <cell r="C763" t="str">
            <v>Hydro One Networks Inc. - 1937680 Ontario Inc. (Peterborough Distribution) Billing and Collecting 2014</v>
          </cell>
          <cell r="D763" t="str">
            <v>Hydro One Networks Inc. - 1937680 Ontario Inc. (Peterborough Distribution)</v>
          </cell>
          <cell r="E763" t="str">
            <v>Billing and Collecting</v>
          </cell>
          <cell r="F763">
            <v>2318526.5099999998</v>
          </cell>
        </row>
        <row r="764">
          <cell r="C764" t="str">
            <v>Hydro One Networks Inc. - 1937680 Ontario Inc. (Peterborough Distribution) Community Relations 2014</v>
          </cell>
          <cell r="D764" t="str">
            <v>Hydro One Networks Inc. - 1937680 Ontario Inc. (Peterborough Distribution)</v>
          </cell>
          <cell r="E764" t="str">
            <v>Community Relations</v>
          </cell>
          <cell r="F764">
            <v>0</v>
          </cell>
        </row>
        <row r="765">
          <cell r="C765" t="str">
            <v>Hydro One Networks Inc. - 1937680 Ontario Inc. (Peterborough Distribution) Distribution Expenses - Operation 2014</v>
          </cell>
          <cell r="D765" t="str">
            <v>Hydro One Networks Inc. - 1937680 Ontario Inc. (Peterborough Distribution)</v>
          </cell>
          <cell r="E765" t="str">
            <v>Distribution Expenses - Operation</v>
          </cell>
          <cell r="F765">
            <v>1519522.38</v>
          </cell>
        </row>
        <row r="766">
          <cell r="C766" t="str">
            <v>Hydro One Networks Inc. - 1937680 Ontario Inc. (Peterborough Distribution) Distribution Expenses – Maintenance 2014</v>
          </cell>
          <cell r="D766" t="str">
            <v>Hydro One Networks Inc. - 1937680 Ontario Inc. (Peterborough Distribution)</v>
          </cell>
          <cell r="E766" t="str">
            <v>Distribution Expenses – Maintenance</v>
          </cell>
          <cell r="F766">
            <v>1352470.5</v>
          </cell>
        </row>
        <row r="767">
          <cell r="C767" t="str">
            <v>Hydro One Networks Inc. - 1937680 Ontario Inc. (Peterborough Distribution) Other Expenses 2014</v>
          </cell>
          <cell r="D767" t="str">
            <v>Hydro One Networks Inc. - 1937680 Ontario Inc. (Peterborough Distribution)</v>
          </cell>
          <cell r="E767" t="str">
            <v>Other Expenses</v>
          </cell>
          <cell r="F767">
            <v>0</v>
          </cell>
        </row>
        <row r="768">
          <cell r="C768" t="str">
            <v>Hydro One Remote Communities Inc. Administrative and General Expenses 2014</v>
          </cell>
          <cell r="D768" t="str">
            <v>Hydro One Remote Communities Inc.</v>
          </cell>
          <cell r="E768" t="str">
            <v>Administrative and General Expenses</v>
          </cell>
          <cell r="F768">
            <v>1395435.54</v>
          </cell>
        </row>
        <row r="769">
          <cell r="C769" t="str">
            <v>Hydro One Remote Communities Inc. Administrative and General Expenses - Leap 2014</v>
          </cell>
          <cell r="D769" t="str">
            <v>Hydro One Remote Communities Inc.</v>
          </cell>
          <cell r="E769" t="str">
            <v>Administrative and General Expenses - Leap</v>
          </cell>
          <cell r="F769">
            <v>0</v>
          </cell>
        </row>
        <row r="770">
          <cell r="C770" t="str">
            <v>Hydro One Remote Communities Inc. Billing and Collecting 2014</v>
          </cell>
          <cell r="D770" t="str">
            <v>Hydro One Remote Communities Inc.</v>
          </cell>
          <cell r="E770" t="str">
            <v>Billing and Collecting</v>
          </cell>
          <cell r="F770">
            <v>3063792.35</v>
          </cell>
        </row>
        <row r="771">
          <cell r="C771" t="str">
            <v>Hydro One Remote Communities Inc. Community Relations 2014</v>
          </cell>
          <cell r="D771" t="str">
            <v>Hydro One Remote Communities Inc.</v>
          </cell>
          <cell r="E771" t="str">
            <v>Community Relations</v>
          </cell>
          <cell r="F771">
            <v>519398.49</v>
          </cell>
        </row>
        <row r="772">
          <cell r="C772" t="str">
            <v>Hydro One Remote Communities Inc. Distribution Expenses - Operation 2014</v>
          </cell>
          <cell r="D772" t="str">
            <v>Hydro One Remote Communities Inc.</v>
          </cell>
          <cell r="E772" t="str">
            <v>Distribution Expenses - Operation</v>
          </cell>
          <cell r="F772">
            <v>62403.86</v>
          </cell>
        </row>
        <row r="773">
          <cell r="C773" t="str">
            <v>Hydro One Remote Communities Inc. Distribution Expenses – Maintenance 2014</v>
          </cell>
          <cell r="D773" t="str">
            <v>Hydro One Remote Communities Inc.</v>
          </cell>
          <cell r="E773" t="str">
            <v>Distribution Expenses – Maintenance</v>
          </cell>
          <cell r="F773">
            <v>1400449.22</v>
          </cell>
        </row>
        <row r="774">
          <cell r="C774" t="str">
            <v>Hydro One Remote Communities Inc. Other Expenses 2014</v>
          </cell>
          <cell r="D774" t="str">
            <v>Hydro One Remote Communities Inc.</v>
          </cell>
          <cell r="E774" t="str">
            <v>Other Expenses</v>
          </cell>
          <cell r="F774">
            <v>0</v>
          </cell>
        </row>
        <row r="775">
          <cell r="C775" t="str">
            <v>Hydro Ottawa Limited Administrative and General Expenses 2014</v>
          </cell>
          <cell r="D775" t="str">
            <v>Hydro Ottawa Limited</v>
          </cell>
          <cell r="E775" t="str">
            <v>Administrative and General Expenses</v>
          </cell>
          <cell r="F775">
            <v>30749565.52</v>
          </cell>
        </row>
        <row r="776">
          <cell r="C776" t="str">
            <v>Hydro Ottawa Limited Administrative and General Expenses - Leap 2014</v>
          </cell>
          <cell r="D776" t="str">
            <v>Hydro Ottawa Limited</v>
          </cell>
          <cell r="E776" t="str">
            <v>Administrative and General Expenses - Leap</v>
          </cell>
          <cell r="F776">
            <v>377536.18</v>
          </cell>
        </row>
        <row r="777">
          <cell r="C777" t="str">
            <v>Hydro Ottawa Limited Billing and Collecting 2014</v>
          </cell>
          <cell r="D777" t="str">
            <v>Hydro Ottawa Limited</v>
          </cell>
          <cell r="E777" t="str">
            <v>Billing and Collecting</v>
          </cell>
          <cell r="F777">
            <v>11909610.859999999</v>
          </cell>
        </row>
        <row r="778">
          <cell r="C778" t="str">
            <v>Hydro Ottawa Limited Community Relations 2014</v>
          </cell>
          <cell r="D778" t="str">
            <v>Hydro Ottawa Limited</v>
          </cell>
          <cell r="E778" t="str">
            <v>Community Relations</v>
          </cell>
          <cell r="F778">
            <v>5351620.7</v>
          </cell>
        </row>
        <row r="779">
          <cell r="C779" t="str">
            <v>Hydro Ottawa Limited Distribution Expenses - Operation 2014</v>
          </cell>
          <cell r="D779" t="str">
            <v>Hydro Ottawa Limited</v>
          </cell>
          <cell r="E779" t="str">
            <v>Distribution Expenses - Operation</v>
          </cell>
          <cell r="F779">
            <v>15607432.59</v>
          </cell>
        </row>
        <row r="780">
          <cell r="C780" t="str">
            <v>Hydro Ottawa Limited Distribution Expenses – Maintenance 2014</v>
          </cell>
          <cell r="D780" t="str">
            <v>Hydro Ottawa Limited</v>
          </cell>
          <cell r="E780" t="str">
            <v>Distribution Expenses – Maintenance</v>
          </cell>
          <cell r="F780">
            <v>9611543.6899999995</v>
          </cell>
        </row>
        <row r="781">
          <cell r="C781" t="str">
            <v>Hydro Ottawa Limited Other Expenses 2014</v>
          </cell>
          <cell r="D781" t="str">
            <v>Hydro Ottawa Limited</v>
          </cell>
          <cell r="E781" t="str">
            <v>Other Expenses</v>
          </cell>
          <cell r="F781">
            <v>0</v>
          </cell>
        </row>
        <row r="782">
          <cell r="C782" t="str">
            <v>InnPower Corporation Administrative and General Expenses 2014</v>
          </cell>
          <cell r="D782" t="str">
            <v>InnPower Corporation</v>
          </cell>
          <cell r="E782" t="str">
            <v>Administrative and General Expenses</v>
          </cell>
          <cell r="F782">
            <v>2147739.0499999998</v>
          </cell>
        </row>
        <row r="783">
          <cell r="C783" t="str">
            <v>InnPower Corporation Administrative and General Expenses - Leap 2014</v>
          </cell>
          <cell r="D783" t="str">
            <v>InnPower Corporation</v>
          </cell>
          <cell r="E783" t="str">
            <v>Administrative and General Expenses - Leap</v>
          </cell>
          <cell r="F783">
            <v>0</v>
          </cell>
        </row>
        <row r="784">
          <cell r="C784" t="str">
            <v>InnPower Corporation Billing and Collecting 2014</v>
          </cell>
          <cell r="D784" t="str">
            <v>InnPower Corporation</v>
          </cell>
          <cell r="E784" t="str">
            <v>Billing and Collecting</v>
          </cell>
          <cell r="F784">
            <v>1054939.3400000001</v>
          </cell>
        </row>
        <row r="785">
          <cell r="C785" t="str">
            <v>InnPower Corporation Community Relations 2014</v>
          </cell>
          <cell r="D785" t="str">
            <v>InnPower Corporation</v>
          </cell>
          <cell r="E785" t="str">
            <v>Community Relations</v>
          </cell>
          <cell r="F785">
            <v>5418.65</v>
          </cell>
        </row>
        <row r="786">
          <cell r="C786" t="str">
            <v>InnPower Corporation Distribution Expenses - Operation 2014</v>
          </cell>
          <cell r="D786" t="str">
            <v>InnPower Corporation</v>
          </cell>
          <cell r="E786" t="str">
            <v>Distribution Expenses - Operation</v>
          </cell>
          <cell r="F786">
            <v>1324001.1200000001</v>
          </cell>
        </row>
        <row r="787">
          <cell r="C787" t="str">
            <v>InnPower Corporation Distribution Expenses – Maintenance 2014</v>
          </cell>
          <cell r="D787" t="str">
            <v>InnPower Corporation</v>
          </cell>
          <cell r="E787" t="str">
            <v>Distribution Expenses – Maintenance</v>
          </cell>
          <cell r="F787">
            <v>463148.69</v>
          </cell>
        </row>
        <row r="788">
          <cell r="C788" t="str">
            <v>InnPower Corporation Other Expenses 2014</v>
          </cell>
          <cell r="D788" t="str">
            <v>InnPower Corporation</v>
          </cell>
          <cell r="E788" t="str">
            <v>Other Expenses</v>
          </cell>
          <cell r="F788">
            <v>0</v>
          </cell>
        </row>
        <row r="789">
          <cell r="C789" t="str">
            <v>Kenora Hydro Electric Corporation Ltd. Administrative and General Expenses 2014</v>
          </cell>
          <cell r="D789" t="str">
            <v>Kenora Hydro Electric Corporation Ltd.</v>
          </cell>
          <cell r="E789" t="str">
            <v>Administrative and General Expenses</v>
          </cell>
          <cell r="F789">
            <v>821465</v>
          </cell>
        </row>
        <row r="790">
          <cell r="C790" t="str">
            <v>Kenora Hydro Electric Corporation Ltd. Administrative and General Expenses - Leap 2014</v>
          </cell>
          <cell r="D790" t="str">
            <v>Kenora Hydro Electric Corporation Ltd.</v>
          </cell>
          <cell r="E790" t="str">
            <v>Administrative and General Expenses - Leap</v>
          </cell>
          <cell r="F790">
            <v>3695</v>
          </cell>
        </row>
        <row r="791">
          <cell r="C791" t="str">
            <v>Kenora Hydro Electric Corporation Ltd. Billing and Collecting 2014</v>
          </cell>
          <cell r="D791" t="str">
            <v>Kenora Hydro Electric Corporation Ltd.</v>
          </cell>
          <cell r="E791" t="str">
            <v>Billing and Collecting</v>
          </cell>
          <cell r="F791">
            <v>456612</v>
          </cell>
        </row>
        <row r="792">
          <cell r="C792" t="str">
            <v>Kenora Hydro Electric Corporation Ltd. Community Relations 2014</v>
          </cell>
          <cell r="D792" t="str">
            <v>Kenora Hydro Electric Corporation Ltd.</v>
          </cell>
          <cell r="E792" t="str">
            <v>Community Relations</v>
          </cell>
          <cell r="F792">
            <v>0</v>
          </cell>
        </row>
        <row r="793">
          <cell r="C793" t="str">
            <v>Kenora Hydro Electric Corporation Ltd. Distribution Expenses - Operation 2014</v>
          </cell>
          <cell r="D793" t="str">
            <v>Kenora Hydro Electric Corporation Ltd.</v>
          </cell>
          <cell r="E793" t="str">
            <v>Distribution Expenses - Operation</v>
          </cell>
          <cell r="F793">
            <v>139970</v>
          </cell>
        </row>
        <row r="794">
          <cell r="C794" t="str">
            <v>Kenora Hydro Electric Corporation Ltd. Distribution Expenses – Maintenance 2014</v>
          </cell>
          <cell r="D794" t="str">
            <v>Kenora Hydro Electric Corporation Ltd.</v>
          </cell>
          <cell r="E794" t="str">
            <v>Distribution Expenses – Maintenance</v>
          </cell>
          <cell r="F794">
            <v>463991</v>
          </cell>
        </row>
        <row r="795">
          <cell r="C795" t="str">
            <v>Kenora Hydro Electric Corporation Ltd. Other Expenses 2014</v>
          </cell>
          <cell r="D795" t="str">
            <v>Kenora Hydro Electric Corporation Ltd.</v>
          </cell>
          <cell r="E795" t="str">
            <v>Other Expenses</v>
          </cell>
          <cell r="F795">
            <v>0</v>
          </cell>
        </row>
        <row r="796">
          <cell r="C796" t="str">
            <v>Kingston Hydro Corporation Administrative and General Expenses 2014</v>
          </cell>
          <cell r="D796" t="str">
            <v>Kingston Hydro Corporation</v>
          </cell>
          <cell r="E796" t="str">
            <v>Administrative and General Expenses</v>
          </cell>
          <cell r="F796">
            <v>1843102</v>
          </cell>
        </row>
        <row r="797">
          <cell r="C797" t="str">
            <v>Kingston Hydro Corporation Administrative and General Expenses - Leap 2014</v>
          </cell>
          <cell r="D797" t="str">
            <v>Kingston Hydro Corporation</v>
          </cell>
          <cell r="E797" t="str">
            <v>Administrative and General Expenses - Leap</v>
          </cell>
          <cell r="F797">
            <v>0</v>
          </cell>
        </row>
        <row r="798">
          <cell r="C798" t="str">
            <v>Kingston Hydro Corporation Billing and Collecting 2014</v>
          </cell>
          <cell r="D798" t="str">
            <v>Kingston Hydro Corporation</v>
          </cell>
          <cell r="E798" t="str">
            <v>Billing and Collecting</v>
          </cell>
          <cell r="F798">
            <v>1013375</v>
          </cell>
        </row>
        <row r="799">
          <cell r="C799" t="str">
            <v>Kingston Hydro Corporation Community Relations 2014</v>
          </cell>
          <cell r="D799" t="str">
            <v>Kingston Hydro Corporation</v>
          </cell>
          <cell r="E799" t="str">
            <v>Community Relations</v>
          </cell>
          <cell r="F799">
            <v>120438</v>
          </cell>
        </row>
        <row r="800">
          <cell r="C800" t="str">
            <v>Kingston Hydro Corporation Distribution Expenses - Operation 2014</v>
          </cell>
          <cell r="D800" t="str">
            <v>Kingston Hydro Corporation</v>
          </cell>
          <cell r="E800" t="str">
            <v>Distribution Expenses - Operation</v>
          </cell>
          <cell r="F800">
            <v>2904286</v>
          </cell>
        </row>
        <row r="801">
          <cell r="C801" t="str">
            <v>Kingston Hydro Corporation Distribution Expenses – Maintenance 2014</v>
          </cell>
          <cell r="D801" t="str">
            <v>Kingston Hydro Corporation</v>
          </cell>
          <cell r="E801" t="str">
            <v>Distribution Expenses – Maintenance</v>
          </cell>
          <cell r="F801">
            <v>983793</v>
          </cell>
        </row>
        <row r="802">
          <cell r="C802" t="str">
            <v>Kingston Hydro Corporation Other Expenses 2014</v>
          </cell>
          <cell r="D802" t="str">
            <v>Kingston Hydro Corporation</v>
          </cell>
          <cell r="E802" t="str">
            <v>Other Expenses</v>
          </cell>
          <cell r="F802">
            <v>0</v>
          </cell>
        </row>
        <row r="803">
          <cell r="C803" t="str">
            <v>Kitchener-Wilmot Hydro Inc. Administrative and General Expenses 2014</v>
          </cell>
          <cell r="D803" t="str">
            <v>Kitchener-Wilmot Hydro Inc.</v>
          </cell>
          <cell r="E803" t="str">
            <v>Administrative and General Expenses</v>
          </cell>
          <cell r="F803">
            <v>2477699.58</v>
          </cell>
        </row>
        <row r="804">
          <cell r="C804" t="str">
            <v>Kitchener-Wilmot Hydro Inc. Administrative and General Expenses - Leap 2014</v>
          </cell>
          <cell r="D804" t="str">
            <v>Kitchener-Wilmot Hydro Inc.</v>
          </cell>
          <cell r="E804" t="str">
            <v>Administrative and General Expenses - Leap</v>
          </cell>
          <cell r="F804">
            <v>0</v>
          </cell>
        </row>
        <row r="805">
          <cell r="C805" t="str">
            <v>Kitchener-Wilmot Hydro Inc. Billing and Collecting 2014</v>
          </cell>
          <cell r="D805" t="str">
            <v>Kitchener-Wilmot Hydro Inc.</v>
          </cell>
          <cell r="E805" t="str">
            <v>Billing and Collecting</v>
          </cell>
          <cell r="F805">
            <v>3241937.25</v>
          </cell>
        </row>
        <row r="806">
          <cell r="C806" t="str">
            <v>Kitchener-Wilmot Hydro Inc. Community Relations 2014</v>
          </cell>
          <cell r="D806" t="str">
            <v>Kitchener-Wilmot Hydro Inc.</v>
          </cell>
          <cell r="E806" t="str">
            <v>Community Relations</v>
          </cell>
          <cell r="F806">
            <v>218137.79</v>
          </cell>
        </row>
        <row r="807">
          <cell r="C807" t="str">
            <v>Kitchener-Wilmot Hydro Inc. Distribution Expenses - Operation 2014</v>
          </cell>
          <cell r="D807" t="str">
            <v>Kitchener-Wilmot Hydro Inc.</v>
          </cell>
          <cell r="E807" t="str">
            <v>Distribution Expenses - Operation</v>
          </cell>
          <cell r="F807">
            <v>4755731.18</v>
          </cell>
        </row>
        <row r="808">
          <cell r="C808" t="str">
            <v>Kitchener-Wilmot Hydro Inc. Distribution Expenses – Maintenance 2014</v>
          </cell>
          <cell r="D808" t="str">
            <v>Kitchener-Wilmot Hydro Inc.</v>
          </cell>
          <cell r="E808" t="str">
            <v>Distribution Expenses – Maintenance</v>
          </cell>
          <cell r="F808">
            <v>5729460.4100000001</v>
          </cell>
        </row>
        <row r="809">
          <cell r="C809" t="str">
            <v>Kitchener-Wilmot Hydro Inc. Other Expenses 2014</v>
          </cell>
          <cell r="D809" t="str">
            <v>Kitchener-Wilmot Hydro Inc.</v>
          </cell>
          <cell r="E809" t="str">
            <v>Other Expenses</v>
          </cell>
          <cell r="F809">
            <v>0</v>
          </cell>
        </row>
        <row r="810">
          <cell r="C810" t="str">
            <v>Lakefront Utilities Inc. Administrative and General Expenses 2014</v>
          </cell>
          <cell r="D810" t="str">
            <v>Lakefront Utilities Inc.</v>
          </cell>
          <cell r="E810" t="str">
            <v>Administrative and General Expenses</v>
          </cell>
          <cell r="F810">
            <v>1048032.44</v>
          </cell>
        </row>
        <row r="811">
          <cell r="C811" t="str">
            <v>Lakefront Utilities Inc. Administrative and General Expenses - Leap 2014</v>
          </cell>
          <cell r="D811" t="str">
            <v>Lakefront Utilities Inc.</v>
          </cell>
          <cell r="E811" t="str">
            <v>Administrative and General Expenses - Leap</v>
          </cell>
          <cell r="F811">
            <v>0</v>
          </cell>
        </row>
        <row r="812">
          <cell r="C812" t="str">
            <v>Lakefront Utilities Inc. Billing and Collecting 2014</v>
          </cell>
          <cell r="D812" t="str">
            <v>Lakefront Utilities Inc.</v>
          </cell>
          <cell r="E812" t="str">
            <v>Billing and Collecting</v>
          </cell>
          <cell r="F812">
            <v>574810.77</v>
          </cell>
        </row>
        <row r="813">
          <cell r="C813" t="str">
            <v>Lakefront Utilities Inc. Community Relations 2014</v>
          </cell>
          <cell r="D813" t="str">
            <v>Lakefront Utilities Inc.</v>
          </cell>
          <cell r="E813" t="str">
            <v>Community Relations</v>
          </cell>
          <cell r="F813">
            <v>18330.63</v>
          </cell>
        </row>
        <row r="814">
          <cell r="C814" t="str">
            <v>Lakefront Utilities Inc. Distribution Expenses - Operation 2014</v>
          </cell>
          <cell r="D814" t="str">
            <v>Lakefront Utilities Inc.</v>
          </cell>
          <cell r="E814" t="str">
            <v>Distribution Expenses - Operation</v>
          </cell>
          <cell r="F814">
            <v>658284.72</v>
          </cell>
        </row>
        <row r="815">
          <cell r="C815" t="str">
            <v>Lakefront Utilities Inc. Distribution Expenses – Maintenance 2014</v>
          </cell>
          <cell r="D815" t="str">
            <v>Lakefront Utilities Inc.</v>
          </cell>
          <cell r="E815" t="str">
            <v>Distribution Expenses – Maintenance</v>
          </cell>
          <cell r="F815">
            <v>239277.3</v>
          </cell>
        </row>
        <row r="816">
          <cell r="C816" t="str">
            <v>Lakefront Utilities Inc. Other Expenses 2014</v>
          </cell>
          <cell r="D816" t="str">
            <v>Lakefront Utilities Inc.</v>
          </cell>
          <cell r="E816" t="str">
            <v>Other Expenses</v>
          </cell>
          <cell r="F816">
            <v>0</v>
          </cell>
        </row>
        <row r="817">
          <cell r="C817" t="str">
            <v>Lakeland Power Distribution Ltd. Administrative and General Expenses 2014</v>
          </cell>
          <cell r="D817" t="str">
            <v>Lakeland Power Distribution Ltd.</v>
          </cell>
          <cell r="E817" t="str">
            <v>Administrative and General Expenses</v>
          </cell>
          <cell r="F817">
            <v>1618807.42</v>
          </cell>
        </row>
        <row r="818">
          <cell r="C818" t="str">
            <v>Lakeland Power Distribution Ltd. Administrative and General Expenses - Leap 2014</v>
          </cell>
          <cell r="D818" t="str">
            <v>Lakeland Power Distribution Ltd.</v>
          </cell>
          <cell r="E818" t="str">
            <v>Administrative and General Expenses - Leap</v>
          </cell>
          <cell r="F818">
            <v>6127</v>
          </cell>
        </row>
        <row r="819">
          <cell r="C819" t="str">
            <v>Lakeland Power Distribution Ltd. Billing and Collecting 2014</v>
          </cell>
          <cell r="D819" t="str">
            <v>Lakeland Power Distribution Ltd.</v>
          </cell>
          <cell r="E819" t="str">
            <v>Billing and Collecting</v>
          </cell>
          <cell r="F819">
            <v>678780.16</v>
          </cell>
        </row>
        <row r="820">
          <cell r="C820" t="str">
            <v>Lakeland Power Distribution Ltd. Community Relations 2014</v>
          </cell>
          <cell r="D820" t="str">
            <v>Lakeland Power Distribution Ltd.</v>
          </cell>
          <cell r="E820" t="str">
            <v>Community Relations</v>
          </cell>
          <cell r="F820">
            <v>20394.14</v>
          </cell>
        </row>
        <row r="821">
          <cell r="C821" t="str">
            <v>Lakeland Power Distribution Ltd. Distribution Expenses - Operation 2014</v>
          </cell>
          <cell r="D821" t="str">
            <v>Lakeland Power Distribution Ltd.</v>
          </cell>
          <cell r="E821" t="str">
            <v>Distribution Expenses - Operation</v>
          </cell>
          <cell r="F821">
            <v>215606.84</v>
          </cell>
        </row>
        <row r="822">
          <cell r="C822" t="str">
            <v>Lakeland Power Distribution Ltd. Distribution Expenses – Maintenance 2014</v>
          </cell>
          <cell r="D822" t="str">
            <v>Lakeland Power Distribution Ltd.</v>
          </cell>
          <cell r="E822" t="str">
            <v>Distribution Expenses – Maintenance</v>
          </cell>
          <cell r="F822">
            <v>880750.5</v>
          </cell>
        </row>
        <row r="823">
          <cell r="C823" t="str">
            <v>Lakeland Power Distribution Ltd. Other Expenses 2014</v>
          </cell>
          <cell r="D823" t="str">
            <v>Lakeland Power Distribution Ltd.</v>
          </cell>
          <cell r="E823" t="str">
            <v>Other Expenses</v>
          </cell>
          <cell r="F823">
            <v>0</v>
          </cell>
        </row>
        <row r="824">
          <cell r="C824" t="str">
            <v>London Hydro Inc. Administrative and General Expenses 2014</v>
          </cell>
          <cell r="D824" t="str">
            <v>London Hydro Inc.</v>
          </cell>
          <cell r="E824" t="str">
            <v>Administrative and General Expenses</v>
          </cell>
          <cell r="F824">
            <v>11521585.359999999</v>
          </cell>
        </row>
        <row r="825">
          <cell r="C825" t="str">
            <v>London Hydro Inc. Administrative and General Expenses - Leap 2014</v>
          </cell>
          <cell r="D825" t="str">
            <v>London Hydro Inc.</v>
          </cell>
          <cell r="E825" t="str">
            <v>Administrative and General Expenses - Leap</v>
          </cell>
          <cell r="F825">
            <v>100000</v>
          </cell>
        </row>
        <row r="826">
          <cell r="C826" t="str">
            <v>London Hydro Inc. Billing and Collecting 2014</v>
          </cell>
          <cell r="D826" t="str">
            <v>London Hydro Inc.</v>
          </cell>
          <cell r="E826" t="str">
            <v>Billing and Collecting</v>
          </cell>
          <cell r="F826">
            <v>4592140.6500000004</v>
          </cell>
        </row>
        <row r="827">
          <cell r="C827" t="str">
            <v>London Hydro Inc. Community Relations 2014</v>
          </cell>
          <cell r="D827" t="str">
            <v>London Hydro Inc.</v>
          </cell>
          <cell r="E827" t="str">
            <v>Community Relations</v>
          </cell>
          <cell r="F827">
            <v>147949.53</v>
          </cell>
        </row>
        <row r="828">
          <cell r="C828" t="str">
            <v>London Hydro Inc. Distribution Expenses - Operation 2014</v>
          </cell>
          <cell r="D828" t="str">
            <v>London Hydro Inc.</v>
          </cell>
          <cell r="E828" t="str">
            <v>Distribution Expenses - Operation</v>
          </cell>
          <cell r="F828">
            <v>8060736.4199999999</v>
          </cell>
        </row>
        <row r="829">
          <cell r="C829" t="str">
            <v>London Hydro Inc. Distribution Expenses – Maintenance 2014</v>
          </cell>
          <cell r="D829" t="str">
            <v>London Hydro Inc.</v>
          </cell>
          <cell r="E829" t="str">
            <v>Distribution Expenses – Maintenance</v>
          </cell>
          <cell r="F829">
            <v>7265719.5099999998</v>
          </cell>
        </row>
        <row r="830">
          <cell r="C830" t="str">
            <v>London Hydro Inc. Other Expenses 2014</v>
          </cell>
          <cell r="D830" t="str">
            <v>London Hydro Inc.</v>
          </cell>
          <cell r="E830" t="str">
            <v>Other Expenses</v>
          </cell>
          <cell r="F830">
            <v>0</v>
          </cell>
        </row>
        <row r="831">
          <cell r="C831" t="str">
            <v>Midland Power Utility Corporation Administrative and General Expenses 2014</v>
          </cell>
          <cell r="D831" t="str">
            <v>Midland Power Utility Corporation</v>
          </cell>
          <cell r="E831" t="str">
            <v>Administrative and General Expenses</v>
          </cell>
          <cell r="F831">
            <v>870322.18</v>
          </cell>
        </row>
        <row r="832">
          <cell r="C832" t="str">
            <v>Midland Power Utility Corporation Administrative and General Expenses - Leap 2014</v>
          </cell>
          <cell r="D832" t="str">
            <v>Midland Power Utility Corporation</v>
          </cell>
          <cell r="E832" t="str">
            <v>Administrative and General Expenses - Leap</v>
          </cell>
          <cell r="F832">
            <v>0</v>
          </cell>
        </row>
        <row r="833">
          <cell r="C833" t="str">
            <v>Midland Power Utility Corporation Billing and Collecting 2014</v>
          </cell>
          <cell r="D833" t="str">
            <v>Midland Power Utility Corporation</v>
          </cell>
          <cell r="E833" t="str">
            <v>Billing and Collecting</v>
          </cell>
          <cell r="F833">
            <v>412103.64</v>
          </cell>
        </row>
        <row r="834">
          <cell r="C834" t="str">
            <v>Midland Power Utility Corporation Community Relations 2014</v>
          </cell>
          <cell r="D834" t="str">
            <v>Midland Power Utility Corporation</v>
          </cell>
          <cell r="E834" t="str">
            <v>Community Relations</v>
          </cell>
          <cell r="F834">
            <v>3070.2</v>
          </cell>
        </row>
        <row r="835">
          <cell r="C835" t="str">
            <v>Midland Power Utility Corporation Distribution Expenses - Operation 2014</v>
          </cell>
          <cell r="D835" t="str">
            <v>Midland Power Utility Corporation</v>
          </cell>
          <cell r="E835" t="str">
            <v>Distribution Expenses - Operation</v>
          </cell>
          <cell r="F835">
            <v>822325.46</v>
          </cell>
        </row>
        <row r="836">
          <cell r="C836" t="str">
            <v>Midland Power Utility Corporation Distribution Expenses – Maintenance 2014</v>
          </cell>
          <cell r="D836" t="str">
            <v>Midland Power Utility Corporation</v>
          </cell>
          <cell r="E836" t="str">
            <v>Distribution Expenses – Maintenance</v>
          </cell>
          <cell r="F836">
            <v>98210.35</v>
          </cell>
        </row>
        <row r="837">
          <cell r="C837" t="str">
            <v>Midland Power Utility Corporation Other Expenses 2014</v>
          </cell>
          <cell r="D837" t="str">
            <v>Midland Power Utility Corporation</v>
          </cell>
          <cell r="E837" t="str">
            <v>Other Expenses</v>
          </cell>
          <cell r="F837">
            <v>0</v>
          </cell>
        </row>
        <row r="838">
          <cell r="C838" t="str">
            <v>Milton Hydro Distribution Inc. Administrative and General Expenses 2014</v>
          </cell>
          <cell r="D838" t="str">
            <v>Milton Hydro Distribution Inc.</v>
          </cell>
          <cell r="E838" t="str">
            <v>Administrative and General Expenses</v>
          </cell>
          <cell r="F838">
            <v>2960751</v>
          </cell>
        </row>
        <row r="839">
          <cell r="C839" t="str">
            <v>Milton Hydro Distribution Inc. Administrative and General Expenses - Leap 2014</v>
          </cell>
          <cell r="D839" t="str">
            <v>Milton Hydro Distribution Inc.</v>
          </cell>
          <cell r="E839" t="str">
            <v>Administrative and General Expenses - Leap</v>
          </cell>
          <cell r="F839">
            <v>0</v>
          </cell>
        </row>
        <row r="840">
          <cell r="C840" t="str">
            <v>Milton Hydro Distribution Inc. Billing and Collecting 2014</v>
          </cell>
          <cell r="D840" t="str">
            <v>Milton Hydro Distribution Inc.</v>
          </cell>
          <cell r="E840" t="str">
            <v>Billing and Collecting</v>
          </cell>
          <cell r="F840">
            <v>1912501</v>
          </cell>
        </row>
        <row r="841">
          <cell r="C841" t="str">
            <v>Milton Hydro Distribution Inc. Community Relations 2014</v>
          </cell>
          <cell r="D841" t="str">
            <v>Milton Hydro Distribution Inc.</v>
          </cell>
          <cell r="E841" t="str">
            <v>Community Relations</v>
          </cell>
          <cell r="F841">
            <v>11752</v>
          </cell>
        </row>
        <row r="842">
          <cell r="C842" t="str">
            <v>Milton Hydro Distribution Inc. Distribution Expenses - Operation 2014</v>
          </cell>
          <cell r="D842" t="str">
            <v>Milton Hydro Distribution Inc.</v>
          </cell>
          <cell r="E842" t="str">
            <v>Distribution Expenses - Operation</v>
          </cell>
          <cell r="F842">
            <v>1853450</v>
          </cell>
        </row>
        <row r="843">
          <cell r="C843" t="str">
            <v>Milton Hydro Distribution Inc. Distribution Expenses – Maintenance 2014</v>
          </cell>
          <cell r="D843" t="str">
            <v>Milton Hydro Distribution Inc.</v>
          </cell>
          <cell r="E843" t="str">
            <v>Distribution Expenses – Maintenance</v>
          </cell>
          <cell r="F843">
            <v>1697519</v>
          </cell>
        </row>
        <row r="844">
          <cell r="C844" t="str">
            <v>Milton Hydro Distribution Inc. Other Expenses 2014</v>
          </cell>
          <cell r="D844" t="str">
            <v>Milton Hydro Distribution Inc.</v>
          </cell>
          <cell r="E844" t="str">
            <v>Other Expenses</v>
          </cell>
          <cell r="F844">
            <v>0</v>
          </cell>
        </row>
        <row r="845">
          <cell r="C845" t="str">
            <v>Newmarket-Tay Power Distribution Ltd. Administrative and General Expenses 2014</v>
          </cell>
          <cell r="D845" t="str">
            <v>Newmarket-Tay Power Distribution Ltd.</v>
          </cell>
          <cell r="E845" t="str">
            <v>Administrative and General Expenses</v>
          </cell>
          <cell r="F845">
            <v>2523626.02</v>
          </cell>
        </row>
        <row r="846">
          <cell r="C846" t="str">
            <v>Newmarket-Tay Power Distribution Ltd. Administrative and General Expenses - Leap 2014</v>
          </cell>
          <cell r="D846" t="str">
            <v>Newmarket-Tay Power Distribution Ltd.</v>
          </cell>
          <cell r="E846" t="str">
            <v>Administrative and General Expenses - Leap</v>
          </cell>
          <cell r="F846">
            <v>0</v>
          </cell>
        </row>
        <row r="847">
          <cell r="C847" t="str">
            <v>Newmarket-Tay Power Distribution Ltd. Billing and Collecting 2014</v>
          </cell>
          <cell r="D847" t="str">
            <v>Newmarket-Tay Power Distribution Ltd.</v>
          </cell>
          <cell r="E847" t="str">
            <v>Billing and Collecting</v>
          </cell>
          <cell r="F847">
            <v>1909549.52</v>
          </cell>
        </row>
        <row r="848">
          <cell r="C848" t="str">
            <v>Newmarket-Tay Power Distribution Ltd. Community Relations 2014</v>
          </cell>
          <cell r="D848" t="str">
            <v>Newmarket-Tay Power Distribution Ltd.</v>
          </cell>
          <cell r="E848" t="str">
            <v>Community Relations</v>
          </cell>
          <cell r="F848">
            <v>294187</v>
          </cell>
        </row>
        <row r="849">
          <cell r="C849" t="str">
            <v>Newmarket-Tay Power Distribution Ltd. Distribution Expenses - Operation 2014</v>
          </cell>
          <cell r="D849" t="str">
            <v>Newmarket-Tay Power Distribution Ltd.</v>
          </cell>
          <cell r="E849" t="str">
            <v>Distribution Expenses - Operation</v>
          </cell>
          <cell r="F849">
            <v>1219691.02</v>
          </cell>
        </row>
        <row r="850">
          <cell r="C850" t="str">
            <v>Newmarket-Tay Power Distribution Ltd. Distribution Expenses – Maintenance 2014</v>
          </cell>
          <cell r="D850" t="str">
            <v>Newmarket-Tay Power Distribution Ltd.</v>
          </cell>
          <cell r="E850" t="str">
            <v>Distribution Expenses – Maintenance</v>
          </cell>
          <cell r="F850">
            <v>1369940.12</v>
          </cell>
        </row>
        <row r="851">
          <cell r="C851" t="str">
            <v>Newmarket-Tay Power Distribution Ltd. Other Expenses 2014</v>
          </cell>
          <cell r="D851" t="str">
            <v>Newmarket-Tay Power Distribution Ltd.</v>
          </cell>
          <cell r="E851" t="str">
            <v>Other Expenses</v>
          </cell>
          <cell r="F851">
            <v>0</v>
          </cell>
        </row>
        <row r="852">
          <cell r="C852" t="str">
            <v>Niagara Peninsula Energy Inc. Administrative and General Expenses 2014</v>
          </cell>
          <cell r="D852" t="str">
            <v>Niagara Peninsula Energy Inc.</v>
          </cell>
          <cell r="E852" t="str">
            <v>Administrative and General Expenses</v>
          </cell>
          <cell r="F852">
            <v>3756758.48</v>
          </cell>
        </row>
        <row r="853">
          <cell r="C853" t="str">
            <v>Niagara Peninsula Energy Inc. Administrative and General Expenses - Leap 2014</v>
          </cell>
          <cell r="D853" t="str">
            <v>Niagara Peninsula Energy Inc.</v>
          </cell>
          <cell r="E853" t="str">
            <v>Administrative and General Expenses - Leap</v>
          </cell>
          <cell r="F853">
            <v>0</v>
          </cell>
        </row>
        <row r="854">
          <cell r="C854" t="str">
            <v>Niagara Peninsula Energy Inc. Billing and Collecting 2014</v>
          </cell>
          <cell r="D854" t="str">
            <v>Niagara Peninsula Energy Inc.</v>
          </cell>
          <cell r="E854" t="str">
            <v>Billing and Collecting</v>
          </cell>
          <cell r="F854">
            <v>3735692.29</v>
          </cell>
        </row>
        <row r="855">
          <cell r="C855" t="str">
            <v>Niagara Peninsula Energy Inc. Community Relations 2014</v>
          </cell>
          <cell r="D855" t="str">
            <v>Niagara Peninsula Energy Inc.</v>
          </cell>
          <cell r="E855" t="str">
            <v>Community Relations</v>
          </cell>
          <cell r="F855">
            <v>81553.81</v>
          </cell>
        </row>
        <row r="856">
          <cell r="C856" t="str">
            <v>Niagara Peninsula Energy Inc. Distribution Expenses - Operation 2014</v>
          </cell>
          <cell r="D856" t="str">
            <v>Niagara Peninsula Energy Inc.</v>
          </cell>
          <cell r="E856" t="str">
            <v>Distribution Expenses - Operation</v>
          </cell>
          <cell r="F856">
            <v>4131173.93</v>
          </cell>
        </row>
        <row r="857">
          <cell r="C857" t="str">
            <v>Niagara Peninsula Energy Inc. Distribution Expenses – Maintenance 2014</v>
          </cell>
          <cell r="D857" t="str">
            <v>Niagara Peninsula Energy Inc.</v>
          </cell>
          <cell r="E857" t="str">
            <v>Distribution Expenses – Maintenance</v>
          </cell>
          <cell r="F857">
            <v>2149551.52</v>
          </cell>
        </row>
        <row r="858">
          <cell r="C858" t="str">
            <v>Niagara Peninsula Energy Inc. Other Expenses 2014</v>
          </cell>
          <cell r="D858" t="str">
            <v>Niagara Peninsula Energy Inc.</v>
          </cell>
          <cell r="E858" t="str">
            <v>Other Expenses</v>
          </cell>
          <cell r="F858">
            <v>0</v>
          </cell>
        </row>
        <row r="859">
          <cell r="C859" t="str">
            <v>Niagara-on-the-Lake Hydro Inc. Administrative and General Expenses 2014</v>
          </cell>
          <cell r="D859" t="str">
            <v>Niagara-on-the-Lake Hydro Inc.</v>
          </cell>
          <cell r="E859" t="str">
            <v>Administrative and General Expenses</v>
          </cell>
          <cell r="F859">
            <v>743298.91</v>
          </cell>
        </row>
        <row r="860">
          <cell r="C860" t="str">
            <v>Niagara-on-the-Lake Hydro Inc. Administrative and General Expenses - Leap 2014</v>
          </cell>
          <cell r="D860" t="str">
            <v>Niagara-on-the-Lake Hydro Inc.</v>
          </cell>
          <cell r="E860" t="str">
            <v>Administrative and General Expenses - Leap</v>
          </cell>
          <cell r="F860">
            <v>5520</v>
          </cell>
        </row>
        <row r="861">
          <cell r="C861" t="str">
            <v>Niagara-on-the-Lake Hydro Inc. Billing and Collecting 2014</v>
          </cell>
          <cell r="D861" t="str">
            <v>Niagara-on-the-Lake Hydro Inc.</v>
          </cell>
          <cell r="E861" t="str">
            <v>Billing and Collecting</v>
          </cell>
          <cell r="F861">
            <v>491527.2</v>
          </cell>
        </row>
        <row r="862">
          <cell r="C862" t="str">
            <v>Niagara-on-the-Lake Hydro Inc. Community Relations 2014</v>
          </cell>
          <cell r="D862" t="str">
            <v>Niagara-on-the-Lake Hydro Inc.</v>
          </cell>
          <cell r="E862" t="str">
            <v>Community Relations</v>
          </cell>
          <cell r="F862">
            <v>331.43</v>
          </cell>
        </row>
        <row r="863">
          <cell r="C863" t="str">
            <v>Niagara-on-the-Lake Hydro Inc. Distribution Expenses - Operation 2014</v>
          </cell>
          <cell r="D863" t="str">
            <v>Niagara-on-the-Lake Hydro Inc.</v>
          </cell>
          <cell r="E863" t="str">
            <v>Distribution Expenses - Operation</v>
          </cell>
          <cell r="F863">
            <v>461410.29</v>
          </cell>
        </row>
        <row r="864">
          <cell r="C864" t="str">
            <v>Niagara-on-the-Lake Hydro Inc. Distribution Expenses – Maintenance 2014</v>
          </cell>
          <cell r="D864" t="str">
            <v>Niagara-on-the-Lake Hydro Inc.</v>
          </cell>
          <cell r="E864" t="str">
            <v>Distribution Expenses – Maintenance</v>
          </cell>
          <cell r="F864">
            <v>521521.82</v>
          </cell>
        </row>
        <row r="865">
          <cell r="C865" t="str">
            <v>Niagara-on-the-Lake Hydro Inc. Other Expenses 2014</v>
          </cell>
          <cell r="D865" t="str">
            <v>Niagara-on-the-Lake Hydro Inc.</v>
          </cell>
          <cell r="E865" t="str">
            <v>Other Expenses</v>
          </cell>
          <cell r="F865">
            <v>0</v>
          </cell>
        </row>
        <row r="866">
          <cell r="C866" t="str">
            <v>North Bay Hydro Distribution Limited Administrative and General Expenses 2014</v>
          </cell>
          <cell r="D866" t="str">
            <v>North Bay Hydro Distribution Limited</v>
          </cell>
          <cell r="E866" t="str">
            <v>Administrative and General Expenses</v>
          </cell>
          <cell r="F866">
            <v>2397459.98</v>
          </cell>
        </row>
        <row r="867">
          <cell r="C867" t="str">
            <v>North Bay Hydro Distribution Limited Administrative and General Expenses - Leap 2014</v>
          </cell>
          <cell r="D867" t="str">
            <v>North Bay Hydro Distribution Limited</v>
          </cell>
          <cell r="E867" t="str">
            <v>Administrative and General Expenses - Leap</v>
          </cell>
          <cell r="F867">
            <v>0</v>
          </cell>
        </row>
        <row r="868">
          <cell r="C868" t="str">
            <v>North Bay Hydro Distribution Limited Billing and Collecting 2014</v>
          </cell>
          <cell r="D868" t="str">
            <v>North Bay Hydro Distribution Limited</v>
          </cell>
          <cell r="E868" t="str">
            <v>Billing and Collecting</v>
          </cell>
          <cell r="F868">
            <v>1019133.35</v>
          </cell>
        </row>
        <row r="869">
          <cell r="C869" t="str">
            <v>North Bay Hydro Distribution Limited Community Relations 2014</v>
          </cell>
          <cell r="D869" t="str">
            <v>North Bay Hydro Distribution Limited</v>
          </cell>
          <cell r="E869" t="str">
            <v>Community Relations</v>
          </cell>
          <cell r="F869">
            <v>-6800</v>
          </cell>
        </row>
        <row r="870">
          <cell r="C870" t="str">
            <v>North Bay Hydro Distribution Limited Distribution Expenses - Operation 2014</v>
          </cell>
          <cell r="D870" t="str">
            <v>North Bay Hydro Distribution Limited</v>
          </cell>
          <cell r="E870" t="str">
            <v>Distribution Expenses - Operation</v>
          </cell>
          <cell r="F870">
            <v>764710.68</v>
          </cell>
        </row>
        <row r="871">
          <cell r="C871" t="str">
            <v>North Bay Hydro Distribution Limited Distribution Expenses – Maintenance 2014</v>
          </cell>
          <cell r="D871" t="str">
            <v>North Bay Hydro Distribution Limited</v>
          </cell>
          <cell r="E871" t="str">
            <v>Distribution Expenses – Maintenance</v>
          </cell>
          <cell r="F871">
            <v>1397536.63</v>
          </cell>
        </row>
        <row r="872">
          <cell r="C872" t="str">
            <v>North Bay Hydro Distribution Limited Other Expenses 2014</v>
          </cell>
          <cell r="D872" t="str">
            <v>North Bay Hydro Distribution Limited</v>
          </cell>
          <cell r="E872" t="str">
            <v>Other Expenses</v>
          </cell>
          <cell r="F872">
            <v>0</v>
          </cell>
        </row>
        <row r="873">
          <cell r="C873" t="str">
            <v>Northern Ontario Wires Inc. Administrative and General Expenses 2014</v>
          </cell>
          <cell r="D873" t="str">
            <v>Northern Ontario Wires Inc.</v>
          </cell>
          <cell r="E873" t="str">
            <v>Administrative and General Expenses</v>
          </cell>
          <cell r="F873">
            <v>1373660.86</v>
          </cell>
        </row>
        <row r="874">
          <cell r="C874" t="str">
            <v>Northern Ontario Wires Inc. Administrative and General Expenses - Leap 2014</v>
          </cell>
          <cell r="D874" t="str">
            <v>Northern Ontario Wires Inc.</v>
          </cell>
          <cell r="E874" t="str">
            <v>Administrative and General Expenses - Leap</v>
          </cell>
          <cell r="F874">
            <v>3500</v>
          </cell>
        </row>
        <row r="875">
          <cell r="C875" t="str">
            <v>Northern Ontario Wires Inc. Billing and Collecting 2014</v>
          </cell>
          <cell r="D875" t="str">
            <v>Northern Ontario Wires Inc.</v>
          </cell>
          <cell r="E875" t="str">
            <v>Billing and Collecting</v>
          </cell>
          <cell r="F875">
            <v>1019452.75</v>
          </cell>
        </row>
        <row r="876">
          <cell r="C876" t="str">
            <v>Northern Ontario Wires Inc. Community Relations 2014</v>
          </cell>
          <cell r="D876" t="str">
            <v>Northern Ontario Wires Inc.</v>
          </cell>
          <cell r="E876" t="str">
            <v>Community Relations</v>
          </cell>
          <cell r="F876">
            <v>0</v>
          </cell>
        </row>
        <row r="877">
          <cell r="C877" t="str">
            <v>Northern Ontario Wires Inc. Distribution Expenses - Operation 2014</v>
          </cell>
          <cell r="D877" t="str">
            <v>Northern Ontario Wires Inc.</v>
          </cell>
          <cell r="E877" t="str">
            <v>Distribution Expenses - Operation</v>
          </cell>
          <cell r="F877">
            <v>611284.21</v>
          </cell>
        </row>
        <row r="878">
          <cell r="C878" t="str">
            <v>Northern Ontario Wires Inc. Distribution Expenses – Maintenance 2014</v>
          </cell>
          <cell r="D878" t="str">
            <v>Northern Ontario Wires Inc.</v>
          </cell>
          <cell r="E878" t="str">
            <v>Distribution Expenses – Maintenance</v>
          </cell>
          <cell r="F878">
            <v>533243.43000000005</v>
          </cell>
        </row>
        <row r="879">
          <cell r="C879" t="str">
            <v>Northern Ontario Wires Inc. Other Expenses 2014</v>
          </cell>
          <cell r="D879" t="str">
            <v>Northern Ontario Wires Inc.</v>
          </cell>
          <cell r="E879" t="str">
            <v>Other Expenses</v>
          </cell>
          <cell r="F879">
            <v>0</v>
          </cell>
        </row>
        <row r="880">
          <cell r="C880" t="str">
            <v>Oakville Hydro Electricity Distribution Inc. Administrative and General Expenses 2014</v>
          </cell>
          <cell r="D880" t="str">
            <v>Oakville Hydro Electricity Distribution Inc.</v>
          </cell>
          <cell r="E880" t="str">
            <v>Administrative and General Expenses</v>
          </cell>
          <cell r="F880">
            <v>4548245.45</v>
          </cell>
        </row>
        <row r="881">
          <cell r="C881" t="str">
            <v>Oakville Hydro Electricity Distribution Inc. Administrative and General Expenses - Leap 2014</v>
          </cell>
          <cell r="D881" t="str">
            <v>Oakville Hydro Electricity Distribution Inc.</v>
          </cell>
          <cell r="E881" t="str">
            <v>Administrative and General Expenses - Leap</v>
          </cell>
          <cell r="F881">
            <v>0</v>
          </cell>
        </row>
        <row r="882">
          <cell r="C882" t="str">
            <v>Oakville Hydro Electricity Distribution Inc. Billing and Collecting 2014</v>
          </cell>
          <cell r="D882" t="str">
            <v>Oakville Hydro Electricity Distribution Inc.</v>
          </cell>
          <cell r="E882" t="str">
            <v>Billing and Collecting</v>
          </cell>
          <cell r="F882">
            <v>2050690.85</v>
          </cell>
        </row>
        <row r="883">
          <cell r="C883" t="str">
            <v>Oakville Hydro Electricity Distribution Inc. Community Relations 2014</v>
          </cell>
          <cell r="D883" t="str">
            <v>Oakville Hydro Electricity Distribution Inc.</v>
          </cell>
          <cell r="E883" t="str">
            <v>Community Relations</v>
          </cell>
          <cell r="F883">
            <v>253734.18</v>
          </cell>
        </row>
        <row r="884">
          <cell r="C884" t="str">
            <v>Oakville Hydro Electricity Distribution Inc. Distribution Expenses - Operation 2014</v>
          </cell>
          <cell r="D884" t="str">
            <v>Oakville Hydro Electricity Distribution Inc.</v>
          </cell>
          <cell r="E884" t="str">
            <v>Distribution Expenses - Operation</v>
          </cell>
          <cell r="F884">
            <v>7578488.9800000004</v>
          </cell>
        </row>
        <row r="885">
          <cell r="C885" t="str">
            <v>Oakville Hydro Electricity Distribution Inc. Distribution Expenses – Maintenance 2014</v>
          </cell>
          <cell r="D885" t="str">
            <v>Oakville Hydro Electricity Distribution Inc.</v>
          </cell>
          <cell r="E885" t="str">
            <v>Distribution Expenses – Maintenance</v>
          </cell>
          <cell r="F885">
            <v>2875834.6</v>
          </cell>
        </row>
        <row r="886">
          <cell r="C886" t="str">
            <v>Oakville Hydro Electricity Distribution Inc. Other Expenses 2014</v>
          </cell>
          <cell r="D886" t="str">
            <v>Oakville Hydro Electricity Distribution Inc.</v>
          </cell>
          <cell r="E886" t="str">
            <v>Other Expenses</v>
          </cell>
          <cell r="F886">
            <v>0</v>
          </cell>
        </row>
        <row r="887">
          <cell r="C887" t="str">
            <v>Orangeville Hydro Limited Administrative and General Expenses 2014</v>
          </cell>
          <cell r="D887" t="str">
            <v>Orangeville Hydro Limited</v>
          </cell>
          <cell r="E887" t="str">
            <v>Administrative and General Expenses</v>
          </cell>
          <cell r="F887">
            <v>1608186.54</v>
          </cell>
        </row>
        <row r="888">
          <cell r="C888" t="str">
            <v>Orangeville Hydro Limited Administrative and General Expenses - Leap 2014</v>
          </cell>
          <cell r="D888" t="str">
            <v>Orangeville Hydro Limited</v>
          </cell>
          <cell r="E888" t="str">
            <v>Administrative and General Expenses - Leap</v>
          </cell>
          <cell r="F888">
            <v>6012</v>
          </cell>
        </row>
        <row r="889">
          <cell r="C889" t="str">
            <v>Orangeville Hydro Limited Billing and Collecting 2014</v>
          </cell>
          <cell r="D889" t="str">
            <v>Orangeville Hydro Limited</v>
          </cell>
          <cell r="E889" t="str">
            <v>Billing and Collecting</v>
          </cell>
          <cell r="F889">
            <v>636520.38</v>
          </cell>
        </row>
        <row r="890">
          <cell r="C890" t="str">
            <v>Orangeville Hydro Limited Community Relations 2014</v>
          </cell>
          <cell r="D890" t="str">
            <v>Orangeville Hydro Limited</v>
          </cell>
          <cell r="E890" t="str">
            <v>Community Relations</v>
          </cell>
          <cell r="F890">
            <v>22990.080000000002</v>
          </cell>
        </row>
        <row r="891">
          <cell r="C891" t="str">
            <v>Orangeville Hydro Limited Distribution Expenses - Operation 2014</v>
          </cell>
          <cell r="D891" t="str">
            <v>Orangeville Hydro Limited</v>
          </cell>
          <cell r="E891" t="str">
            <v>Distribution Expenses - Operation</v>
          </cell>
          <cell r="F891">
            <v>513392.31</v>
          </cell>
        </row>
        <row r="892">
          <cell r="C892" t="str">
            <v>Orangeville Hydro Limited Distribution Expenses – Maintenance 2014</v>
          </cell>
          <cell r="D892" t="str">
            <v>Orangeville Hydro Limited</v>
          </cell>
          <cell r="E892" t="str">
            <v>Distribution Expenses – Maintenance</v>
          </cell>
          <cell r="F892">
            <v>509627.72</v>
          </cell>
        </row>
        <row r="893">
          <cell r="C893" t="str">
            <v>Orangeville Hydro Limited Other Expenses 2014</v>
          </cell>
          <cell r="D893" t="str">
            <v>Orangeville Hydro Limited</v>
          </cell>
          <cell r="E893" t="str">
            <v>Other Expenses</v>
          </cell>
          <cell r="F893">
            <v>0</v>
          </cell>
        </row>
        <row r="894">
          <cell r="C894" t="str">
            <v>Oshawa PUC Networks Inc. Administrative and General Expenses 2014</v>
          </cell>
          <cell r="D894" t="str">
            <v>Oshawa PUC Networks Inc.</v>
          </cell>
          <cell r="E894" t="str">
            <v>Administrative and General Expenses</v>
          </cell>
          <cell r="F894">
            <v>5252294.1100000003</v>
          </cell>
        </row>
        <row r="895">
          <cell r="C895" t="str">
            <v>Oshawa PUC Networks Inc. Administrative and General Expenses - Leap 2014</v>
          </cell>
          <cell r="D895" t="str">
            <v>Oshawa PUC Networks Inc.</v>
          </cell>
          <cell r="E895" t="str">
            <v>Administrative and General Expenses - Leap</v>
          </cell>
          <cell r="F895">
            <v>0</v>
          </cell>
        </row>
        <row r="896">
          <cell r="C896" t="str">
            <v>Oshawa PUC Networks Inc. Billing and Collecting 2014</v>
          </cell>
          <cell r="D896" t="str">
            <v>Oshawa PUC Networks Inc.</v>
          </cell>
          <cell r="E896" t="str">
            <v>Billing and Collecting</v>
          </cell>
          <cell r="F896">
            <v>2462822.88</v>
          </cell>
        </row>
        <row r="897">
          <cell r="C897" t="str">
            <v>Oshawa PUC Networks Inc. Community Relations 2014</v>
          </cell>
          <cell r="D897" t="str">
            <v>Oshawa PUC Networks Inc.</v>
          </cell>
          <cell r="E897" t="str">
            <v>Community Relations</v>
          </cell>
          <cell r="F897">
            <v>1085262.1399999999</v>
          </cell>
        </row>
        <row r="898">
          <cell r="C898" t="str">
            <v>Oshawa PUC Networks Inc. Distribution Expenses - Operation 2014</v>
          </cell>
          <cell r="D898" t="str">
            <v>Oshawa PUC Networks Inc.</v>
          </cell>
          <cell r="E898" t="str">
            <v>Distribution Expenses - Operation</v>
          </cell>
          <cell r="F898">
            <v>919397.01</v>
          </cell>
        </row>
        <row r="899">
          <cell r="C899" t="str">
            <v>Oshawa PUC Networks Inc. Distribution Expenses – Maintenance 2014</v>
          </cell>
          <cell r="D899" t="str">
            <v>Oshawa PUC Networks Inc.</v>
          </cell>
          <cell r="E899" t="str">
            <v>Distribution Expenses – Maintenance</v>
          </cell>
          <cell r="F899">
            <v>1313714.71</v>
          </cell>
        </row>
        <row r="900">
          <cell r="C900" t="str">
            <v>Oshawa PUC Networks Inc. Other Expenses 2014</v>
          </cell>
          <cell r="D900" t="str">
            <v>Oshawa PUC Networks Inc.</v>
          </cell>
          <cell r="E900" t="str">
            <v>Other Expenses</v>
          </cell>
          <cell r="F900">
            <v>0</v>
          </cell>
        </row>
        <row r="901">
          <cell r="C901" t="str">
            <v>Ottawa River Power Corporation Administrative and General Expenses 2014</v>
          </cell>
          <cell r="D901" t="str">
            <v>Ottawa River Power Corporation</v>
          </cell>
          <cell r="E901" t="str">
            <v>Administrative and General Expenses</v>
          </cell>
          <cell r="F901">
            <v>1026994.48</v>
          </cell>
        </row>
        <row r="902">
          <cell r="C902" t="str">
            <v>Ottawa River Power Corporation Administrative and General Expenses - Leap 2014</v>
          </cell>
          <cell r="D902" t="str">
            <v>Ottawa River Power Corporation</v>
          </cell>
          <cell r="E902" t="str">
            <v>Administrative and General Expenses - Leap</v>
          </cell>
          <cell r="F902">
            <v>0</v>
          </cell>
        </row>
        <row r="903">
          <cell r="C903" t="str">
            <v>Ottawa River Power Corporation Billing and Collecting 2014</v>
          </cell>
          <cell r="D903" t="str">
            <v>Ottawa River Power Corporation</v>
          </cell>
          <cell r="E903" t="str">
            <v>Billing and Collecting</v>
          </cell>
          <cell r="F903">
            <v>581019.43999999994</v>
          </cell>
        </row>
        <row r="904">
          <cell r="C904" t="str">
            <v>Ottawa River Power Corporation Community Relations 2014</v>
          </cell>
          <cell r="D904" t="str">
            <v>Ottawa River Power Corporation</v>
          </cell>
          <cell r="E904" t="str">
            <v>Community Relations</v>
          </cell>
          <cell r="F904">
            <v>52863.51</v>
          </cell>
        </row>
        <row r="905">
          <cell r="C905" t="str">
            <v>Ottawa River Power Corporation Distribution Expenses - Operation 2014</v>
          </cell>
          <cell r="D905" t="str">
            <v>Ottawa River Power Corporation</v>
          </cell>
          <cell r="E905" t="str">
            <v>Distribution Expenses - Operation</v>
          </cell>
          <cell r="F905">
            <v>595899.31000000006</v>
          </cell>
        </row>
        <row r="906">
          <cell r="C906" t="str">
            <v>Ottawa River Power Corporation Distribution Expenses – Maintenance 2014</v>
          </cell>
          <cell r="D906" t="str">
            <v>Ottawa River Power Corporation</v>
          </cell>
          <cell r="E906" t="str">
            <v>Distribution Expenses – Maintenance</v>
          </cell>
          <cell r="F906">
            <v>840521.11</v>
          </cell>
        </row>
        <row r="907">
          <cell r="C907" t="str">
            <v>Ottawa River Power Corporation Other Expenses 2014</v>
          </cell>
          <cell r="D907" t="str">
            <v>Ottawa River Power Corporation</v>
          </cell>
          <cell r="E907" t="str">
            <v>Other Expenses</v>
          </cell>
          <cell r="F907">
            <v>0</v>
          </cell>
        </row>
        <row r="908">
          <cell r="C908" t="str">
            <v>PUC Distribution Inc. Administrative and General Expenses 2014</v>
          </cell>
          <cell r="D908" t="str">
            <v>PUC Distribution Inc.</v>
          </cell>
          <cell r="E908" t="str">
            <v>Administrative and General Expenses</v>
          </cell>
          <cell r="F908">
            <v>4372332.0199999996</v>
          </cell>
        </row>
        <row r="909">
          <cell r="C909" t="str">
            <v>PUC Distribution Inc. Administrative and General Expenses - Leap 2014</v>
          </cell>
          <cell r="D909" t="str">
            <v>PUC Distribution Inc.</v>
          </cell>
          <cell r="E909" t="str">
            <v>Administrative and General Expenses - Leap</v>
          </cell>
          <cell r="F909">
            <v>0</v>
          </cell>
        </row>
        <row r="910">
          <cell r="C910" t="str">
            <v>PUC Distribution Inc. Billing and Collecting 2014</v>
          </cell>
          <cell r="D910" t="str">
            <v>PUC Distribution Inc.</v>
          </cell>
          <cell r="E910" t="str">
            <v>Billing and Collecting</v>
          </cell>
          <cell r="F910">
            <v>1274107.6599999999</v>
          </cell>
        </row>
        <row r="911">
          <cell r="C911" t="str">
            <v>PUC Distribution Inc. Community Relations 2014</v>
          </cell>
          <cell r="D911" t="str">
            <v>PUC Distribution Inc.</v>
          </cell>
          <cell r="E911" t="str">
            <v>Community Relations</v>
          </cell>
          <cell r="F911">
            <v>501391.03</v>
          </cell>
        </row>
        <row r="912">
          <cell r="C912" t="str">
            <v>PUC Distribution Inc. Distribution Expenses - Operation 2014</v>
          </cell>
          <cell r="D912" t="str">
            <v>PUC Distribution Inc.</v>
          </cell>
          <cell r="E912" t="str">
            <v>Distribution Expenses - Operation</v>
          </cell>
          <cell r="F912">
            <v>3624002.34</v>
          </cell>
        </row>
        <row r="913">
          <cell r="C913" t="str">
            <v>PUC Distribution Inc. Distribution Expenses – Maintenance 2014</v>
          </cell>
          <cell r="D913" t="str">
            <v>PUC Distribution Inc.</v>
          </cell>
          <cell r="E913" t="str">
            <v>Distribution Expenses – Maintenance</v>
          </cell>
          <cell r="F913">
            <v>2324284.35</v>
          </cell>
        </row>
        <row r="914">
          <cell r="C914" t="str">
            <v>PUC Distribution Inc. Other Expenses 2014</v>
          </cell>
          <cell r="D914" t="str">
            <v>PUC Distribution Inc.</v>
          </cell>
          <cell r="E914" t="str">
            <v>Other Expenses</v>
          </cell>
          <cell r="F914">
            <v>0</v>
          </cell>
        </row>
        <row r="915">
          <cell r="C915" t="str">
            <v>Parry Sound Power Corporation Administrative and General Expenses 2014</v>
          </cell>
          <cell r="D915" t="str">
            <v>Parry Sound Power Corporation</v>
          </cell>
          <cell r="E915" t="str">
            <v>Administrative and General Expenses</v>
          </cell>
          <cell r="F915">
            <v>696203.11</v>
          </cell>
        </row>
        <row r="916">
          <cell r="C916" t="str">
            <v>Parry Sound Power Corporation Administrative and General Expenses - Leap 2014</v>
          </cell>
          <cell r="D916" t="str">
            <v>Parry Sound Power Corporation</v>
          </cell>
          <cell r="E916" t="str">
            <v>Administrative and General Expenses - Leap</v>
          </cell>
          <cell r="F916">
            <v>0</v>
          </cell>
        </row>
        <row r="917">
          <cell r="C917" t="str">
            <v>Parry Sound Power Corporation Billing and Collecting 2014</v>
          </cell>
          <cell r="D917" t="str">
            <v>Parry Sound Power Corporation</v>
          </cell>
          <cell r="E917" t="str">
            <v>Billing and Collecting</v>
          </cell>
          <cell r="F917">
            <v>598373.74</v>
          </cell>
        </row>
        <row r="918">
          <cell r="C918" t="str">
            <v>Parry Sound Power Corporation Community Relations 2014</v>
          </cell>
          <cell r="D918" t="str">
            <v>Parry Sound Power Corporation</v>
          </cell>
          <cell r="E918" t="str">
            <v>Community Relations</v>
          </cell>
          <cell r="F918">
            <v>22183.21</v>
          </cell>
        </row>
        <row r="919">
          <cell r="C919" t="str">
            <v>Parry Sound Power Corporation Distribution Expenses - Operation 2014</v>
          </cell>
          <cell r="D919" t="str">
            <v>Parry Sound Power Corporation</v>
          </cell>
          <cell r="E919" t="str">
            <v>Distribution Expenses - Operation</v>
          </cell>
          <cell r="F919">
            <v>142103.6</v>
          </cell>
        </row>
        <row r="920">
          <cell r="C920" t="str">
            <v>Parry Sound Power Corporation Distribution Expenses – Maintenance 2014</v>
          </cell>
          <cell r="D920" t="str">
            <v>Parry Sound Power Corporation</v>
          </cell>
          <cell r="E920" t="str">
            <v>Distribution Expenses – Maintenance</v>
          </cell>
          <cell r="F920">
            <v>293896.46000000002</v>
          </cell>
        </row>
        <row r="921">
          <cell r="C921" t="str">
            <v>Parry Sound Power Corporation Other Expenses 2014</v>
          </cell>
          <cell r="D921" t="str">
            <v>Parry Sound Power Corporation</v>
          </cell>
          <cell r="E921" t="str">
            <v>Other Expenses</v>
          </cell>
          <cell r="F921">
            <v>0</v>
          </cell>
        </row>
        <row r="922">
          <cell r="C922" t="str">
            <v>PowerStream Inc. Administrative and General Expenses 2014</v>
          </cell>
          <cell r="D922" t="str">
            <v>PowerStream Inc.</v>
          </cell>
          <cell r="E922" t="str">
            <v>Administrative and General Expenses</v>
          </cell>
          <cell r="F922">
            <v>33332137.309999999</v>
          </cell>
        </row>
        <row r="923">
          <cell r="C923" t="str">
            <v>PowerStream Inc. Administrative and General Expenses - Leap 2014</v>
          </cell>
          <cell r="D923" t="str">
            <v>PowerStream Inc.</v>
          </cell>
          <cell r="E923" t="str">
            <v>Administrative and General Expenses - Leap</v>
          </cell>
          <cell r="F923">
            <v>185070</v>
          </cell>
        </row>
        <row r="924">
          <cell r="C924" t="str">
            <v>PowerStream Inc. Billing and Collecting 2014</v>
          </cell>
          <cell r="D924" t="str">
            <v>PowerStream Inc.</v>
          </cell>
          <cell r="E924" t="str">
            <v>Billing and Collecting</v>
          </cell>
          <cell r="F924">
            <v>14326164.130000001</v>
          </cell>
        </row>
        <row r="925">
          <cell r="C925" t="str">
            <v>PowerStream Inc. Community Relations 2014</v>
          </cell>
          <cell r="D925" t="str">
            <v>PowerStream Inc.</v>
          </cell>
          <cell r="E925" t="str">
            <v>Community Relations</v>
          </cell>
          <cell r="F925">
            <v>1498715.16</v>
          </cell>
        </row>
        <row r="926">
          <cell r="C926" t="str">
            <v>PowerStream Inc. Distribution Expenses - Operation 2014</v>
          </cell>
          <cell r="D926" t="str">
            <v>PowerStream Inc.</v>
          </cell>
          <cell r="E926" t="str">
            <v>Distribution Expenses - Operation</v>
          </cell>
          <cell r="F926">
            <v>20490076.25</v>
          </cell>
        </row>
        <row r="927">
          <cell r="C927" t="str">
            <v>PowerStream Inc. Distribution Expenses – Maintenance 2014</v>
          </cell>
          <cell r="D927" t="str">
            <v>PowerStream Inc.</v>
          </cell>
          <cell r="E927" t="str">
            <v>Distribution Expenses – Maintenance</v>
          </cell>
          <cell r="F927">
            <v>9561590.1400000006</v>
          </cell>
        </row>
        <row r="928">
          <cell r="C928" t="str">
            <v>PowerStream Inc. Other Expenses 2014</v>
          </cell>
          <cell r="D928" t="str">
            <v>PowerStream Inc.</v>
          </cell>
          <cell r="E928" t="str">
            <v>Other Expenses</v>
          </cell>
          <cell r="F928">
            <v>0</v>
          </cell>
        </row>
        <row r="929">
          <cell r="C929" t="str">
            <v>Renfrew Hydro Inc. Administrative and General Expenses 2014</v>
          </cell>
          <cell r="D929" t="str">
            <v>Renfrew Hydro Inc.</v>
          </cell>
          <cell r="E929" t="str">
            <v>Administrative and General Expenses</v>
          </cell>
          <cell r="F929">
            <v>429566.54</v>
          </cell>
        </row>
        <row r="930">
          <cell r="C930" t="str">
            <v>Renfrew Hydro Inc. Administrative and General Expenses - Leap 2014</v>
          </cell>
          <cell r="D930" t="str">
            <v>Renfrew Hydro Inc.</v>
          </cell>
          <cell r="E930" t="str">
            <v>Administrative and General Expenses - Leap</v>
          </cell>
          <cell r="F930">
            <v>5000</v>
          </cell>
        </row>
        <row r="931">
          <cell r="C931" t="str">
            <v>Renfrew Hydro Inc. Billing and Collecting 2014</v>
          </cell>
          <cell r="D931" t="str">
            <v>Renfrew Hydro Inc.</v>
          </cell>
          <cell r="E931" t="str">
            <v>Billing and Collecting</v>
          </cell>
          <cell r="F931">
            <v>400546.06</v>
          </cell>
        </row>
        <row r="932">
          <cell r="C932" t="str">
            <v>Renfrew Hydro Inc. Community Relations 2014</v>
          </cell>
          <cell r="D932" t="str">
            <v>Renfrew Hydro Inc.</v>
          </cell>
          <cell r="E932" t="str">
            <v>Community Relations</v>
          </cell>
          <cell r="F932">
            <v>1285.8699999999999</v>
          </cell>
        </row>
        <row r="933">
          <cell r="C933" t="str">
            <v>Renfrew Hydro Inc. Distribution Expenses - Operation 2014</v>
          </cell>
          <cell r="D933" t="str">
            <v>Renfrew Hydro Inc.</v>
          </cell>
          <cell r="E933" t="str">
            <v>Distribution Expenses - Operation</v>
          </cell>
          <cell r="F933">
            <v>219589.61</v>
          </cell>
        </row>
        <row r="934">
          <cell r="C934" t="str">
            <v>Renfrew Hydro Inc. Distribution Expenses – Maintenance 2014</v>
          </cell>
          <cell r="D934" t="str">
            <v>Renfrew Hydro Inc.</v>
          </cell>
          <cell r="E934" t="str">
            <v>Distribution Expenses – Maintenance</v>
          </cell>
          <cell r="F934">
            <v>198907.71</v>
          </cell>
        </row>
        <row r="935">
          <cell r="C935" t="str">
            <v>Renfrew Hydro Inc. Other Expenses 2014</v>
          </cell>
          <cell r="D935" t="str">
            <v>Renfrew Hydro Inc.</v>
          </cell>
          <cell r="E935" t="str">
            <v>Other Expenses</v>
          </cell>
          <cell r="F935">
            <v>0</v>
          </cell>
        </row>
        <row r="936">
          <cell r="C936" t="str">
            <v>Rideau St. Lawrence Distribution Inc. Administrative and General Expenses 2014</v>
          </cell>
          <cell r="D936" t="str">
            <v>Rideau St. Lawrence Distribution Inc.</v>
          </cell>
          <cell r="E936" t="str">
            <v>Administrative and General Expenses</v>
          </cell>
          <cell r="F936">
            <v>727759.69</v>
          </cell>
        </row>
        <row r="937">
          <cell r="C937" t="str">
            <v>Rideau St. Lawrence Distribution Inc. Administrative and General Expenses - Leap 2014</v>
          </cell>
          <cell r="D937" t="str">
            <v>Rideau St. Lawrence Distribution Inc.</v>
          </cell>
          <cell r="E937" t="str">
            <v>Administrative and General Expenses - Leap</v>
          </cell>
          <cell r="F937">
            <v>0</v>
          </cell>
        </row>
        <row r="938">
          <cell r="C938" t="str">
            <v>Rideau St. Lawrence Distribution Inc. Billing and Collecting 2014</v>
          </cell>
          <cell r="D938" t="str">
            <v>Rideau St. Lawrence Distribution Inc.</v>
          </cell>
          <cell r="E938" t="str">
            <v>Billing and Collecting</v>
          </cell>
          <cell r="F938">
            <v>526499.80000000005</v>
          </cell>
        </row>
        <row r="939">
          <cell r="C939" t="str">
            <v>Rideau St. Lawrence Distribution Inc. Community Relations 2014</v>
          </cell>
          <cell r="D939" t="str">
            <v>Rideau St. Lawrence Distribution Inc.</v>
          </cell>
          <cell r="E939" t="str">
            <v>Community Relations</v>
          </cell>
          <cell r="F939">
            <v>7873.88</v>
          </cell>
        </row>
        <row r="940">
          <cell r="C940" t="str">
            <v>Rideau St. Lawrence Distribution Inc. Distribution Expenses - Operation 2014</v>
          </cell>
          <cell r="D940" t="str">
            <v>Rideau St. Lawrence Distribution Inc.</v>
          </cell>
          <cell r="E940" t="str">
            <v>Distribution Expenses - Operation</v>
          </cell>
          <cell r="F940">
            <v>172501.69</v>
          </cell>
        </row>
        <row r="941">
          <cell r="C941" t="str">
            <v>Rideau St. Lawrence Distribution Inc. Distribution Expenses – Maintenance 2014</v>
          </cell>
          <cell r="D941" t="str">
            <v>Rideau St. Lawrence Distribution Inc.</v>
          </cell>
          <cell r="E941" t="str">
            <v>Distribution Expenses – Maintenance</v>
          </cell>
          <cell r="F941">
            <v>442916.05</v>
          </cell>
        </row>
        <row r="942">
          <cell r="C942" t="str">
            <v>Rideau St. Lawrence Distribution Inc. Other Expenses 2014</v>
          </cell>
          <cell r="D942" t="str">
            <v>Rideau St. Lawrence Distribution Inc.</v>
          </cell>
          <cell r="E942" t="str">
            <v>Other Expenses</v>
          </cell>
          <cell r="F942">
            <v>0</v>
          </cell>
        </row>
        <row r="943">
          <cell r="C943" t="str">
            <v>Sioux Lookout Hydro Inc. Administrative and General Expenses 2014</v>
          </cell>
          <cell r="D943" t="str">
            <v>Sioux Lookout Hydro Inc.</v>
          </cell>
          <cell r="E943" t="str">
            <v>Administrative and General Expenses</v>
          </cell>
          <cell r="F943">
            <v>370322.5</v>
          </cell>
        </row>
        <row r="944">
          <cell r="C944" t="str">
            <v>Sioux Lookout Hydro Inc. Administrative and General Expenses - Leap 2014</v>
          </cell>
          <cell r="D944" t="str">
            <v>Sioux Lookout Hydro Inc.</v>
          </cell>
          <cell r="E944" t="str">
            <v>Administrative and General Expenses - Leap</v>
          </cell>
          <cell r="F944">
            <v>2130</v>
          </cell>
        </row>
        <row r="945">
          <cell r="C945" t="str">
            <v>Sioux Lookout Hydro Inc. Billing and Collecting 2014</v>
          </cell>
          <cell r="D945" t="str">
            <v>Sioux Lookout Hydro Inc.</v>
          </cell>
          <cell r="E945" t="str">
            <v>Billing and Collecting</v>
          </cell>
          <cell r="F945">
            <v>296238.69</v>
          </cell>
        </row>
        <row r="946">
          <cell r="C946" t="str">
            <v>Sioux Lookout Hydro Inc. Community Relations 2014</v>
          </cell>
          <cell r="D946" t="str">
            <v>Sioux Lookout Hydro Inc.</v>
          </cell>
          <cell r="E946" t="str">
            <v>Community Relations</v>
          </cell>
          <cell r="F946">
            <v>0</v>
          </cell>
        </row>
        <row r="947">
          <cell r="C947" t="str">
            <v>Sioux Lookout Hydro Inc. Distribution Expenses - Operation 2014</v>
          </cell>
          <cell r="D947" t="str">
            <v>Sioux Lookout Hydro Inc.</v>
          </cell>
          <cell r="E947" t="str">
            <v>Distribution Expenses - Operation</v>
          </cell>
          <cell r="F947">
            <v>535158.76</v>
          </cell>
        </row>
        <row r="948">
          <cell r="C948" t="str">
            <v>Sioux Lookout Hydro Inc. Distribution Expenses – Maintenance 2014</v>
          </cell>
          <cell r="D948" t="str">
            <v>Sioux Lookout Hydro Inc.</v>
          </cell>
          <cell r="E948" t="str">
            <v>Distribution Expenses – Maintenance</v>
          </cell>
          <cell r="F948">
            <v>215047.22</v>
          </cell>
        </row>
        <row r="949">
          <cell r="C949" t="str">
            <v>Sioux Lookout Hydro Inc. Other Expenses 2014</v>
          </cell>
          <cell r="D949" t="str">
            <v>Sioux Lookout Hydro Inc.</v>
          </cell>
          <cell r="E949" t="str">
            <v>Other Expenses</v>
          </cell>
          <cell r="F949">
            <v>0</v>
          </cell>
        </row>
        <row r="950">
          <cell r="C950" t="str">
            <v>St. Thomas Energy Inc. Administrative and General Expenses 2014</v>
          </cell>
          <cell r="D950" t="str">
            <v>St. Thomas Energy Inc.</v>
          </cell>
          <cell r="E950" t="str">
            <v>Administrative and General Expenses</v>
          </cell>
          <cell r="F950">
            <v>1907553.78</v>
          </cell>
        </row>
        <row r="951">
          <cell r="C951" t="str">
            <v>St. Thomas Energy Inc. Administrative and General Expenses - Leap 2014</v>
          </cell>
          <cell r="D951" t="str">
            <v>St. Thomas Energy Inc.</v>
          </cell>
          <cell r="E951" t="str">
            <v>Administrative and General Expenses - Leap</v>
          </cell>
          <cell r="F951">
            <v>0</v>
          </cell>
        </row>
        <row r="952">
          <cell r="C952" t="str">
            <v>St. Thomas Energy Inc. Billing and Collecting 2014</v>
          </cell>
          <cell r="D952" t="str">
            <v>St. Thomas Energy Inc.</v>
          </cell>
          <cell r="E952" t="str">
            <v>Billing and Collecting</v>
          </cell>
          <cell r="F952">
            <v>868633.57</v>
          </cell>
        </row>
        <row r="953">
          <cell r="C953" t="str">
            <v>St. Thomas Energy Inc. Community Relations 2014</v>
          </cell>
          <cell r="D953" t="str">
            <v>St. Thomas Energy Inc.</v>
          </cell>
          <cell r="E953" t="str">
            <v>Community Relations</v>
          </cell>
          <cell r="F953">
            <v>410</v>
          </cell>
        </row>
        <row r="954">
          <cell r="C954" t="str">
            <v>St. Thomas Energy Inc. Distribution Expenses - Operation 2014</v>
          </cell>
          <cell r="D954" t="str">
            <v>St. Thomas Energy Inc.</v>
          </cell>
          <cell r="E954" t="str">
            <v>Distribution Expenses - Operation</v>
          </cell>
          <cell r="F954">
            <v>868534.42</v>
          </cell>
        </row>
        <row r="955">
          <cell r="C955" t="str">
            <v>St. Thomas Energy Inc. Distribution Expenses – Maintenance 2014</v>
          </cell>
          <cell r="D955" t="str">
            <v>St. Thomas Energy Inc.</v>
          </cell>
          <cell r="E955" t="str">
            <v>Distribution Expenses – Maintenance</v>
          </cell>
          <cell r="F955">
            <v>274854.08</v>
          </cell>
        </row>
        <row r="956">
          <cell r="C956" t="str">
            <v>St. Thomas Energy Inc. Other Expenses 2014</v>
          </cell>
          <cell r="D956" t="str">
            <v>St. Thomas Energy Inc.</v>
          </cell>
          <cell r="E956" t="str">
            <v>Other Expenses</v>
          </cell>
          <cell r="F956">
            <v>0</v>
          </cell>
        </row>
        <row r="957">
          <cell r="C957" t="str">
            <v>Thunder Bay Hydro Electricity Distribution Inc. Administrative and General Expenses 2014</v>
          </cell>
          <cell r="D957" t="str">
            <v>Thunder Bay Hydro Electricity Distribution Inc.</v>
          </cell>
          <cell r="E957" t="str">
            <v>Administrative and General Expenses</v>
          </cell>
          <cell r="F957">
            <v>4431559.3899999997</v>
          </cell>
        </row>
        <row r="958">
          <cell r="C958" t="str">
            <v>Thunder Bay Hydro Electricity Distribution Inc. Administrative and General Expenses - Leap 2014</v>
          </cell>
          <cell r="D958" t="str">
            <v>Thunder Bay Hydro Electricity Distribution Inc.</v>
          </cell>
          <cell r="E958" t="str">
            <v>Administrative and General Expenses - Leap</v>
          </cell>
          <cell r="F958">
            <v>0</v>
          </cell>
        </row>
        <row r="959">
          <cell r="C959" t="str">
            <v>Thunder Bay Hydro Electricity Distribution Inc. Billing and Collecting 2014</v>
          </cell>
          <cell r="D959" t="str">
            <v>Thunder Bay Hydro Electricity Distribution Inc.</v>
          </cell>
          <cell r="E959" t="str">
            <v>Billing and Collecting</v>
          </cell>
          <cell r="F959">
            <v>1900982.64</v>
          </cell>
        </row>
        <row r="960">
          <cell r="C960" t="str">
            <v>Thunder Bay Hydro Electricity Distribution Inc. Community Relations 2014</v>
          </cell>
          <cell r="D960" t="str">
            <v>Thunder Bay Hydro Electricity Distribution Inc.</v>
          </cell>
          <cell r="E960" t="str">
            <v>Community Relations</v>
          </cell>
          <cell r="F960">
            <v>74211.460000000006</v>
          </cell>
        </row>
        <row r="961">
          <cell r="C961" t="str">
            <v>Thunder Bay Hydro Electricity Distribution Inc. Distribution Expenses - Operation 2014</v>
          </cell>
          <cell r="D961" t="str">
            <v>Thunder Bay Hydro Electricity Distribution Inc.</v>
          </cell>
          <cell r="E961" t="str">
            <v>Distribution Expenses - Operation</v>
          </cell>
          <cell r="F961">
            <v>3353467.84</v>
          </cell>
        </row>
        <row r="962">
          <cell r="C962" t="str">
            <v>Thunder Bay Hydro Electricity Distribution Inc. Distribution Expenses – Maintenance 2014</v>
          </cell>
          <cell r="D962" t="str">
            <v>Thunder Bay Hydro Electricity Distribution Inc.</v>
          </cell>
          <cell r="E962" t="str">
            <v>Distribution Expenses – Maintenance</v>
          </cell>
          <cell r="F962">
            <v>3454086.25</v>
          </cell>
        </row>
        <row r="963">
          <cell r="C963" t="str">
            <v>Thunder Bay Hydro Electricity Distribution Inc. Other Expenses 2014</v>
          </cell>
          <cell r="D963" t="str">
            <v>Thunder Bay Hydro Electricity Distribution Inc.</v>
          </cell>
          <cell r="E963" t="str">
            <v>Other Expenses</v>
          </cell>
          <cell r="F963">
            <v>0</v>
          </cell>
        </row>
        <row r="964">
          <cell r="C964" t="str">
            <v>Tillsonburg Hydro Inc. Administrative and General Expenses 2014</v>
          </cell>
          <cell r="D964" t="str">
            <v>Tillsonburg Hydro Inc.</v>
          </cell>
          <cell r="E964" t="str">
            <v>Administrative and General Expenses</v>
          </cell>
          <cell r="F964">
            <v>972855.82</v>
          </cell>
        </row>
        <row r="965">
          <cell r="C965" t="str">
            <v>Tillsonburg Hydro Inc. Administrative and General Expenses - Leap 2014</v>
          </cell>
          <cell r="D965" t="str">
            <v>Tillsonburg Hydro Inc.</v>
          </cell>
          <cell r="E965" t="str">
            <v>Administrative and General Expenses - Leap</v>
          </cell>
          <cell r="F965">
            <v>3880.82</v>
          </cell>
        </row>
        <row r="966">
          <cell r="C966" t="str">
            <v>Tillsonburg Hydro Inc. Billing and Collecting 2014</v>
          </cell>
          <cell r="D966" t="str">
            <v>Tillsonburg Hydro Inc.</v>
          </cell>
          <cell r="E966" t="str">
            <v>Billing and Collecting</v>
          </cell>
          <cell r="F966">
            <v>643690.07999999996</v>
          </cell>
        </row>
        <row r="967">
          <cell r="C967" t="str">
            <v>Tillsonburg Hydro Inc. Community Relations 2014</v>
          </cell>
          <cell r="D967" t="str">
            <v>Tillsonburg Hydro Inc.</v>
          </cell>
          <cell r="E967" t="str">
            <v>Community Relations</v>
          </cell>
          <cell r="F967">
            <v>0</v>
          </cell>
        </row>
        <row r="968">
          <cell r="C968" t="str">
            <v>Tillsonburg Hydro Inc. Distribution Expenses - Operation 2014</v>
          </cell>
          <cell r="D968" t="str">
            <v>Tillsonburg Hydro Inc.</v>
          </cell>
          <cell r="E968" t="str">
            <v>Distribution Expenses - Operation</v>
          </cell>
          <cell r="F968">
            <v>1190472.1200000001</v>
          </cell>
        </row>
        <row r="969">
          <cell r="C969" t="str">
            <v>Tillsonburg Hydro Inc. Distribution Expenses – Maintenance 2014</v>
          </cell>
          <cell r="D969" t="str">
            <v>Tillsonburg Hydro Inc.</v>
          </cell>
          <cell r="E969" t="str">
            <v>Distribution Expenses – Maintenance</v>
          </cell>
          <cell r="F969">
            <v>167664.85</v>
          </cell>
        </row>
        <row r="970">
          <cell r="C970" t="str">
            <v>Tillsonburg Hydro Inc. Other Expenses 2014</v>
          </cell>
          <cell r="D970" t="str">
            <v>Tillsonburg Hydro Inc.</v>
          </cell>
          <cell r="E970" t="str">
            <v>Other Expenses</v>
          </cell>
          <cell r="F970">
            <v>0</v>
          </cell>
        </row>
        <row r="971">
          <cell r="C971" t="str">
            <v>Toronto Hydro-Electric System Limited Administrative and General Expenses 2014</v>
          </cell>
          <cell r="D971" t="str">
            <v>Toronto Hydro-Electric System Limited</v>
          </cell>
          <cell r="E971" t="str">
            <v>Administrative and General Expenses</v>
          </cell>
          <cell r="F971">
            <v>74962546.530000001</v>
          </cell>
        </row>
        <row r="972">
          <cell r="C972" t="str">
            <v>Toronto Hydro-Electric System Limited Administrative and General Expenses - Leap 2014</v>
          </cell>
          <cell r="D972" t="str">
            <v>Toronto Hydro-Electric System Limited</v>
          </cell>
          <cell r="E972" t="str">
            <v>Administrative and General Expenses - Leap</v>
          </cell>
          <cell r="F972">
            <v>660000</v>
          </cell>
        </row>
        <row r="973">
          <cell r="C973" t="str">
            <v>Toronto Hydro-Electric System Limited Billing and Collecting 2014</v>
          </cell>
          <cell r="D973" t="str">
            <v>Toronto Hydro-Electric System Limited</v>
          </cell>
          <cell r="E973" t="str">
            <v>Billing and Collecting</v>
          </cell>
          <cell r="F973">
            <v>35216811.979999997</v>
          </cell>
        </row>
        <row r="974">
          <cell r="C974" t="str">
            <v>Toronto Hydro-Electric System Limited Community Relations 2014</v>
          </cell>
          <cell r="D974" t="str">
            <v>Toronto Hydro-Electric System Limited</v>
          </cell>
          <cell r="E974" t="str">
            <v>Community Relations</v>
          </cell>
          <cell r="F974">
            <v>2855212.48</v>
          </cell>
        </row>
        <row r="975">
          <cell r="C975" t="str">
            <v>Toronto Hydro-Electric System Limited Distribution Expenses - Operation 2014</v>
          </cell>
          <cell r="D975" t="str">
            <v>Toronto Hydro-Electric System Limited</v>
          </cell>
          <cell r="E975" t="str">
            <v>Distribution Expenses - Operation</v>
          </cell>
          <cell r="F975">
            <v>59545741.390000001</v>
          </cell>
        </row>
        <row r="976">
          <cell r="C976" t="str">
            <v>Toronto Hydro-Electric System Limited Distribution Expenses – Maintenance 2014</v>
          </cell>
          <cell r="D976" t="str">
            <v>Toronto Hydro-Electric System Limited</v>
          </cell>
          <cell r="E976" t="str">
            <v>Distribution Expenses – Maintenance</v>
          </cell>
          <cell r="F976">
            <v>66814097.149999999</v>
          </cell>
        </row>
        <row r="977">
          <cell r="C977" t="str">
            <v>Toronto Hydro-Electric System Limited Other Expenses 2014</v>
          </cell>
          <cell r="D977" t="str">
            <v>Toronto Hydro-Electric System Limited</v>
          </cell>
          <cell r="E977" t="str">
            <v>Other Expenses</v>
          </cell>
          <cell r="F977">
            <v>0</v>
          </cell>
        </row>
        <row r="978">
          <cell r="C978" t="str">
            <v>Veridian Connections Inc. Administrative and General Expenses 2014</v>
          </cell>
          <cell r="D978" t="str">
            <v>Veridian Connections Inc.</v>
          </cell>
          <cell r="E978" t="str">
            <v>Administrative and General Expenses</v>
          </cell>
          <cell r="F978">
            <v>10059929</v>
          </cell>
        </row>
        <row r="979">
          <cell r="C979" t="str">
            <v>Veridian Connections Inc. Administrative and General Expenses - Leap 2014</v>
          </cell>
          <cell r="D979" t="str">
            <v>Veridian Connections Inc.</v>
          </cell>
          <cell r="E979" t="str">
            <v>Administrative and General Expenses - Leap</v>
          </cell>
          <cell r="F979">
            <v>55541</v>
          </cell>
        </row>
        <row r="980">
          <cell r="C980" t="str">
            <v>Veridian Connections Inc. Billing and Collecting 2014</v>
          </cell>
          <cell r="D980" t="str">
            <v>Veridian Connections Inc.</v>
          </cell>
          <cell r="E980" t="str">
            <v>Billing and Collecting</v>
          </cell>
          <cell r="F980">
            <v>6434137</v>
          </cell>
        </row>
        <row r="981">
          <cell r="C981" t="str">
            <v>Veridian Connections Inc. Community Relations 2014</v>
          </cell>
          <cell r="D981" t="str">
            <v>Veridian Connections Inc.</v>
          </cell>
          <cell r="E981" t="str">
            <v>Community Relations</v>
          </cell>
          <cell r="F981">
            <v>192025</v>
          </cell>
        </row>
        <row r="982">
          <cell r="C982" t="str">
            <v>Veridian Connections Inc. Distribution Expenses - Operation 2014</v>
          </cell>
          <cell r="D982" t="str">
            <v>Veridian Connections Inc.</v>
          </cell>
          <cell r="E982" t="str">
            <v>Distribution Expenses - Operation</v>
          </cell>
          <cell r="F982">
            <v>6137841</v>
          </cell>
        </row>
        <row r="983">
          <cell r="C983" t="str">
            <v>Veridian Connections Inc. Distribution Expenses – Maintenance 2014</v>
          </cell>
          <cell r="D983" t="str">
            <v>Veridian Connections Inc.</v>
          </cell>
          <cell r="E983" t="str">
            <v>Distribution Expenses – Maintenance</v>
          </cell>
          <cell r="F983">
            <v>2640432</v>
          </cell>
        </row>
        <row r="984">
          <cell r="C984" t="str">
            <v>Veridian Connections Inc. Other Expenses 2014</v>
          </cell>
          <cell r="D984" t="str">
            <v>Veridian Connections Inc.</v>
          </cell>
          <cell r="E984" t="str">
            <v>Other Expenses</v>
          </cell>
          <cell r="F984">
            <v>0</v>
          </cell>
        </row>
        <row r="985">
          <cell r="C985" t="str">
            <v>Wasaga Distribution Inc. Administrative and General Expenses 2014</v>
          </cell>
          <cell r="D985" t="str">
            <v>Wasaga Distribution Inc.</v>
          </cell>
          <cell r="E985" t="str">
            <v>Administrative and General Expenses</v>
          </cell>
          <cell r="F985">
            <v>1053972.72</v>
          </cell>
        </row>
        <row r="986">
          <cell r="C986" t="str">
            <v>Wasaga Distribution Inc. Administrative and General Expenses - Leap 2014</v>
          </cell>
          <cell r="D986" t="str">
            <v>Wasaga Distribution Inc.</v>
          </cell>
          <cell r="E986" t="str">
            <v>Administrative and General Expenses - Leap</v>
          </cell>
          <cell r="F986">
            <v>4761.53</v>
          </cell>
        </row>
        <row r="987">
          <cell r="C987" t="str">
            <v>Wasaga Distribution Inc. Billing and Collecting 2014</v>
          </cell>
          <cell r="D987" t="str">
            <v>Wasaga Distribution Inc.</v>
          </cell>
          <cell r="E987" t="str">
            <v>Billing and Collecting</v>
          </cell>
          <cell r="F987">
            <v>861285.21</v>
          </cell>
        </row>
        <row r="988">
          <cell r="C988" t="str">
            <v>Wasaga Distribution Inc. Community Relations 2014</v>
          </cell>
          <cell r="D988" t="str">
            <v>Wasaga Distribution Inc.</v>
          </cell>
          <cell r="E988" t="str">
            <v>Community Relations</v>
          </cell>
          <cell r="F988">
            <v>4803.58</v>
          </cell>
        </row>
        <row r="989">
          <cell r="C989" t="str">
            <v>Wasaga Distribution Inc. Distribution Expenses - Operation 2014</v>
          </cell>
          <cell r="D989" t="str">
            <v>Wasaga Distribution Inc.</v>
          </cell>
          <cell r="E989" t="str">
            <v>Distribution Expenses - Operation</v>
          </cell>
          <cell r="F989">
            <v>68206.009999999995</v>
          </cell>
        </row>
        <row r="990">
          <cell r="C990" t="str">
            <v>Wasaga Distribution Inc. Distribution Expenses – Maintenance 2014</v>
          </cell>
          <cell r="D990" t="str">
            <v>Wasaga Distribution Inc.</v>
          </cell>
          <cell r="E990" t="str">
            <v>Distribution Expenses – Maintenance</v>
          </cell>
          <cell r="F990">
            <v>708238.99</v>
          </cell>
        </row>
        <row r="991">
          <cell r="C991" t="str">
            <v>Wasaga Distribution Inc. Other Expenses 2014</v>
          </cell>
          <cell r="D991" t="str">
            <v>Wasaga Distribution Inc.</v>
          </cell>
          <cell r="E991" t="str">
            <v>Other Expenses</v>
          </cell>
          <cell r="F991">
            <v>0</v>
          </cell>
        </row>
        <row r="992">
          <cell r="C992" t="str">
            <v>Waterloo North Hydro Inc. Administrative and General Expenses 2014</v>
          </cell>
          <cell r="D992" t="str">
            <v>Waterloo North Hydro Inc.</v>
          </cell>
          <cell r="E992" t="str">
            <v>Administrative and General Expenses</v>
          </cell>
          <cell r="F992">
            <v>2597198</v>
          </cell>
        </row>
        <row r="993">
          <cell r="C993" t="str">
            <v>Waterloo North Hydro Inc. Administrative and General Expenses - Leap 2014</v>
          </cell>
          <cell r="D993" t="str">
            <v>Waterloo North Hydro Inc.</v>
          </cell>
          <cell r="E993" t="str">
            <v>Administrative and General Expenses - Leap</v>
          </cell>
          <cell r="F993">
            <v>34944</v>
          </cell>
        </row>
        <row r="994">
          <cell r="C994" t="str">
            <v>Waterloo North Hydro Inc. Billing and Collecting 2014</v>
          </cell>
          <cell r="D994" t="str">
            <v>Waterloo North Hydro Inc.</v>
          </cell>
          <cell r="E994" t="str">
            <v>Billing and Collecting</v>
          </cell>
          <cell r="F994">
            <v>2632182</v>
          </cell>
        </row>
        <row r="995">
          <cell r="C995" t="str">
            <v>Waterloo North Hydro Inc. Community Relations 2014</v>
          </cell>
          <cell r="D995" t="str">
            <v>Waterloo North Hydro Inc.</v>
          </cell>
          <cell r="E995" t="str">
            <v>Community Relations</v>
          </cell>
          <cell r="F995">
            <v>193918</v>
          </cell>
        </row>
        <row r="996">
          <cell r="C996" t="str">
            <v>Waterloo North Hydro Inc. Distribution Expenses - Operation 2014</v>
          </cell>
          <cell r="D996" t="str">
            <v>Waterloo North Hydro Inc.</v>
          </cell>
          <cell r="E996" t="str">
            <v>Distribution Expenses - Operation</v>
          </cell>
          <cell r="F996">
            <v>6122581</v>
          </cell>
        </row>
        <row r="997">
          <cell r="C997" t="str">
            <v>Waterloo North Hydro Inc. Distribution Expenses – Maintenance 2014</v>
          </cell>
          <cell r="D997" t="str">
            <v>Waterloo North Hydro Inc.</v>
          </cell>
          <cell r="E997" t="str">
            <v>Distribution Expenses – Maintenance</v>
          </cell>
          <cell r="F997">
            <v>1283983</v>
          </cell>
        </row>
        <row r="998">
          <cell r="C998" t="str">
            <v>Waterloo North Hydro Inc. Other Expenses 2014</v>
          </cell>
          <cell r="D998" t="str">
            <v>Waterloo North Hydro Inc.</v>
          </cell>
          <cell r="E998" t="str">
            <v>Other Expenses</v>
          </cell>
          <cell r="F998">
            <v>0</v>
          </cell>
        </row>
        <row r="999">
          <cell r="C999" t="str">
            <v>Welland Hydro-Electric System Corp. Administrative and General Expenses 2014</v>
          </cell>
          <cell r="D999" t="str">
            <v>Welland Hydro-Electric System Corp.</v>
          </cell>
          <cell r="E999" t="str">
            <v>Administrative and General Expenses</v>
          </cell>
          <cell r="F999">
            <v>1736677.64</v>
          </cell>
        </row>
        <row r="1000">
          <cell r="C1000" t="str">
            <v>Welland Hydro-Electric System Corp. Administrative and General Expenses - Leap 2014</v>
          </cell>
          <cell r="D1000" t="str">
            <v>Welland Hydro-Electric System Corp.</v>
          </cell>
          <cell r="E1000" t="str">
            <v>Administrative and General Expenses - Leap</v>
          </cell>
          <cell r="F1000">
            <v>11150</v>
          </cell>
        </row>
        <row r="1001">
          <cell r="C1001" t="str">
            <v>Welland Hydro-Electric System Corp. Billing and Collecting 2014</v>
          </cell>
          <cell r="D1001" t="str">
            <v>Welland Hydro-Electric System Corp.</v>
          </cell>
          <cell r="E1001" t="str">
            <v>Billing and Collecting</v>
          </cell>
          <cell r="F1001">
            <v>1379545.62</v>
          </cell>
        </row>
        <row r="1002">
          <cell r="C1002" t="str">
            <v>Welland Hydro-Electric System Corp. Community Relations 2014</v>
          </cell>
          <cell r="D1002" t="str">
            <v>Welland Hydro-Electric System Corp.</v>
          </cell>
          <cell r="E1002" t="str">
            <v>Community Relations</v>
          </cell>
          <cell r="F1002">
            <v>115477.07</v>
          </cell>
        </row>
        <row r="1003">
          <cell r="C1003" t="str">
            <v>Welland Hydro-Electric System Corp. Distribution Expenses - Operation 2014</v>
          </cell>
          <cell r="D1003" t="str">
            <v>Welland Hydro-Electric System Corp.</v>
          </cell>
          <cell r="E1003" t="str">
            <v>Distribution Expenses - Operation</v>
          </cell>
          <cell r="F1003">
            <v>1232460.03</v>
          </cell>
        </row>
        <row r="1004">
          <cell r="C1004" t="str">
            <v>Welland Hydro-Electric System Corp. Distribution Expenses – Maintenance 2014</v>
          </cell>
          <cell r="D1004" t="str">
            <v>Welland Hydro-Electric System Corp.</v>
          </cell>
          <cell r="E1004" t="str">
            <v>Distribution Expenses – Maintenance</v>
          </cell>
          <cell r="F1004">
            <v>1653692.43</v>
          </cell>
        </row>
        <row r="1005">
          <cell r="C1005" t="str">
            <v>Welland Hydro-Electric System Corp. Other Expenses 2014</v>
          </cell>
          <cell r="D1005" t="str">
            <v>Welland Hydro-Electric System Corp.</v>
          </cell>
          <cell r="E1005" t="str">
            <v>Other Expenses</v>
          </cell>
          <cell r="F1005">
            <v>0</v>
          </cell>
        </row>
        <row r="1006">
          <cell r="C1006" t="str">
            <v>Wellington North Power Inc. Administrative and General Expenses 2014</v>
          </cell>
          <cell r="D1006" t="str">
            <v>Wellington North Power Inc.</v>
          </cell>
          <cell r="E1006" t="str">
            <v>Administrative and General Expenses</v>
          </cell>
          <cell r="F1006">
            <v>810050.73</v>
          </cell>
        </row>
        <row r="1007">
          <cell r="C1007" t="str">
            <v>Wellington North Power Inc. Administrative and General Expenses - Leap 2014</v>
          </cell>
          <cell r="D1007" t="str">
            <v>Wellington North Power Inc.</v>
          </cell>
          <cell r="E1007" t="str">
            <v>Administrative and General Expenses - Leap</v>
          </cell>
          <cell r="F1007">
            <v>2839.57</v>
          </cell>
        </row>
        <row r="1008">
          <cell r="C1008" t="str">
            <v>Wellington North Power Inc. Billing and Collecting 2014</v>
          </cell>
          <cell r="D1008" t="str">
            <v>Wellington North Power Inc.</v>
          </cell>
          <cell r="E1008" t="str">
            <v>Billing and Collecting</v>
          </cell>
          <cell r="F1008">
            <v>333323.24</v>
          </cell>
        </row>
        <row r="1009">
          <cell r="C1009" t="str">
            <v>Wellington North Power Inc. Community Relations 2014</v>
          </cell>
          <cell r="D1009" t="str">
            <v>Wellington North Power Inc.</v>
          </cell>
          <cell r="E1009" t="str">
            <v>Community Relations</v>
          </cell>
          <cell r="F1009">
            <v>9897.19</v>
          </cell>
        </row>
        <row r="1010">
          <cell r="C1010" t="str">
            <v>Wellington North Power Inc. Distribution Expenses - Operation 2014</v>
          </cell>
          <cell r="D1010" t="str">
            <v>Wellington North Power Inc.</v>
          </cell>
          <cell r="E1010" t="str">
            <v>Distribution Expenses - Operation</v>
          </cell>
          <cell r="F1010">
            <v>348431.76</v>
          </cell>
        </row>
        <row r="1011">
          <cell r="C1011" t="str">
            <v>Wellington North Power Inc. Distribution Expenses – Maintenance 2014</v>
          </cell>
          <cell r="D1011" t="str">
            <v>Wellington North Power Inc.</v>
          </cell>
          <cell r="E1011" t="str">
            <v>Distribution Expenses – Maintenance</v>
          </cell>
          <cell r="F1011">
            <v>239542</v>
          </cell>
        </row>
        <row r="1012">
          <cell r="C1012" t="str">
            <v>Wellington North Power Inc. Other Expenses 2014</v>
          </cell>
          <cell r="D1012" t="str">
            <v>Wellington North Power Inc.</v>
          </cell>
          <cell r="E1012" t="str">
            <v>Other Expenses</v>
          </cell>
          <cell r="F1012">
            <v>0</v>
          </cell>
        </row>
        <row r="1013">
          <cell r="C1013" t="str">
            <v>West Coast Huron Energy Inc. Administrative and General Expenses 2014</v>
          </cell>
          <cell r="D1013" t="str">
            <v>West Coast Huron Energy Inc.</v>
          </cell>
          <cell r="E1013" t="str">
            <v>Administrative and General Expenses</v>
          </cell>
          <cell r="F1013">
            <v>993994</v>
          </cell>
        </row>
        <row r="1014">
          <cell r="C1014" t="str">
            <v>West Coast Huron Energy Inc. Administrative and General Expenses - Leap 2014</v>
          </cell>
          <cell r="D1014" t="str">
            <v>West Coast Huron Energy Inc.</v>
          </cell>
          <cell r="E1014" t="str">
            <v>Administrative and General Expenses - Leap</v>
          </cell>
          <cell r="F1014">
            <v>0</v>
          </cell>
        </row>
        <row r="1015">
          <cell r="C1015" t="str">
            <v>West Coast Huron Energy Inc. Billing and Collecting 2014</v>
          </cell>
          <cell r="D1015" t="str">
            <v>West Coast Huron Energy Inc.</v>
          </cell>
          <cell r="E1015" t="str">
            <v>Billing and Collecting</v>
          </cell>
          <cell r="F1015">
            <v>366758</v>
          </cell>
        </row>
        <row r="1016">
          <cell r="C1016" t="str">
            <v>West Coast Huron Energy Inc. Community Relations 2014</v>
          </cell>
          <cell r="D1016" t="str">
            <v>West Coast Huron Energy Inc.</v>
          </cell>
          <cell r="E1016" t="str">
            <v>Community Relations</v>
          </cell>
          <cell r="F1016">
            <v>9782</v>
          </cell>
        </row>
        <row r="1017">
          <cell r="C1017" t="str">
            <v>West Coast Huron Energy Inc. Distribution Expenses - Operation 2014</v>
          </cell>
          <cell r="D1017" t="str">
            <v>West Coast Huron Energy Inc.</v>
          </cell>
          <cell r="E1017" t="str">
            <v>Distribution Expenses - Operation</v>
          </cell>
          <cell r="F1017">
            <v>269925</v>
          </cell>
        </row>
        <row r="1018">
          <cell r="C1018" t="str">
            <v>West Coast Huron Energy Inc. Distribution Expenses – Maintenance 2014</v>
          </cell>
          <cell r="D1018" t="str">
            <v>West Coast Huron Energy Inc.</v>
          </cell>
          <cell r="E1018" t="str">
            <v>Distribution Expenses – Maintenance</v>
          </cell>
          <cell r="F1018">
            <v>219746</v>
          </cell>
        </row>
        <row r="1019">
          <cell r="C1019" t="str">
            <v>West Coast Huron Energy Inc. Other Expenses 2014</v>
          </cell>
          <cell r="D1019" t="str">
            <v>West Coast Huron Energy Inc.</v>
          </cell>
          <cell r="E1019" t="str">
            <v>Other Expenses</v>
          </cell>
          <cell r="F1019">
            <v>0</v>
          </cell>
        </row>
        <row r="1020">
          <cell r="C1020" t="str">
            <v>Westario Power Inc. Administrative and General Expenses 2014</v>
          </cell>
          <cell r="D1020" t="str">
            <v>Westario Power Inc.</v>
          </cell>
          <cell r="E1020" t="str">
            <v>Administrative and General Expenses</v>
          </cell>
          <cell r="F1020">
            <v>2266129</v>
          </cell>
        </row>
        <row r="1021">
          <cell r="C1021" t="str">
            <v>Westario Power Inc. Administrative and General Expenses - Leap 2014</v>
          </cell>
          <cell r="D1021" t="str">
            <v>Westario Power Inc.</v>
          </cell>
          <cell r="E1021" t="str">
            <v>Administrative and General Expenses - Leap</v>
          </cell>
          <cell r="F1021">
            <v>22162</v>
          </cell>
        </row>
        <row r="1022">
          <cell r="C1022" t="str">
            <v>Westario Power Inc. Billing and Collecting 2014</v>
          </cell>
          <cell r="D1022" t="str">
            <v>Westario Power Inc.</v>
          </cell>
          <cell r="E1022" t="str">
            <v>Billing and Collecting</v>
          </cell>
          <cell r="F1022">
            <v>1268735</v>
          </cell>
        </row>
        <row r="1023">
          <cell r="C1023" t="str">
            <v>Westario Power Inc. Community Relations 2014</v>
          </cell>
          <cell r="D1023" t="str">
            <v>Westario Power Inc.</v>
          </cell>
          <cell r="E1023" t="str">
            <v>Community Relations</v>
          </cell>
          <cell r="F1023">
            <v>11983</v>
          </cell>
        </row>
        <row r="1024">
          <cell r="C1024" t="str">
            <v>Westario Power Inc. Distribution Expenses - Operation 2014</v>
          </cell>
          <cell r="D1024" t="str">
            <v>Westario Power Inc.</v>
          </cell>
          <cell r="E1024" t="str">
            <v>Distribution Expenses - Operation</v>
          </cell>
          <cell r="F1024">
            <v>381172</v>
          </cell>
        </row>
        <row r="1025">
          <cell r="C1025" t="str">
            <v>Westario Power Inc. Distribution Expenses – Maintenance 2014</v>
          </cell>
          <cell r="D1025" t="str">
            <v>Westario Power Inc.</v>
          </cell>
          <cell r="E1025" t="str">
            <v>Distribution Expenses – Maintenance</v>
          </cell>
          <cell r="F1025">
            <v>1769218</v>
          </cell>
        </row>
        <row r="1026">
          <cell r="C1026" t="str">
            <v>Westario Power Inc. Other Expenses 2014</v>
          </cell>
          <cell r="D1026" t="str">
            <v>Westario Power Inc.</v>
          </cell>
          <cell r="E1026" t="str">
            <v>Other Expenses</v>
          </cell>
          <cell r="F1026">
            <v>0</v>
          </cell>
        </row>
        <row r="1027">
          <cell r="C1027" t="str">
            <v>Whitby Hydro Electric Corporation Administrative and General Expenses 2014</v>
          </cell>
          <cell r="D1027" t="str">
            <v>Whitby Hydro Electric Corporation</v>
          </cell>
          <cell r="E1027" t="str">
            <v>Administrative and General Expenses</v>
          </cell>
          <cell r="F1027">
            <v>3319826.76</v>
          </cell>
        </row>
        <row r="1028">
          <cell r="C1028" t="str">
            <v>Whitby Hydro Electric Corporation Administrative and General Expenses - Leap 2014</v>
          </cell>
          <cell r="D1028" t="str">
            <v>Whitby Hydro Electric Corporation</v>
          </cell>
          <cell r="E1028" t="str">
            <v>Administrative and General Expenses - Leap</v>
          </cell>
          <cell r="F1028">
            <v>24237</v>
          </cell>
        </row>
        <row r="1029">
          <cell r="C1029" t="str">
            <v>Whitby Hydro Electric Corporation Billing and Collecting 2014</v>
          </cell>
          <cell r="D1029" t="str">
            <v>Whitby Hydro Electric Corporation</v>
          </cell>
          <cell r="E1029" t="str">
            <v>Billing and Collecting</v>
          </cell>
          <cell r="F1029">
            <v>3041276.59</v>
          </cell>
        </row>
        <row r="1030">
          <cell r="C1030" t="str">
            <v>Whitby Hydro Electric Corporation Community Relations 2014</v>
          </cell>
          <cell r="D1030" t="str">
            <v>Whitby Hydro Electric Corporation</v>
          </cell>
          <cell r="E1030" t="str">
            <v>Community Relations</v>
          </cell>
          <cell r="F1030">
            <v>111120.06</v>
          </cell>
        </row>
        <row r="1031">
          <cell r="C1031" t="str">
            <v>Whitby Hydro Electric Corporation Distribution Expenses - Operation 2014</v>
          </cell>
          <cell r="D1031" t="str">
            <v>Whitby Hydro Electric Corporation</v>
          </cell>
          <cell r="E1031" t="str">
            <v>Distribution Expenses - Operation</v>
          </cell>
          <cell r="F1031">
            <v>2693193.25</v>
          </cell>
        </row>
        <row r="1032">
          <cell r="C1032" t="str">
            <v>Whitby Hydro Electric Corporation Distribution Expenses – Maintenance 2014</v>
          </cell>
          <cell r="D1032" t="str">
            <v>Whitby Hydro Electric Corporation</v>
          </cell>
          <cell r="E1032" t="str">
            <v>Distribution Expenses – Maintenance</v>
          </cell>
          <cell r="F1032">
            <v>1781344.43</v>
          </cell>
        </row>
        <row r="1033">
          <cell r="C1033" t="str">
            <v>Whitby Hydro Electric Corporation Other Expenses 2014</v>
          </cell>
          <cell r="D1033" t="str">
            <v>Whitby Hydro Electric Corporation</v>
          </cell>
          <cell r="E1033" t="str">
            <v>Other Expenses</v>
          </cell>
          <cell r="F1033">
            <v>0</v>
          </cell>
        </row>
        <row r="1034">
          <cell r="C1034" t="str">
            <v>Woodstock Hydro Services Inc. Administrative and General Expenses 2014</v>
          </cell>
          <cell r="D1034" t="str">
            <v>Woodstock Hydro Services Inc.</v>
          </cell>
          <cell r="E1034" t="str">
            <v>Administrative and General Expenses</v>
          </cell>
          <cell r="F1034">
            <v>1945588.33</v>
          </cell>
        </row>
        <row r="1035">
          <cell r="C1035" t="str">
            <v>Woodstock Hydro Services Inc. Administrative and General Expenses - Leap 2014</v>
          </cell>
          <cell r="D1035" t="str">
            <v>Woodstock Hydro Services Inc.</v>
          </cell>
          <cell r="E1035" t="str">
            <v>Administrative and General Expenses - Leap</v>
          </cell>
          <cell r="F1035">
            <v>10000</v>
          </cell>
        </row>
        <row r="1036">
          <cell r="C1036" t="str">
            <v>Woodstock Hydro Services Inc. Billing and Collecting 2014</v>
          </cell>
          <cell r="D1036" t="str">
            <v>Woodstock Hydro Services Inc.</v>
          </cell>
          <cell r="E1036" t="str">
            <v>Billing and Collecting</v>
          </cell>
          <cell r="F1036">
            <v>696469.86</v>
          </cell>
        </row>
        <row r="1037">
          <cell r="C1037" t="str">
            <v>Woodstock Hydro Services Inc. Community Relations 2014</v>
          </cell>
          <cell r="D1037" t="str">
            <v>Woodstock Hydro Services Inc.</v>
          </cell>
          <cell r="E1037" t="str">
            <v>Community Relations</v>
          </cell>
          <cell r="F1037">
            <v>29098.22</v>
          </cell>
        </row>
        <row r="1038">
          <cell r="C1038" t="str">
            <v>Woodstock Hydro Services Inc. Distribution Expenses - Operation 2014</v>
          </cell>
          <cell r="D1038" t="str">
            <v>Woodstock Hydro Services Inc.</v>
          </cell>
          <cell r="E1038" t="str">
            <v>Distribution Expenses - Operation</v>
          </cell>
          <cell r="F1038">
            <v>932361.22</v>
          </cell>
        </row>
        <row r="1039">
          <cell r="C1039" t="str">
            <v>Woodstock Hydro Services Inc. Distribution Expenses – Maintenance 2014</v>
          </cell>
          <cell r="D1039" t="str">
            <v>Woodstock Hydro Services Inc.</v>
          </cell>
          <cell r="E1039" t="str">
            <v>Distribution Expenses – Maintenance</v>
          </cell>
          <cell r="F1039">
            <v>576055.01</v>
          </cell>
        </row>
        <row r="1040">
          <cell r="C1040" t="str">
            <v>Woodstock Hydro Services Inc. Other Expenses 2014</v>
          </cell>
          <cell r="D1040" t="str">
            <v>Woodstock Hydro Services Inc.</v>
          </cell>
          <cell r="E1040" t="str">
            <v>Other Expenses</v>
          </cell>
          <cell r="F1040">
            <v>0</v>
          </cell>
        </row>
        <row r="1041">
          <cell r="C1041" t="str">
            <v>Algoma Power Inc. Administrative and General Expenses 2015</v>
          </cell>
          <cell r="D1041" t="str">
            <v>Algoma Power Inc.</v>
          </cell>
          <cell r="E1041" t="str">
            <v>Administrative and General Expenses</v>
          </cell>
          <cell r="F1041">
            <v>4544069.72</v>
          </cell>
        </row>
        <row r="1042">
          <cell r="C1042" t="str">
            <v>Algoma Power Inc. Administrative and General Expenses - Leap 2015</v>
          </cell>
          <cell r="D1042" t="str">
            <v>Algoma Power Inc.</v>
          </cell>
          <cell r="E1042" t="str">
            <v>Administrative and General Expenses - Leap</v>
          </cell>
          <cell r="F1042">
            <v>24238.58</v>
          </cell>
        </row>
        <row r="1043">
          <cell r="C1043" t="str">
            <v>Algoma Power Inc. Billing and Collecting 2015</v>
          </cell>
          <cell r="D1043" t="str">
            <v>Algoma Power Inc.</v>
          </cell>
          <cell r="E1043" t="str">
            <v>Billing and Collecting</v>
          </cell>
          <cell r="F1043">
            <v>973757.56</v>
          </cell>
        </row>
        <row r="1044">
          <cell r="C1044" t="str">
            <v>Algoma Power Inc. Community Relations 2015</v>
          </cell>
          <cell r="D1044" t="str">
            <v>Algoma Power Inc.</v>
          </cell>
          <cell r="E1044" t="str">
            <v>Community Relations</v>
          </cell>
          <cell r="F1044">
            <v>31748.080000000002</v>
          </cell>
        </row>
        <row r="1045">
          <cell r="C1045" t="str">
            <v>Algoma Power Inc. Distribution Expenses - Operation 2015</v>
          </cell>
          <cell r="D1045" t="str">
            <v>Algoma Power Inc.</v>
          </cell>
          <cell r="E1045" t="str">
            <v>Distribution Expenses - Operation</v>
          </cell>
          <cell r="F1045">
            <v>1515697.85</v>
          </cell>
        </row>
        <row r="1046">
          <cell r="C1046" t="str">
            <v>Algoma Power Inc. Distribution Expenses – Maintenance 2015</v>
          </cell>
          <cell r="D1046" t="str">
            <v>Algoma Power Inc.</v>
          </cell>
          <cell r="E1046" t="str">
            <v>Distribution Expenses – Maintenance</v>
          </cell>
          <cell r="F1046">
            <v>4175262.76</v>
          </cell>
        </row>
        <row r="1047">
          <cell r="C1047" t="str">
            <v>Algoma Power Inc. Other Expenses 2015</v>
          </cell>
          <cell r="D1047" t="str">
            <v>Algoma Power Inc.</v>
          </cell>
          <cell r="E1047" t="str">
            <v>Other Expenses</v>
          </cell>
          <cell r="F1047">
            <v>0</v>
          </cell>
        </row>
        <row r="1048">
          <cell r="C1048" t="str">
            <v>Atikokan Hydro Inc. Administrative and General Expenses 2015</v>
          </cell>
          <cell r="D1048" t="str">
            <v>Atikokan Hydro Inc.</v>
          </cell>
          <cell r="E1048" t="str">
            <v>Administrative and General Expenses</v>
          </cell>
          <cell r="F1048">
            <v>349503.39</v>
          </cell>
        </row>
        <row r="1049">
          <cell r="C1049" t="str">
            <v>Atikokan Hydro Inc. Administrative and General Expenses - Leap 2015</v>
          </cell>
          <cell r="D1049" t="str">
            <v>Atikokan Hydro Inc.</v>
          </cell>
          <cell r="E1049" t="str">
            <v>Administrative and General Expenses - Leap</v>
          </cell>
          <cell r="F1049">
            <v>0</v>
          </cell>
        </row>
        <row r="1050">
          <cell r="C1050" t="str">
            <v>Atikokan Hydro Inc. Billing and Collecting 2015</v>
          </cell>
          <cell r="D1050" t="str">
            <v>Atikokan Hydro Inc.</v>
          </cell>
          <cell r="E1050" t="str">
            <v>Billing and Collecting</v>
          </cell>
          <cell r="F1050">
            <v>165003.13</v>
          </cell>
        </row>
        <row r="1051">
          <cell r="C1051" t="str">
            <v>Atikokan Hydro Inc. Community Relations 2015</v>
          </cell>
          <cell r="D1051" t="str">
            <v>Atikokan Hydro Inc.</v>
          </cell>
          <cell r="E1051" t="str">
            <v>Community Relations</v>
          </cell>
          <cell r="F1051">
            <v>0</v>
          </cell>
        </row>
        <row r="1052">
          <cell r="C1052" t="str">
            <v>Atikokan Hydro Inc. Distribution Expenses - Operation 2015</v>
          </cell>
          <cell r="D1052" t="str">
            <v>Atikokan Hydro Inc.</v>
          </cell>
          <cell r="E1052" t="str">
            <v>Distribution Expenses - Operation</v>
          </cell>
          <cell r="F1052">
            <v>262874.93</v>
          </cell>
        </row>
        <row r="1053">
          <cell r="C1053" t="str">
            <v>Atikokan Hydro Inc. Distribution Expenses – Maintenance 2015</v>
          </cell>
          <cell r="D1053" t="str">
            <v>Atikokan Hydro Inc.</v>
          </cell>
          <cell r="E1053" t="str">
            <v>Distribution Expenses – Maintenance</v>
          </cell>
          <cell r="F1053">
            <v>49620.49</v>
          </cell>
        </row>
        <row r="1054">
          <cell r="C1054" t="str">
            <v>Atikokan Hydro Inc. Other Expenses 2015</v>
          </cell>
          <cell r="D1054" t="str">
            <v>Atikokan Hydro Inc.</v>
          </cell>
          <cell r="E1054" t="str">
            <v>Other Expenses</v>
          </cell>
          <cell r="F1054">
            <v>0</v>
          </cell>
        </row>
        <row r="1055">
          <cell r="C1055" t="str">
            <v>Bluewater Power Distribution Corporation Administrative and General Expenses 2015</v>
          </cell>
          <cell r="D1055" t="str">
            <v>Bluewater Power Distribution Corporation</v>
          </cell>
          <cell r="E1055" t="str">
            <v>Administrative and General Expenses</v>
          </cell>
          <cell r="F1055">
            <v>5803849</v>
          </cell>
        </row>
        <row r="1056">
          <cell r="C1056" t="str">
            <v>Bluewater Power Distribution Corporation Administrative and General Expenses - Leap 2015</v>
          </cell>
          <cell r="D1056" t="str">
            <v>Bluewater Power Distribution Corporation</v>
          </cell>
          <cell r="E1056" t="str">
            <v>Administrative and General Expenses - Leap</v>
          </cell>
          <cell r="F1056">
            <v>24848</v>
          </cell>
        </row>
        <row r="1057">
          <cell r="C1057" t="str">
            <v>Bluewater Power Distribution Corporation Billing and Collecting 2015</v>
          </cell>
          <cell r="D1057" t="str">
            <v>Bluewater Power Distribution Corporation</v>
          </cell>
          <cell r="E1057" t="str">
            <v>Billing and Collecting</v>
          </cell>
          <cell r="F1057">
            <v>2006891</v>
          </cell>
        </row>
        <row r="1058">
          <cell r="C1058" t="str">
            <v>Bluewater Power Distribution Corporation Community Relations 2015</v>
          </cell>
          <cell r="D1058" t="str">
            <v>Bluewater Power Distribution Corporation</v>
          </cell>
          <cell r="E1058" t="str">
            <v>Community Relations</v>
          </cell>
          <cell r="F1058">
            <v>228806</v>
          </cell>
        </row>
        <row r="1059">
          <cell r="C1059" t="str">
            <v>Bluewater Power Distribution Corporation Distribution Expenses - Operation 2015</v>
          </cell>
          <cell r="D1059" t="str">
            <v>Bluewater Power Distribution Corporation</v>
          </cell>
          <cell r="E1059" t="str">
            <v>Distribution Expenses - Operation</v>
          </cell>
          <cell r="F1059">
            <v>3619461</v>
          </cell>
        </row>
        <row r="1060">
          <cell r="C1060" t="str">
            <v>Bluewater Power Distribution Corporation Distribution Expenses – Maintenance 2015</v>
          </cell>
          <cell r="D1060" t="str">
            <v>Bluewater Power Distribution Corporation</v>
          </cell>
          <cell r="E1060" t="str">
            <v>Distribution Expenses – Maintenance</v>
          </cell>
          <cell r="F1060">
            <v>98269</v>
          </cell>
        </row>
        <row r="1061">
          <cell r="C1061" t="str">
            <v>Bluewater Power Distribution Corporation Other Expenses 2015</v>
          </cell>
          <cell r="D1061" t="str">
            <v>Bluewater Power Distribution Corporation</v>
          </cell>
          <cell r="E1061" t="str">
            <v>Other Expenses</v>
          </cell>
          <cell r="F1061">
            <v>0</v>
          </cell>
        </row>
        <row r="1062">
          <cell r="C1062" t="str">
            <v>Brant County Power Inc. Administrative and General Expenses 2015</v>
          </cell>
          <cell r="D1062" t="str">
            <v>Brant County Power Inc.</v>
          </cell>
          <cell r="E1062" t="str">
            <v>Administrative and General Expenses</v>
          </cell>
          <cell r="F1062">
            <v>1334020.29</v>
          </cell>
        </row>
        <row r="1063">
          <cell r="C1063" t="str">
            <v>Brant County Power Inc. Administrative and General Expenses - Leap 2015</v>
          </cell>
          <cell r="D1063" t="str">
            <v>Brant County Power Inc.</v>
          </cell>
          <cell r="E1063" t="str">
            <v>Administrative and General Expenses - Leap</v>
          </cell>
          <cell r="F1063">
            <v>0</v>
          </cell>
        </row>
        <row r="1064">
          <cell r="C1064" t="str">
            <v>Brant County Power Inc. Billing and Collecting 2015</v>
          </cell>
          <cell r="D1064" t="str">
            <v>Brant County Power Inc.</v>
          </cell>
          <cell r="E1064" t="str">
            <v>Billing and Collecting</v>
          </cell>
          <cell r="F1064">
            <v>968436.15</v>
          </cell>
        </row>
        <row r="1065">
          <cell r="C1065" t="str">
            <v>Brant County Power Inc. Community Relations 2015</v>
          </cell>
          <cell r="D1065" t="str">
            <v>Brant County Power Inc.</v>
          </cell>
          <cell r="E1065" t="str">
            <v>Community Relations</v>
          </cell>
          <cell r="F1065">
            <v>133583.98000000001</v>
          </cell>
        </row>
        <row r="1066">
          <cell r="C1066" t="str">
            <v>Brant County Power Inc. Distribution Expenses - Operation 2015</v>
          </cell>
          <cell r="D1066" t="str">
            <v>Brant County Power Inc.</v>
          </cell>
          <cell r="E1066" t="str">
            <v>Distribution Expenses - Operation</v>
          </cell>
          <cell r="F1066">
            <v>685095.96</v>
          </cell>
        </row>
        <row r="1067">
          <cell r="C1067" t="str">
            <v>Brant County Power Inc. Distribution Expenses – Maintenance 2015</v>
          </cell>
          <cell r="D1067" t="str">
            <v>Brant County Power Inc.</v>
          </cell>
          <cell r="E1067" t="str">
            <v>Distribution Expenses – Maintenance</v>
          </cell>
          <cell r="F1067">
            <v>930927.84</v>
          </cell>
        </row>
        <row r="1068">
          <cell r="C1068" t="str">
            <v>Brant County Power Inc. Other Expenses 2015</v>
          </cell>
          <cell r="D1068" t="str">
            <v>Brant County Power Inc.</v>
          </cell>
          <cell r="E1068" t="str">
            <v>Other Expenses</v>
          </cell>
          <cell r="F1068">
            <v>0</v>
          </cell>
        </row>
        <row r="1069">
          <cell r="C1069" t="str">
            <v>Brantford Power Inc. Administrative and General Expenses 2015</v>
          </cell>
          <cell r="D1069" t="str">
            <v>Brantford Power Inc.</v>
          </cell>
          <cell r="E1069" t="str">
            <v>Administrative and General Expenses</v>
          </cell>
          <cell r="F1069">
            <v>2999741.06</v>
          </cell>
        </row>
        <row r="1070">
          <cell r="C1070" t="str">
            <v>Brantford Power Inc. Administrative and General Expenses - Leap 2015</v>
          </cell>
          <cell r="D1070" t="str">
            <v>Brantford Power Inc.</v>
          </cell>
          <cell r="E1070" t="str">
            <v>Administrative and General Expenses - Leap</v>
          </cell>
          <cell r="F1070">
            <v>0</v>
          </cell>
        </row>
        <row r="1071">
          <cell r="C1071" t="str">
            <v>Brantford Power Inc. Billing and Collecting 2015</v>
          </cell>
          <cell r="D1071" t="str">
            <v>Brantford Power Inc.</v>
          </cell>
          <cell r="E1071" t="str">
            <v>Billing and Collecting</v>
          </cell>
          <cell r="F1071">
            <v>2872825.62</v>
          </cell>
        </row>
        <row r="1072">
          <cell r="C1072" t="str">
            <v>Brantford Power Inc. Community Relations 2015</v>
          </cell>
          <cell r="D1072" t="str">
            <v>Brantford Power Inc.</v>
          </cell>
          <cell r="E1072" t="str">
            <v>Community Relations</v>
          </cell>
          <cell r="F1072">
            <v>10278.700000000001</v>
          </cell>
        </row>
        <row r="1073">
          <cell r="C1073" t="str">
            <v>Brantford Power Inc. Distribution Expenses - Operation 2015</v>
          </cell>
          <cell r="D1073" t="str">
            <v>Brantford Power Inc.</v>
          </cell>
          <cell r="E1073" t="str">
            <v>Distribution Expenses - Operation</v>
          </cell>
          <cell r="F1073">
            <v>1569559.26</v>
          </cell>
        </row>
        <row r="1074">
          <cell r="C1074" t="str">
            <v>Brantford Power Inc. Distribution Expenses – Maintenance 2015</v>
          </cell>
          <cell r="D1074" t="str">
            <v>Brantford Power Inc.</v>
          </cell>
          <cell r="E1074" t="str">
            <v>Distribution Expenses – Maintenance</v>
          </cell>
          <cell r="F1074">
            <v>1668155.21</v>
          </cell>
        </row>
        <row r="1075">
          <cell r="C1075" t="str">
            <v>Brantford Power Inc. Other Expenses 2015</v>
          </cell>
          <cell r="D1075" t="str">
            <v>Brantford Power Inc.</v>
          </cell>
          <cell r="E1075" t="str">
            <v>Other Expenses</v>
          </cell>
          <cell r="F1075">
            <v>0</v>
          </cell>
        </row>
        <row r="1076">
          <cell r="C1076" t="str">
            <v>Burlington Hydro Inc. Administrative and General Expenses 2015</v>
          </cell>
          <cell r="D1076" t="str">
            <v>Burlington Hydro Inc.</v>
          </cell>
          <cell r="E1076" t="str">
            <v>Administrative and General Expenses</v>
          </cell>
          <cell r="F1076">
            <v>6072470.5999999996</v>
          </cell>
        </row>
        <row r="1077">
          <cell r="C1077" t="str">
            <v>Burlington Hydro Inc. Administrative and General Expenses - Leap 2015</v>
          </cell>
          <cell r="D1077" t="str">
            <v>Burlington Hydro Inc.</v>
          </cell>
          <cell r="E1077" t="str">
            <v>Administrative and General Expenses - Leap</v>
          </cell>
          <cell r="F1077">
            <v>74278.740000000005</v>
          </cell>
        </row>
        <row r="1078">
          <cell r="C1078" t="str">
            <v>Burlington Hydro Inc. Billing and Collecting 2015</v>
          </cell>
          <cell r="D1078" t="str">
            <v>Burlington Hydro Inc.</v>
          </cell>
          <cell r="E1078" t="str">
            <v>Billing and Collecting</v>
          </cell>
          <cell r="F1078">
            <v>2356795.14</v>
          </cell>
        </row>
        <row r="1079">
          <cell r="C1079" t="str">
            <v>Burlington Hydro Inc. Community Relations 2015</v>
          </cell>
          <cell r="D1079" t="str">
            <v>Burlington Hydro Inc.</v>
          </cell>
          <cell r="E1079" t="str">
            <v>Community Relations</v>
          </cell>
          <cell r="F1079">
            <v>10205</v>
          </cell>
        </row>
        <row r="1080">
          <cell r="C1080" t="str">
            <v>Burlington Hydro Inc. Distribution Expenses - Operation 2015</v>
          </cell>
          <cell r="D1080" t="str">
            <v>Burlington Hydro Inc.</v>
          </cell>
          <cell r="E1080" t="str">
            <v>Distribution Expenses - Operation</v>
          </cell>
          <cell r="F1080">
            <v>6119956.96</v>
          </cell>
        </row>
        <row r="1081">
          <cell r="C1081" t="str">
            <v>Burlington Hydro Inc. Distribution Expenses – Maintenance 2015</v>
          </cell>
          <cell r="D1081" t="str">
            <v>Burlington Hydro Inc.</v>
          </cell>
          <cell r="E1081" t="str">
            <v>Distribution Expenses – Maintenance</v>
          </cell>
          <cell r="F1081">
            <v>2609625.9700000002</v>
          </cell>
        </row>
        <row r="1082">
          <cell r="C1082" t="str">
            <v>Burlington Hydro Inc. Other Expenses 2015</v>
          </cell>
          <cell r="D1082" t="str">
            <v>Burlington Hydro Inc.</v>
          </cell>
          <cell r="E1082" t="str">
            <v>Other Expenses</v>
          </cell>
          <cell r="F1082">
            <v>0</v>
          </cell>
        </row>
        <row r="1083">
          <cell r="C1083" t="str">
            <v>Canadian Niagara Power Inc. Administrative and General Expenses 2015</v>
          </cell>
          <cell r="D1083" t="str">
            <v>Canadian Niagara Power Inc.</v>
          </cell>
          <cell r="E1083" t="str">
            <v>Administrative and General Expenses</v>
          </cell>
          <cell r="F1083">
            <v>3907842.54</v>
          </cell>
        </row>
        <row r="1084">
          <cell r="C1084" t="str">
            <v>Canadian Niagara Power Inc. Administrative and General Expenses - Leap 2015</v>
          </cell>
          <cell r="D1084" t="str">
            <v>Canadian Niagara Power Inc.</v>
          </cell>
          <cell r="E1084" t="str">
            <v>Administrative and General Expenses - Leap</v>
          </cell>
          <cell r="F1084">
            <v>24238.58</v>
          </cell>
        </row>
        <row r="1085">
          <cell r="C1085" t="str">
            <v>Canadian Niagara Power Inc. Billing and Collecting 2015</v>
          </cell>
          <cell r="D1085" t="str">
            <v>Canadian Niagara Power Inc.</v>
          </cell>
          <cell r="E1085" t="str">
            <v>Billing and Collecting</v>
          </cell>
          <cell r="F1085">
            <v>1768363.18</v>
          </cell>
        </row>
        <row r="1086">
          <cell r="C1086" t="str">
            <v>Canadian Niagara Power Inc. Community Relations 2015</v>
          </cell>
          <cell r="D1086" t="str">
            <v>Canadian Niagara Power Inc.</v>
          </cell>
          <cell r="E1086" t="str">
            <v>Community Relations</v>
          </cell>
          <cell r="F1086">
            <v>14502.81</v>
          </cell>
        </row>
        <row r="1087">
          <cell r="C1087" t="str">
            <v>Canadian Niagara Power Inc. Distribution Expenses - Operation 2015</v>
          </cell>
          <cell r="D1087" t="str">
            <v>Canadian Niagara Power Inc.</v>
          </cell>
          <cell r="E1087" t="str">
            <v>Distribution Expenses - Operation</v>
          </cell>
          <cell r="F1087">
            <v>1726743.85</v>
          </cell>
        </row>
        <row r="1088">
          <cell r="C1088" t="str">
            <v>Canadian Niagara Power Inc. Distribution Expenses – Maintenance 2015</v>
          </cell>
          <cell r="D1088" t="str">
            <v>Canadian Niagara Power Inc.</v>
          </cell>
          <cell r="E1088" t="str">
            <v>Distribution Expenses – Maintenance</v>
          </cell>
          <cell r="F1088">
            <v>1893749.45</v>
          </cell>
        </row>
        <row r="1089">
          <cell r="C1089" t="str">
            <v>Canadian Niagara Power Inc. Other Expenses 2015</v>
          </cell>
          <cell r="D1089" t="str">
            <v>Canadian Niagara Power Inc.</v>
          </cell>
          <cell r="E1089" t="str">
            <v>Other Expenses</v>
          </cell>
          <cell r="F1089">
            <v>0</v>
          </cell>
        </row>
        <row r="1090">
          <cell r="C1090" t="str">
            <v>Centre Wellington Hydro Ltd. Administrative and General Expenses 2015</v>
          </cell>
          <cell r="D1090" t="str">
            <v>Centre Wellington Hydro Ltd.</v>
          </cell>
          <cell r="E1090" t="str">
            <v>Administrative and General Expenses</v>
          </cell>
          <cell r="F1090">
            <v>973253.81</v>
          </cell>
        </row>
        <row r="1091">
          <cell r="C1091" t="str">
            <v>Centre Wellington Hydro Ltd. Administrative and General Expenses - Leap 2015</v>
          </cell>
          <cell r="D1091" t="str">
            <v>Centre Wellington Hydro Ltd.</v>
          </cell>
          <cell r="E1091" t="str">
            <v>Administrative and General Expenses - Leap</v>
          </cell>
          <cell r="F1091">
            <v>0</v>
          </cell>
        </row>
        <row r="1092">
          <cell r="C1092" t="str">
            <v>Centre Wellington Hydro Ltd. Billing and Collecting 2015</v>
          </cell>
          <cell r="D1092" t="str">
            <v>Centre Wellington Hydro Ltd.</v>
          </cell>
          <cell r="E1092" t="str">
            <v>Billing and Collecting</v>
          </cell>
          <cell r="F1092">
            <v>437447.56</v>
          </cell>
        </row>
        <row r="1093">
          <cell r="C1093" t="str">
            <v>Centre Wellington Hydro Ltd. Community Relations 2015</v>
          </cell>
          <cell r="D1093" t="str">
            <v>Centre Wellington Hydro Ltd.</v>
          </cell>
          <cell r="E1093" t="str">
            <v>Community Relations</v>
          </cell>
          <cell r="F1093">
            <v>35494.31</v>
          </cell>
        </row>
        <row r="1094">
          <cell r="C1094" t="str">
            <v>Centre Wellington Hydro Ltd. Distribution Expenses - Operation 2015</v>
          </cell>
          <cell r="D1094" t="str">
            <v>Centre Wellington Hydro Ltd.</v>
          </cell>
          <cell r="E1094" t="str">
            <v>Distribution Expenses - Operation</v>
          </cell>
          <cell r="F1094">
            <v>293304.69</v>
          </cell>
        </row>
        <row r="1095">
          <cell r="C1095" t="str">
            <v>Centre Wellington Hydro Ltd. Distribution Expenses – Maintenance 2015</v>
          </cell>
          <cell r="D1095" t="str">
            <v>Centre Wellington Hydro Ltd.</v>
          </cell>
          <cell r="E1095" t="str">
            <v>Distribution Expenses – Maintenance</v>
          </cell>
          <cell r="F1095">
            <v>283489.39</v>
          </cell>
        </row>
        <row r="1096">
          <cell r="C1096" t="str">
            <v>Centre Wellington Hydro Ltd. Other Expenses 2015</v>
          </cell>
          <cell r="D1096" t="str">
            <v>Centre Wellington Hydro Ltd.</v>
          </cell>
          <cell r="E1096" t="str">
            <v>Other Expenses</v>
          </cell>
          <cell r="F1096">
            <v>0</v>
          </cell>
        </row>
        <row r="1097">
          <cell r="C1097" t="str">
            <v>Chapleau Public Utilities Corporation Administrative and General Expenses 2015</v>
          </cell>
          <cell r="D1097" t="str">
            <v>Chapleau Public Utilities Corporation</v>
          </cell>
          <cell r="E1097" t="str">
            <v>Administrative and General Expenses</v>
          </cell>
          <cell r="F1097">
            <v>383438.49</v>
          </cell>
        </row>
        <row r="1098">
          <cell r="C1098" t="str">
            <v>Chapleau Public Utilities Corporation Administrative and General Expenses - Leap 2015</v>
          </cell>
          <cell r="D1098" t="str">
            <v>Chapleau Public Utilities Corporation</v>
          </cell>
          <cell r="E1098" t="str">
            <v>Administrative and General Expenses - Leap</v>
          </cell>
          <cell r="F1098">
            <v>0</v>
          </cell>
        </row>
        <row r="1099">
          <cell r="C1099" t="str">
            <v>Chapleau Public Utilities Corporation Billing and Collecting 2015</v>
          </cell>
          <cell r="D1099" t="str">
            <v>Chapleau Public Utilities Corporation</v>
          </cell>
          <cell r="E1099" t="str">
            <v>Billing and Collecting</v>
          </cell>
          <cell r="F1099">
            <v>135609.24</v>
          </cell>
        </row>
        <row r="1100">
          <cell r="C1100" t="str">
            <v>Chapleau Public Utilities Corporation Community Relations 2015</v>
          </cell>
          <cell r="D1100" t="str">
            <v>Chapleau Public Utilities Corporation</v>
          </cell>
          <cell r="E1100" t="str">
            <v>Community Relations</v>
          </cell>
          <cell r="F1100">
            <v>415</v>
          </cell>
        </row>
        <row r="1101">
          <cell r="C1101" t="str">
            <v>Chapleau Public Utilities Corporation Distribution Expenses - Operation 2015</v>
          </cell>
          <cell r="D1101" t="str">
            <v>Chapleau Public Utilities Corporation</v>
          </cell>
          <cell r="E1101" t="str">
            <v>Distribution Expenses - Operation</v>
          </cell>
          <cell r="F1101">
            <v>223210.54</v>
          </cell>
        </row>
        <row r="1102">
          <cell r="C1102" t="str">
            <v>Chapleau Public Utilities Corporation Distribution Expenses – Maintenance 2015</v>
          </cell>
          <cell r="D1102" t="str">
            <v>Chapleau Public Utilities Corporation</v>
          </cell>
          <cell r="E1102" t="str">
            <v>Distribution Expenses – Maintenance</v>
          </cell>
          <cell r="F1102">
            <v>0</v>
          </cell>
        </row>
        <row r="1103">
          <cell r="C1103" t="str">
            <v>Chapleau Public Utilities Corporation Other Expenses 2015</v>
          </cell>
          <cell r="D1103" t="str">
            <v>Chapleau Public Utilities Corporation</v>
          </cell>
          <cell r="E1103" t="str">
            <v>Other Expenses</v>
          </cell>
          <cell r="F1103">
            <v>0</v>
          </cell>
        </row>
        <row r="1104">
          <cell r="C1104" t="str">
            <v>Cooperative Hydro Embrun Inc. Administrative and General Expenses 2015</v>
          </cell>
          <cell r="D1104" t="str">
            <v>Cooperative Hydro Embrun Inc.</v>
          </cell>
          <cell r="E1104" t="str">
            <v>Administrative and General Expenses</v>
          </cell>
          <cell r="F1104">
            <v>319703.08</v>
          </cell>
        </row>
        <row r="1105">
          <cell r="C1105" t="str">
            <v>Cooperative Hydro Embrun Inc. Administrative and General Expenses - Leap 2015</v>
          </cell>
          <cell r="D1105" t="str">
            <v>Cooperative Hydro Embrun Inc.</v>
          </cell>
          <cell r="E1105" t="str">
            <v>Administrative and General Expenses - Leap</v>
          </cell>
          <cell r="F1105">
            <v>5480</v>
          </cell>
        </row>
        <row r="1106">
          <cell r="C1106" t="str">
            <v>Cooperative Hydro Embrun Inc. Billing and Collecting 2015</v>
          </cell>
          <cell r="D1106" t="str">
            <v>Cooperative Hydro Embrun Inc.</v>
          </cell>
          <cell r="E1106" t="str">
            <v>Billing and Collecting</v>
          </cell>
          <cell r="F1106">
            <v>166890.57999999999</v>
          </cell>
        </row>
        <row r="1107">
          <cell r="C1107" t="str">
            <v>Cooperative Hydro Embrun Inc. Community Relations 2015</v>
          </cell>
          <cell r="D1107" t="str">
            <v>Cooperative Hydro Embrun Inc.</v>
          </cell>
          <cell r="E1107" t="str">
            <v>Community Relations</v>
          </cell>
          <cell r="F1107">
            <v>6981.61</v>
          </cell>
        </row>
        <row r="1108">
          <cell r="C1108" t="str">
            <v>Cooperative Hydro Embrun Inc. Distribution Expenses - Operation 2015</v>
          </cell>
          <cell r="D1108" t="str">
            <v>Cooperative Hydro Embrun Inc.</v>
          </cell>
          <cell r="E1108" t="str">
            <v>Distribution Expenses - Operation</v>
          </cell>
          <cell r="F1108">
            <v>28850.98</v>
          </cell>
        </row>
        <row r="1109">
          <cell r="C1109" t="str">
            <v>Cooperative Hydro Embrun Inc. Distribution Expenses – Maintenance 2015</v>
          </cell>
          <cell r="D1109" t="str">
            <v>Cooperative Hydro Embrun Inc.</v>
          </cell>
          <cell r="E1109" t="str">
            <v>Distribution Expenses – Maintenance</v>
          </cell>
          <cell r="F1109">
            <v>44654.86</v>
          </cell>
        </row>
        <row r="1110">
          <cell r="C1110" t="str">
            <v>Cooperative Hydro Embrun Inc. Other Expenses 2015</v>
          </cell>
          <cell r="D1110" t="str">
            <v>Cooperative Hydro Embrun Inc.</v>
          </cell>
          <cell r="E1110" t="str">
            <v>Other Expenses</v>
          </cell>
          <cell r="F1110">
            <v>0</v>
          </cell>
        </row>
        <row r="1111">
          <cell r="C1111" t="str">
            <v>E.L.K. Energy Inc. Administrative and General Expenses 2015</v>
          </cell>
          <cell r="D1111" t="str">
            <v>E.L.K. Energy Inc.</v>
          </cell>
          <cell r="E1111" t="str">
            <v>Administrative and General Expenses</v>
          </cell>
          <cell r="F1111">
            <v>823598.82</v>
          </cell>
        </row>
        <row r="1112">
          <cell r="C1112" t="str">
            <v>E.L.K. Energy Inc. Administrative and General Expenses - Leap 2015</v>
          </cell>
          <cell r="D1112" t="str">
            <v>E.L.K. Energy Inc.</v>
          </cell>
          <cell r="E1112" t="str">
            <v>Administrative and General Expenses - Leap</v>
          </cell>
          <cell r="F1112">
            <v>0</v>
          </cell>
        </row>
        <row r="1113">
          <cell r="C1113" t="str">
            <v>E.L.K. Energy Inc. Billing and Collecting 2015</v>
          </cell>
          <cell r="D1113" t="str">
            <v>E.L.K. Energy Inc.</v>
          </cell>
          <cell r="E1113" t="str">
            <v>Billing and Collecting</v>
          </cell>
          <cell r="F1113">
            <v>587254.82999999996</v>
          </cell>
        </row>
        <row r="1114">
          <cell r="C1114" t="str">
            <v>E.L.K. Energy Inc. Community Relations 2015</v>
          </cell>
          <cell r="D1114" t="str">
            <v>E.L.K. Energy Inc.</v>
          </cell>
          <cell r="E1114" t="str">
            <v>Community Relations</v>
          </cell>
          <cell r="F1114">
            <v>5267.29</v>
          </cell>
        </row>
        <row r="1115">
          <cell r="C1115" t="str">
            <v>E.L.K. Energy Inc. Distribution Expenses - Operation 2015</v>
          </cell>
          <cell r="D1115" t="str">
            <v>E.L.K. Energy Inc.</v>
          </cell>
          <cell r="E1115" t="str">
            <v>Distribution Expenses - Operation</v>
          </cell>
          <cell r="F1115">
            <v>260054.96</v>
          </cell>
        </row>
        <row r="1116">
          <cell r="C1116" t="str">
            <v>E.L.K. Energy Inc. Distribution Expenses – Maintenance 2015</v>
          </cell>
          <cell r="D1116" t="str">
            <v>E.L.K. Energy Inc.</v>
          </cell>
          <cell r="E1116" t="str">
            <v>Distribution Expenses – Maintenance</v>
          </cell>
          <cell r="F1116">
            <v>546411.21</v>
          </cell>
        </row>
        <row r="1117">
          <cell r="C1117" t="str">
            <v>E.L.K. Energy Inc. Other Expenses 2015</v>
          </cell>
          <cell r="D1117" t="str">
            <v>E.L.K. Energy Inc.</v>
          </cell>
          <cell r="E1117" t="str">
            <v>Other Expenses</v>
          </cell>
          <cell r="F1117">
            <v>0</v>
          </cell>
        </row>
        <row r="1118">
          <cell r="C1118" t="str">
            <v>ENWIN Utilities Ltd. Administrative and General Expenses 2015</v>
          </cell>
          <cell r="D1118" t="str">
            <v>ENWIN Utilities Ltd.</v>
          </cell>
          <cell r="E1118" t="str">
            <v>Administrative and General Expenses</v>
          </cell>
          <cell r="F1118">
            <v>19294559.6752294</v>
          </cell>
        </row>
        <row r="1119">
          <cell r="C1119" t="str">
            <v>ENWIN Utilities Ltd. Administrative and General Expenses - Leap 2015</v>
          </cell>
          <cell r="D1119" t="str">
            <v>ENWIN Utilities Ltd.</v>
          </cell>
          <cell r="E1119" t="str">
            <v>Administrative and General Expenses - Leap</v>
          </cell>
          <cell r="F1119">
            <v>56760</v>
          </cell>
        </row>
        <row r="1120">
          <cell r="C1120" t="str">
            <v>ENWIN Utilities Ltd. Billing and Collecting 2015</v>
          </cell>
          <cell r="D1120" t="str">
            <v>ENWIN Utilities Ltd.</v>
          </cell>
          <cell r="E1120" t="str">
            <v>Billing and Collecting</v>
          </cell>
          <cell r="F1120">
            <v>1559074.87</v>
          </cell>
        </row>
        <row r="1121">
          <cell r="C1121" t="str">
            <v>ENWIN Utilities Ltd. Community Relations 2015</v>
          </cell>
          <cell r="D1121" t="str">
            <v>ENWIN Utilities Ltd.</v>
          </cell>
          <cell r="E1121" t="str">
            <v>Community Relations</v>
          </cell>
          <cell r="F1121">
            <v>61327.12</v>
          </cell>
        </row>
        <row r="1122">
          <cell r="C1122" t="str">
            <v>ENWIN Utilities Ltd. Distribution Expenses - Operation 2015</v>
          </cell>
          <cell r="D1122" t="str">
            <v>ENWIN Utilities Ltd.</v>
          </cell>
          <cell r="E1122" t="str">
            <v>Distribution Expenses - Operation</v>
          </cell>
          <cell r="F1122">
            <v>2174360.66</v>
          </cell>
        </row>
        <row r="1123">
          <cell r="C1123" t="str">
            <v>ENWIN Utilities Ltd. Distribution Expenses – Maintenance 2015</v>
          </cell>
          <cell r="D1123" t="str">
            <v>ENWIN Utilities Ltd.</v>
          </cell>
          <cell r="E1123" t="str">
            <v>Distribution Expenses – Maintenance</v>
          </cell>
          <cell r="F1123">
            <v>1989658.6</v>
          </cell>
        </row>
        <row r="1124">
          <cell r="C1124" t="str">
            <v>ENWIN Utilities Ltd. Other Expenses 2015</v>
          </cell>
          <cell r="D1124" t="str">
            <v>ENWIN Utilities Ltd.</v>
          </cell>
          <cell r="E1124" t="str">
            <v>Other Expenses</v>
          </cell>
          <cell r="F1124">
            <v>0</v>
          </cell>
        </row>
        <row r="1125">
          <cell r="C1125" t="str">
            <v>EPCOR Electricity Distribution Ontario Inc. Administrative and General Expenses 2015</v>
          </cell>
          <cell r="D1125" t="str">
            <v>EPCOR Electricity Distribution Ontario Inc.</v>
          </cell>
          <cell r="E1125" t="str">
            <v>Administrative and General Expenses</v>
          </cell>
          <cell r="F1125">
            <v>1412126.02</v>
          </cell>
        </row>
        <row r="1126">
          <cell r="C1126" t="str">
            <v>EPCOR Electricity Distribution Ontario Inc. Administrative and General Expenses - Leap 2015</v>
          </cell>
          <cell r="D1126" t="str">
            <v>EPCOR Electricity Distribution Ontario Inc.</v>
          </cell>
          <cell r="E1126" t="str">
            <v>Administrative and General Expenses - Leap</v>
          </cell>
          <cell r="F1126">
            <v>7725</v>
          </cell>
        </row>
        <row r="1127">
          <cell r="C1127" t="str">
            <v>EPCOR Electricity Distribution Ontario Inc. Billing and Collecting 2015</v>
          </cell>
          <cell r="D1127" t="str">
            <v>EPCOR Electricity Distribution Ontario Inc.</v>
          </cell>
          <cell r="E1127" t="str">
            <v>Billing and Collecting</v>
          </cell>
          <cell r="F1127">
            <v>809917.45</v>
          </cell>
        </row>
        <row r="1128">
          <cell r="C1128" t="str">
            <v>EPCOR Electricity Distribution Ontario Inc. Community Relations 2015</v>
          </cell>
          <cell r="D1128" t="str">
            <v>EPCOR Electricity Distribution Ontario Inc.</v>
          </cell>
          <cell r="E1128" t="str">
            <v>Community Relations</v>
          </cell>
          <cell r="F1128">
            <v>161767.29999999999</v>
          </cell>
        </row>
        <row r="1129">
          <cell r="C1129" t="str">
            <v>EPCOR Electricity Distribution Ontario Inc. Distribution Expenses - Operation 2015</v>
          </cell>
          <cell r="D1129" t="str">
            <v>EPCOR Electricity Distribution Ontario Inc.</v>
          </cell>
          <cell r="E1129" t="str">
            <v>Distribution Expenses - Operation</v>
          </cell>
          <cell r="F1129">
            <v>706743.03</v>
          </cell>
        </row>
        <row r="1130">
          <cell r="C1130" t="str">
            <v>EPCOR Electricity Distribution Ontario Inc. Distribution Expenses – Maintenance 2015</v>
          </cell>
          <cell r="D1130" t="str">
            <v>EPCOR Electricity Distribution Ontario Inc.</v>
          </cell>
          <cell r="E1130" t="str">
            <v>Distribution Expenses – Maintenance</v>
          </cell>
          <cell r="F1130">
            <v>1462369.53</v>
          </cell>
        </row>
        <row r="1131">
          <cell r="C1131" t="str">
            <v>EPCOR Electricity Distribution Ontario Inc. Other Expenses 2015</v>
          </cell>
          <cell r="D1131" t="str">
            <v>EPCOR Electricity Distribution Ontario Inc.</v>
          </cell>
          <cell r="E1131" t="str">
            <v>Other Expenses</v>
          </cell>
          <cell r="F1131">
            <v>0</v>
          </cell>
        </row>
        <row r="1132">
          <cell r="C1132" t="str">
            <v>ERTH Power Corporation Administrative and General Expenses 2015</v>
          </cell>
          <cell r="D1132" t="str">
            <v>ERTH Power Corporation</v>
          </cell>
          <cell r="E1132" t="str">
            <v>Administrative and General Expenses</v>
          </cell>
          <cell r="F1132">
            <v>3639091.15</v>
          </cell>
        </row>
        <row r="1133">
          <cell r="C1133" t="str">
            <v>ERTH Power Corporation Administrative and General Expenses - Leap 2015</v>
          </cell>
          <cell r="D1133" t="str">
            <v>ERTH Power Corporation</v>
          </cell>
          <cell r="E1133" t="str">
            <v>Administrative and General Expenses - Leap</v>
          </cell>
          <cell r="F1133">
            <v>11825</v>
          </cell>
        </row>
        <row r="1134">
          <cell r="C1134" t="str">
            <v>ERTH Power Corporation Billing and Collecting 2015</v>
          </cell>
          <cell r="D1134" t="str">
            <v>ERTH Power Corporation</v>
          </cell>
          <cell r="E1134" t="str">
            <v>Billing and Collecting</v>
          </cell>
          <cell r="F1134">
            <v>1247540.01</v>
          </cell>
        </row>
        <row r="1135">
          <cell r="C1135" t="str">
            <v>ERTH Power Corporation Community Relations 2015</v>
          </cell>
          <cell r="D1135" t="str">
            <v>ERTH Power Corporation</v>
          </cell>
          <cell r="E1135" t="str">
            <v>Community Relations</v>
          </cell>
          <cell r="F1135">
            <v>16215.37</v>
          </cell>
        </row>
        <row r="1136">
          <cell r="C1136" t="str">
            <v>ERTH Power Corporation Distribution Expenses - Operation 2015</v>
          </cell>
          <cell r="D1136" t="str">
            <v>ERTH Power Corporation</v>
          </cell>
          <cell r="E1136" t="str">
            <v>Distribution Expenses - Operation</v>
          </cell>
          <cell r="F1136">
            <v>110017.7</v>
          </cell>
        </row>
        <row r="1137">
          <cell r="C1137" t="str">
            <v>ERTH Power Corporation Distribution Expenses – Maintenance 2015</v>
          </cell>
          <cell r="D1137" t="str">
            <v>ERTH Power Corporation</v>
          </cell>
          <cell r="E1137" t="str">
            <v>Distribution Expenses – Maintenance</v>
          </cell>
          <cell r="F1137">
            <v>578159.41</v>
          </cell>
        </row>
        <row r="1138">
          <cell r="C1138" t="str">
            <v>ERTH Power Corporation Other Expenses 2015</v>
          </cell>
          <cell r="D1138" t="str">
            <v>ERTH Power Corporation</v>
          </cell>
          <cell r="E1138" t="str">
            <v>Other Expenses</v>
          </cell>
          <cell r="F1138">
            <v>0</v>
          </cell>
        </row>
        <row r="1139">
          <cell r="C1139" t="str">
            <v>Energy Plus Inc. Administrative and General Expenses 2015</v>
          </cell>
          <cell r="D1139" t="str">
            <v>Energy Plus Inc.</v>
          </cell>
          <cell r="E1139" t="str">
            <v>Administrative and General Expenses</v>
          </cell>
          <cell r="F1139">
            <v>7431547.2599999998</v>
          </cell>
        </row>
        <row r="1140">
          <cell r="C1140" t="str">
            <v>Energy Plus Inc. Administrative and General Expenses - Leap 2015</v>
          </cell>
          <cell r="D1140" t="str">
            <v>Energy Plus Inc.</v>
          </cell>
          <cell r="E1140" t="str">
            <v>Administrative and General Expenses - Leap</v>
          </cell>
          <cell r="F1140">
            <v>29944</v>
          </cell>
        </row>
        <row r="1141">
          <cell r="C1141" t="str">
            <v>Energy Plus Inc. Billing and Collecting 2015</v>
          </cell>
          <cell r="D1141" t="str">
            <v>Energy Plus Inc.</v>
          </cell>
          <cell r="E1141" t="str">
            <v>Billing and Collecting</v>
          </cell>
          <cell r="F1141">
            <v>2509229.5299999998</v>
          </cell>
        </row>
        <row r="1142">
          <cell r="C1142" t="str">
            <v>Energy Plus Inc. Community Relations 2015</v>
          </cell>
          <cell r="D1142" t="str">
            <v>Energy Plus Inc.</v>
          </cell>
          <cell r="E1142" t="str">
            <v>Community Relations</v>
          </cell>
          <cell r="F1142">
            <v>123204.29</v>
          </cell>
        </row>
        <row r="1143">
          <cell r="C1143" t="str">
            <v>Energy Plus Inc. Distribution Expenses - Operation 2015</v>
          </cell>
          <cell r="D1143" t="str">
            <v>Energy Plus Inc.</v>
          </cell>
          <cell r="E1143" t="str">
            <v>Distribution Expenses - Operation</v>
          </cell>
          <cell r="F1143">
            <v>2053510.99</v>
          </cell>
        </row>
        <row r="1144">
          <cell r="C1144" t="str">
            <v>Energy Plus Inc. Distribution Expenses – Maintenance 2015</v>
          </cell>
          <cell r="D1144" t="str">
            <v>Energy Plus Inc.</v>
          </cell>
          <cell r="E1144" t="str">
            <v>Distribution Expenses – Maintenance</v>
          </cell>
          <cell r="F1144">
            <v>2187947.9500000002</v>
          </cell>
        </row>
        <row r="1145">
          <cell r="C1145" t="str">
            <v>Energy Plus Inc. Other Expenses 2015</v>
          </cell>
          <cell r="D1145" t="str">
            <v>Energy Plus Inc.</v>
          </cell>
          <cell r="E1145" t="str">
            <v>Other Expenses</v>
          </cell>
          <cell r="F1145">
            <v>0</v>
          </cell>
        </row>
        <row r="1146">
          <cell r="C1146" t="str">
            <v>Enersource Hydro Mississauga Inc. Administrative and General Expenses 2015</v>
          </cell>
          <cell r="D1146" t="str">
            <v>Enersource Hydro Mississauga Inc.</v>
          </cell>
          <cell r="E1146" t="str">
            <v>Administrative and General Expenses</v>
          </cell>
          <cell r="F1146">
            <v>20564945.57</v>
          </cell>
        </row>
        <row r="1147">
          <cell r="C1147" t="str">
            <v>Enersource Hydro Mississauga Inc. Administrative and General Expenses - Leap 2015</v>
          </cell>
          <cell r="D1147" t="str">
            <v>Enersource Hydro Mississauga Inc.</v>
          </cell>
          <cell r="E1147" t="str">
            <v>Administrative and General Expenses - Leap</v>
          </cell>
          <cell r="F1147">
            <v>0</v>
          </cell>
        </row>
        <row r="1148">
          <cell r="C1148" t="str">
            <v>Enersource Hydro Mississauga Inc. Billing and Collecting 2015</v>
          </cell>
          <cell r="D1148" t="str">
            <v>Enersource Hydro Mississauga Inc.</v>
          </cell>
          <cell r="E1148" t="str">
            <v>Billing and Collecting</v>
          </cell>
          <cell r="F1148">
            <v>8097102.5</v>
          </cell>
        </row>
        <row r="1149">
          <cell r="C1149" t="str">
            <v>Enersource Hydro Mississauga Inc. Community Relations 2015</v>
          </cell>
          <cell r="D1149" t="str">
            <v>Enersource Hydro Mississauga Inc.</v>
          </cell>
          <cell r="E1149" t="str">
            <v>Community Relations</v>
          </cell>
          <cell r="F1149">
            <v>0</v>
          </cell>
        </row>
        <row r="1150">
          <cell r="C1150" t="str">
            <v>Enersource Hydro Mississauga Inc. Distribution Expenses - Operation 2015</v>
          </cell>
          <cell r="D1150" t="str">
            <v>Enersource Hydro Mississauga Inc.</v>
          </cell>
          <cell r="E1150" t="str">
            <v>Distribution Expenses - Operation</v>
          </cell>
          <cell r="F1150">
            <v>11286491.560000001</v>
          </cell>
        </row>
        <row r="1151">
          <cell r="C1151" t="str">
            <v>Enersource Hydro Mississauga Inc. Distribution Expenses – Maintenance 2015</v>
          </cell>
          <cell r="D1151" t="str">
            <v>Enersource Hydro Mississauga Inc.</v>
          </cell>
          <cell r="E1151" t="str">
            <v>Distribution Expenses – Maintenance</v>
          </cell>
          <cell r="F1151">
            <v>11131552.23</v>
          </cell>
        </row>
        <row r="1152">
          <cell r="C1152" t="str">
            <v>Enersource Hydro Mississauga Inc. Other Expenses 2015</v>
          </cell>
          <cell r="D1152" t="str">
            <v>Enersource Hydro Mississauga Inc.</v>
          </cell>
          <cell r="E1152" t="str">
            <v>Other Expenses</v>
          </cell>
          <cell r="F1152">
            <v>0</v>
          </cell>
        </row>
        <row r="1153">
          <cell r="C1153" t="str">
            <v>Entegrus Powerlines Inc. Administrative and General Expenses 2015</v>
          </cell>
          <cell r="D1153" t="str">
            <v>Entegrus Powerlines Inc.</v>
          </cell>
          <cell r="E1153" t="str">
            <v>Administrative and General Expenses</v>
          </cell>
          <cell r="F1153">
            <v>3691657.21</v>
          </cell>
        </row>
        <row r="1154">
          <cell r="C1154" t="str">
            <v>Entegrus Powerlines Inc. Administrative and General Expenses - Leap 2015</v>
          </cell>
          <cell r="D1154" t="str">
            <v>Entegrus Powerlines Inc.</v>
          </cell>
          <cell r="E1154" t="str">
            <v>Administrative and General Expenses - Leap</v>
          </cell>
          <cell r="F1154">
            <v>23053.9</v>
          </cell>
        </row>
        <row r="1155">
          <cell r="C1155" t="str">
            <v>Entegrus Powerlines Inc. Billing and Collecting 2015</v>
          </cell>
          <cell r="D1155" t="str">
            <v>Entegrus Powerlines Inc.</v>
          </cell>
          <cell r="E1155" t="str">
            <v>Billing and Collecting</v>
          </cell>
          <cell r="F1155">
            <v>2283248.94</v>
          </cell>
        </row>
        <row r="1156">
          <cell r="C1156" t="str">
            <v>Entegrus Powerlines Inc. Community Relations 2015</v>
          </cell>
          <cell r="D1156" t="str">
            <v>Entegrus Powerlines Inc.</v>
          </cell>
          <cell r="E1156" t="str">
            <v>Community Relations</v>
          </cell>
          <cell r="F1156">
            <v>194132.58</v>
          </cell>
        </row>
        <row r="1157">
          <cell r="C1157" t="str">
            <v>Entegrus Powerlines Inc. Distribution Expenses - Operation 2015</v>
          </cell>
          <cell r="D1157" t="str">
            <v>Entegrus Powerlines Inc.</v>
          </cell>
          <cell r="E1157" t="str">
            <v>Distribution Expenses - Operation</v>
          </cell>
          <cell r="F1157">
            <v>1124883.3600000001</v>
          </cell>
        </row>
        <row r="1158">
          <cell r="C1158" t="str">
            <v>Entegrus Powerlines Inc. Distribution Expenses – Maintenance 2015</v>
          </cell>
          <cell r="D1158" t="str">
            <v>Entegrus Powerlines Inc.</v>
          </cell>
          <cell r="E1158" t="str">
            <v>Distribution Expenses – Maintenance</v>
          </cell>
          <cell r="F1158">
            <v>1556353.08</v>
          </cell>
        </row>
        <row r="1159">
          <cell r="C1159" t="str">
            <v>Entegrus Powerlines Inc. Other Expenses 2015</v>
          </cell>
          <cell r="D1159" t="str">
            <v>Entegrus Powerlines Inc.</v>
          </cell>
          <cell r="E1159" t="str">
            <v>Other Expenses</v>
          </cell>
          <cell r="F1159">
            <v>0</v>
          </cell>
        </row>
        <row r="1160">
          <cell r="C1160" t="str">
            <v>Espanola Regional Hydro Distribution Corporation Administrative and General Expenses 2015</v>
          </cell>
          <cell r="D1160" t="str">
            <v>Espanola Regional Hydro Distribution Corporation</v>
          </cell>
          <cell r="E1160" t="str">
            <v>Administrative and General Expenses</v>
          </cell>
          <cell r="F1160">
            <v>268401.8</v>
          </cell>
        </row>
        <row r="1161">
          <cell r="C1161" t="str">
            <v>Espanola Regional Hydro Distribution Corporation Administrative and General Expenses - Leap 2015</v>
          </cell>
          <cell r="D1161" t="str">
            <v>Espanola Regional Hydro Distribution Corporation</v>
          </cell>
          <cell r="E1161" t="str">
            <v>Administrative and General Expenses - Leap</v>
          </cell>
          <cell r="F1161">
            <v>2000</v>
          </cell>
        </row>
        <row r="1162">
          <cell r="C1162" t="str">
            <v>Espanola Regional Hydro Distribution Corporation Billing and Collecting 2015</v>
          </cell>
          <cell r="D1162" t="str">
            <v>Espanola Regional Hydro Distribution Corporation</v>
          </cell>
          <cell r="E1162" t="str">
            <v>Billing and Collecting</v>
          </cell>
          <cell r="F1162">
            <v>385864.82</v>
          </cell>
        </row>
        <row r="1163">
          <cell r="C1163" t="str">
            <v>Espanola Regional Hydro Distribution Corporation Community Relations 2015</v>
          </cell>
          <cell r="D1163" t="str">
            <v>Espanola Regional Hydro Distribution Corporation</v>
          </cell>
          <cell r="E1163" t="str">
            <v>Community Relations</v>
          </cell>
          <cell r="F1163">
            <v>0</v>
          </cell>
        </row>
        <row r="1164">
          <cell r="C1164" t="str">
            <v>Espanola Regional Hydro Distribution Corporation Distribution Expenses - Operation 2015</v>
          </cell>
          <cell r="D1164" t="str">
            <v>Espanola Regional Hydro Distribution Corporation</v>
          </cell>
          <cell r="E1164" t="str">
            <v>Distribution Expenses - Operation</v>
          </cell>
          <cell r="F1164">
            <v>265311.69</v>
          </cell>
        </row>
        <row r="1165">
          <cell r="C1165" t="str">
            <v>Espanola Regional Hydro Distribution Corporation Distribution Expenses – Maintenance 2015</v>
          </cell>
          <cell r="D1165" t="str">
            <v>Espanola Regional Hydro Distribution Corporation</v>
          </cell>
          <cell r="E1165" t="str">
            <v>Distribution Expenses – Maintenance</v>
          </cell>
          <cell r="F1165">
            <v>277162.05</v>
          </cell>
        </row>
        <row r="1166">
          <cell r="C1166" t="str">
            <v>Espanola Regional Hydro Distribution Corporation Other Expenses 2015</v>
          </cell>
          <cell r="D1166" t="str">
            <v>Espanola Regional Hydro Distribution Corporation</v>
          </cell>
          <cell r="E1166" t="str">
            <v>Other Expenses</v>
          </cell>
          <cell r="F1166">
            <v>0</v>
          </cell>
        </row>
        <row r="1167">
          <cell r="C1167" t="str">
            <v>Essex Powerlines Corporation Administrative and General Expenses 2015</v>
          </cell>
          <cell r="D1167" t="str">
            <v>Essex Powerlines Corporation</v>
          </cell>
          <cell r="E1167" t="str">
            <v>Administrative and General Expenses</v>
          </cell>
          <cell r="F1167">
            <v>2951073.68</v>
          </cell>
        </row>
        <row r="1168">
          <cell r="C1168" t="str">
            <v>Essex Powerlines Corporation Administrative and General Expenses - Leap 2015</v>
          </cell>
          <cell r="D1168" t="str">
            <v>Essex Powerlines Corporation</v>
          </cell>
          <cell r="E1168" t="str">
            <v>Administrative and General Expenses - Leap</v>
          </cell>
          <cell r="F1168">
            <v>13426.78</v>
          </cell>
        </row>
        <row r="1169">
          <cell r="C1169" t="str">
            <v>Essex Powerlines Corporation Billing and Collecting 2015</v>
          </cell>
          <cell r="D1169" t="str">
            <v>Essex Powerlines Corporation</v>
          </cell>
          <cell r="E1169" t="str">
            <v>Billing and Collecting</v>
          </cell>
          <cell r="F1169">
            <v>1158128.04</v>
          </cell>
        </row>
        <row r="1170">
          <cell r="C1170" t="str">
            <v>Essex Powerlines Corporation Community Relations 2015</v>
          </cell>
          <cell r="D1170" t="str">
            <v>Essex Powerlines Corporation</v>
          </cell>
          <cell r="E1170" t="str">
            <v>Community Relations</v>
          </cell>
          <cell r="F1170">
            <v>7644.86</v>
          </cell>
        </row>
        <row r="1171">
          <cell r="C1171" t="str">
            <v>Essex Powerlines Corporation Distribution Expenses - Operation 2015</v>
          </cell>
          <cell r="D1171" t="str">
            <v>Essex Powerlines Corporation</v>
          </cell>
          <cell r="E1171" t="str">
            <v>Distribution Expenses - Operation</v>
          </cell>
          <cell r="F1171">
            <v>1328450.6299999999</v>
          </cell>
        </row>
        <row r="1172">
          <cell r="C1172" t="str">
            <v>Essex Powerlines Corporation Distribution Expenses – Maintenance 2015</v>
          </cell>
          <cell r="D1172" t="str">
            <v>Essex Powerlines Corporation</v>
          </cell>
          <cell r="E1172" t="str">
            <v>Distribution Expenses – Maintenance</v>
          </cell>
          <cell r="F1172">
            <v>1245494.8799999999</v>
          </cell>
        </row>
        <row r="1173">
          <cell r="C1173" t="str">
            <v>Essex Powerlines Corporation Other Expenses 2015</v>
          </cell>
          <cell r="D1173" t="str">
            <v>Essex Powerlines Corporation</v>
          </cell>
          <cell r="E1173" t="str">
            <v>Other Expenses</v>
          </cell>
          <cell r="F1173">
            <v>0</v>
          </cell>
        </row>
        <row r="1174">
          <cell r="C1174" t="str">
            <v>Festival Hydro Inc. Administrative and General Expenses 2015</v>
          </cell>
          <cell r="D1174" t="str">
            <v>Festival Hydro Inc.</v>
          </cell>
          <cell r="E1174" t="str">
            <v>Administrative and General Expenses</v>
          </cell>
          <cell r="F1174">
            <v>1804892.23</v>
          </cell>
        </row>
        <row r="1175">
          <cell r="C1175" t="str">
            <v>Festival Hydro Inc. Administrative and General Expenses - Leap 2015</v>
          </cell>
          <cell r="D1175" t="str">
            <v>Festival Hydro Inc.</v>
          </cell>
          <cell r="E1175" t="str">
            <v>Administrative and General Expenses - Leap</v>
          </cell>
          <cell r="F1175">
            <v>11700</v>
          </cell>
        </row>
        <row r="1176">
          <cell r="C1176" t="str">
            <v>Festival Hydro Inc. Billing and Collecting 2015</v>
          </cell>
          <cell r="D1176" t="str">
            <v>Festival Hydro Inc.</v>
          </cell>
          <cell r="E1176" t="str">
            <v>Billing and Collecting</v>
          </cell>
          <cell r="F1176">
            <v>1259682.68</v>
          </cell>
        </row>
        <row r="1177">
          <cell r="C1177" t="str">
            <v>Festival Hydro Inc. Community Relations 2015</v>
          </cell>
          <cell r="D1177" t="str">
            <v>Festival Hydro Inc.</v>
          </cell>
          <cell r="E1177" t="str">
            <v>Community Relations</v>
          </cell>
          <cell r="F1177">
            <v>9367.56</v>
          </cell>
        </row>
        <row r="1178">
          <cell r="C1178" t="str">
            <v>Festival Hydro Inc. Distribution Expenses - Operation 2015</v>
          </cell>
          <cell r="D1178" t="str">
            <v>Festival Hydro Inc.</v>
          </cell>
          <cell r="E1178" t="str">
            <v>Distribution Expenses - Operation</v>
          </cell>
          <cell r="F1178">
            <v>922263.82</v>
          </cell>
        </row>
        <row r="1179">
          <cell r="C1179" t="str">
            <v>Festival Hydro Inc. Distribution Expenses – Maintenance 2015</v>
          </cell>
          <cell r="D1179" t="str">
            <v>Festival Hydro Inc.</v>
          </cell>
          <cell r="E1179" t="str">
            <v>Distribution Expenses – Maintenance</v>
          </cell>
          <cell r="F1179">
            <v>1229624.67</v>
          </cell>
        </row>
        <row r="1180">
          <cell r="C1180" t="str">
            <v>Festival Hydro Inc. Other Expenses 2015</v>
          </cell>
          <cell r="D1180" t="str">
            <v>Festival Hydro Inc.</v>
          </cell>
          <cell r="E1180" t="str">
            <v>Other Expenses</v>
          </cell>
          <cell r="F1180">
            <v>0</v>
          </cell>
        </row>
        <row r="1181">
          <cell r="C1181" t="str">
            <v>Fort Frances Power Corporation Administrative and General Expenses 2015</v>
          </cell>
          <cell r="D1181" t="str">
            <v>Fort Frances Power Corporation</v>
          </cell>
          <cell r="E1181" t="str">
            <v>Administrative and General Expenses</v>
          </cell>
          <cell r="F1181">
            <v>817870.46</v>
          </cell>
        </row>
        <row r="1182">
          <cell r="C1182" t="str">
            <v>Fort Frances Power Corporation Administrative and General Expenses - Leap 2015</v>
          </cell>
          <cell r="D1182" t="str">
            <v>Fort Frances Power Corporation</v>
          </cell>
          <cell r="E1182" t="str">
            <v>Administrative and General Expenses - Leap</v>
          </cell>
          <cell r="F1182">
            <v>2E-3</v>
          </cell>
        </row>
        <row r="1183">
          <cell r="C1183" t="str">
            <v>Fort Frances Power Corporation Billing and Collecting 2015</v>
          </cell>
          <cell r="D1183" t="str">
            <v>Fort Frances Power Corporation</v>
          </cell>
          <cell r="E1183" t="str">
            <v>Billing and Collecting</v>
          </cell>
          <cell r="F1183">
            <v>265803.67</v>
          </cell>
        </row>
        <row r="1184">
          <cell r="C1184" t="str">
            <v>Fort Frances Power Corporation Community Relations 2015</v>
          </cell>
          <cell r="D1184" t="str">
            <v>Fort Frances Power Corporation</v>
          </cell>
          <cell r="E1184" t="str">
            <v>Community Relations</v>
          </cell>
          <cell r="F1184">
            <v>3833.77</v>
          </cell>
        </row>
        <row r="1185">
          <cell r="C1185" t="str">
            <v>Fort Frances Power Corporation Distribution Expenses - Operation 2015</v>
          </cell>
          <cell r="D1185" t="str">
            <v>Fort Frances Power Corporation</v>
          </cell>
          <cell r="E1185" t="str">
            <v>Distribution Expenses - Operation</v>
          </cell>
          <cell r="F1185">
            <v>235534.77</v>
          </cell>
        </row>
        <row r="1186">
          <cell r="C1186" t="str">
            <v>Fort Frances Power Corporation Distribution Expenses – Maintenance 2015</v>
          </cell>
          <cell r="D1186" t="str">
            <v>Fort Frances Power Corporation</v>
          </cell>
          <cell r="E1186" t="str">
            <v>Distribution Expenses – Maintenance</v>
          </cell>
          <cell r="F1186">
            <v>267015.99</v>
          </cell>
        </row>
        <row r="1187">
          <cell r="C1187" t="str">
            <v>Fort Frances Power Corporation Other Expenses 2015</v>
          </cell>
          <cell r="D1187" t="str">
            <v>Fort Frances Power Corporation</v>
          </cell>
          <cell r="E1187" t="str">
            <v>Other Expenses</v>
          </cell>
          <cell r="F1187">
            <v>0</v>
          </cell>
        </row>
        <row r="1188">
          <cell r="C1188" t="str">
            <v>Greater Sudbury Hydro Inc. Administrative and General Expenses 2015</v>
          </cell>
          <cell r="D1188" t="str">
            <v>Greater Sudbury Hydro Inc.</v>
          </cell>
          <cell r="E1188" t="str">
            <v>Administrative and General Expenses</v>
          </cell>
          <cell r="F1188">
            <v>6871320.71</v>
          </cell>
        </row>
        <row r="1189">
          <cell r="C1189" t="str">
            <v>Greater Sudbury Hydro Inc. Administrative and General Expenses - Leap 2015</v>
          </cell>
          <cell r="D1189" t="str">
            <v>Greater Sudbury Hydro Inc.</v>
          </cell>
          <cell r="E1189" t="str">
            <v>Administrative and General Expenses - Leap</v>
          </cell>
          <cell r="F1189">
            <v>28750</v>
          </cell>
        </row>
        <row r="1190">
          <cell r="C1190" t="str">
            <v>Greater Sudbury Hydro Inc. Billing and Collecting 2015</v>
          </cell>
          <cell r="D1190" t="str">
            <v>Greater Sudbury Hydro Inc.</v>
          </cell>
          <cell r="E1190" t="str">
            <v>Billing and Collecting</v>
          </cell>
          <cell r="F1190">
            <v>2051355.3</v>
          </cell>
        </row>
        <row r="1191">
          <cell r="C1191" t="str">
            <v>Greater Sudbury Hydro Inc. Community Relations 2015</v>
          </cell>
          <cell r="D1191" t="str">
            <v>Greater Sudbury Hydro Inc.</v>
          </cell>
          <cell r="E1191" t="str">
            <v>Community Relations</v>
          </cell>
          <cell r="F1191">
            <v>39448</v>
          </cell>
        </row>
        <row r="1192">
          <cell r="C1192" t="str">
            <v>Greater Sudbury Hydro Inc. Distribution Expenses - Operation 2015</v>
          </cell>
          <cell r="D1192" t="str">
            <v>Greater Sudbury Hydro Inc.</v>
          </cell>
          <cell r="E1192" t="str">
            <v>Distribution Expenses - Operation</v>
          </cell>
          <cell r="F1192">
            <v>5469505.21</v>
          </cell>
        </row>
        <row r="1193">
          <cell r="C1193" t="str">
            <v>Greater Sudbury Hydro Inc. Distribution Expenses – Maintenance 2015</v>
          </cell>
          <cell r="D1193" t="str">
            <v>Greater Sudbury Hydro Inc.</v>
          </cell>
          <cell r="E1193" t="str">
            <v>Distribution Expenses – Maintenance</v>
          </cell>
          <cell r="F1193">
            <v>1781691.21</v>
          </cell>
        </row>
        <row r="1194">
          <cell r="C1194" t="str">
            <v>Greater Sudbury Hydro Inc. Other Expenses 2015</v>
          </cell>
          <cell r="D1194" t="str">
            <v>Greater Sudbury Hydro Inc.</v>
          </cell>
          <cell r="E1194" t="str">
            <v>Other Expenses</v>
          </cell>
          <cell r="F1194">
            <v>0</v>
          </cell>
        </row>
        <row r="1195">
          <cell r="C1195" t="str">
            <v>Grimsby Power Incorporated Administrative and General Expenses 2015</v>
          </cell>
          <cell r="D1195" t="str">
            <v>Grimsby Power Incorporated</v>
          </cell>
          <cell r="E1195" t="str">
            <v>Administrative and General Expenses</v>
          </cell>
          <cell r="F1195">
            <v>1213974.8400000001</v>
          </cell>
        </row>
        <row r="1196">
          <cell r="C1196" t="str">
            <v>Grimsby Power Incorporated Administrative and General Expenses - Leap 2015</v>
          </cell>
          <cell r="D1196" t="str">
            <v>Grimsby Power Incorporated</v>
          </cell>
          <cell r="E1196" t="str">
            <v>Administrative and General Expenses - Leap</v>
          </cell>
          <cell r="F1196">
            <v>4662.2299999999996</v>
          </cell>
        </row>
        <row r="1197">
          <cell r="C1197" t="str">
            <v>Grimsby Power Incorporated Billing and Collecting 2015</v>
          </cell>
          <cell r="D1197" t="str">
            <v>Grimsby Power Incorporated</v>
          </cell>
          <cell r="E1197" t="str">
            <v>Billing and Collecting</v>
          </cell>
          <cell r="F1197">
            <v>539296.28</v>
          </cell>
        </row>
        <row r="1198">
          <cell r="C1198" t="str">
            <v>Grimsby Power Incorporated Community Relations 2015</v>
          </cell>
          <cell r="D1198" t="str">
            <v>Grimsby Power Incorporated</v>
          </cell>
          <cell r="E1198" t="str">
            <v>Community Relations</v>
          </cell>
          <cell r="F1198">
            <v>0</v>
          </cell>
        </row>
        <row r="1199">
          <cell r="C1199" t="str">
            <v>Grimsby Power Incorporated Distribution Expenses - Operation 2015</v>
          </cell>
          <cell r="D1199" t="str">
            <v>Grimsby Power Incorporated</v>
          </cell>
          <cell r="E1199" t="str">
            <v>Distribution Expenses - Operation</v>
          </cell>
          <cell r="F1199">
            <v>594775.36</v>
          </cell>
        </row>
        <row r="1200">
          <cell r="C1200" t="str">
            <v>Grimsby Power Incorporated Distribution Expenses – Maintenance 2015</v>
          </cell>
          <cell r="D1200" t="str">
            <v>Grimsby Power Incorporated</v>
          </cell>
          <cell r="E1200" t="str">
            <v>Distribution Expenses – Maintenance</v>
          </cell>
          <cell r="F1200">
            <v>436217.91</v>
          </cell>
        </row>
        <row r="1201">
          <cell r="C1201" t="str">
            <v>Grimsby Power Incorporated Other Expenses 2015</v>
          </cell>
          <cell r="D1201" t="str">
            <v>Grimsby Power Incorporated</v>
          </cell>
          <cell r="E1201" t="str">
            <v>Other Expenses</v>
          </cell>
          <cell r="F1201">
            <v>0</v>
          </cell>
        </row>
        <row r="1202">
          <cell r="C1202" t="str">
            <v>Guelph Hydro Electric Systems Inc. Administrative and General Expenses 2015</v>
          </cell>
          <cell r="D1202" t="str">
            <v>Guelph Hydro Electric Systems Inc.</v>
          </cell>
          <cell r="E1202" t="str">
            <v>Administrative and General Expenses</v>
          </cell>
          <cell r="F1202">
            <v>5663036.8499999996</v>
          </cell>
        </row>
        <row r="1203">
          <cell r="C1203" t="str">
            <v>Guelph Hydro Electric Systems Inc. Administrative and General Expenses - Leap 2015</v>
          </cell>
          <cell r="D1203" t="str">
            <v>Guelph Hydro Electric Systems Inc.</v>
          </cell>
          <cell r="E1203" t="str">
            <v>Administrative and General Expenses - Leap</v>
          </cell>
          <cell r="F1203">
            <v>31000</v>
          </cell>
        </row>
        <row r="1204">
          <cell r="C1204" t="str">
            <v>Guelph Hydro Electric Systems Inc. Billing and Collecting 2015</v>
          </cell>
          <cell r="D1204" t="str">
            <v>Guelph Hydro Electric Systems Inc.</v>
          </cell>
          <cell r="E1204" t="str">
            <v>Billing and Collecting</v>
          </cell>
          <cell r="F1204">
            <v>2137932.2200000002</v>
          </cell>
        </row>
        <row r="1205">
          <cell r="C1205" t="str">
            <v>Guelph Hydro Electric Systems Inc. Community Relations 2015</v>
          </cell>
          <cell r="D1205" t="str">
            <v>Guelph Hydro Electric Systems Inc.</v>
          </cell>
          <cell r="E1205" t="str">
            <v>Community Relations</v>
          </cell>
          <cell r="F1205">
            <v>109935.54</v>
          </cell>
        </row>
        <row r="1206">
          <cell r="C1206" t="str">
            <v>Guelph Hydro Electric Systems Inc. Distribution Expenses - Operation 2015</v>
          </cell>
          <cell r="D1206" t="str">
            <v>Guelph Hydro Electric Systems Inc.</v>
          </cell>
          <cell r="E1206" t="str">
            <v>Distribution Expenses - Operation</v>
          </cell>
          <cell r="F1206">
            <v>4608957.59</v>
          </cell>
        </row>
        <row r="1207">
          <cell r="C1207" t="str">
            <v>Guelph Hydro Electric Systems Inc. Distribution Expenses – Maintenance 2015</v>
          </cell>
          <cell r="D1207" t="str">
            <v>Guelph Hydro Electric Systems Inc.</v>
          </cell>
          <cell r="E1207" t="str">
            <v>Distribution Expenses – Maintenance</v>
          </cell>
          <cell r="F1207">
            <v>1453878.1</v>
          </cell>
        </row>
        <row r="1208">
          <cell r="C1208" t="str">
            <v>Guelph Hydro Electric Systems Inc. Other Expenses 2015</v>
          </cell>
          <cell r="D1208" t="str">
            <v>Guelph Hydro Electric Systems Inc.</v>
          </cell>
          <cell r="E1208" t="str">
            <v>Other Expenses</v>
          </cell>
          <cell r="F1208">
            <v>0</v>
          </cell>
        </row>
        <row r="1209">
          <cell r="C1209" t="str">
            <v>Haldimand County Hydro Inc. Administrative and General Expenses 2015</v>
          </cell>
          <cell r="D1209" t="str">
            <v>Haldimand County Hydro Inc.</v>
          </cell>
          <cell r="E1209" t="str">
            <v>Administrative and General Expenses</v>
          </cell>
          <cell r="F1209">
            <v>2232788.52</v>
          </cell>
        </row>
        <row r="1210">
          <cell r="C1210" t="str">
            <v>Haldimand County Hydro Inc. Administrative and General Expenses - Leap 2015</v>
          </cell>
          <cell r="D1210" t="str">
            <v>Haldimand County Hydro Inc.</v>
          </cell>
          <cell r="E1210" t="str">
            <v>Administrative and General Expenses - Leap</v>
          </cell>
          <cell r="F1210">
            <v>-16500</v>
          </cell>
        </row>
        <row r="1211">
          <cell r="C1211" t="str">
            <v>Haldimand County Hydro Inc. Billing and Collecting 2015</v>
          </cell>
          <cell r="D1211" t="str">
            <v>Haldimand County Hydro Inc.</v>
          </cell>
          <cell r="E1211" t="str">
            <v>Billing and Collecting</v>
          </cell>
          <cell r="F1211">
            <v>1480608.62</v>
          </cell>
        </row>
        <row r="1212">
          <cell r="C1212" t="str">
            <v>Haldimand County Hydro Inc. Community Relations 2015</v>
          </cell>
          <cell r="D1212" t="str">
            <v>Haldimand County Hydro Inc.</v>
          </cell>
          <cell r="E1212" t="str">
            <v>Community Relations</v>
          </cell>
          <cell r="F1212">
            <v>69076.34</v>
          </cell>
        </row>
        <row r="1213">
          <cell r="C1213" t="str">
            <v>Haldimand County Hydro Inc. Distribution Expenses - Operation 2015</v>
          </cell>
          <cell r="D1213" t="str">
            <v>Haldimand County Hydro Inc.</v>
          </cell>
          <cell r="E1213" t="str">
            <v>Distribution Expenses - Operation</v>
          </cell>
          <cell r="F1213">
            <v>1573402.16</v>
          </cell>
        </row>
        <row r="1214">
          <cell r="C1214" t="str">
            <v>Haldimand County Hydro Inc. Distribution Expenses – Maintenance 2015</v>
          </cell>
          <cell r="D1214" t="str">
            <v>Haldimand County Hydro Inc.</v>
          </cell>
          <cell r="E1214" t="str">
            <v>Distribution Expenses – Maintenance</v>
          </cell>
          <cell r="F1214">
            <v>2092060.26</v>
          </cell>
        </row>
        <row r="1215">
          <cell r="C1215" t="str">
            <v>Haldimand County Hydro Inc. Other Expenses 2015</v>
          </cell>
          <cell r="D1215" t="str">
            <v>Haldimand County Hydro Inc.</v>
          </cell>
          <cell r="E1215" t="str">
            <v>Other Expenses</v>
          </cell>
          <cell r="F1215">
            <v>0</v>
          </cell>
        </row>
        <row r="1216">
          <cell r="C1216" t="str">
            <v>Halton Hills Hydro Inc. Administrative and General Expenses 2015</v>
          </cell>
          <cell r="D1216" t="str">
            <v>Halton Hills Hydro Inc.</v>
          </cell>
          <cell r="E1216" t="str">
            <v>Administrative and General Expenses</v>
          </cell>
          <cell r="F1216">
            <v>2669553</v>
          </cell>
        </row>
        <row r="1217">
          <cell r="C1217" t="str">
            <v>Halton Hills Hydro Inc. Administrative and General Expenses - Leap 2015</v>
          </cell>
          <cell r="D1217" t="str">
            <v>Halton Hills Hydro Inc.</v>
          </cell>
          <cell r="E1217" t="str">
            <v>Administrative and General Expenses - Leap</v>
          </cell>
          <cell r="F1217">
            <v>20692</v>
          </cell>
        </row>
        <row r="1218">
          <cell r="C1218" t="str">
            <v>Halton Hills Hydro Inc. Billing and Collecting 2015</v>
          </cell>
          <cell r="D1218" t="str">
            <v>Halton Hills Hydro Inc.</v>
          </cell>
          <cell r="E1218" t="str">
            <v>Billing and Collecting</v>
          </cell>
          <cell r="F1218">
            <v>1203347</v>
          </cell>
        </row>
        <row r="1219">
          <cell r="C1219" t="str">
            <v>Halton Hills Hydro Inc. Community Relations 2015</v>
          </cell>
          <cell r="D1219" t="str">
            <v>Halton Hills Hydro Inc.</v>
          </cell>
          <cell r="E1219" t="str">
            <v>Community Relations</v>
          </cell>
          <cell r="F1219">
            <v>0</v>
          </cell>
        </row>
        <row r="1220">
          <cell r="C1220" t="str">
            <v>Halton Hills Hydro Inc. Distribution Expenses - Operation 2015</v>
          </cell>
          <cell r="D1220" t="str">
            <v>Halton Hills Hydro Inc.</v>
          </cell>
          <cell r="E1220" t="str">
            <v>Distribution Expenses - Operation</v>
          </cell>
          <cell r="F1220">
            <v>791622</v>
          </cell>
        </row>
        <row r="1221">
          <cell r="C1221" t="str">
            <v>Halton Hills Hydro Inc. Distribution Expenses – Maintenance 2015</v>
          </cell>
          <cell r="D1221" t="str">
            <v>Halton Hills Hydro Inc.</v>
          </cell>
          <cell r="E1221" t="str">
            <v>Distribution Expenses – Maintenance</v>
          </cell>
          <cell r="F1221">
            <v>615219</v>
          </cell>
        </row>
        <row r="1222">
          <cell r="C1222" t="str">
            <v>Halton Hills Hydro Inc. Other Expenses 2015</v>
          </cell>
          <cell r="D1222" t="str">
            <v>Halton Hills Hydro Inc.</v>
          </cell>
          <cell r="E1222" t="str">
            <v>Other Expenses</v>
          </cell>
          <cell r="F1222">
            <v>0</v>
          </cell>
        </row>
        <row r="1223">
          <cell r="C1223" t="str">
            <v>Hearst Power Distribution Company Limited Administrative and General Expenses 2015</v>
          </cell>
          <cell r="D1223" t="str">
            <v>Hearst Power Distribution Company Limited</v>
          </cell>
          <cell r="E1223" t="str">
            <v>Administrative and General Expenses</v>
          </cell>
          <cell r="F1223">
            <v>270593.12</v>
          </cell>
        </row>
        <row r="1224">
          <cell r="C1224" t="str">
            <v>Hearst Power Distribution Company Limited Administrative and General Expenses - Leap 2015</v>
          </cell>
          <cell r="D1224" t="str">
            <v>Hearst Power Distribution Company Limited</v>
          </cell>
          <cell r="E1224" t="str">
            <v>Administrative and General Expenses - Leap</v>
          </cell>
          <cell r="F1224">
            <v>0</v>
          </cell>
        </row>
        <row r="1225">
          <cell r="C1225" t="str">
            <v>Hearst Power Distribution Company Limited Billing and Collecting 2015</v>
          </cell>
          <cell r="D1225" t="str">
            <v>Hearst Power Distribution Company Limited</v>
          </cell>
          <cell r="E1225" t="str">
            <v>Billing and Collecting</v>
          </cell>
          <cell r="F1225">
            <v>230957.29</v>
          </cell>
        </row>
        <row r="1226">
          <cell r="C1226" t="str">
            <v>Hearst Power Distribution Company Limited Community Relations 2015</v>
          </cell>
          <cell r="D1226" t="str">
            <v>Hearst Power Distribution Company Limited</v>
          </cell>
          <cell r="E1226" t="str">
            <v>Community Relations</v>
          </cell>
          <cell r="F1226">
            <v>296.39999999999998</v>
          </cell>
        </row>
        <row r="1227">
          <cell r="C1227" t="str">
            <v>Hearst Power Distribution Company Limited Distribution Expenses - Operation 2015</v>
          </cell>
          <cell r="D1227" t="str">
            <v>Hearst Power Distribution Company Limited</v>
          </cell>
          <cell r="E1227" t="str">
            <v>Distribution Expenses - Operation</v>
          </cell>
          <cell r="F1227">
            <v>138473.68</v>
          </cell>
        </row>
        <row r="1228">
          <cell r="C1228" t="str">
            <v>Hearst Power Distribution Company Limited Distribution Expenses – Maintenance 2015</v>
          </cell>
          <cell r="D1228" t="str">
            <v>Hearst Power Distribution Company Limited</v>
          </cell>
          <cell r="E1228" t="str">
            <v>Distribution Expenses – Maintenance</v>
          </cell>
          <cell r="F1228">
            <v>330694.18</v>
          </cell>
        </row>
        <row r="1229">
          <cell r="C1229" t="str">
            <v>Hearst Power Distribution Company Limited Other Expenses 2015</v>
          </cell>
          <cell r="D1229" t="str">
            <v>Hearst Power Distribution Company Limited</v>
          </cell>
          <cell r="E1229" t="str">
            <v>Other Expenses</v>
          </cell>
          <cell r="F1229">
            <v>0</v>
          </cell>
        </row>
        <row r="1230">
          <cell r="C1230" t="str">
            <v>Horizon Utilities Corporation Administrative and General Expenses 2015</v>
          </cell>
          <cell r="D1230" t="str">
            <v>Horizon Utilities Corporation</v>
          </cell>
          <cell r="E1230" t="str">
            <v>Administrative and General Expenses</v>
          </cell>
          <cell r="F1230">
            <v>18209426.510000002</v>
          </cell>
        </row>
        <row r="1231">
          <cell r="C1231" t="str">
            <v>Horizon Utilities Corporation Administrative and General Expenses - Leap 2015</v>
          </cell>
          <cell r="D1231" t="str">
            <v>Horizon Utilities Corporation</v>
          </cell>
          <cell r="E1231" t="str">
            <v>Administrative and General Expenses - Leap</v>
          </cell>
          <cell r="F1231">
            <v>0</v>
          </cell>
        </row>
        <row r="1232">
          <cell r="C1232" t="str">
            <v>Horizon Utilities Corporation Billing and Collecting 2015</v>
          </cell>
          <cell r="D1232" t="str">
            <v>Horizon Utilities Corporation</v>
          </cell>
          <cell r="E1232" t="str">
            <v>Billing and Collecting</v>
          </cell>
          <cell r="F1232">
            <v>10873673.92</v>
          </cell>
        </row>
        <row r="1233">
          <cell r="C1233" t="str">
            <v>Horizon Utilities Corporation Community Relations 2015</v>
          </cell>
          <cell r="D1233" t="str">
            <v>Horizon Utilities Corporation</v>
          </cell>
          <cell r="E1233" t="str">
            <v>Community Relations</v>
          </cell>
          <cell r="F1233">
            <v>0</v>
          </cell>
        </row>
        <row r="1234">
          <cell r="C1234" t="str">
            <v>Horizon Utilities Corporation Distribution Expenses - Operation 2015</v>
          </cell>
          <cell r="D1234" t="str">
            <v>Horizon Utilities Corporation</v>
          </cell>
          <cell r="E1234" t="str">
            <v>Distribution Expenses - Operation</v>
          </cell>
          <cell r="F1234">
            <v>27062496.93</v>
          </cell>
        </row>
        <row r="1235">
          <cell r="C1235" t="str">
            <v>Horizon Utilities Corporation Distribution Expenses – Maintenance 2015</v>
          </cell>
          <cell r="D1235" t="str">
            <v>Horizon Utilities Corporation</v>
          </cell>
          <cell r="E1235" t="str">
            <v>Distribution Expenses – Maintenance</v>
          </cell>
          <cell r="F1235">
            <v>3748384.34</v>
          </cell>
        </row>
        <row r="1236">
          <cell r="C1236" t="str">
            <v>Horizon Utilities Corporation Other Expenses 2015</v>
          </cell>
          <cell r="D1236" t="str">
            <v>Horizon Utilities Corporation</v>
          </cell>
          <cell r="E1236" t="str">
            <v>Other Expenses</v>
          </cell>
          <cell r="F1236">
            <v>0</v>
          </cell>
        </row>
        <row r="1237">
          <cell r="C1237" t="str">
            <v>Hydro 2000 Inc. Administrative and General Expenses 2015</v>
          </cell>
          <cell r="D1237" t="str">
            <v>Hydro 2000 Inc.</v>
          </cell>
          <cell r="E1237" t="str">
            <v>Administrative and General Expenses</v>
          </cell>
          <cell r="F1237">
            <v>200697.31</v>
          </cell>
        </row>
        <row r="1238">
          <cell r="C1238" t="str">
            <v>Hydro 2000 Inc. Administrative and General Expenses - Leap 2015</v>
          </cell>
          <cell r="D1238" t="str">
            <v>Hydro 2000 Inc.</v>
          </cell>
          <cell r="E1238" t="str">
            <v>Administrative and General Expenses - Leap</v>
          </cell>
          <cell r="F1238">
            <v>0</v>
          </cell>
        </row>
        <row r="1239">
          <cell r="C1239" t="str">
            <v>Hydro 2000 Inc. Billing and Collecting 2015</v>
          </cell>
          <cell r="D1239" t="str">
            <v>Hydro 2000 Inc.</v>
          </cell>
          <cell r="E1239" t="str">
            <v>Billing and Collecting</v>
          </cell>
          <cell r="F1239">
            <v>137609.67000000001</v>
          </cell>
        </row>
        <row r="1240">
          <cell r="C1240" t="str">
            <v>Hydro 2000 Inc. Community Relations 2015</v>
          </cell>
          <cell r="D1240" t="str">
            <v>Hydro 2000 Inc.</v>
          </cell>
          <cell r="E1240" t="str">
            <v>Community Relations</v>
          </cell>
          <cell r="F1240">
            <v>0</v>
          </cell>
        </row>
        <row r="1241">
          <cell r="C1241" t="str">
            <v>Hydro 2000 Inc. Distribution Expenses - Operation 2015</v>
          </cell>
          <cell r="D1241" t="str">
            <v>Hydro 2000 Inc.</v>
          </cell>
          <cell r="E1241" t="str">
            <v>Distribution Expenses - Operation</v>
          </cell>
          <cell r="F1241">
            <v>13617.88</v>
          </cell>
        </row>
        <row r="1242">
          <cell r="C1242" t="str">
            <v>Hydro 2000 Inc. Distribution Expenses – Maintenance 2015</v>
          </cell>
          <cell r="D1242" t="str">
            <v>Hydro 2000 Inc.</v>
          </cell>
          <cell r="E1242" t="str">
            <v>Distribution Expenses – Maintenance</v>
          </cell>
          <cell r="F1242">
            <v>300</v>
          </cell>
        </row>
        <row r="1243">
          <cell r="C1243" t="str">
            <v>Hydro 2000 Inc. Other Expenses 2015</v>
          </cell>
          <cell r="D1243" t="str">
            <v>Hydro 2000 Inc.</v>
          </cell>
          <cell r="E1243" t="str">
            <v>Other Expenses</v>
          </cell>
          <cell r="F1243">
            <v>0</v>
          </cell>
        </row>
        <row r="1244">
          <cell r="C1244" t="str">
            <v>Hydro Hawkesbury Inc. Administrative and General Expenses 2015</v>
          </cell>
          <cell r="D1244" t="str">
            <v>Hydro Hawkesbury Inc.</v>
          </cell>
          <cell r="E1244" t="str">
            <v>Administrative and General Expenses</v>
          </cell>
          <cell r="F1244">
            <v>340177.17</v>
          </cell>
        </row>
        <row r="1245">
          <cell r="C1245" t="str">
            <v>Hydro Hawkesbury Inc. Administrative and General Expenses - Leap 2015</v>
          </cell>
          <cell r="D1245" t="str">
            <v>Hydro Hawkesbury Inc.</v>
          </cell>
          <cell r="E1245" t="str">
            <v>Administrative and General Expenses - Leap</v>
          </cell>
          <cell r="F1245">
            <v>0</v>
          </cell>
        </row>
        <row r="1246">
          <cell r="C1246" t="str">
            <v>Hydro Hawkesbury Inc. Billing and Collecting 2015</v>
          </cell>
          <cell r="D1246" t="str">
            <v>Hydro Hawkesbury Inc.</v>
          </cell>
          <cell r="E1246" t="str">
            <v>Billing and Collecting</v>
          </cell>
          <cell r="F1246">
            <v>395636.24</v>
          </cell>
        </row>
        <row r="1247">
          <cell r="C1247" t="str">
            <v>Hydro Hawkesbury Inc. Community Relations 2015</v>
          </cell>
          <cell r="D1247" t="str">
            <v>Hydro Hawkesbury Inc.</v>
          </cell>
          <cell r="E1247" t="str">
            <v>Community Relations</v>
          </cell>
          <cell r="F1247">
            <v>0</v>
          </cell>
        </row>
        <row r="1248">
          <cell r="C1248" t="str">
            <v>Hydro Hawkesbury Inc. Distribution Expenses - Operation 2015</v>
          </cell>
          <cell r="D1248" t="str">
            <v>Hydro Hawkesbury Inc.</v>
          </cell>
          <cell r="E1248" t="str">
            <v>Distribution Expenses - Operation</v>
          </cell>
          <cell r="F1248">
            <v>51299.54</v>
          </cell>
        </row>
        <row r="1249">
          <cell r="C1249" t="str">
            <v>Hydro Hawkesbury Inc. Distribution Expenses – Maintenance 2015</v>
          </cell>
          <cell r="D1249" t="str">
            <v>Hydro Hawkesbury Inc.</v>
          </cell>
          <cell r="E1249" t="str">
            <v>Distribution Expenses – Maintenance</v>
          </cell>
          <cell r="F1249">
            <v>181555.47</v>
          </cell>
        </row>
        <row r="1250">
          <cell r="C1250" t="str">
            <v>Hydro Hawkesbury Inc. Other Expenses 2015</v>
          </cell>
          <cell r="D1250" t="str">
            <v>Hydro Hawkesbury Inc.</v>
          </cell>
          <cell r="E1250" t="str">
            <v>Other Expenses</v>
          </cell>
          <cell r="F1250">
            <v>0</v>
          </cell>
        </row>
        <row r="1251">
          <cell r="C1251" t="str">
            <v>Hydro One Brampton Networks Inc. Administrative and General Expenses 2015</v>
          </cell>
          <cell r="D1251" t="str">
            <v>Hydro One Brampton Networks Inc.</v>
          </cell>
          <cell r="E1251" t="str">
            <v>Administrative and General Expenses</v>
          </cell>
          <cell r="F1251">
            <v>8544497.9600000009</v>
          </cell>
        </row>
        <row r="1252">
          <cell r="C1252" t="str">
            <v>Hydro One Brampton Networks Inc. Administrative and General Expenses - Leap 2015</v>
          </cell>
          <cell r="D1252" t="str">
            <v>Hydro One Brampton Networks Inc.</v>
          </cell>
          <cell r="E1252" t="str">
            <v>Administrative and General Expenses - Leap</v>
          </cell>
          <cell r="F1252">
            <v>71448</v>
          </cell>
        </row>
        <row r="1253">
          <cell r="C1253" t="str">
            <v>Hydro One Brampton Networks Inc. Billing and Collecting 2015</v>
          </cell>
          <cell r="D1253" t="str">
            <v>Hydro One Brampton Networks Inc.</v>
          </cell>
          <cell r="E1253" t="str">
            <v>Billing and Collecting</v>
          </cell>
          <cell r="F1253">
            <v>5583597.54</v>
          </cell>
        </row>
        <row r="1254">
          <cell r="C1254" t="str">
            <v>Hydro One Brampton Networks Inc. Community Relations 2015</v>
          </cell>
          <cell r="D1254" t="str">
            <v>Hydro One Brampton Networks Inc.</v>
          </cell>
          <cell r="E1254" t="str">
            <v>Community Relations</v>
          </cell>
          <cell r="F1254">
            <v>813982.48</v>
          </cell>
        </row>
        <row r="1255">
          <cell r="C1255" t="str">
            <v>Hydro One Brampton Networks Inc. Distribution Expenses - Operation 2015</v>
          </cell>
          <cell r="D1255" t="str">
            <v>Hydro One Brampton Networks Inc.</v>
          </cell>
          <cell r="E1255" t="str">
            <v>Distribution Expenses - Operation</v>
          </cell>
          <cell r="F1255">
            <v>6065782.1399999997</v>
          </cell>
        </row>
        <row r="1256">
          <cell r="C1256" t="str">
            <v>Hydro One Brampton Networks Inc. Distribution Expenses – Maintenance 2015</v>
          </cell>
          <cell r="D1256" t="str">
            <v>Hydro One Brampton Networks Inc.</v>
          </cell>
          <cell r="E1256" t="str">
            <v>Distribution Expenses – Maintenance</v>
          </cell>
          <cell r="F1256">
            <v>5674743.3099999996</v>
          </cell>
        </row>
        <row r="1257">
          <cell r="C1257" t="str">
            <v>Hydro One Brampton Networks Inc. Other Expenses 2015</v>
          </cell>
          <cell r="D1257" t="str">
            <v>Hydro One Brampton Networks Inc.</v>
          </cell>
          <cell r="E1257" t="str">
            <v>Other Expenses</v>
          </cell>
          <cell r="F1257">
            <v>0</v>
          </cell>
        </row>
        <row r="1258">
          <cell r="C1258" t="str">
            <v>Hydro One Networks Inc. Administrative and General Expenses 2015</v>
          </cell>
          <cell r="D1258" t="str">
            <v>Hydro One Networks Inc.</v>
          </cell>
          <cell r="E1258" t="str">
            <v>Administrative and General Expenses</v>
          </cell>
          <cell r="F1258">
            <v>121566031.66</v>
          </cell>
        </row>
        <row r="1259">
          <cell r="C1259" t="str">
            <v>Hydro One Networks Inc. Administrative and General Expenses - Leap 2015</v>
          </cell>
          <cell r="D1259" t="str">
            <v>Hydro One Networks Inc.</v>
          </cell>
          <cell r="E1259" t="str">
            <v>Administrative and General Expenses - Leap</v>
          </cell>
          <cell r="F1259">
            <v>2165.88</v>
          </cell>
        </row>
        <row r="1260">
          <cell r="C1260" t="str">
            <v>Hydro One Networks Inc. Billing and Collecting 2015</v>
          </cell>
          <cell r="D1260" t="str">
            <v>Hydro One Networks Inc.</v>
          </cell>
          <cell r="E1260" t="str">
            <v>Billing and Collecting</v>
          </cell>
          <cell r="F1260">
            <v>168105619.87</v>
          </cell>
        </row>
        <row r="1261">
          <cell r="C1261" t="str">
            <v>Hydro One Networks Inc. Community Relations 2015</v>
          </cell>
          <cell r="D1261" t="str">
            <v>Hydro One Networks Inc.</v>
          </cell>
          <cell r="E1261" t="str">
            <v>Community Relations</v>
          </cell>
          <cell r="F1261">
            <v>1564815.95</v>
          </cell>
        </row>
        <row r="1262">
          <cell r="C1262" t="str">
            <v>Hydro One Networks Inc. Distribution Expenses - Operation 2015</v>
          </cell>
          <cell r="D1262" t="str">
            <v>Hydro One Networks Inc.</v>
          </cell>
          <cell r="E1262" t="str">
            <v>Distribution Expenses - Operation</v>
          </cell>
          <cell r="F1262">
            <v>125137218.83</v>
          </cell>
        </row>
        <row r="1263">
          <cell r="C1263" t="str">
            <v>Hydro One Networks Inc. Distribution Expenses – Maintenance 2015</v>
          </cell>
          <cell r="D1263" t="str">
            <v>Hydro One Networks Inc.</v>
          </cell>
          <cell r="E1263" t="str">
            <v>Distribution Expenses – Maintenance</v>
          </cell>
          <cell r="F1263">
            <v>246816242.74000001</v>
          </cell>
        </row>
        <row r="1264">
          <cell r="C1264" t="str">
            <v>Hydro One Networks Inc. Other Expenses 2015</v>
          </cell>
          <cell r="D1264" t="str">
            <v>Hydro One Networks Inc.</v>
          </cell>
          <cell r="E1264" t="str">
            <v>Other Expenses</v>
          </cell>
          <cell r="F1264">
            <v>0</v>
          </cell>
        </row>
        <row r="1265">
          <cell r="C1265" t="str">
            <v>Hydro One Networks Inc. (Orillia-Peterborough service areas) Administrative and General Expenses 2015</v>
          </cell>
          <cell r="D1265" t="str">
            <v>Hydro One Networks Inc. (Orillia-Peterborough service areas)</v>
          </cell>
          <cell r="E1265" t="str">
            <v>Administrative and General Expenses</v>
          </cell>
          <cell r="F1265">
            <v>1609859</v>
          </cell>
        </row>
        <row r="1266">
          <cell r="C1266" t="str">
            <v>Hydro One Networks Inc. (Orillia-Peterborough service areas) Administrative and General Expenses - Leap 2015</v>
          </cell>
          <cell r="D1266" t="str">
            <v>Hydro One Networks Inc. (Orillia-Peterborough service areas)</v>
          </cell>
          <cell r="E1266" t="str">
            <v>Administrative and General Expenses - Leap</v>
          </cell>
          <cell r="F1266">
            <v>9200</v>
          </cell>
        </row>
        <row r="1267">
          <cell r="C1267" t="str">
            <v>Hydro One Networks Inc. (Orillia-Peterborough service areas) Billing and Collecting 2015</v>
          </cell>
          <cell r="D1267" t="str">
            <v>Hydro One Networks Inc. (Orillia-Peterborough service areas)</v>
          </cell>
          <cell r="E1267" t="str">
            <v>Billing and Collecting</v>
          </cell>
          <cell r="F1267">
            <v>1099035</v>
          </cell>
        </row>
        <row r="1268">
          <cell r="C1268" t="str">
            <v>Hydro One Networks Inc. (Orillia-Peterborough service areas) Community Relations 2015</v>
          </cell>
          <cell r="D1268" t="str">
            <v>Hydro One Networks Inc. (Orillia-Peterborough service areas)</v>
          </cell>
          <cell r="E1268" t="str">
            <v>Community Relations</v>
          </cell>
          <cell r="F1268">
            <v>16107</v>
          </cell>
        </row>
        <row r="1269">
          <cell r="C1269" t="str">
            <v>Hydro One Networks Inc. (Orillia-Peterborough service areas) Distribution Expenses - Operation 2015</v>
          </cell>
          <cell r="D1269" t="str">
            <v>Hydro One Networks Inc. (Orillia-Peterborough service areas)</v>
          </cell>
          <cell r="E1269" t="str">
            <v>Distribution Expenses - Operation</v>
          </cell>
          <cell r="F1269">
            <v>763288</v>
          </cell>
        </row>
        <row r="1270">
          <cell r="C1270" t="str">
            <v>Hydro One Networks Inc. (Orillia-Peterborough service areas) Distribution Expenses – Maintenance 2015</v>
          </cell>
          <cell r="D1270" t="str">
            <v>Hydro One Networks Inc. (Orillia-Peterborough service areas)</v>
          </cell>
          <cell r="E1270" t="str">
            <v>Distribution Expenses – Maintenance</v>
          </cell>
          <cell r="F1270">
            <v>1105211</v>
          </cell>
        </row>
        <row r="1271">
          <cell r="C1271" t="str">
            <v>Hydro One Networks Inc. (Orillia-Peterborough service areas) Other Expenses 2015</v>
          </cell>
          <cell r="D1271" t="str">
            <v>Hydro One Networks Inc. (Orillia-Peterborough service areas)</v>
          </cell>
          <cell r="E1271" t="str">
            <v>Other Expenses</v>
          </cell>
          <cell r="F1271">
            <v>0</v>
          </cell>
        </row>
        <row r="1272">
          <cell r="C1272" t="str">
            <v>Hydro One Networks Inc. (Norfolk-Woodstock-Haldimand service areas) Administrative and General Expenses 2015</v>
          </cell>
          <cell r="D1272" t="str">
            <v>Hydro One Networks Inc. (Norfolk-Woodstock-Haldimand service areas)</v>
          </cell>
          <cell r="E1272" t="str">
            <v>Administrative and General Expenses</v>
          </cell>
          <cell r="F1272">
            <v>2817536.91</v>
          </cell>
        </row>
        <row r="1273">
          <cell r="C1273" t="str">
            <v>Hydro One Networks Inc. (Norfolk-Woodstock-Haldimand service areas) Administrative and General Expenses - Leap 2015</v>
          </cell>
          <cell r="D1273" t="str">
            <v>Hydro One Networks Inc. (Norfolk-Woodstock-Haldimand service areas)</v>
          </cell>
          <cell r="E1273" t="str">
            <v>Administrative and General Expenses - Leap</v>
          </cell>
          <cell r="F1273">
            <v>14605</v>
          </cell>
        </row>
        <row r="1274">
          <cell r="C1274" t="str">
            <v>Hydro One Networks Inc. (Norfolk-Woodstock-Haldimand service areas) Billing and Collecting 2015</v>
          </cell>
          <cell r="D1274" t="str">
            <v>Hydro One Networks Inc. (Norfolk-Woodstock-Haldimand service areas)</v>
          </cell>
          <cell r="E1274" t="str">
            <v>Billing and Collecting</v>
          </cell>
          <cell r="F1274">
            <v>1292399.3899999999</v>
          </cell>
        </row>
        <row r="1275">
          <cell r="C1275" t="str">
            <v>Hydro One Networks Inc. (Norfolk-Woodstock-Haldimand service areas) Community Relations 2015</v>
          </cell>
          <cell r="D1275" t="str">
            <v>Hydro One Networks Inc. (Norfolk-Woodstock-Haldimand service areas)</v>
          </cell>
          <cell r="E1275" t="str">
            <v>Community Relations</v>
          </cell>
          <cell r="F1275">
            <v>5236.12</v>
          </cell>
        </row>
        <row r="1276">
          <cell r="C1276" t="str">
            <v>Hydro One Networks Inc. (Norfolk-Woodstock-Haldimand service areas) Distribution Expenses - Operation 2015</v>
          </cell>
          <cell r="D1276" t="str">
            <v>Hydro One Networks Inc. (Norfolk-Woodstock-Haldimand service areas)</v>
          </cell>
          <cell r="E1276" t="str">
            <v>Distribution Expenses - Operation</v>
          </cell>
          <cell r="F1276">
            <v>1264840.4099999999</v>
          </cell>
        </row>
        <row r="1277">
          <cell r="C1277" t="str">
            <v>Hydro One Networks Inc. (Norfolk-Woodstock-Haldimand service areas) Distribution Expenses – Maintenance 2015</v>
          </cell>
          <cell r="D1277" t="str">
            <v>Hydro One Networks Inc. (Norfolk-Woodstock-Haldimand service areas)</v>
          </cell>
          <cell r="E1277" t="str">
            <v>Distribution Expenses – Maintenance</v>
          </cell>
          <cell r="F1277">
            <v>1744157.89</v>
          </cell>
        </row>
        <row r="1278">
          <cell r="C1278" t="str">
            <v>Hydro One Networks Inc. (Norfolk-Woodstock-Haldimand service areas) Other Expenses 2015</v>
          </cell>
          <cell r="D1278" t="str">
            <v>Hydro One Networks Inc. (Norfolk-Woodstock-Haldimand service areas)</v>
          </cell>
          <cell r="E1278" t="str">
            <v>Other Expenses</v>
          </cell>
          <cell r="F1278">
            <v>0</v>
          </cell>
        </row>
        <row r="1279">
          <cell r="C1279" t="str">
            <v>Hydro One Networks Inc. - 1937680 Ontario Inc. (Peterborough Distribution) Administrative and General Expenses 2015</v>
          </cell>
          <cell r="D1279" t="str">
            <v>Hydro One Networks Inc. - 1937680 Ontario Inc. (Peterborough Distribution)</v>
          </cell>
          <cell r="E1279" t="str">
            <v>Administrative and General Expenses</v>
          </cell>
          <cell r="F1279">
            <v>3133490</v>
          </cell>
        </row>
        <row r="1280">
          <cell r="C1280" t="str">
            <v>Hydro One Networks Inc. - 1937680 Ontario Inc. (Peterborough Distribution) Administrative and General Expenses - Leap 2015</v>
          </cell>
          <cell r="D1280" t="str">
            <v>Hydro One Networks Inc. - 1937680 Ontario Inc. (Peterborough Distribution)</v>
          </cell>
          <cell r="E1280" t="str">
            <v>Administrative and General Expenses - Leap</v>
          </cell>
          <cell r="F1280">
            <v>16887</v>
          </cell>
        </row>
        <row r="1281">
          <cell r="C1281" t="str">
            <v>Hydro One Networks Inc. - 1937680 Ontario Inc. (Peterborough Distribution) Billing and Collecting 2015</v>
          </cell>
          <cell r="D1281" t="str">
            <v>Hydro One Networks Inc. - 1937680 Ontario Inc. (Peterborough Distribution)</v>
          </cell>
          <cell r="E1281" t="str">
            <v>Billing and Collecting</v>
          </cell>
          <cell r="F1281">
            <v>2132660</v>
          </cell>
        </row>
        <row r="1282">
          <cell r="C1282" t="str">
            <v>Hydro One Networks Inc. - 1937680 Ontario Inc. (Peterborough Distribution) Community Relations 2015</v>
          </cell>
          <cell r="D1282" t="str">
            <v>Hydro One Networks Inc. - 1937680 Ontario Inc. (Peterborough Distribution)</v>
          </cell>
          <cell r="E1282" t="str">
            <v>Community Relations</v>
          </cell>
          <cell r="F1282">
            <v>0</v>
          </cell>
        </row>
        <row r="1283">
          <cell r="C1283" t="str">
            <v>Hydro One Networks Inc. - 1937680 Ontario Inc. (Peterborough Distribution) Distribution Expenses - Operation 2015</v>
          </cell>
          <cell r="D1283" t="str">
            <v>Hydro One Networks Inc. - 1937680 Ontario Inc. (Peterborough Distribution)</v>
          </cell>
          <cell r="E1283" t="str">
            <v>Distribution Expenses - Operation</v>
          </cell>
          <cell r="F1283">
            <v>1934708</v>
          </cell>
        </row>
        <row r="1284">
          <cell r="C1284" t="str">
            <v>Hydro One Networks Inc. - 1937680 Ontario Inc. (Peterborough Distribution) Distribution Expenses – Maintenance 2015</v>
          </cell>
          <cell r="D1284" t="str">
            <v>Hydro One Networks Inc. - 1937680 Ontario Inc. (Peterborough Distribution)</v>
          </cell>
          <cell r="E1284" t="str">
            <v>Distribution Expenses – Maintenance</v>
          </cell>
          <cell r="F1284">
            <v>1392136</v>
          </cell>
        </row>
        <row r="1285">
          <cell r="C1285" t="str">
            <v>Hydro One Networks Inc. - 1937680 Ontario Inc. (Peterborough Distribution) Other Expenses 2015</v>
          </cell>
          <cell r="D1285" t="str">
            <v>Hydro One Networks Inc. - 1937680 Ontario Inc. (Peterborough Distribution)</v>
          </cell>
          <cell r="E1285" t="str">
            <v>Other Expenses</v>
          </cell>
          <cell r="F1285">
            <v>0</v>
          </cell>
        </row>
        <row r="1286">
          <cell r="C1286" t="str">
            <v>Hydro One Remote Communities Inc. Administrative and General Expenses 2015</v>
          </cell>
          <cell r="D1286" t="str">
            <v>Hydro One Remote Communities Inc.</v>
          </cell>
          <cell r="E1286" t="str">
            <v>Administrative and General Expenses</v>
          </cell>
          <cell r="F1286">
            <v>1489857.76</v>
          </cell>
        </row>
        <row r="1287">
          <cell r="C1287" t="str">
            <v>Hydro One Remote Communities Inc. Administrative and General Expenses - Leap 2015</v>
          </cell>
          <cell r="D1287" t="str">
            <v>Hydro One Remote Communities Inc.</v>
          </cell>
          <cell r="E1287" t="str">
            <v>Administrative and General Expenses - Leap</v>
          </cell>
          <cell r="F1287">
            <v>0</v>
          </cell>
        </row>
        <row r="1288">
          <cell r="C1288" t="str">
            <v>Hydro One Remote Communities Inc. Billing and Collecting 2015</v>
          </cell>
          <cell r="D1288" t="str">
            <v>Hydro One Remote Communities Inc.</v>
          </cell>
          <cell r="E1288" t="str">
            <v>Billing and Collecting</v>
          </cell>
          <cell r="F1288">
            <v>1732352.43</v>
          </cell>
        </row>
        <row r="1289">
          <cell r="C1289" t="str">
            <v>Hydro One Remote Communities Inc. Community Relations 2015</v>
          </cell>
          <cell r="D1289" t="str">
            <v>Hydro One Remote Communities Inc.</v>
          </cell>
          <cell r="E1289" t="str">
            <v>Community Relations</v>
          </cell>
          <cell r="F1289">
            <v>553750.24</v>
          </cell>
        </row>
        <row r="1290">
          <cell r="C1290" t="str">
            <v>Hydro One Remote Communities Inc. Distribution Expenses - Operation 2015</v>
          </cell>
          <cell r="D1290" t="str">
            <v>Hydro One Remote Communities Inc.</v>
          </cell>
          <cell r="E1290" t="str">
            <v>Distribution Expenses - Operation</v>
          </cell>
          <cell r="F1290">
            <v>80086.960000000006</v>
          </cell>
        </row>
        <row r="1291">
          <cell r="C1291" t="str">
            <v>Hydro One Remote Communities Inc. Distribution Expenses – Maintenance 2015</v>
          </cell>
          <cell r="D1291" t="str">
            <v>Hydro One Remote Communities Inc.</v>
          </cell>
          <cell r="E1291" t="str">
            <v>Distribution Expenses – Maintenance</v>
          </cell>
          <cell r="F1291">
            <v>1798196.14</v>
          </cell>
        </row>
        <row r="1292">
          <cell r="C1292" t="str">
            <v>Hydro One Remote Communities Inc. Other Expenses 2015</v>
          </cell>
          <cell r="D1292" t="str">
            <v>Hydro One Remote Communities Inc.</v>
          </cell>
          <cell r="E1292" t="str">
            <v>Other Expenses</v>
          </cell>
          <cell r="F1292">
            <v>0</v>
          </cell>
        </row>
        <row r="1293">
          <cell r="C1293" t="str">
            <v>Hydro Ottawa Limited Administrative and General Expenses 2015</v>
          </cell>
          <cell r="D1293" t="str">
            <v>Hydro Ottawa Limited</v>
          </cell>
          <cell r="E1293" t="str">
            <v>Administrative and General Expenses</v>
          </cell>
          <cell r="F1293">
            <v>32185572.02</v>
          </cell>
        </row>
        <row r="1294">
          <cell r="C1294" t="str">
            <v>Hydro Ottawa Limited Administrative and General Expenses - Leap 2015</v>
          </cell>
          <cell r="D1294" t="str">
            <v>Hydro Ottawa Limited</v>
          </cell>
          <cell r="E1294" t="str">
            <v>Administrative and General Expenses - Leap</v>
          </cell>
          <cell r="F1294">
            <v>187300</v>
          </cell>
        </row>
        <row r="1295">
          <cell r="C1295" t="str">
            <v>Hydro Ottawa Limited Billing and Collecting 2015</v>
          </cell>
          <cell r="D1295" t="str">
            <v>Hydro Ottawa Limited</v>
          </cell>
          <cell r="E1295" t="str">
            <v>Billing and Collecting</v>
          </cell>
          <cell r="F1295">
            <v>13425124.01</v>
          </cell>
        </row>
        <row r="1296">
          <cell r="C1296" t="str">
            <v>Hydro Ottawa Limited Community Relations 2015</v>
          </cell>
          <cell r="D1296" t="str">
            <v>Hydro Ottawa Limited</v>
          </cell>
          <cell r="E1296" t="str">
            <v>Community Relations</v>
          </cell>
          <cell r="F1296">
            <v>5339556.6100000003</v>
          </cell>
        </row>
        <row r="1297">
          <cell r="C1297" t="str">
            <v>Hydro Ottawa Limited Distribution Expenses - Operation 2015</v>
          </cell>
          <cell r="D1297" t="str">
            <v>Hydro Ottawa Limited</v>
          </cell>
          <cell r="E1297" t="str">
            <v>Distribution Expenses - Operation</v>
          </cell>
          <cell r="F1297">
            <v>16335459.310000001</v>
          </cell>
        </row>
        <row r="1298">
          <cell r="C1298" t="str">
            <v>Hydro Ottawa Limited Distribution Expenses – Maintenance 2015</v>
          </cell>
          <cell r="D1298" t="str">
            <v>Hydro Ottawa Limited</v>
          </cell>
          <cell r="E1298" t="str">
            <v>Distribution Expenses – Maintenance</v>
          </cell>
          <cell r="F1298">
            <v>10972727.27</v>
          </cell>
        </row>
        <row r="1299">
          <cell r="C1299" t="str">
            <v>Hydro Ottawa Limited Other Expenses 2015</v>
          </cell>
          <cell r="D1299" t="str">
            <v>Hydro Ottawa Limited</v>
          </cell>
          <cell r="E1299" t="str">
            <v>Other Expenses</v>
          </cell>
          <cell r="F1299">
            <v>0</v>
          </cell>
        </row>
        <row r="1300">
          <cell r="C1300" t="str">
            <v>InnPower Corporation Administrative and General Expenses 2015</v>
          </cell>
          <cell r="D1300" t="str">
            <v>InnPower Corporation</v>
          </cell>
          <cell r="E1300" t="str">
            <v>Administrative and General Expenses</v>
          </cell>
          <cell r="F1300">
            <v>2234997.39</v>
          </cell>
        </row>
        <row r="1301">
          <cell r="C1301" t="str">
            <v>InnPower Corporation Administrative and General Expenses - Leap 2015</v>
          </cell>
          <cell r="D1301" t="str">
            <v>InnPower Corporation</v>
          </cell>
          <cell r="E1301" t="str">
            <v>Administrative and General Expenses - Leap</v>
          </cell>
          <cell r="F1301">
            <v>31216.16</v>
          </cell>
        </row>
        <row r="1302">
          <cell r="C1302" t="str">
            <v>InnPower Corporation Billing and Collecting 2015</v>
          </cell>
          <cell r="D1302" t="str">
            <v>InnPower Corporation</v>
          </cell>
          <cell r="E1302" t="str">
            <v>Billing and Collecting</v>
          </cell>
          <cell r="F1302">
            <v>1169535.1100000001</v>
          </cell>
        </row>
        <row r="1303">
          <cell r="C1303" t="str">
            <v>InnPower Corporation Community Relations 2015</v>
          </cell>
          <cell r="D1303" t="str">
            <v>InnPower Corporation</v>
          </cell>
          <cell r="E1303" t="str">
            <v>Community Relations</v>
          </cell>
          <cell r="F1303">
            <v>5663.4</v>
          </cell>
        </row>
        <row r="1304">
          <cell r="C1304" t="str">
            <v>InnPower Corporation Distribution Expenses - Operation 2015</v>
          </cell>
          <cell r="D1304" t="str">
            <v>InnPower Corporation</v>
          </cell>
          <cell r="E1304" t="str">
            <v>Distribution Expenses - Operation</v>
          </cell>
          <cell r="F1304">
            <v>1342975.67</v>
          </cell>
        </row>
        <row r="1305">
          <cell r="C1305" t="str">
            <v>InnPower Corporation Distribution Expenses – Maintenance 2015</v>
          </cell>
          <cell r="D1305" t="str">
            <v>InnPower Corporation</v>
          </cell>
          <cell r="E1305" t="str">
            <v>Distribution Expenses – Maintenance</v>
          </cell>
          <cell r="F1305">
            <v>471479.77</v>
          </cell>
        </row>
        <row r="1306">
          <cell r="C1306" t="str">
            <v>InnPower Corporation Other Expenses 2015</v>
          </cell>
          <cell r="D1306" t="str">
            <v>InnPower Corporation</v>
          </cell>
          <cell r="E1306" t="str">
            <v>Other Expenses</v>
          </cell>
          <cell r="F1306">
            <v>0</v>
          </cell>
        </row>
        <row r="1307">
          <cell r="C1307" t="str">
            <v>Kenora Hydro Electric Corporation Ltd. Administrative and General Expenses 2015</v>
          </cell>
          <cell r="D1307" t="str">
            <v>Kenora Hydro Electric Corporation Ltd.</v>
          </cell>
          <cell r="E1307" t="str">
            <v>Administrative and General Expenses</v>
          </cell>
          <cell r="F1307">
            <v>826347</v>
          </cell>
        </row>
        <row r="1308">
          <cell r="C1308" t="str">
            <v>Kenora Hydro Electric Corporation Ltd. Administrative and General Expenses - Leap 2015</v>
          </cell>
          <cell r="D1308" t="str">
            <v>Kenora Hydro Electric Corporation Ltd.</v>
          </cell>
          <cell r="E1308" t="str">
            <v>Administrative and General Expenses - Leap</v>
          </cell>
          <cell r="F1308">
            <v>3695</v>
          </cell>
        </row>
        <row r="1309">
          <cell r="C1309" t="str">
            <v>Kenora Hydro Electric Corporation Ltd. Billing and Collecting 2015</v>
          </cell>
          <cell r="D1309" t="str">
            <v>Kenora Hydro Electric Corporation Ltd.</v>
          </cell>
          <cell r="E1309" t="str">
            <v>Billing and Collecting</v>
          </cell>
          <cell r="F1309">
            <v>468494</v>
          </cell>
        </row>
        <row r="1310">
          <cell r="C1310" t="str">
            <v>Kenora Hydro Electric Corporation Ltd. Community Relations 2015</v>
          </cell>
          <cell r="D1310" t="str">
            <v>Kenora Hydro Electric Corporation Ltd.</v>
          </cell>
          <cell r="E1310" t="str">
            <v>Community Relations</v>
          </cell>
          <cell r="F1310">
            <v>0</v>
          </cell>
        </row>
        <row r="1311">
          <cell r="C1311" t="str">
            <v>Kenora Hydro Electric Corporation Ltd. Distribution Expenses - Operation 2015</v>
          </cell>
          <cell r="D1311" t="str">
            <v>Kenora Hydro Electric Corporation Ltd.</v>
          </cell>
          <cell r="E1311" t="str">
            <v>Distribution Expenses - Operation</v>
          </cell>
          <cell r="F1311">
            <v>161668</v>
          </cell>
        </row>
        <row r="1312">
          <cell r="C1312" t="str">
            <v>Kenora Hydro Electric Corporation Ltd. Distribution Expenses – Maintenance 2015</v>
          </cell>
          <cell r="D1312" t="str">
            <v>Kenora Hydro Electric Corporation Ltd.</v>
          </cell>
          <cell r="E1312" t="str">
            <v>Distribution Expenses – Maintenance</v>
          </cell>
          <cell r="F1312">
            <v>489147</v>
          </cell>
        </row>
        <row r="1313">
          <cell r="C1313" t="str">
            <v>Kenora Hydro Electric Corporation Ltd. Other Expenses 2015</v>
          </cell>
          <cell r="D1313" t="str">
            <v>Kenora Hydro Electric Corporation Ltd.</v>
          </cell>
          <cell r="E1313" t="str">
            <v>Other Expenses</v>
          </cell>
          <cell r="F1313">
            <v>0</v>
          </cell>
        </row>
        <row r="1314">
          <cell r="C1314" t="str">
            <v>Kingston Hydro Corporation Administrative and General Expenses 2015</v>
          </cell>
          <cell r="D1314" t="str">
            <v>Kingston Hydro Corporation</v>
          </cell>
          <cell r="E1314" t="str">
            <v>Administrative and General Expenses</v>
          </cell>
          <cell r="F1314">
            <v>2386779</v>
          </cell>
        </row>
        <row r="1315">
          <cell r="C1315" t="str">
            <v>Kingston Hydro Corporation Administrative and General Expenses - Leap 2015</v>
          </cell>
          <cell r="D1315" t="str">
            <v>Kingston Hydro Corporation</v>
          </cell>
          <cell r="E1315" t="str">
            <v>Administrative and General Expenses - Leap</v>
          </cell>
          <cell r="F1315">
            <v>16000</v>
          </cell>
        </row>
        <row r="1316">
          <cell r="C1316" t="str">
            <v>Kingston Hydro Corporation Billing and Collecting 2015</v>
          </cell>
          <cell r="D1316" t="str">
            <v>Kingston Hydro Corporation</v>
          </cell>
          <cell r="E1316" t="str">
            <v>Billing and Collecting</v>
          </cell>
          <cell r="F1316">
            <v>800499</v>
          </cell>
        </row>
        <row r="1317">
          <cell r="C1317" t="str">
            <v>Kingston Hydro Corporation Community Relations 2015</v>
          </cell>
          <cell r="D1317" t="str">
            <v>Kingston Hydro Corporation</v>
          </cell>
          <cell r="E1317" t="str">
            <v>Community Relations</v>
          </cell>
          <cell r="F1317">
            <v>79874</v>
          </cell>
        </row>
        <row r="1318">
          <cell r="C1318" t="str">
            <v>Kingston Hydro Corporation Distribution Expenses - Operation 2015</v>
          </cell>
          <cell r="D1318" t="str">
            <v>Kingston Hydro Corporation</v>
          </cell>
          <cell r="E1318" t="str">
            <v>Distribution Expenses - Operation</v>
          </cell>
          <cell r="F1318">
            <v>2013677</v>
          </cell>
        </row>
        <row r="1319">
          <cell r="C1319" t="str">
            <v>Kingston Hydro Corporation Distribution Expenses – Maintenance 2015</v>
          </cell>
          <cell r="D1319" t="str">
            <v>Kingston Hydro Corporation</v>
          </cell>
          <cell r="E1319" t="str">
            <v>Distribution Expenses – Maintenance</v>
          </cell>
          <cell r="F1319">
            <v>1037659</v>
          </cell>
        </row>
        <row r="1320">
          <cell r="C1320" t="str">
            <v>Kingston Hydro Corporation Other Expenses 2015</v>
          </cell>
          <cell r="D1320" t="str">
            <v>Kingston Hydro Corporation</v>
          </cell>
          <cell r="E1320" t="str">
            <v>Other Expenses</v>
          </cell>
          <cell r="F1320">
            <v>0</v>
          </cell>
        </row>
        <row r="1321">
          <cell r="C1321" t="str">
            <v>Kitchener-Wilmot Hydro Inc. Administrative and General Expenses 2015</v>
          </cell>
          <cell r="D1321" t="str">
            <v>Kitchener-Wilmot Hydro Inc.</v>
          </cell>
          <cell r="E1321" t="str">
            <v>Administrative and General Expenses</v>
          </cell>
          <cell r="F1321">
            <v>2886121.46</v>
          </cell>
        </row>
        <row r="1322">
          <cell r="C1322" t="str">
            <v>Kitchener-Wilmot Hydro Inc. Administrative and General Expenses - Leap 2015</v>
          </cell>
          <cell r="D1322" t="str">
            <v>Kitchener-Wilmot Hydro Inc.</v>
          </cell>
          <cell r="E1322" t="str">
            <v>Administrative and General Expenses - Leap</v>
          </cell>
          <cell r="F1322">
            <v>47475</v>
          </cell>
        </row>
        <row r="1323">
          <cell r="C1323" t="str">
            <v>Kitchener-Wilmot Hydro Inc. Billing and Collecting 2015</v>
          </cell>
          <cell r="D1323" t="str">
            <v>Kitchener-Wilmot Hydro Inc.</v>
          </cell>
          <cell r="E1323" t="str">
            <v>Billing and Collecting</v>
          </cell>
          <cell r="F1323">
            <v>3415008.63</v>
          </cell>
        </row>
        <row r="1324">
          <cell r="C1324" t="str">
            <v>Kitchener-Wilmot Hydro Inc. Community Relations 2015</v>
          </cell>
          <cell r="D1324" t="str">
            <v>Kitchener-Wilmot Hydro Inc.</v>
          </cell>
          <cell r="E1324" t="str">
            <v>Community Relations</v>
          </cell>
          <cell r="F1324">
            <v>199352.72</v>
          </cell>
        </row>
        <row r="1325">
          <cell r="C1325" t="str">
            <v>Kitchener-Wilmot Hydro Inc. Distribution Expenses - Operation 2015</v>
          </cell>
          <cell r="D1325" t="str">
            <v>Kitchener-Wilmot Hydro Inc.</v>
          </cell>
          <cell r="E1325" t="str">
            <v>Distribution Expenses - Operation</v>
          </cell>
          <cell r="F1325">
            <v>4503129.4400000004</v>
          </cell>
        </row>
        <row r="1326">
          <cell r="C1326" t="str">
            <v>Kitchener-Wilmot Hydro Inc. Distribution Expenses – Maintenance 2015</v>
          </cell>
          <cell r="D1326" t="str">
            <v>Kitchener-Wilmot Hydro Inc.</v>
          </cell>
          <cell r="E1326" t="str">
            <v>Distribution Expenses – Maintenance</v>
          </cell>
          <cell r="F1326">
            <v>5613512.5599999996</v>
          </cell>
        </row>
        <row r="1327">
          <cell r="C1327" t="str">
            <v>Kitchener-Wilmot Hydro Inc. Other Expenses 2015</v>
          </cell>
          <cell r="D1327" t="str">
            <v>Kitchener-Wilmot Hydro Inc.</v>
          </cell>
          <cell r="E1327" t="str">
            <v>Other Expenses</v>
          </cell>
          <cell r="F1327">
            <v>0</v>
          </cell>
        </row>
        <row r="1328">
          <cell r="C1328" t="str">
            <v>Lakefront Utilities Inc. Administrative and General Expenses 2015</v>
          </cell>
          <cell r="D1328" t="str">
            <v>Lakefront Utilities Inc.</v>
          </cell>
          <cell r="E1328" t="str">
            <v>Administrative and General Expenses</v>
          </cell>
          <cell r="F1328">
            <v>993702.76</v>
          </cell>
        </row>
        <row r="1329">
          <cell r="C1329" t="str">
            <v>Lakefront Utilities Inc. Administrative and General Expenses - Leap 2015</v>
          </cell>
          <cell r="D1329" t="str">
            <v>Lakefront Utilities Inc.</v>
          </cell>
          <cell r="E1329" t="str">
            <v>Administrative and General Expenses - Leap</v>
          </cell>
          <cell r="F1329">
            <v>5301</v>
          </cell>
        </row>
        <row r="1330">
          <cell r="C1330" t="str">
            <v>Lakefront Utilities Inc. Billing and Collecting 2015</v>
          </cell>
          <cell r="D1330" t="str">
            <v>Lakefront Utilities Inc.</v>
          </cell>
          <cell r="E1330" t="str">
            <v>Billing and Collecting</v>
          </cell>
          <cell r="F1330">
            <v>618224.6</v>
          </cell>
        </row>
        <row r="1331">
          <cell r="C1331" t="str">
            <v>Lakefront Utilities Inc. Community Relations 2015</v>
          </cell>
          <cell r="D1331" t="str">
            <v>Lakefront Utilities Inc.</v>
          </cell>
          <cell r="E1331" t="str">
            <v>Community Relations</v>
          </cell>
          <cell r="F1331">
            <v>11089.28</v>
          </cell>
        </row>
        <row r="1332">
          <cell r="C1332" t="str">
            <v>Lakefront Utilities Inc. Distribution Expenses - Operation 2015</v>
          </cell>
          <cell r="D1332" t="str">
            <v>Lakefront Utilities Inc.</v>
          </cell>
          <cell r="E1332" t="str">
            <v>Distribution Expenses - Operation</v>
          </cell>
          <cell r="F1332">
            <v>596390.62</v>
          </cell>
        </row>
        <row r="1333">
          <cell r="C1333" t="str">
            <v>Lakefront Utilities Inc. Distribution Expenses – Maintenance 2015</v>
          </cell>
          <cell r="D1333" t="str">
            <v>Lakefront Utilities Inc.</v>
          </cell>
          <cell r="E1333" t="str">
            <v>Distribution Expenses – Maintenance</v>
          </cell>
          <cell r="F1333">
            <v>219341.02</v>
          </cell>
        </row>
        <row r="1334">
          <cell r="C1334" t="str">
            <v>Lakefront Utilities Inc. Other Expenses 2015</v>
          </cell>
          <cell r="D1334" t="str">
            <v>Lakefront Utilities Inc.</v>
          </cell>
          <cell r="E1334" t="str">
            <v>Other Expenses</v>
          </cell>
          <cell r="F1334">
            <v>0</v>
          </cell>
        </row>
        <row r="1335">
          <cell r="C1335" t="str">
            <v>Lakeland Power Distribution Ltd. Administrative and General Expenses 2015</v>
          </cell>
          <cell r="D1335" t="str">
            <v>Lakeland Power Distribution Ltd.</v>
          </cell>
          <cell r="E1335" t="str">
            <v>Administrative and General Expenses</v>
          </cell>
          <cell r="F1335">
            <v>2039654.88</v>
          </cell>
        </row>
        <row r="1336">
          <cell r="C1336" t="str">
            <v>Lakeland Power Distribution Ltd. Administrative and General Expenses - Leap 2015</v>
          </cell>
          <cell r="D1336" t="str">
            <v>Lakeland Power Distribution Ltd.</v>
          </cell>
          <cell r="E1336" t="str">
            <v>Administrative and General Expenses - Leap</v>
          </cell>
          <cell r="F1336">
            <v>9292.74</v>
          </cell>
        </row>
        <row r="1337">
          <cell r="C1337" t="str">
            <v>Lakeland Power Distribution Ltd. Billing and Collecting 2015</v>
          </cell>
          <cell r="D1337" t="str">
            <v>Lakeland Power Distribution Ltd.</v>
          </cell>
          <cell r="E1337" t="str">
            <v>Billing and Collecting</v>
          </cell>
          <cell r="F1337">
            <v>1350644.09</v>
          </cell>
        </row>
        <row r="1338">
          <cell r="C1338" t="str">
            <v>Lakeland Power Distribution Ltd. Community Relations 2015</v>
          </cell>
          <cell r="D1338" t="str">
            <v>Lakeland Power Distribution Ltd.</v>
          </cell>
          <cell r="E1338" t="str">
            <v>Community Relations</v>
          </cell>
          <cell r="F1338">
            <v>44176.04</v>
          </cell>
        </row>
        <row r="1339">
          <cell r="C1339" t="str">
            <v>Lakeland Power Distribution Ltd. Distribution Expenses - Operation 2015</v>
          </cell>
          <cell r="D1339" t="str">
            <v>Lakeland Power Distribution Ltd.</v>
          </cell>
          <cell r="E1339" t="str">
            <v>Distribution Expenses - Operation</v>
          </cell>
          <cell r="F1339">
            <v>359120.48</v>
          </cell>
        </row>
        <row r="1340">
          <cell r="C1340" t="str">
            <v>Lakeland Power Distribution Ltd. Distribution Expenses – Maintenance 2015</v>
          </cell>
          <cell r="D1340" t="str">
            <v>Lakeland Power Distribution Ltd.</v>
          </cell>
          <cell r="E1340" t="str">
            <v>Distribution Expenses – Maintenance</v>
          </cell>
          <cell r="F1340">
            <v>1329761.67</v>
          </cell>
        </row>
        <row r="1341">
          <cell r="C1341" t="str">
            <v>Lakeland Power Distribution Ltd. Other Expenses 2015</v>
          </cell>
          <cell r="D1341" t="str">
            <v>Lakeland Power Distribution Ltd.</v>
          </cell>
          <cell r="E1341" t="str">
            <v>Other Expenses</v>
          </cell>
          <cell r="F1341">
            <v>0</v>
          </cell>
        </row>
        <row r="1342">
          <cell r="C1342" t="str">
            <v>London Hydro Inc. Administrative and General Expenses 2015</v>
          </cell>
          <cell r="D1342" t="str">
            <v>London Hydro Inc.</v>
          </cell>
          <cell r="E1342" t="str">
            <v>Administrative and General Expenses</v>
          </cell>
          <cell r="F1342">
            <v>12679010.91</v>
          </cell>
        </row>
        <row r="1343">
          <cell r="C1343" t="str">
            <v>London Hydro Inc. Administrative and General Expenses - Leap 2015</v>
          </cell>
          <cell r="D1343" t="str">
            <v>London Hydro Inc.</v>
          </cell>
          <cell r="E1343" t="str">
            <v>Administrative and General Expenses - Leap</v>
          </cell>
          <cell r="F1343">
            <v>150000</v>
          </cell>
        </row>
        <row r="1344">
          <cell r="C1344" t="str">
            <v>London Hydro Inc. Billing and Collecting 2015</v>
          </cell>
          <cell r="D1344" t="str">
            <v>London Hydro Inc.</v>
          </cell>
          <cell r="E1344" t="str">
            <v>Billing and Collecting</v>
          </cell>
          <cell r="F1344">
            <v>3899362.06</v>
          </cell>
        </row>
        <row r="1345">
          <cell r="C1345" t="str">
            <v>London Hydro Inc. Community Relations 2015</v>
          </cell>
          <cell r="D1345" t="str">
            <v>London Hydro Inc.</v>
          </cell>
          <cell r="E1345" t="str">
            <v>Community Relations</v>
          </cell>
          <cell r="F1345">
            <v>194360.93</v>
          </cell>
        </row>
        <row r="1346">
          <cell r="C1346" t="str">
            <v>London Hydro Inc. Distribution Expenses - Operation 2015</v>
          </cell>
          <cell r="D1346" t="str">
            <v>London Hydro Inc.</v>
          </cell>
          <cell r="E1346" t="str">
            <v>Distribution Expenses - Operation</v>
          </cell>
          <cell r="F1346">
            <v>8370681.0800000001</v>
          </cell>
        </row>
        <row r="1347">
          <cell r="C1347" t="str">
            <v>London Hydro Inc. Distribution Expenses – Maintenance 2015</v>
          </cell>
          <cell r="D1347" t="str">
            <v>London Hydro Inc.</v>
          </cell>
          <cell r="E1347" t="str">
            <v>Distribution Expenses – Maintenance</v>
          </cell>
          <cell r="F1347">
            <v>7055177.4699999997</v>
          </cell>
        </row>
        <row r="1348">
          <cell r="C1348" t="str">
            <v>London Hydro Inc. Other Expenses 2015</v>
          </cell>
          <cell r="D1348" t="str">
            <v>London Hydro Inc.</v>
          </cell>
          <cell r="E1348" t="str">
            <v>Other Expenses</v>
          </cell>
          <cell r="F1348">
            <v>0</v>
          </cell>
        </row>
        <row r="1349">
          <cell r="C1349" t="str">
            <v>Midland Power Utility Corporation Administrative and General Expenses 2015</v>
          </cell>
          <cell r="D1349" t="str">
            <v>Midland Power Utility Corporation</v>
          </cell>
          <cell r="E1349" t="str">
            <v>Administrative and General Expenses</v>
          </cell>
          <cell r="F1349">
            <v>863118.85</v>
          </cell>
        </row>
        <row r="1350">
          <cell r="C1350" t="str">
            <v>Midland Power Utility Corporation Administrative and General Expenses - Leap 2015</v>
          </cell>
          <cell r="D1350" t="str">
            <v>Midland Power Utility Corporation</v>
          </cell>
          <cell r="E1350" t="str">
            <v>Administrative and General Expenses - Leap</v>
          </cell>
          <cell r="F1350">
            <v>4381.47</v>
          </cell>
        </row>
        <row r="1351">
          <cell r="C1351" t="str">
            <v>Midland Power Utility Corporation Billing and Collecting 2015</v>
          </cell>
          <cell r="D1351" t="str">
            <v>Midland Power Utility Corporation</v>
          </cell>
          <cell r="E1351" t="str">
            <v>Billing and Collecting</v>
          </cell>
          <cell r="F1351">
            <v>429902.99</v>
          </cell>
        </row>
        <row r="1352">
          <cell r="C1352" t="str">
            <v>Midland Power Utility Corporation Community Relations 2015</v>
          </cell>
          <cell r="D1352" t="str">
            <v>Midland Power Utility Corporation</v>
          </cell>
          <cell r="E1352" t="str">
            <v>Community Relations</v>
          </cell>
          <cell r="F1352">
            <v>11996.22</v>
          </cell>
        </row>
        <row r="1353">
          <cell r="C1353" t="str">
            <v>Midland Power Utility Corporation Distribution Expenses - Operation 2015</v>
          </cell>
          <cell r="D1353" t="str">
            <v>Midland Power Utility Corporation</v>
          </cell>
          <cell r="E1353" t="str">
            <v>Distribution Expenses - Operation</v>
          </cell>
          <cell r="F1353">
            <v>853626.01</v>
          </cell>
        </row>
        <row r="1354">
          <cell r="C1354" t="str">
            <v>Midland Power Utility Corporation Distribution Expenses – Maintenance 2015</v>
          </cell>
          <cell r="D1354" t="str">
            <v>Midland Power Utility Corporation</v>
          </cell>
          <cell r="E1354" t="str">
            <v>Distribution Expenses – Maintenance</v>
          </cell>
          <cell r="F1354">
            <v>118875.16</v>
          </cell>
        </row>
        <row r="1355">
          <cell r="C1355" t="str">
            <v>Midland Power Utility Corporation Other Expenses 2015</v>
          </cell>
          <cell r="D1355" t="str">
            <v>Midland Power Utility Corporation</v>
          </cell>
          <cell r="E1355" t="str">
            <v>Other Expenses</v>
          </cell>
          <cell r="F1355">
            <v>0</v>
          </cell>
        </row>
        <row r="1356">
          <cell r="C1356" t="str">
            <v>Milton Hydro Distribution Inc. Administrative and General Expenses 2015</v>
          </cell>
          <cell r="D1356" t="str">
            <v>Milton Hydro Distribution Inc.</v>
          </cell>
          <cell r="E1356" t="str">
            <v>Administrative and General Expenses</v>
          </cell>
          <cell r="F1356">
            <v>3451402</v>
          </cell>
        </row>
        <row r="1357">
          <cell r="C1357" t="str">
            <v>Milton Hydro Distribution Inc. Administrative and General Expenses - Leap 2015</v>
          </cell>
          <cell r="D1357" t="str">
            <v>Milton Hydro Distribution Inc.</v>
          </cell>
          <cell r="E1357" t="str">
            <v>Administrative and General Expenses - Leap</v>
          </cell>
          <cell r="F1357">
            <v>0</v>
          </cell>
        </row>
        <row r="1358">
          <cell r="C1358" t="str">
            <v>Milton Hydro Distribution Inc. Billing and Collecting 2015</v>
          </cell>
          <cell r="D1358" t="str">
            <v>Milton Hydro Distribution Inc.</v>
          </cell>
          <cell r="E1358" t="str">
            <v>Billing and Collecting</v>
          </cell>
          <cell r="F1358">
            <v>2071191</v>
          </cell>
        </row>
        <row r="1359">
          <cell r="C1359" t="str">
            <v>Milton Hydro Distribution Inc. Community Relations 2015</v>
          </cell>
          <cell r="D1359" t="str">
            <v>Milton Hydro Distribution Inc.</v>
          </cell>
          <cell r="E1359" t="str">
            <v>Community Relations</v>
          </cell>
          <cell r="F1359">
            <v>19679</v>
          </cell>
        </row>
        <row r="1360">
          <cell r="C1360" t="str">
            <v>Milton Hydro Distribution Inc. Distribution Expenses - Operation 2015</v>
          </cell>
          <cell r="D1360" t="str">
            <v>Milton Hydro Distribution Inc.</v>
          </cell>
          <cell r="E1360" t="str">
            <v>Distribution Expenses - Operation</v>
          </cell>
          <cell r="F1360">
            <v>1997119</v>
          </cell>
        </row>
        <row r="1361">
          <cell r="C1361" t="str">
            <v>Milton Hydro Distribution Inc. Distribution Expenses – Maintenance 2015</v>
          </cell>
          <cell r="D1361" t="str">
            <v>Milton Hydro Distribution Inc.</v>
          </cell>
          <cell r="E1361" t="str">
            <v>Distribution Expenses – Maintenance</v>
          </cell>
          <cell r="F1361">
            <v>1004506</v>
          </cell>
        </row>
        <row r="1362">
          <cell r="C1362" t="str">
            <v>Milton Hydro Distribution Inc. Other Expenses 2015</v>
          </cell>
          <cell r="D1362" t="str">
            <v>Milton Hydro Distribution Inc.</v>
          </cell>
          <cell r="E1362" t="str">
            <v>Other Expenses</v>
          </cell>
          <cell r="F1362">
            <v>0</v>
          </cell>
        </row>
        <row r="1363">
          <cell r="C1363" t="str">
            <v>Newmarket-Tay Power Distribution Ltd. Administrative and General Expenses 2015</v>
          </cell>
          <cell r="D1363" t="str">
            <v>Newmarket-Tay Power Distribution Ltd.</v>
          </cell>
          <cell r="E1363" t="str">
            <v>Administrative and General Expenses</v>
          </cell>
          <cell r="F1363">
            <v>2518014.88</v>
          </cell>
        </row>
        <row r="1364">
          <cell r="C1364" t="str">
            <v>Newmarket-Tay Power Distribution Ltd. Administrative and General Expenses - Leap 2015</v>
          </cell>
          <cell r="D1364" t="str">
            <v>Newmarket-Tay Power Distribution Ltd.</v>
          </cell>
          <cell r="E1364" t="str">
            <v>Administrative and General Expenses - Leap</v>
          </cell>
          <cell r="F1364">
            <v>0</v>
          </cell>
        </row>
        <row r="1365">
          <cell r="C1365" t="str">
            <v>Newmarket-Tay Power Distribution Ltd. Billing and Collecting 2015</v>
          </cell>
          <cell r="D1365" t="str">
            <v>Newmarket-Tay Power Distribution Ltd.</v>
          </cell>
          <cell r="E1365" t="str">
            <v>Billing and Collecting</v>
          </cell>
          <cell r="F1365">
            <v>2156031.96</v>
          </cell>
        </row>
        <row r="1366">
          <cell r="C1366" t="str">
            <v>Newmarket-Tay Power Distribution Ltd. Community Relations 2015</v>
          </cell>
          <cell r="D1366" t="str">
            <v>Newmarket-Tay Power Distribution Ltd.</v>
          </cell>
          <cell r="E1366" t="str">
            <v>Community Relations</v>
          </cell>
          <cell r="F1366">
            <v>303730.33</v>
          </cell>
        </row>
        <row r="1367">
          <cell r="C1367" t="str">
            <v>Newmarket-Tay Power Distribution Ltd. Distribution Expenses - Operation 2015</v>
          </cell>
          <cell r="D1367" t="str">
            <v>Newmarket-Tay Power Distribution Ltd.</v>
          </cell>
          <cell r="E1367" t="str">
            <v>Distribution Expenses - Operation</v>
          </cell>
          <cell r="F1367">
            <v>1418440.36</v>
          </cell>
        </row>
        <row r="1368">
          <cell r="C1368" t="str">
            <v>Newmarket-Tay Power Distribution Ltd. Distribution Expenses – Maintenance 2015</v>
          </cell>
          <cell r="D1368" t="str">
            <v>Newmarket-Tay Power Distribution Ltd.</v>
          </cell>
          <cell r="E1368" t="str">
            <v>Distribution Expenses – Maintenance</v>
          </cell>
          <cell r="F1368">
            <v>1547596.91</v>
          </cell>
        </row>
        <row r="1369">
          <cell r="C1369" t="str">
            <v>Newmarket-Tay Power Distribution Ltd. Other Expenses 2015</v>
          </cell>
          <cell r="D1369" t="str">
            <v>Newmarket-Tay Power Distribution Ltd.</v>
          </cell>
          <cell r="E1369" t="str">
            <v>Other Expenses</v>
          </cell>
          <cell r="F1369">
            <v>0</v>
          </cell>
        </row>
        <row r="1370">
          <cell r="C1370" t="str">
            <v>Niagara Peninsula Energy Inc. Administrative and General Expenses 2015</v>
          </cell>
          <cell r="D1370" t="str">
            <v>Niagara Peninsula Energy Inc.</v>
          </cell>
          <cell r="E1370" t="str">
            <v>Administrative and General Expenses</v>
          </cell>
          <cell r="F1370">
            <v>4104587.55</v>
          </cell>
        </row>
        <row r="1371">
          <cell r="C1371" t="str">
            <v>Niagara Peninsula Energy Inc. Administrative and General Expenses - Leap 2015</v>
          </cell>
          <cell r="D1371" t="str">
            <v>Niagara Peninsula Energy Inc.</v>
          </cell>
          <cell r="E1371" t="str">
            <v>Administrative and General Expenses - Leap</v>
          </cell>
          <cell r="F1371">
            <v>38906</v>
          </cell>
        </row>
        <row r="1372">
          <cell r="C1372" t="str">
            <v>Niagara Peninsula Energy Inc. Billing and Collecting 2015</v>
          </cell>
          <cell r="D1372" t="str">
            <v>Niagara Peninsula Energy Inc.</v>
          </cell>
          <cell r="E1372" t="str">
            <v>Billing and Collecting</v>
          </cell>
          <cell r="F1372">
            <v>5859016.21</v>
          </cell>
        </row>
        <row r="1373">
          <cell r="C1373" t="str">
            <v>Niagara Peninsula Energy Inc. Community Relations 2015</v>
          </cell>
          <cell r="D1373" t="str">
            <v>Niagara Peninsula Energy Inc.</v>
          </cell>
          <cell r="E1373" t="str">
            <v>Community Relations</v>
          </cell>
          <cell r="F1373">
            <v>79138.47</v>
          </cell>
        </row>
        <row r="1374">
          <cell r="C1374" t="str">
            <v>Niagara Peninsula Energy Inc. Distribution Expenses - Operation 2015</v>
          </cell>
          <cell r="D1374" t="str">
            <v>Niagara Peninsula Energy Inc.</v>
          </cell>
          <cell r="E1374" t="str">
            <v>Distribution Expenses - Operation</v>
          </cell>
          <cell r="F1374">
            <v>4297319.4000000004</v>
          </cell>
        </row>
        <row r="1375">
          <cell r="C1375" t="str">
            <v>Niagara Peninsula Energy Inc. Distribution Expenses – Maintenance 2015</v>
          </cell>
          <cell r="D1375" t="str">
            <v>Niagara Peninsula Energy Inc.</v>
          </cell>
          <cell r="E1375" t="str">
            <v>Distribution Expenses – Maintenance</v>
          </cell>
          <cell r="F1375">
            <v>2422914.73</v>
          </cell>
        </row>
        <row r="1376">
          <cell r="C1376" t="str">
            <v>Niagara Peninsula Energy Inc. Other Expenses 2015</v>
          </cell>
          <cell r="D1376" t="str">
            <v>Niagara Peninsula Energy Inc.</v>
          </cell>
          <cell r="E1376" t="str">
            <v>Other Expenses</v>
          </cell>
          <cell r="F1376">
            <v>0</v>
          </cell>
        </row>
        <row r="1377">
          <cell r="C1377" t="str">
            <v>Niagara-on-the-Lake Hydro Inc. Administrative and General Expenses 2015</v>
          </cell>
          <cell r="D1377" t="str">
            <v>Niagara-on-the-Lake Hydro Inc.</v>
          </cell>
          <cell r="E1377" t="str">
            <v>Administrative and General Expenses</v>
          </cell>
          <cell r="F1377">
            <v>744410.69</v>
          </cell>
        </row>
        <row r="1378">
          <cell r="C1378" t="str">
            <v>Niagara-on-the-Lake Hydro Inc. Administrative and General Expenses - Leap 2015</v>
          </cell>
          <cell r="D1378" t="str">
            <v>Niagara-on-the-Lake Hydro Inc.</v>
          </cell>
          <cell r="E1378" t="str">
            <v>Administrative and General Expenses - Leap</v>
          </cell>
          <cell r="F1378">
            <v>0</v>
          </cell>
        </row>
        <row r="1379">
          <cell r="C1379" t="str">
            <v>Niagara-on-the-Lake Hydro Inc. Billing and Collecting 2015</v>
          </cell>
          <cell r="D1379" t="str">
            <v>Niagara-on-the-Lake Hydro Inc.</v>
          </cell>
          <cell r="E1379" t="str">
            <v>Billing and Collecting</v>
          </cell>
          <cell r="F1379">
            <v>559555.86</v>
          </cell>
        </row>
        <row r="1380">
          <cell r="C1380" t="str">
            <v>Niagara-on-the-Lake Hydro Inc. Community Relations 2015</v>
          </cell>
          <cell r="D1380" t="str">
            <v>Niagara-on-the-Lake Hydro Inc.</v>
          </cell>
          <cell r="E1380" t="str">
            <v>Community Relations</v>
          </cell>
          <cell r="F1380">
            <v>578</v>
          </cell>
        </row>
        <row r="1381">
          <cell r="C1381" t="str">
            <v>Niagara-on-the-Lake Hydro Inc. Distribution Expenses - Operation 2015</v>
          </cell>
          <cell r="D1381" t="str">
            <v>Niagara-on-the-Lake Hydro Inc.</v>
          </cell>
          <cell r="E1381" t="str">
            <v>Distribution Expenses - Operation</v>
          </cell>
          <cell r="F1381">
            <v>491399.67</v>
          </cell>
        </row>
        <row r="1382">
          <cell r="C1382" t="str">
            <v>Niagara-on-the-Lake Hydro Inc. Distribution Expenses – Maintenance 2015</v>
          </cell>
          <cell r="D1382" t="str">
            <v>Niagara-on-the-Lake Hydro Inc.</v>
          </cell>
          <cell r="E1382" t="str">
            <v>Distribution Expenses – Maintenance</v>
          </cell>
          <cell r="F1382">
            <v>412258.79</v>
          </cell>
        </row>
        <row r="1383">
          <cell r="C1383" t="str">
            <v>Niagara-on-the-Lake Hydro Inc. Other Expenses 2015</v>
          </cell>
          <cell r="D1383" t="str">
            <v>Niagara-on-the-Lake Hydro Inc.</v>
          </cell>
          <cell r="E1383" t="str">
            <v>Other Expenses</v>
          </cell>
          <cell r="F1383">
            <v>0</v>
          </cell>
        </row>
        <row r="1384">
          <cell r="C1384" t="str">
            <v>North Bay Hydro Distribution Limited Administrative and General Expenses 2015</v>
          </cell>
          <cell r="D1384" t="str">
            <v>North Bay Hydro Distribution Limited</v>
          </cell>
          <cell r="E1384" t="str">
            <v>Administrative and General Expenses</v>
          </cell>
          <cell r="F1384">
            <v>2474651.13</v>
          </cell>
        </row>
        <row r="1385">
          <cell r="C1385" t="str">
            <v>North Bay Hydro Distribution Limited Administrative and General Expenses - Leap 2015</v>
          </cell>
          <cell r="D1385" t="str">
            <v>North Bay Hydro Distribution Limited</v>
          </cell>
          <cell r="E1385" t="str">
            <v>Administrative and General Expenses - Leap</v>
          </cell>
          <cell r="F1385">
            <v>14549.95</v>
          </cell>
        </row>
        <row r="1386">
          <cell r="C1386" t="str">
            <v>North Bay Hydro Distribution Limited Billing and Collecting 2015</v>
          </cell>
          <cell r="D1386" t="str">
            <v>North Bay Hydro Distribution Limited</v>
          </cell>
          <cell r="E1386" t="str">
            <v>Billing and Collecting</v>
          </cell>
          <cell r="F1386">
            <v>1639995.13</v>
          </cell>
        </row>
        <row r="1387">
          <cell r="C1387" t="str">
            <v>North Bay Hydro Distribution Limited Community Relations 2015</v>
          </cell>
          <cell r="D1387" t="str">
            <v>North Bay Hydro Distribution Limited</v>
          </cell>
          <cell r="E1387" t="str">
            <v>Community Relations</v>
          </cell>
          <cell r="F1387">
            <v>774</v>
          </cell>
        </row>
        <row r="1388">
          <cell r="C1388" t="str">
            <v>North Bay Hydro Distribution Limited Distribution Expenses - Operation 2015</v>
          </cell>
          <cell r="D1388" t="str">
            <v>North Bay Hydro Distribution Limited</v>
          </cell>
          <cell r="E1388" t="str">
            <v>Distribution Expenses - Operation</v>
          </cell>
          <cell r="F1388">
            <v>682170.16</v>
          </cell>
        </row>
        <row r="1389">
          <cell r="C1389" t="str">
            <v>North Bay Hydro Distribution Limited Distribution Expenses – Maintenance 2015</v>
          </cell>
          <cell r="D1389" t="str">
            <v>North Bay Hydro Distribution Limited</v>
          </cell>
          <cell r="E1389" t="str">
            <v>Distribution Expenses – Maintenance</v>
          </cell>
          <cell r="F1389">
            <v>1585026</v>
          </cell>
        </row>
        <row r="1390">
          <cell r="C1390" t="str">
            <v>North Bay Hydro Distribution Limited Other Expenses 2015</v>
          </cell>
          <cell r="D1390" t="str">
            <v>North Bay Hydro Distribution Limited</v>
          </cell>
          <cell r="E1390" t="str">
            <v>Other Expenses</v>
          </cell>
          <cell r="F1390">
            <v>0</v>
          </cell>
        </row>
        <row r="1391">
          <cell r="C1391" t="str">
            <v>Northern Ontario Wires Inc. Administrative and General Expenses 2015</v>
          </cell>
          <cell r="D1391" t="str">
            <v>Northern Ontario Wires Inc.</v>
          </cell>
          <cell r="E1391" t="str">
            <v>Administrative and General Expenses</v>
          </cell>
          <cell r="F1391">
            <v>776031.68</v>
          </cell>
        </row>
        <row r="1392">
          <cell r="C1392" t="str">
            <v>Northern Ontario Wires Inc. Administrative and General Expenses - Leap 2015</v>
          </cell>
          <cell r="D1392" t="str">
            <v>Northern Ontario Wires Inc.</v>
          </cell>
          <cell r="E1392" t="str">
            <v>Administrative and General Expenses - Leap</v>
          </cell>
          <cell r="F1392">
            <v>3500</v>
          </cell>
        </row>
        <row r="1393">
          <cell r="C1393" t="str">
            <v>Northern Ontario Wires Inc. Billing and Collecting 2015</v>
          </cell>
          <cell r="D1393" t="str">
            <v>Northern Ontario Wires Inc.</v>
          </cell>
          <cell r="E1393" t="str">
            <v>Billing and Collecting</v>
          </cell>
          <cell r="F1393">
            <v>533832.19999999995</v>
          </cell>
        </row>
        <row r="1394">
          <cell r="C1394" t="str">
            <v>Northern Ontario Wires Inc. Community Relations 2015</v>
          </cell>
          <cell r="D1394" t="str">
            <v>Northern Ontario Wires Inc.</v>
          </cell>
          <cell r="E1394" t="str">
            <v>Community Relations</v>
          </cell>
          <cell r="F1394">
            <v>0</v>
          </cell>
        </row>
        <row r="1395">
          <cell r="C1395" t="str">
            <v>Northern Ontario Wires Inc. Distribution Expenses - Operation 2015</v>
          </cell>
          <cell r="D1395" t="str">
            <v>Northern Ontario Wires Inc.</v>
          </cell>
          <cell r="E1395" t="str">
            <v>Distribution Expenses - Operation</v>
          </cell>
          <cell r="F1395">
            <v>720255.11</v>
          </cell>
        </row>
        <row r="1396">
          <cell r="C1396" t="str">
            <v>Northern Ontario Wires Inc. Distribution Expenses – Maintenance 2015</v>
          </cell>
          <cell r="D1396" t="str">
            <v>Northern Ontario Wires Inc.</v>
          </cell>
          <cell r="E1396" t="str">
            <v>Distribution Expenses – Maintenance</v>
          </cell>
          <cell r="F1396">
            <v>424552.14</v>
          </cell>
        </row>
        <row r="1397">
          <cell r="C1397" t="str">
            <v>Northern Ontario Wires Inc. Other Expenses 2015</v>
          </cell>
          <cell r="D1397" t="str">
            <v>Northern Ontario Wires Inc.</v>
          </cell>
          <cell r="E1397" t="str">
            <v>Other Expenses</v>
          </cell>
          <cell r="F1397">
            <v>0</v>
          </cell>
        </row>
        <row r="1398">
          <cell r="C1398" t="str">
            <v>Oakville Hydro Electricity Distribution Inc. Administrative and General Expenses 2015</v>
          </cell>
          <cell r="D1398" t="str">
            <v>Oakville Hydro Electricity Distribution Inc.</v>
          </cell>
          <cell r="E1398" t="str">
            <v>Administrative and General Expenses</v>
          </cell>
          <cell r="F1398">
            <v>5091876.55</v>
          </cell>
        </row>
        <row r="1399">
          <cell r="C1399" t="str">
            <v>Oakville Hydro Electricity Distribution Inc. Administrative and General Expenses - Leap 2015</v>
          </cell>
          <cell r="D1399" t="str">
            <v>Oakville Hydro Electricity Distribution Inc.</v>
          </cell>
          <cell r="E1399" t="str">
            <v>Administrative and General Expenses - Leap</v>
          </cell>
          <cell r="F1399">
            <v>0</v>
          </cell>
        </row>
        <row r="1400">
          <cell r="C1400" t="str">
            <v>Oakville Hydro Electricity Distribution Inc. Billing and Collecting 2015</v>
          </cell>
          <cell r="D1400" t="str">
            <v>Oakville Hydro Electricity Distribution Inc.</v>
          </cell>
          <cell r="E1400" t="str">
            <v>Billing and Collecting</v>
          </cell>
          <cell r="F1400">
            <v>2104329.16</v>
          </cell>
        </row>
        <row r="1401">
          <cell r="C1401" t="str">
            <v>Oakville Hydro Electricity Distribution Inc. Community Relations 2015</v>
          </cell>
          <cell r="D1401" t="str">
            <v>Oakville Hydro Electricity Distribution Inc.</v>
          </cell>
          <cell r="E1401" t="str">
            <v>Community Relations</v>
          </cell>
          <cell r="F1401">
            <v>529067.18000000005</v>
          </cell>
        </row>
        <row r="1402">
          <cell r="C1402" t="str">
            <v>Oakville Hydro Electricity Distribution Inc. Distribution Expenses - Operation 2015</v>
          </cell>
          <cell r="D1402" t="str">
            <v>Oakville Hydro Electricity Distribution Inc.</v>
          </cell>
          <cell r="E1402" t="str">
            <v>Distribution Expenses - Operation</v>
          </cell>
          <cell r="F1402">
            <v>7164443.9699999997</v>
          </cell>
        </row>
        <row r="1403">
          <cell r="C1403" t="str">
            <v>Oakville Hydro Electricity Distribution Inc. Distribution Expenses – Maintenance 2015</v>
          </cell>
          <cell r="D1403" t="str">
            <v>Oakville Hydro Electricity Distribution Inc.</v>
          </cell>
          <cell r="E1403" t="str">
            <v>Distribution Expenses – Maintenance</v>
          </cell>
          <cell r="F1403">
            <v>2406421.67</v>
          </cell>
        </row>
        <row r="1404">
          <cell r="C1404" t="str">
            <v>Oakville Hydro Electricity Distribution Inc. Other Expenses 2015</v>
          </cell>
          <cell r="D1404" t="str">
            <v>Oakville Hydro Electricity Distribution Inc.</v>
          </cell>
          <cell r="E1404" t="str">
            <v>Other Expenses</v>
          </cell>
          <cell r="F1404">
            <v>0</v>
          </cell>
        </row>
        <row r="1405">
          <cell r="C1405" t="str">
            <v>Orangeville Hydro Limited Administrative and General Expenses 2015</v>
          </cell>
          <cell r="D1405" t="str">
            <v>Orangeville Hydro Limited</v>
          </cell>
          <cell r="E1405" t="str">
            <v>Administrative and General Expenses</v>
          </cell>
          <cell r="F1405">
            <v>1596328.8</v>
          </cell>
        </row>
        <row r="1406">
          <cell r="C1406" t="str">
            <v>Orangeville Hydro Limited Administrative and General Expenses - Leap 2015</v>
          </cell>
          <cell r="D1406" t="str">
            <v>Orangeville Hydro Limited</v>
          </cell>
          <cell r="E1406" t="str">
            <v>Administrative and General Expenses - Leap</v>
          </cell>
          <cell r="F1406">
            <v>6012</v>
          </cell>
        </row>
        <row r="1407">
          <cell r="C1407" t="str">
            <v>Orangeville Hydro Limited Billing and Collecting 2015</v>
          </cell>
          <cell r="D1407" t="str">
            <v>Orangeville Hydro Limited</v>
          </cell>
          <cell r="E1407" t="str">
            <v>Billing and Collecting</v>
          </cell>
          <cell r="F1407">
            <v>672279.15</v>
          </cell>
        </row>
        <row r="1408">
          <cell r="C1408" t="str">
            <v>Orangeville Hydro Limited Community Relations 2015</v>
          </cell>
          <cell r="D1408" t="str">
            <v>Orangeville Hydro Limited</v>
          </cell>
          <cell r="E1408" t="str">
            <v>Community Relations</v>
          </cell>
          <cell r="F1408">
            <v>25134.78</v>
          </cell>
        </row>
        <row r="1409">
          <cell r="C1409" t="str">
            <v>Orangeville Hydro Limited Distribution Expenses - Operation 2015</v>
          </cell>
          <cell r="D1409" t="str">
            <v>Orangeville Hydro Limited</v>
          </cell>
          <cell r="E1409" t="str">
            <v>Distribution Expenses - Operation</v>
          </cell>
          <cell r="F1409">
            <v>455611.5</v>
          </cell>
        </row>
        <row r="1410">
          <cell r="C1410" t="str">
            <v>Orangeville Hydro Limited Distribution Expenses – Maintenance 2015</v>
          </cell>
          <cell r="D1410" t="str">
            <v>Orangeville Hydro Limited</v>
          </cell>
          <cell r="E1410" t="str">
            <v>Distribution Expenses – Maintenance</v>
          </cell>
          <cell r="F1410">
            <v>463654.97</v>
          </cell>
        </row>
        <row r="1411">
          <cell r="C1411" t="str">
            <v>Orangeville Hydro Limited Other Expenses 2015</v>
          </cell>
          <cell r="D1411" t="str">
            <v>Orangeville Hydro Limited</v>
          </cell>
          <cell r="E1411" t="str">
            <v>Other Expenses</v>
          </cell>
          <cell r="F1411">
            <v>0</v>
          </cell>
        </row>
        <row r="1412">
          <cell r="C1412" t="str">
            <v>Oshawa PUC Networks Inc. Administrative and General Expenses 2015</v>
          </cell>
          <cell r="D1412" t="str">
            <v>Oshawa PUC Networks Inc.</v>
          </cell>
          <cell r="E1412" t="str">
            <v>Administrative and General Expenses</v>
          </cell>
          <cell r="F1412">
            <v>5002232</v>
          </cell>
        </row>
        <row r="1413">
          <cell r="C1413" t="str">
            <v>Oshawa PUC Networks Inc. Administrative and General Expenses - Leap 2015</v>
          </cell>
          <cell r="D1413" t="str">
            <v>Oshawa PUC Networks Inc.</v>
          </cell>
          <cell r="E1413" t="str">
            <v>Administrative and General Expenses - Leap</v>
          </cell>
          <cell r="F1413">
            <v>0</v>
          </cell>
        </row>
        <row r="1414">
          <cell r="C1414" t="str">
            <v>Oshawa PUC Networks Inc. Billing and Collecting 2015</v>
          </cell>
          <cell r="D1414" t="str">
            <v>Oshawa PUC Networks Inc.</v>
          </cell>
          <cell r="E1414" t="str">
            <v>Billing and Collecting</v>
          </cell>
          <cell r="F1414">
            <v>2464873</v>
          </cell>
        </row>
        <row r="1415">
          <cell r="C1415" t="str">
            <v>Oshawa PUC Networks Inc. Community Relations 2015</v>
          </cell>
          <cell r="D1415" t="str">
            <v>Oshawa PUC Networks Inc.</v>
          </cell>
          <cell r="E1415" t="str">
            <v>Community Relations</v>
          </cell>
          <cell r="F1415">
            <v>1131481</v>
          </cell>
        </row>
        <row r="1416">
          <cell r="C1416" t="str">
            <v>Oshawa PUC Networks Inc. Distribution Expenses - Operation 2015</v>
          </cell>
          <cell r="D1416" t="str">
            <v>Oshawa PUC Networks Inc.</v>
          </cell>
          <cell r="E1416" t="str">
            <v>Distribution Expenses - Operation</v>
          </cell>
          <cell r="F1416">
            <v>1374416</v>
          </cell>
        </row>
        <row r="1417">
          <cell r="C1417" t="str">
            <v>Oshawa PUC Networks Inc. Distribution Expenses – Maintenance 2015</v>
          </cell>
          <cell r="D1417" t="str">
            <v>Oshawa PUC Networks Inc.</v>
          </cell>
          <cell r="E1417" t="str">
            <v>Distribution Expenses – Maintenance</v>
          </cell>
          <cell r="F1417">
            <v>1096732</v>
          </cell>
        </row>
        <row r="1418">
          <cell r="C1418" t="str">
            <v>Oshawa PUC Networks Inc. Other Expenses 2015</v>
          </cell>
          <cell r="D1418" t="str">
            <v>Oshawa PUC Networks Inc.</v>
          </cell>
          <cell r="E1418" t="str">
            <v>Other Expenses</v>
          </cell>
          <cell r="F1418">
            <v>0</v>
          </cell>
        </row>
        <row r="1419">
          <cell r="C1419" t="str">
            <v>Ottawa River Power Corporation Administrative and General Expenses 2015</v>
          </cell>
          <cell r="D1419" t="str">
            <v>Ottawa River Power Corporation</v>
          </cell>
          <cell r="E1419" t="str">
            <v>Administrative and General Expenses</v>
          </cell>
          <cell r="F1419">
            <v>915962.64</v>
          </cell>
        </row>
        <row r="1420">
          <cell r="C1420" t="str">
            <v>Ottawa River Power Corporation Administrative and General Expenses - Leap 2015</v>
          </cell>
          <cell r="D1420" t="str">
            <v>Ottawa River Power Corporation</v>
          </cell>
          <cell r="E1420" t="str">
            <v>Administrative and General Expenses - Leap</v>
          </cell>
          <cell r="F1420">
            <v>0</v>
          </cell>
        </row>
        <row r="1421">
          <cell r="C1421" t="str">
            <v>Ottawa River Power Corporation Billing and Collecting 2015</v>
          </cell>
          <cell r="D1421" t="str">
            <v>Ottawa River Power Corporation</v>
          </cell>
          <cell r="E1421" t="str">
            <v>Billing and Collecting</v>
          </cell>
          <cell r="F1421">
            <v>620013.42000000004</v>
          </cell>
        </row>
        <row r="1422">
          <cell r="C1422" t="str">
            <v>Ottawa River Power Corporation Community Relations 2015</v>
          </cell>
          <cell r="D1422" t="str">
            <v>Ottawa River Power Corporation</v>
          </cell>
          <cell r="E1422" t="str">
            <v>Community Relations</v>
          </cell>
          <cell r="F1422">
            <v>55451.94</v>
          </cell>
        </row>
        <row r="1423">
          <cell r="C1423" t="str">
            <v>Ottawa River Power Corporation Distribution Expenses - Operation 2015</v>
          </cell>
          <cell r="D1423" t="str">
            <v>Ottawa River Power Corporation</v>
          </cell>
          <cell r="E1423" t="str">
            <v>Distribution Expenses - Operation</v>
          </cell>
          <cell r="F1423">
            <v>589388.44999999995</v>
          </cell>
        </row>
        <row r="1424">
          <cell r="C1424" t="str">
            <v>Ottawa River Power Corporation Distribution Expenses – Maintenance 2015</v>
          </cell>
          <cell r="D1424" t="str">
            <v>Ottawa River Power Corporation</v>
          </cell>
          <cell r="E1424" t="str">
            <v>Distribution Expenses – Maintenance</v>
          </cell>
          <cell r="F1424">
            <v>707406.01</v>
          </cell>
        </row>
        <row r="1425">
          <cell r="C1425" t="str">
            <v>Ottawa River Power Corporation Other Expenses 2015</v>
          </cell>
          <cell r="D1425" t="str">
            <v>Ottawa River Power Corporation</v>
          </cell>
          <cell r="E1425" t="str">
            <v>Other Expenses</v>
          </cell>
          <cell r="F1425">
            <v>0</v>
          </cell>
        </row>
        <row r="1426">
          <cell r="C1426" t="str">
            <v>PUC Distribution Inc. Administrative and General Expenses 2015</v>
          </cell>
          <cell r="D1426" t="str">
            <v>PUC Distribution Inc.</v>
          </cell>
          <cell r="E1426" t="str">
            <v>Administrative and General Expenses</v>
          </cell>
          <cell r="F1426">
            <v>3269577.51</v>
          </cell>
        </row>
        <row r="1427">
          <cell r="C1427" t="str">
            <v>PUC Distribution Inc. Administrative and General Expenses - Leap 2015</v>
          </cell>
          <cell r="D1427" t="str">
            <v>PUC Distribution Inc.</v>
          </cell>
          <cell r="E1427" t="str">
            <v>Administrative and General Expenses - Leap</v>
          </cell>
          <cell r="F1427">
            <v>0</v>
          </cell>
        </row>
        <row r="1428">
          <cell r="C1428" t="str">
            <v>PUC Distribution Inc. Billing and Collecting 2015</v>
          </cell>
          <cell r="D1428" t="str">
            <v>PUC Distribution Inc.</v>
          </cell>
          <cell r="E1428" t="str">
            <v>Billing and Collecting</v>
          </cell>
          <cell r="F1428">
            <v>1373300.87</v>
          </cell>
        </row>
        <row r="1429">
          <cell r="C1429" t="str">
            <v>PUC Distribution Inc. Community Relations 2015</v>
          </cell>
          <cell r="D1429" t="str">
            <v>PUC Distribution Inc.</v>
          </cell>
          <cell r="E1429" t="str">
            <v>Community Relations</v>
          </cell>
          <cell r="F1429">
            <v>557700.98</v>
          </cell>
        </row>
        <row r="1430">
          <cell r="C1430" t="str">
            <v>PUC Distribution Inc. Distribution Expenses - Operation 2015</v>
          </cell>
          <cell r="D1430" t="str">
            <v>PUC Distribution Inc.</v>
          </cell>
          <cell r="E1430" t="str">
            <v>Distribution Expenses - Operation</v>
          </cell>
          <cell r="F1430">
            <v>3523963.81</v>
          </cell>
        </row>
        <row r="1431">
          <cell r="C1431" t="str">
            <v>PUC Distribution Inc. Distribution Expenses – Maintenance 2015</v>
          </cell>
          <cell r="D1431" t="str">
            <v>PUC Distribution Inc.</v>
          </cell>
          <cell r="E1431" t="str">
            <v>Distribution Expenses – Maintenance</v>
          </cell>
          <cell r="F1431">
            <v>2210823.29</v>
          </cell>
        </row>
        <row r="1432">
          <cell r="C1432" t="str">
            <v>PUC Distribution Inc. Other Expenses 2015</v>
          </cell>
          <cell r="D1432" t="str">
            <v>PUC Distribution Inc.</v>
          </cell>
          <cell r="E1432" t="str">
            <v>Other Expenses</v>
          </cell>
          <cell r="F1432">
            <v>0</v>
          </cell>
        </row>
        <row r="1433">
          <cell r="C1433" t="str">
            <v>PowerStream Inc. Administrative and General Expenses 2015</v>
          </cell>
          <cell r="D1433" t="str">
            <v>PowerStream Inc.</v>
          </cell>
          <cell r="E1433" t="str">
            <v>Administrative and General Expenses</v>
          </cell>
          <cell r="F1433">
            <v>35000316</v>
          </cell>
        </row>
        <row r="1434">
          <cell r="C1434" t="str">
            <v>PowerStream Inc. Administrative and General Expenses - Leap 2015</v>
          </cell>
          <cell r="D1434" t="str">
            <v>PowerStream Inc.</v>
          </cell>
          <cell r="E1434" t="str">
            <v>Administrative and General Expenses - Leap</v>
          </cell>
          <cell r="F1434">
            <v>0</v>
          </cell>
        </row>
        <row r="1435">
          <cell r="C1435" t="str">
            <v>PowerStream Inc. Billing and Collecting 2015</v>
          </cell>
          <cell r="D1435" t="str">
            <v>PowerStream Inc.</v>
          </cell>
          <cell r="E1435" t="str">
            <v>Billing and Collecting</v>
          </cell>
          <cell r="F1435">
            <v>16652898</v>
          </cell>
        </row>
        <row r="1436">
          <cell r="C1436" t="str">
            <v>PowerStream Inc. Community Relations 2015</v>
          </cell>
          <cell r="D1436" t="str">
            <v>PowerStream Inc.</v>
          </cell>
          <cell r="E1436" t="str">
            <v>Community Relations</v>
          </cell>
          <cell r="F1436">
            <v>1651529</v>
          </cell>
        </row>
        <row r="1437">
          <cell r="C1437" t="str">
            <v>PowerStream Inc. Distribution Expenses - Operation 2015</v>
          </cell>
          <cell r="D1437" t="str">
            <v>PowerStream Inc.</v>
          </cell>
          <cell r="E1437" t="str">
            <v>Distribution Expenses - Operation</v>
          </cell>
          <cell r="F1437">
            <v>21391631</v>
          </cell>
        </row>
        <row r="1438">
          <cell r="C1438" t="str">
            <v>PowerStream Inc. Distribution Expenses – Maintenance 2015</v>
          </cell>
          <cell r="D1438" t="str">
            <v>PowerStream Inc.</v>
          </cell>
          <cell r="E1438" t="str">
            <v>Distribution Expenses – Maintenance</v>
          </cell>
          <cell r="F1438">
            <v>9072954</v>
          </cell>
        </row>
        <row r="1439">
          <cell r="C1439" t="str">
            <v>PowerStream Inc. Other Expenses 2015</v>
          </cell>
          <cell r="D1439" t="str">
            <v>PowerStream Inc.</v>
          </cell>
          <cell r="E1439" t="str">
            <v>Other Expenses</v>
          </cell>
          <cell r="F1439">
            <v>0</v>
          </cell>
        </row>
        <row r="1440">
          <cell r="C1440" t="str">
            <v>Renfrew Hydro Inc. Administrative and General Expenses 2015</v>
          </cell>
          <cell r="D1440" t="str">
            <v>Renfrew Hydro Inc.</v>
          </cell>
          <cell r="E1440" t="str">
            <v>Administrative and General Expenses</v>
          </cell>
          <cell r="F1440">
            <v>381772.74</v>
          </cell>
        </row>
        <row r="1441">
          <cell r="C1441" t="str">
            <v>Renfrew Hydro Inc. Administrative and General Expenses - Leap 2015</v>
          </cell>
          <cell r="D1441" t="str">
            <v>Renfrew Hydro Inc.</v>
          </cell>
          <cell r="E1441" t="str">
            <v>Administrative and General Expenses - Leap</v>
          </cell>
          <cell r="F1441">
            <v>5000</v>
          </cell>
        </row>
        <row r="1442">
          <cell r="C1442" t="str">
            <v>Renfrew Hydro Inc. Billing and Collecting 2015</v>
          </cell>
          <cell r="D1442" t="str">
            <v>Renfrew Hydro Inc.</v>
          </cell>
          <cell r="E1442" t="str">
            <v>Billing and Collecting</v>
          </cell>
          <cell r="F1442">
            <v>387607.5</v>
          </cell>
        </row>
        <row r="1443">
          <cell r="C1443" t="str">
            <v>Renfrew Hydro Inc. Community Relations 2015</v>
          </cell>
          <cell r="D1443" t="str">
            <v>Renfrew Hydro Inc.</v>
          </cell>
          <cell r="E1443" t="str">
            <v>Community Relations</v>
          </cell>
          <cell r="F1443">
            <v>2852.87</v>
          </cell>
        </row>
        <row r="1444">
          <cell r="C1444" t="str">
            <v>Renfrew Hydro Inc. Distribution Expenses - Operation 2015</v>
          </cell>
          <cell r="D1444" t="str">
            <v>Renfrew Hydro Inc.</v>
          </cell>
          <cell r="E1444" t="str">
            <v>Distribution Expenses - Operation</v>
          </cell>
          <cell r="F1444">
            <v>291183.64</v>
          </cell>
        </row>
        <row r="1445">
          <cell r="C1445" t="str">
            <v>Renfrew Hydro Inc. Distribution Expenses – Maintenance 2015</v>
          </cell>
          <cell r="D1445" t="str">
            <v>Renfrew Hydro Inc.</v>
          </cell>
          <cell r="E1445" t="str">
            <v>Distribution Expenses – Maintenance</v>
          </cell>
          <cell r="F1445">
            <v>171742.67</v>
          </cell>
        </row>
        <row r="1446">
          <cell r="C1446" t="str">
            <v>Renfrew Hydro Inc. Other Expenses 2015</v>
          </cell>
          <cell r="D1446" t="str">
            <v>Renfrew Hydro Inc.</v>
          </cell>
          <cell r="E1446" t="str">
            <v>Other Expenses</v>
          </cell>
          <cell r="F1446">
            <v>0</v>
          </cell>
        </row>
        <row r="1447">
          <cell r="C1447" t="str">
            <v>Rideau St. Lawrence Distribution Inc. Administrative and General Expenses 2015</v>
          </cell>
          <cell r="D1447" t="str">
            <v>Rideau St. Lawrence Distribution Inc.</v>
          </cell>
          <cell r="E1447" t="str">
            <v>Administrative and General Expenses</v>
          </cell>
          <cell r="F1447">
            <v>820267.69</v>
          </cell>
        </row>
        <row r="1448">
          <cell r="C1448" t="str">
            <v>Rideau St. Lawrence Distribution Inc. Administrative and General Expenses - Leap 2015</v>
          </cell>
          <cell r="D1448" t="str">
            <v>Rideau St. Lawrence Distribution Inc.</v>
          </cell>
          <cell r="E1448" t="str">
            <v>Administrative and General Expenses - Leap</v>
          </cell>
          <cell r="F1448">
            <v>3500</v>
          </cell>
        </row>
        <row r="1449">
          <cell r="C1449" t="str">
            <v>Rideau St. Lawrence Distribution Inc. Billing and Collecting 2015</v>
          </cell>
          <cell r="D1449" t="str">
            <v>Rideau St. Lawrence Distribution Inc.</v>
          </cell>
          <cell r="E1449" t="str">
            <v>Billing and Collecting</v>
          </cell>
          <cell r="F1449">
            <v>553159.93999999994</v>
          </cell>
        </row>
        <row r="1450">
          <cell r="C1450" t="str">
            <v>Rideau St. Lawrence Distribution Inc. Community Relations 2015</v>
          </cell>
          <cell r="D1450" t="str">
            <v>Rideau St. Lawrence Distribution Inc.</v>
          </cell>
          <cell r="E1450" t="str">
            <v>Community Relations</v>
          </cell>
          <cell r="F1450">
            <v>6146.12</v>
          </cell>
        </row>
        <row r="1451">
          <cell r="C1451" t="str">
            <v>Rideau St. Lawrence Distribution Inc. Distribution Expenses - Operation 2015</v>
          </cell>
          <cell r="D1451" t="str">
            <v>Rideau St. Lawrence Distribution Inc.</v>
          </cell>
          <cell r="E1451" t="str">
            <v>Distribution Expenses - Operation</v>
          </cell>
          <cell r="F1451">
            <v>202676.09</v>
          </cell>
        </row>
        <row r="1452">
          <cell r="C1452" t="str">
            <v>Rideau St. Lawrence Distribution Inc. Distribution Expenses – Maintenance 2015</v>
          </cell>
          <cell r="D1452" t="str">
            <v>Rideau St. Lawrence Distribution Inc.</v>
          </cell>
          <cell r="E1452" t="str">
            <v>Distribution Expenses – Maintenance</v>
          </cell>
          <cell r="F1452">
            <v>377141.99</v>
          </cell>
        </row>
        <row r="1453">
          <cell r="C1453" t="str">
            <v>Rideau St. Lawrence Distribution Inc. Other Expenses 2015</v>
          </cell>
          <cell r="D1453" t="str">
            <v>Rideau St. Lawrence Distribution Inc.</v>
          </cell>
          <cell r="E1453" t="str">
            <v>Other Expenses</v>
          </cell>
          <cell r="F1453">
            <v>0</v>
          </cell>
        </row>
        <row r="1454">
          <cell r="C1454" t="str">
            <v>Sioux Lookout Hydro Inc. Administrative and General Expenses 2015</v>
          </cell>
          <cell r="D1454" t="str">
            <v>Sioux Lookout Hydro Inc.</v>
          </cell>
          <cell r="E1454" t="str">
            <v>Administrative and General Expenses</v>
          </cell>
          <cell r="F1454">
            <v>501286.39</v>
          </cell>
        </row>
        <row r="1455">
          <cell r="C1455" t="str">
            <v>Sioux Lookout Hydro Inc. Administrative and General Expenses - Leap 2015</v>
          </cell>
          <cell r="D1455" t="str">
            <v>Sioux Lookout Hydro Inc.</v>
          </cell>
          <cell r="E1455" t="str">
            <v>Administrative and General Expenses - Leap</v>
          </cell>
          <cell r="F1455">
            <v>2340</v>
          </cell>
        </row>
        <row r="1456">
          <cell r="C1456" t="str">
            <v>Sioux Lookout Hydro Inc. Billing and Collecting 2015</v>
          </cell>
          <cell r="D1456" t="str">
            <v>Sioux Lookout Hydro Inc.</v>
          </cell>
          <cell r="E1456" t="str">
            <v>Billing and Collecting</v>
          </cell>
          <cell r="F1456">
            <v>310022.11</v>
          </cell>
        </row>
        <row r="1457">
          <cell r="C1457" t="str">
            <v>Sioux Lookout Hydro Inc. Community Relations 2015</v>
          </cell>
          <cell r="D1457" t="str">
            <v>Sioux Lookout Hydro Inc.</v>
          </cell>
          <cell r="E1457" t="str">
            <v>Community Relations</v>
          </cell>
          <cell r="F1457">
            <v>0</v>
          </cell>
        </row>
        <row r="1458">
          <cell r="C1458" t="str">
            <v>Sioux Lookout Hydro Inc. Distribution Expenses - Operation 2015</v>
          </cell>
          <cell r="D1458" t="str">
            <v>Sioux Lookout Hydro Inc.</v>
          </cell>
          <cell r="E1458" t="str">
            <v>Distribution Expenses - Operation</v>
          </cell>
          <cell r="F1458">
            <v>581576.13</v>
          </cell>
        </row>
        <row r="1459">
          <cell r="C1459" t="str">
            <v>Sioux Lookout Hydro Inc. Distribution Expenses – Maintenance 2015</v>
          </cell>
          <cell r="D1459" t="str">
            <v>Sioux Lookout Hydro Inc.</v>
          </cell>
          <cell r="E1459" t="str">
            <v>Distribution Expenses – Maintenance</v>
          </cell>
          <cell r="F1459">
            <v>190949.38</v>
          </cell>
        </row>
        <row r="1460">
          <cell r="C1460" t="str">
            <v>Sioux Lookout Hydro Inc. Other Expenses 2015</v>
          </cell>
          <cell r="D1460" t="str">
            <v>Sioux Lookout Hydro Inc.</v>
          </cell>
          <cell r="E1460" t="str">
            <v>Other Expenses</v>
          </cell>
          <cell r="F1460">
            <v>0</v>
          </cell>
        </row>
        <row r="1461">
          <cell r="C1461" t="str">
            <v>St. Thomas Energy Inc. Administrative and General Expenses 2015</v>
          </cell>
          <cell r="D1461" t="str">
            <v>St. Thomas Energy Inc.</v>
          </cell>
          <cell r="E1461" t="str">
            <v>Administrative and General Expenses</v>
          </cell>
          <cell r="F1461">
            <v>2076769.11</v>
          </cell>
        </row>
        <row r="1462">
          <cell r="C1462" t="str">
            <v>St. Thomas Energy Inc. Administrative and General Expenses - Leap 2015</v>
          </cell>
          <cell r="D1462" t="str">
            <v>St. Thomas Energy Inc.</v>
          </cell>
          <cell r="E1462" t="str">
            <v>Administrative and General Expenses - Leap</v>
          </cell>
          <cell r="F1462">
            <v>8390</v>
          </cell>
        </row>
        <row r="1463">
          <cell r="C1463" t="str">
            <v>St. Thomas Energy Inc. Billing and Collecting 2015</v>
          </cell>
          <cell r="D1463" t="str">
            <v>St. Thomas Energy Inc.</v>
          </cell>
          <cell r="E1463" t="str">
            <v>Billing and Collecting</v>
          </cell>
          <cell r="F1463">
            <v>892611.55</v>
          </cell>
        </row>
        <row r="1464">
          <cell r="C1464" t="str">
            <v>St. Thomas Energy Inc. Community Relations 2015</v>
          </cell>
          <cell r="D1464" t="str">
            <v>St. Thomas Energy Inc.</v>
          </cell>
          <cell r="E1464" t="str">
            <v>Community Relations</v>
          </cell>
          <cell r="F1464">
            <v>0</v>
          </cell>
        </row>
        <row r="1465">
          <cell r="C1465" t="str">
            <v>St. Thomas Energy Inc. Distribution Expenses - Operation 2015</v>
          </cell>
          <cell r="D1465" t="str">
            <v>St. Thomas Energy Inc.</v>
          </cell>
          <cell r="E1465" t="str">
            <v>Distribution Expenses - Operation</v>
          </cell>
          <cell r="F1465">
            <v>787422.55</v>
          </cell>
        </row>
        <row r="1466">
          <cell r="C1466" t="str">
            <v>St. Thomas Energy Inc. Distribution Expenses – Maintenance 2015</v>
          </cell>
          <cell r="D1466" t="str">
            <v>St. Thomas Energy Inc.</v>
          </cell>
          <cell r="E1466" t="str">
            <v>Distribution Expenses – Maintenance</v>
          </cell>
          <cell r="F1466">
            <v>277899.82</v>
          </cell>
        </row>
        <row r="1467">
          <cell r="C1467" t="str">
            <v>St. Thomas Energy Inc. Other Expenses 2015</v>
          </cell>
          <cell r="D1467" t="str">
            <v>St. Thomas Energy Inc.</v>
          </cell>
          <cell r="E1467" t="str">
            <v>Other Expenses</v>
          </cell>
          <cell r="F1467">
            <v>0</v>
          </cell>
        </row>
        <row r="1468">
          <cell r="C1468" t="str">
            <v>Thunder Bay Hydro Electricity Distribution Inc. Administrative and General Expenses 2015</v>
          </cell>
          <cell r="D1468" t="str">
            <v>Thunder Bay Hydro Electricity Distribution Inc.</v>
          </cell>
          <cell r="E1468" t="str">
            <v>Administrative and General Expenses</v>
          </cell>
          <cell r="F1468">
            <v>4446056.18</v>
          </cell>
        </row>
        <row r="1469">
          <cell r="C1469" t="str">
            <v>Thunder Bay Hydro Electricity Distribution Inc. Administrative and General Expenses - Leap 2015</v>
          </cell>
          <cell r="D1469" t="str">
            <v>Thunder Bay Hydro Electricity Distribution Inc.</v>
          </cell>
          <cell r="E1469" t="str">
            <v>Administrative and General Expenses - Leap</v>
          </cell>
          <cell r="F1469">
            <v>25186</v>
          </cell>
        </row>
        <row r="1470">
          <cell r="C1470" t="str">
            <v>Thunder Bay Hydro Electricity Distribution Inc. Billing and Collecting 2015</v>
          </cell>
          <cell r="D1470" t="str">
            <v>Thunder Bay Hydro Electricity Distribution Inc.</v>
          </cell>
          <cell r="E1470" t="str">
            <v>Billing and Collecting</v>
          </cell>
          <cell r="F1470">
            <v>1880532.73</v>
          </cell>
        </row>
        <row r="1471">
          <cell r="C1471" t="str">
            <v>Thunder Bay Hydro Electricity Distribution Inc. Community Relations 2015</v>
          </cell>
          <cell r="D1471" t="str">
            <v>Thunder Bay Hydro Electricity Distribution Inc.</v>
          </cell>
          <cell r="E1471" t="str">
            <v>Community Relations</v>
          </cell>
          <cell r="F1471">
            <v>81474.38</v>
          </cell>
        </row>
        <row r="1472">
          <cell r="C1472" t="str">
            <v>Thunder Bay Hydro Electricity Distribution Inc. Distribution Expenses - Operation 2015</v>
          </cell>
          <cell r="D1472" t="str">
            <v>Thunder Bay Hydro Electricity Distribution Inc.</v>
          </cell>
          <cell r="E1472" t="str">
            <v>Distribution Expenses - Operation</v>
          </cell>
          <cell r="F1472">
            <v>3173481.27</v>
          </cell>
        </row>
        <row r="1473">
          <cell r="C1473" t="str">
            <v>Thunder Bay Hydro Electricity Distribution Inc. Distribution Expenses – Maintenance 2015</v>
          </cell>
          <cell r="D1473" t="str">
            <v>Thunder Bay Hydro Electricity Distribution Inc.</v>
          </cell>
          <cell r="E1473" t="str">
            <v>Distribution Expenses – Maintenance</v>
          </cell>
          <cell r="F1473">
            <v>4158597.01</v>
          </cell>
        </row>
        <row r="1474">
          <cell r="C1474" t="str">
            <v>Thunder Bay Hydro Electricity Distribution Inc. Other Expenses 2015</v>
          </cell>
          <cell r="D1474" t="str">
            <v>Thunder Bay Hydro Electricity Distribution Inc.</v>
          </cell>
          <cell r="E1474" t="str">
            <v>Other Expenses</v>
          </cell>
          <cell r="F1474">
            <v>0</v>
          </cell>
        </row>
        <row r="1475">
          <cell r="C1475" t="str">
            <v>Tillsonburg Hydro Inc. Administrative and General Expenses 2015</v>
          </cell>
          <cell r="D1475" t="str">
            <v>Tillsonburg Hydro Inc.</v>
          </cell>
          <cell r="E1475" t="str">
            <v>Administrative and General Expenses</v>
          </cell>
          <cell r="F1475">
            <v>903150.69</v>
          </cell>
        </row>
        <row r="1476">
          <cell r="C1476" t="str">
            <v>Tillsonburg Hydro Inc. Administrative and General Expenses - Leap 2015</v>
          </cell>
          <cell r="D1476" t="str">
            <v>Tillsonburg Hydro Inc.</v>
          </cell>
          <cell r="E1476" t="str">
            <v>Administrative and General Expenses - Leap</v>
          </cell>
          <cell r="F1476">
            <v>0</v>
          </cell>
        </row>
        <row r="1477">
          <cell r="C1477" t="str">
            <v>Tillsonburg Hydro Inc. Billing and Collecting 2015</v>
          </cell>
          <cell r="D1477" t="str">
            <v>Tillsonburg Hydro Inc.</v>
          </cell>
          <cell r="E1477" t="str">
            <v>Billing and Collecting</v>
          </cell>
          <cell r="F1477">
            <v>565203.59</v>
          </cell>
        </row>
        <row r="1478">
          <cell r="C1478" t="str">
            <v>Tillsonburg Hydro Inc. Community Relations 2015</v>
          </cell>
          <cell r="D1478" t="str">
            <v>Tillsonburg Hydro Inc.</v>
          </cell>
          <cell r="E1478" t="str">
            <v>Community Relations</v>
          </cell>
          <cell r="F1478">
            <v>0</v>
          </cell>
        </row>
        <row r="1479">
          <cell r="C1479" t="str">
            <v>Tillsonburg Hydro Inc. Distribution Expenses - Operation 2015</v>
          </cell>
          <cell r="D1479" t="str">
            <v>Tillsonburg Hydro Inc.</v>
          </cell>
          <cell r="E1479" t="str">
            <v>Distribution Expenses - Operation</v>
          </cell>
          <cell r="F1479">
            <v>900612.31</v>
          </cell>
        </row>
        <row r="1480">
          <cell r="C1480" t="str">
            <v>Tillsonburg Hydro Inc. Distribution Expenses – Maintenance 2015</v>
          </cell>
          <cell r="D1480" t="str">
            <v>Tillsonburg Hydro Inc.</v>
          </cell>
          <cell r="E1480" t="str">
            <v>Distribution Expenses – Maintenance</v>
          </cell>
          <cell r="F1480">
            <v>118102.25</v>
          </cell>
        </row>
        <row r="1481">
          <cell r="C1481" t="str">
            <v>Tillsonburg Hydro Inc. Other Expenses 2015</v>
          </cell>
          <cell r="D1481" t="str">
            <v>Tillsonburg Hydro Inc.</v>
          </cell>
          <cell r="E1481" t="str">
            <v>Other Expenses</v>
          </cell>
          <cell r="F1481">
            <v>0</v>
          </cell>
        </row>
        <row r="1482">
          <cell r="C1482" t="str">
            <v>Toronto Hydro-Electric System Limited Administrative and General Expenses 2015</v>
          </cell>
          <cell r="D1482" t="str">
            <v>Toronto Hydro-Electric System Limited</v>
          </cell>
          <cell r="E1482" t="str">
            <v>Administrative and General Expenses</v>
          </cell>
          <cell r="F1482">
            <v>82863239.390000001</v>
          </cell>
        </row>
        <row r="1483">
          <cell r="C1483" t="str">
            <v>Toronto Hydro-Electric System Limited Administrative and General Expenses - Leap 2015</v>
          </cell>
          <cell r="D1483" t="str">
            <v>Toronto Hydro-Electric System Limited</v>
          </cell>
          <cell r="E1483" t="str">
            <v>Administrative and General Expenses - Leap</v>
          </cell>
          <cell r="F1483">
            <v>660000</v>
          </cell>
        </row>
        <row r="1484">
          <cell r="C1484" t="str">
            <v>Toronto Hydro-Electric System Limited Billing and Collecting 2015</v>
          </cell>
          <cell r="D1484" t="str">
            <v>Toronto Hydro-Electric System Limited</v>
          </cell>
          <cell r="E1484" t="str">
            <v>Billing and Collecting</v>
          </cell>
          <cell r="F1484">
            <v>36687177.030000001</v>
          </cell>
        </row>
        <row r="1485">
          <cell r="C1485" t="str">
            <v>Toronto Hydro-Electric System Limited Community Relations 2015</v>
          </cell>
          <cell r="D1485" t="str">
            <v>Toronto Hydro-Electric System Limited</v>
          </cell>
          <cell r="E1485" t="str">
            <v>Community Relations</v>
          </cell>
          <cell r="F1485">
            <v>2570548.83</v>
          </cell>
        </row>
        <row r="1486">
          <cell r="C1486" t="str">
            <v>Toronto Hydro-Electric System Limited Distribution Expenses - Operation 2015</v>
          </cell>
          <cell r="D1486" t="str">
            <v>Toronto Hydro-Electric System Limited</v>
          </cell>
          <cell r="E1486" t="str">
            <v>Distribution Expenses - Operation</v>
          </cell>
          <cell r="F1486">
            <v>48869864.759999998</v>
          </cell>
        </row>
        <row r="1487">
          <cell r="C1487" t="str">
            <v>Toronto Hydro-Electric System Limited Distribution Expenses – Maintenance 2015</v>
          </cell>
          <cell r="D1487" t="str">
            <v>Toronto Hydro-Electric System Limited</v>
          </cell>
          <cell r="E1487" t="str">
            <v>Distribution Expenses – Maintenance</v>
          </cell>
          <cell r="F1487">
            <v>63666500.229999997</v>
          </cell>
        </row>
        <row r="1488">
          <cell r="C1488" t="str">
            <v>Toronto Hydro-Electric System Limited Other Expenses 2015</v>
          </cell>
          <cell r="D1488" t="str">
            <v>Toronto Hydro-Electric System Limited</v>
          </cell>
          <cell r="E1488" t="str">
            <v>Other Expenses</v>
          </cell>
          <cell r="F1488">
            <v>0</v>
          </cell>
        </row>
        <row r="1489">
          <cell r="C1489" t="str">
            <v>Veridian Connections Inc. Administrative and General Expenses 2015</v>
          </cell>
          <cell r="D1489" t="str">
            <v>Veridian Connections Inc.</v>
          </cell>
          <cell r="E1489" t="str">
            <v>Administrative and General Expenses</v>
          </cell>
          <cell r="F1489">
            <v>10058065</v>
          </cell>
        </row>
        <row r="1490">
          <cell r="C1490" t="str">
            <v>Veridian Connections Inc. Administrative and General Expenses - Leap 2015</v>
          </cell>
          <cell r="D1490" t="str">
            <v>Veridian Connections Inc.</v>
          </cell>
          <cell r="E1490" t="str">
            <v>Administrative and General Expenses - Leap</v>
          </cell>
          <cell r="F1490">
            <v>59916</v>
          </cell>
        </row>
        <row r="1491">
          <cell r="C1491" t="str">
            <v>Veridian Connections Inc. Billing and Collecting 2015</v>
          </cell>
          <cell r="D1491" t="str">
            <v>Veridian Connections Inc.</v>
          </cell>
          <cell r="E1491" t="str">
            <v>Billing and Collecting</v>
          </cell>
          <cell r="F1491">
            <v>6488533</v>
          </cell>
        </row>
        <row r="1492">
          <cell r="C1492" t="str">
            <v>Veridian Connections Inc. Community Relations 2015</v>
          </cell>
          <cell r="D1492" t="str">
            <v>Veridian Connections Inc.</v>
          </cell>
          <cell r="E1492" t="str">
            <v>Community Relations</v>
          </cell>
          <cell r="F1492">
            <v>205368</v>
          </cell>
        </row>
        <row r="1493">
          <cell r="C1493" t="str">
            <v>Veridian Connections Inc. Distribution Expenses - Operation 2015</v>
          </cell>
          <cell r="D1493" t="str">
            <v>Veridian Connections Inc.</v>
          </cell>
          <cell r="E1493" t="str">
            <v>Distribution Expenses - Operation</v>
          </cell>
          <cell r="F1493">
            <v>5693201</v>
          </cell>
        </row>
        <row r="1494">
          <cell r="C1494" t="str">
            <v>Veridian Connections Inc. Distribution Expenses – Maintenance 2015</v>
          </cell>
          <cell r="D1494" t="str">
            <v>Veridian Connections Inc.</v>
          </cell>
          <cell r="E1494" t="str">
            <v>Distribution Expenses – Maintenance</v>
          </cell>
          <cell r="F1494">
            <v>3462636</v>
          </cell>
        </row>
        <row r="1495">
          <cell r="C1495" t="str">
            <v>Veridian Connections Inc. Other Expenses 2015</v>
          </cell>
          <cell r="D1495" t="str">
            <v>Veridian Connections Inc.</v>
          </cell>
          <cell r="E1495" t="str">
            <v>Other Expenses</v>
          </cell>
          <cell r="F1495">
            <v>0</v>
          </cell>
        </row>
        <row r="1496">
          <cell r="C1496" t="str">
            <v>Wasaga Distribution Inc. Administrative and General Expenses 2015</v>
          </cell>
          <cell r="D1496" t="str">
            <v>Wasaga Distribution Inc.</v>
          </cell>
          <cell r="E1496" t="str">
            <v>Administrative and General Expenses</v>
          </cell>
          <cell r="F1496">
            <v>1087760.3400000001</v>
          </cell>
        </row>
        <row r="1497">
          <cell r="C1497" t="str">
            <v>Wasaga Distribution Inc. Administrative and General Expenses - Leap 2015</v>
          </cell>
          <cell r="D1497" t="str">
            <v>Wasaga Distribution Inc.</v>
          </cell>
          <cell r="E1497" t="str">
            <v>Administrative and General Expenses - Leap</v>
          </cell>
          <cell r="F1497">
            <v>4761.53</v>
          </cell>
        </row>
        <row r="1498">
          <cell r="C1498" t="str">
            <v>Wasaga Distribution Inc. Billing and Collecting 2015</v>
          </cell>
          <cell r="D1498" t="str">
            <v>Wasaga Distribution Inc.</v>
          </cell>
          <cell r="E1498" t="str">
            <v>Billing and Collecting</v>
          </cell>
          <cell r="F1498">
            <v>941896.79</v>
          </cell>
        </row>
        <row r="1499">
          <cell r="C1499" t="str">
            <v>Wasaga Distribution Inc. Community Relations 2015</v>
          </cell>
          <cell r="D1499" t="str">
            <v>Wasaga Distribution Inc.</v>
          </cell>
          <cell r="E1499" t="str">
            <v>Community Relations</v>
          </cell>
          <cell r="F1499">
            <v>7472.9</v>
          </cell>
        </row>
        <row r="1500">
          <cell r="C1500" t="str">
            <v>Wasaga Distribution Inc. Distribution Expenses - Operation 2015</v>
          </cell>
          <cell r="D1500" t="str">
            <v>Wasaga Distribution Inc.</v>
          </cell>
          <cell r="E1500" t="str">
            <v>Distribution Expenses - Operation</v>
          </cell>
          <cell r="F1500">
            <v>56210.23</v>
          </cell>
        </row>
        <row r="1501">
          <cell r="C1501" t="str">
            <v>Wasaga Distribution Inc. Distribution Expenses – Maintenance 2015</v>
          </cell>
          <cell r="D1501" t="str">
            <v>Wasaga Distribution Inc.</v>
          </cell>
          <cell r="E1501" t="str">
            <v>Distribution Expenses – Maintenance</v>
          </cell>
          <cell r="F1501">
            <v>720467.62</v>
          </cell>
        </row>
        <row r="1502">
          <cell r="C1502" t="str">
            <v>Wasaga Distribution Inc. Other Expenses 2015</v>
          </cell>
          <cell r="D1502" t="str">
            <v>Wasaga Distribution Inc.</v>
          </cell>
          <cell r="E1502" t="str">
            <v>Other Expenses</v>
          </cell>
          <cell r="F1502">
            <v>0</v>
          </cell>
        </row>
        <row r="1503">
          <cell r="C1503" t="str">
            <v>Waterloo North Hydro Inc. Administrative and General Expenses 2015</v>
          </cell>
          <cell r="D1503" t="str">
            <v>Waterloo North Hydro Inc.</v>
          </cell>
          <cell r="E1503" t="str">
            <v>Administrative and General Expenses</v>
          </cell>
          <cell r="F1503">
            <v>2795054</v>
          </cell>
        </row>
        <row r="1504">
          <cell r="C1504" t="str">
            <v>Waterloo North Hydro Inc. Administrative and General Expenses - Leap 2015</v>
          </cell>
          <cell r="D1504" t="str">
            <v>Waterloo North Hydro Inc.</v>
          </cell>
          <cell r="E1504" t="str">
            <v>Administrative and General Expenses - Leap</v>
          </cell>
          <cell r="F1504">
            <v>35944</v>
          </cell>
        </row>
        <row r="1505">
          <cell r="C1505" t="str">
            <v>Waterloo North Hydro Inc. Billing and Collecting 2015</v>
          </cell>
          <cell r="D1505" t="str">
            <v>Waterloo North Hydro Inc.</v>
          </cell>
          <cell r="E1505" t="str">
            <v>Billing and Collecting</v>
          </cell>
          <cell r="F1505">
            <v>2615114</v>
          </cell>
        </row>
        <row r="1506">
          <cell r="C1506" t="str">
            <v>Waterloo North Hydro Inc. Community Relations 2015</v>
          </cell>
          <cell r="D1506" t="str">
            <v>Waterloo North Hydro Inc.</v>
          </cell>
          <cell r="E1506" t="str">
            <v>Community Relations</v>
          </cell>
          <cell r="F1506">
            <v>163854</v>
          </cell>
        </row>
        <row r="1507">
          <cell r="C1507" t="str">
            <v>Waterloo North Hydro Inc. Distribution Expenses - Operation 2015</v>
          </cell>
          <cell r="D1507" t="str">
            <v>Waterloo North Hydro Inc.</v>
          </cell>
          <cell r="E1507" t="str">
            <v>Distribution Expenses - Operation</v>
          </cell>
          <cell r="F1507">
            <v>6246578</v>
          </cell>
        </row>
        <row r="1508">
          <cell r="C1508" t="str">
            <v>Waterloo North Hydro Inc. Distribution Expenses – Maintenance 2015</v>
          </cell>
          <cell r="D1508" t="str">
            <v>Waterloo North Hydro Inc.</v>
          </cell>
          <cell r="E1508" t="str">
            <v>Distribution Expenses – Maintenance</v>
          </cell>
          <cell r="F1508">
            <v>1845658</v>
          </cell>
        </row>
        <row r="1509">
          <cell r="C1509" t="str">
            <v>Waterloo North Hydro Inc. Other Expenses 2015</v>
          </cell>
          <cell r="D1509" t="str">
            <v>Waterloo North Hydro Inc.</v>
          </cell>
          <cell r="E1509" t="str">
            <v>Other Expenses</v>
          </cell>
          <cell r="F1509">
            <v>0</v>
          </cell>
        </row>
        <row r="1510">
          <cell r="C1510" t="str">
            <v>Welland Hydro-Electric System Corp. Administrative and General Expenses 2015</v>
          </cell>
          <cell r="D1510" t="str">
            <v>Welland Hydro-Electric System Corp.</v>
          </cell>
          <cell r="E1510" t="str">
            <v>Administrative and General Expenses</v>
          </cell>
          <cell r="F1510">
            <v>1604351.66</v>
          </cell>
        </row>
        <row r="1511">
          <cell r="C1511" t="str">
            <v>Welland Hydro-Electric System Corp. Administrative and General Expenses - Leap 2015</v>
          </cell>
          <cell r="D1511" t="str">
            <v>Welland Hydro-Electric System Corp.</v>
          </cell>
          <cell r="E1511" t="str">
            <v>Administrative and General Expenses - Leap</v>
          </cell>
          <cell r="F1511">
            <v>11500</v>
          </cell>
        </row>
        <row r="1512">
          <cell r="C1512" t="str">
            <v>Welland Hydro-Electric System Corp. Billing and Collecting 2015</v>
          </cell>
          <cell r="D1512" t="str">
            <v>Welland Hydro-Electric System Corp.</v>
          </cell>
          <cell r="E1512" t="str">
            <v>Billing and Collecting</v>
          </cell>
          <cell r="F1512">
            <v>1591426</v>
          </cell>
        </row>
        <row r="1513">
          <cell r="C1513" t="str">
            <v>Welland Hydro-Electric System Corp. Community Relations 2015</v>
          </cell>
          <cell r="D1513" t="str">
            <v>Welland Hydro-Electric System Corp.</v>
          </cell>
          <cell r="E1513" t="str">
            <v>Community Relations</v>
          </cell>
          <cell r="F1513">
            <v>84240.960000000006</v>
          </cell>
        </row>
        <row r="1514">
          <cell r="C1514" t="str">
            <v>Welland Hydro-Electric System Corp. Distribution Expenses - Operation 2015</v>
          </cell>
          <cell r="D1514" t="str">
            <v>Welland Hydro-Electric System Corp.</v>
          </cell>
          <cell r="E1514" t="str">
            <v>Distribution Expenses - Operation</v>
          </cell>
          <cell r="F1514">
            <v>1275287.74</v>
          </cell>
        </row>
        <row r="1515">
          <cell r="C1515" t="str">
            <v>Welland Hydro-Electric System Corp. Distribution Expenses – Maintenance 2015</v>
          </cell>
          <cell r="D1515" t="str">
            <v>Welland Hydro-Electric System Corp.</v>
          </cell>
          <cell r="E1515" t="str">
            <v>Distribution Expenses – Maintenance</v>
          </cell>
          <cell r="F1515">
            <v>1651435.78</v>
          </cell>
        </row>
        <row r="1516">
          <cell r="C1516" t="str">
            <v>Welland Hydro-Electric System Corp. Other Expenses 2015</v>
          </cell>
          <cell r="D1516" t="str">
            <v>Welland Hydro-Electric System Corp.</v>
          </cell>
          <cell r="E1516" t="str">
            <v>Other Expenses</v>
          </cell>
          <cell r="F1516">
            <v>0</v>
          </cell>
        </row>
        <row r="1517">
          <cell r="C1517" t="str">
            <v>Wellington North Power Inc. Administrative and General Expenses 2015</v>
          </cell>
          <cell r="D1517" t="str">
            <v>Wellington North Power Inc.</v>
          </cell>
          <cell r="E1517" t="str">
            <v>Administrative and General Expenses</v>
          </cell>
          <cell r="F1517">
            <v>800411.19</v>
          </cell>
        </row>
        <row r="1518">
          <cell r="C1518" t="str">
            <v>Wellington North Power Inc. Administrative and General Expenses - Leap 2015</v>
          </cell>
          <cell r="D1518" t="str">
            <v>Wellington North Power Inc.</v>
          </cell>
          <cell r="E1518" t="str">
            <v>Administrative and General Expenses - Leap</v>
          </cell>
          <cell r="F1518">
            <v>2873.33</v>
          </cell>
        </row>
        <row r="1519">
          <cell r="C1519" t="str">
            <v>Wellington North Power Inc. Billing and Collecting 2015</v>
          </cell>
          <cell r="D1519" t="str">
            <v>Wellington North Power Inc.</v>
          </cell>
          <cell r="E1519" t="str">
            <v>Billing and Collecting</v>
          </cell>
          <cell r="F1519">
            <v>339063.1</v>
          </cell>
        </row>
        <row r="1520">
          <cell r="C1520" t="str">
            <v>Wellington North Power Inc. Community Relations 2015</v>
          </cell>
          <cell r="D1520" t="str">
            <v>Wellington North Power Inc.</v>
          </cell>
          <cell r="E1520" t="str">
            <v>Community Relations</v>
          </cell>
          <cell r="F1520">
            <v>15549.19</v>
          </cell>
        </row>
        <row r="1521">
          <cell r="C1521" t="str">
            <v>Wellington North Power Inc. Distribution Expenses - Operation 2015</v>
          </cell>
          <cell r="D1521" t="str">
            <v>Wellington North Power Inc.</v>
          </cell>
          <cell r="E1521" t="str">
            <v>Distribution Expenses - Operation</v>
          </cell>
          <cell r="F1521">
            <v>341074.9</v>
          </cell>
        </row>
        <row r="1522">
          <cell r="C1522" t="str">
            <v>Wellington North Power Inc. Distribution Expenses – Maintenance 2015</v>
          </cell>
          <cell r="D1522" t="str">
            <v>Wellington North Power Inc.</v>
          </cell>
          <cell r="E1522" t="str">
            <v>Distribution Expenses – Maintenance</v>
          </cell>
          <cell r="F1522">
            <v>226874.2</v>
          </cell>
        </row>
        <row r="1523">
          <cell r="C1523" t="str">
            <v>Wellington North Power Inc. Other Expenses 2015</v>
          </cell>
          <cell r="D1523" t="str">
            <v>Wellington North Power Inc.</v>
          </cell>
          <cell r="E1523" t="str">
            <v>Other Expenses</v>
          </cell>
          <cell r="F1523">
            <v>0</v>
          </cell>
        </row>
        <row r="1524">
          <cell r="C1524" t="str">
            <v>West Coast Huron Energy Inc. Administrative and General Expenses 2015</v>
          </cell>
          <cell r="D1524" t="str">
            <v>West Coast Huron Energy Inc.</v>
          </cell>
          <cell r="E1524" t="str">
            <v>Administrative and General Expenses</v>
          </cell>
          <cell r="F1524">
            <v>784852</v>
          </cell>
        </row>
        <row r="1525">
          <cell r="C1525" t="str">
            <v>West Coast Huron Energy Inc. Administrative and General Expenses - Leap 2015</v>
          </cell>
          <cell r="D1525" t="str">
            <v>West Coast Huron Energy Inc.</v>
          </cell>
          <cell r="E1525" t="str">
            <v>Administrative and General Expenses - Leap</v>
          </cell>
          <cell r="F1525">
            <v>0</v>
          </cell>
        </row>
        <row r="1526">
          <cell r="C1526" t="str">
            <v>West Coast Huron Energy Inc. Billing and Collecting 2015</v>
          </cell>
          <cell r="D1526" t="str">
            <v>West Coast Huron Energy Inc.</v>
          </cell>
          <cell r="E1526" t="str">
            <v>Billing and Collecting</v>
          </cell>
          <cell r="F1526">
            <v>423956</v>
          </cell>
        </row>
        <row r="1527">
          <cell r="C1527" t="str">
            <v>West Coast Huron Energy Inc. Community Relations 2015</v>
          </cell>
          <cell r="D1527" t="str">
            <v>West Coast Huron Energy Inc.</v>
          </cell>
          <cell r="E1527" t="str">
            <v>Community Relations</v>
          </cell>
          <cell r="F1527">
            <v>1109</v>
          </cell>
        </row>
        <row r="1528">
          <cell r="C1528" t="str">
            <v>West Coast Huron Energy Inc. Distribution Expenses - Operation 2015</v>
          </cell>
          <cell r="D1528" t="str">
            <v>West Coast Huron Energy Inc.</v>
          </cell>
          <cell r="E1528" t="str">
            <v>Distribution Expenses - Operation</v>
          </cell>
          <cell r="F1528">
            <v>208223</v>
          </cell>
        </row>
        <row r="1529">
          <cell r="C1529" t="str">
            <v>West Coast Huron Energy Inc. Distribution Expenses – Maintenance 2015</v>
          </cell>
          <cell r="D1529" t="str">
            <v>West Coast Huron Energy Inc.</v>
          </cell>
          <cell r="E1529" t="str">
            <v>Distribution Expenses – Maintenance</v>
          </cell>
          <cell r="F1529">
            <v>266708</v>
          </cell>
        </row>
        <row r="1530">
          <cell r="C1530" t="str">
            <v>West Coast Huron Energy Inc. Other Expenses 2015</v>
          </cell>
          <cell r="D1530" t="str">
            <v>West Coast Huron Energy Inc.</v>
          </cell>
          <cell r="E1530" t="str">
            <v>Other Expenses</v>
          </cell>
          <cell r="F1530">
            <v>0</v>
          </cell>
        </row>
        <row r="1531">
          <cell r="C1531" t="str">
            <v>Westario Power Inc. Administrative and General Expenses 2015</v>
          </cell>
          <cell r="D1531" t="str">
            <v>Westario Power Inc.</v>
          </cell>
          <cell r="E1531" t="str">
            <v>Administrative and General Expenses</v>
          </cell>
          <cell r="F1531">
            <v>2119773</v>
          </cell>
        </row>
        <row r="1532">
          <cell r="C1532" t="str">
            <v>Westario Power Inc. Administrative and General Expenses - Leap 2015</v>
          </cell>
          <cell r="D1532" t="str">
            <v>Westario Power Inc.</v>
          </cell>
          <cell r="E1532" t="str">
            <v>Administrative and General Expenses - Leap</v>
          </cell>
          <cell r="F1532">
            <v>14428</v>
          </cell>
        </row>
        <row r="1533">
          <cell r="C1533" t="str">
            <v>Westario Power Inc. Billing and Collecting 2015</v>
          </cell>
          <cell r="D1533" t="str">
            <v>Westario Power Inc.</v>
          </cell>
          <cell r="E1533" t="str">
            <v>Billing and Collecting</v>
          </cell>
          <cell r="F1533">
            <v>1224007</v>
          </cell>
        </row>
        <row r="1534">
          <cell r="C1534" t="str">
            <v>Westario Power Inc. Community Relations 2015</v>
          </cell>
          <cell r="D1534" t="str">
            <v>Westario Power Inc.</v>
          </cell>
          <cell r="E1534" t="str">
            <v>Community Relations</v>
          </cell>
          <cell r="F1534">
            <v>15351</v>
          </cell>
        </row>
        <row r="1535">
          <cell r="C1535" t="str">
            <v>Westario Power Inc. Distribution Expenses - Operation 2015</v>
          </cell>
          <cell r="D1535" t="str">
            <v>Westario Power Inc.</v>
          </cell>
          <cell r="E1535" t="str">
            <v>Distribution Expenses - Operation</v>
          </cell>
          <cell r="F1535">
            <v>278333</v>
          </cell>
        </row>
        <row r="1536">
          <cell r="C1536" t="str">
            <v>Westario Power Inc. Distribution Expenses – Maintenance 2015</v>
          </cell>
          <cell r="D1536" t="str">
            <v>Westario Power Inc.</v>
          </cell>
          <cell r="E1536" t="str">
            <v>Distribution Expenses – Maintenance</v>
          </cell>
          <cell r="F1536">
            <v>1574688</v>
          </cell>
        </row>
        <row r="1537">
          <cell r="C1537" t="str">
            <v>Westario Power Inc. Other Expenses 2015</v>
          </cell>
          <cell r="D1537" t="str">
            <v>Westario Power Inc.</v>
          </cell>
          <cell r="E1537" t="str">
            <v>Other Expenses</v>
          </cell>
          <cell r="F1537">
            <v>0</v>
          </cell>
        </row>
        <row r="1538">
          <cell r="C1538" t="str">
            <v>Whitby Hydro Electric Corporation Administrative and General Expenses 2015</v>
          </cell>
          <cell r="D1538" t="str">
            <v>Whitby Hydro Electric Corporation</v>
          </cell>
          <cell r="E1538" t="str">
            <v>Administrative and General Expenses</v>
          </cell>
          <cell r="F1538">
            <v>3305163.9</v>
          </cell>
        </row>
        <row r="1539">
          <cell r="C1539" t="str">
            <v>Whitby Hydro Electric Corporation Administrative and General Expenses - Leap 2015</v>
          </cell>
          <cell r="D1539" t="str">
            <v>Whitby Hydro Electric Corporation</v>
          </cell>
          <cell r="E1539" t="str">
            <v>Administrative and General Expenses - Leap</v>
          </cell>
          <cell r="F1539">
            <v>24237</v>
          </cell>
        </row>
        <row r="1540">
          <cell r="C1540" t="str">
            <v>Whitby Hydro Electric Corporation Billing and Collecting 2015</v>
          </cell>
          <cell r="D1540" t="str">
            <v>Whitby Hydro Electric Corporation</v>
          </cell>
          <cell r="E1540" t="str">
            <v>Billing and Collecting</v>
          </cell>
          <cell r="F1540">
            <v>2521524.5299999998</v>
          </cell>
        </row>
        <row r="1541">
          <cell r="C1541" t="str">
            <v>Whitby Hydro Electric Corporation Community Relations 2015</v>
          </cell>
          <cell r="D1541" t="str">
            <v>Whitby Hydro Electric Corporation</v>
          </cell>
          <cell r="E1541" t="str">
            <v>Community Relations</v>
          </cell>
          <cell r="F1541">
            <v>59509.77</v>
          </cell>
        </row>
        <row r="1542">
          <cell r="C1542" t="str">
            <v>Whitby Hydro Electric Corporation Distribution Expenses - Operation 2015</v>
          </cell>
          <cell r="D1542" t="str">
            <v>Whitby Hydro Electric Corporation</v>
          </cell>
          <cell r="E1542" t="str">
            <v>Distribution Expenses - Operation</v>
          </cell>
          <cell r="F1542">
            <v>2920831.7</v>
          </cell>
        </row>
        <row r="1543">
          <cell r="C1543" t="str">
            <v>Whitby Hydro Electric Corporation Distribution Expenses – Maintenance 2015</v>
          </cell>
          <cell r="D1543" t="str">
            <v>Whitby Hydro Electric Corporation</v>
          </cell>
          <cell r="E1543" t="str">
            <v>Distribution Expenses – Maintenance</v>
          </cell>
          <cell r="F1543">
            <v>1723958.17</v>
          </cell>
        </row>
        <row r="1544">
          <cell r="C1544" t="str">
            <v>Whitby Hydro Electric Corporation Other Expenses 2015</v>
          </cell>
          <cell r="D1544" t="str">
            <v>Whitby Hydro Electric Corporation</v>
          </cell>
          <cell r="E1544" t="str">
            <v>Other Expenses</v>
          </cell>
          <cell r="F1544">
            <v>0</v>
          </cell>
        </row>
        <row r="1545">
          <cell r="C1545" t="str">
            <v>Woodstock Hydro Services Inc. Administrative and General Expenses 2015</v>
          </cell>
          <cell r="D1545" t="str">
            <v>Woodstock Hydro Services Inc.</v>
          </cell>
          <cell r="E1545" t="str">
            <v>Administrative and General Expenses</v>
          </cell>
          <cell r="F1545">
            <v>1783630.99</v>
          </cell>
        </row>
        <row r="1546">
          <cell r="C1546" t="str">
            <v>Woodstock Hydro Services Inc. Administrative and General Expenses - Leap 2015</v>
          </cell>
          <cell r="D1546" t="str">
            <v>Woodstock Hydro Services Inc.</v>
          </cell>
          <cell r="E1546" t="str">
            <v>Administrative and General Expenses - Leap</v>
          </cell>
          <cell r="F1546">
            <v>10000</v>
          </cell>
        </row>
        <row r="1547">
          <cell r="C1547" t="str">
            <v>Woodstock Hydro Services Inc. Billing and Collecting 2015</v>
          </cell>
          <cell r="D1547" t="str">
            <v>Woodstock Hydro Services Inc.</v>
          </cell>
          <cell r="E1547" t="str">
            <v>Billing and Collecting</v>
          </cell>
          <cell r="F1547">
            <v>622454.29</v>
          </cell>
        </row>
        <row r="1548">
          <cell r="C1548" t="str">
            <v>Woodstock Hydro Services Inc. Community Relations 2015</v>
          </cell>
          <cell r="D1548" t="str">
            <v>Woodstock Hydro Services Inc.</v>
          </cell>
          <cell r="E1548" t="str">
            <v>Community Relations</v>
          </cell>
          <cell r="F1548">
            <v>11425.85</v>
          </cell>
        </row>
        <row r="1549">
          <cell r="C1549" t="str">
            <v>Woodstock Hydro Services Inc. Distribution Expenses - Operation 2015</v>
          </cell>
          <cell r="D1549" t="str">
            <v>Woodstock Hydro Services Inc.</v>
          </cell>
          <cell r="E1549" t="str">
            <v>Distribution Expenses - Operation</v>
          </cell>
          <cell r="F1549">
            <v>969318.66</v>
          </cell>
        </row>
        <row r="1550">
          <cell r="C1550" t="str">
            <v>Woodstock Hydro Services Inc. Distribution Expenses – Maintenance 2015</v>
          </cell>
          <cell r="D1550" t="str">
            <v>Woodstock Hydro Services Inc.</v>
          </cell>
          <cell r="E1550" t="str">
            <v>Distribution Expenses – Maintenance</v>
          </cell>
          <cell r="F1550">
            <v>600492.25</v>
          </cell>
        </row>
        <row r="1551">
          <cell r="C1551" t="str">
            <v>Woodstock Hydro Services Inc. Other Expenses 2015</v>
          </cell>
          <cell r="D1551" t="str">
            <v>Woodstock Hydro Services Inc.</v>
          </cell>
          <cell r="E1551" t="str">
            <v>Other Expenses</v>
          </cell>
          <cell r="F1551">
            <v>0</v>
          </cell>
        </row>
        <row r="1552">
          <cell r="C1552" t="str">
            <v>Algoma Power Inc. Administrative and General Expenses 2016</v>
          </cell>
          <cell r="D1552" t="str">
            <v>Algoma Power Inc.</v>
          </cell>
          <cell r="E1552" t="str">
            <v>Administrative and General Expenses</v>
          </cell>
          <cell r="F1552">
            <v>4505625.74</v>
          </cell>
        </row>
        <row r="1553">
          <cell r="C1553" t="str">
            <v>Algoma Power Inc. Administrative and General Expenses - Leap 2016</v>
          </cell>
          <cell r="D1553" t="str">
            <v>Algoma Power Inc.</v>
          </cell>
          <cell r="E1553" t="str">
            <v>Administrative and General Expenses - Leap</v>
          </cell>
          <cell r="F1553">
            <v>24239</v>
          </cell>
        </row>
        <row r="1554">
          <cell r="C1554" t="str">
            <v>Algoma Power Inc. Billing and Collecting 2016</v>
          </cell>
          <cell r="D1554" t="str">
            <v>Algoma Power Inc.</v>
          </cell>
          <cell r="E1554" t="str">
            <v>Billing and Collecting</v>
          </cell>
          <cell r="F1554">
            <v>964836.48</v>
          </cell>
        </row>
        <row r="1555">
          <cell r="C1555" t="str">
            <v>Algoma Power Inc. Community Relations 2016</v>
          </cell>
          <cell r="D1555" t="str">
            <v>Algoma Power Inc.</v>
          </cell>
          <cell r="E1555" t="str">
            <v>Community Relations</v>
          </cell>
          <cell r="F1555">
            <v>24429.71</v>
          </cell>
        </row>
        <row r="1556">
          <cell r="C1556" t="str">
            <v>Algoma Power Inc. Distribution Expenses - Operation 2016</v>
          </cell>
          <cell r="D1556" t="str">
            <v>Algoma Power Inc.</v>
          </cell>
          <cell r="E1556" t="str">
            <v>Distribution Expenses - Operation</v>
          </cell>
          <cell r="F1556">
            <v>1417406.67</v>
          </cell>
        </row>
        <row r="1557">
          <cell r="C1557" t="str">
            <v>Algoma Power Inc. Distribution Expenses – Maintenance 2016</v>
          </cell>
          <cell r="D1557" t="str">
            <v>Algoma Power Inc.</v>
          </cell>
          <cell r="E1557" t="str">
            <v>Distribution Expenses – Maintenance</v>
          </cell>
          <cell r="F1557">
            <v>4879021.42</v>
          </cell>
        </row>
        <row r="1558">
          <cell r="C1558" t="str">
            <v>Algoma Power Inc. Other Expenses 2016</v>
          </cell>
          <cell r="D1558" t="str">
            <v>Algoma Power Inc.</v>
          </cell>
          <cell r="E1558" t="str">
            <v>Other Expenses</v>
          </cell>
          <cell r="F1558">
            <v>0</v>
          </cell>
        </row>
        <row r="1559">
          <cell r="C1559" t="str">
            <v>Atikokan Hydro Inc. Administrative and General Expenses 2016</v>
          </cell>
          <cell r="D1559" t="str">
            <v>Atikokan Hydro Inc.</v>
          </cell>
          <cell r="E1559" t="str">
            <v>Administrative and General Expenses</v>
          </cell>
          <cell r="F1559">
            <v>422986.27</v>
          </cell>
        </row>
        <row r="1560">
          <cell r="C1560" t="str">
            <v>Atikokan Hydro Inc. Administrative and General Expenses - Leap 2016</v>
          </cell>
          <cell r="D1560" t="str">
            <v>Atikokan Hydro Inc.</v>
          </cell>
          <cell r="E1560" t="str">
            <v>Administrative and General Expenses - Leap</v>
          </cell>
          <cell r="F1560">
            <v>0</v>
          </cell>
        </row>
        <row r="1561">
          <cell r="C1561" t="str">
            <v>Atikokan Hydro Inc. Billing and Collecting 2016</v>
          </cell>
          <cell r="D1561" t="str">
            <v>Atikokan Hydro Inc.</v>
          </cell>
          <cell r="E1561" t="str">
            <v>Billing and Collecting</v>
          </cell>
          <cell r="F1561">
            <v>170583.26</v>
          </cell>
        </row>
        <row r="1562">
          <cell r="C1562" t="str">
            <v>Atikokan Hydro Inc. Community Relations 2016</v>
          </cell>
          <cell r="D1562" t="str">
            <v>Atikokan Hydro Inc.</v>
          </cell>
          <cell r="E1562" t="str">
            <v>Community Relations</v>
          </cell>
          <cell r="F1562">
            <v>0</v>
          </cell>
        </row>
        <row r="1563">
          <cell r="C1563" t="str">
            <v>Atikokan Hydro Inc. Distribution Expenses - Operation 2016</v>
          </cell>
          <cell r="D1563" t="str">
            <v>Atikokan Hydro Inc.</v>
          </cell>
          <cell r="E1563" t="str">
            <v>Distribution Expenses - Operation</v>
          </cell>
          <cell r="F1563">
            <v>323883.84999999998</v>
          </cell>
        </row>
        <row r="1564">
          <cell r="C1564" t="str">
            <v>Atikokan Hydro Inc. Distribution Expenses – Maintenance 2016</v>
          </cell>
          <cell r="D1564" t="str">
            <v>Atikokan Hydro Inc.</v>
          </cell>
          <cell r="E1564" t="str">
            <v>Distribution Expenses – Maintenance</v>
          </cell>
          <cell r="F1564">
            <v>111689.08</v>
          </cell>
        </row>
        <row r="1565">
          <cell r="C1565" t="str">
            <v>Atikokan Hydro Inc. Other Expenses 2016</v>
          </cell>
          <cell r="D1565" t="str">
            <v>Atikokan Hydro Inc.</v>
          </cell>
          <cell r="E1565" t="str">
            <v>Other Expenses</v>
          </cell>
          <cell r="F1565">
            <v>0</v>
          </cell>
        </row>
        <row r="1566">
          <cell r="C1566" t="str">
            <v>Bluewater Power Distribution Corporation Administrative and General Expenses 2016</v>
          </cell>
          <cell r="D1566" t="str">
            <v>Bluewater Power Distribution Corporation</v>
          </cell>
          <cell r="E1566" t="str">
            <v>Administrative and General Expenses</v>
          </cell>
          <cell r="F1566">
            <v>5933108</v>
          </cell>
        </row>
        <row r="1567">
          <cell r="C1567" t="str">
            <v>Bluewater Power Distribution Corporation Administrative and General Expenses - Leap 2016</v>
          </cell>
          <cell r="D1567" t="str">
            <v>Bluewater Power Distribution Corporation</v>
          </cell>
          <cell r="E1567" t="str">
            <v>Administrative and General Expenses - Leap</v>
          </cell>
          <cell r="F1567">
            <v>24848</v>
          </cell>
        </row>
        <row r="1568">
          <cell r="C1568" t="str">
            <v>Bluewater Power Distribution Corporation Billing and Collecting 2016</v>
          </cell>
          <cell r="D1568" t="str">
            <v>Bluewater Power Distribution Corporation</v>
          </cell>
          <cell r="E1568" t="str">
            <v>Billing and Collecting</v>
          </cell>
          <cell r="F1568">
            <v>2055457</v>
          </cell>
        </row>
        <row r="1569">
          <cell r="C1569" t="str">
            <v>Bluewater Power Distribution Corporation Community Relations 2016</v>
          </cell>
          <cell r="D1569" t="str">
            <v>Bluewater Power Distribution Corporation</v>
          </cell>
          <cell r="E1569" t="str">
            <v>Community Relations</v>
          </cell>
          <cell r="F1569">
            <v>257545</v>
          </cell>
        </row>
        <row r="1570">
          <cell r="C1570" t="str">
            <v>Bluewater Power Distribution Corporation Distribution Expenses - Operation 2016</v>
          </cell>
          <cell r="D1570" t="str">
            <v>Bluewater Power Distribution Corporation</v>
          </cell>
          <cell r="E1570" t="str">
            <v>Distribution Expenses - Operation</v>
          </cell>
          <cell r="F1570">
            <v>3791562</v>
          </cell>
        </row>
        <row r="1571">
          <cell r="C1571" t="str">
            <v>Bluewater Power Distribution Corporation Distribution Expenses – Maintenance 2016</v>
          </cell>
          <cell r="D1571" t="str">
            <v>Bluewater Power Distribution Corporation</v>
          </cell>
          <cell r="E1571" t="str">
            <v>Distribution Expenses – Maintenance</v>
          </cell>
          <cell r="F1571">
            <v>180125</v>
          </cell>
        </row>
        <row r="1572">
          <cell r="C1572" t="str">
            <v>Bluewater Power Distribution Corporation Other Expenses 2016</v>
          </cell>
          <cell r="D1572" t="str">
            <v>Bluewater Power Distribution Corporation</v>
          </cell>
          <cell r="E1572" t="str">
            <v>Other Expenses</v>
          </cell>
          <cell r="F1572">
            <v>0</v>
          </cell>
        </row>
        <row r="1573">
          <cell r="C1573" t="str">
            <v>Brant County Power Inc. Administrative and General Expenses 2016</v>
          </cell>
          <cell r="D1573" t="str">
            <v>Brant County Power Inc.</v>
          </cell>
          <cell r="E1573" t="str">
            <v>Administrative and General Expenses</v>
          </cell>
          <cell r="F1573">
            <v>905584.83</v>
          </cell>
        </row>
        <row r="1574">
          <cell r="C1574" t="str">
            <v>Brant County Power Inc. Administrative and General Expenses - Leap 2016</v>
          </cell>
          <cell r="D1574" t="str">
            <v>Brant County Power Inc.</v>
          </cell>
          <cell r="E1574" t="str">
            <v>Administrative and General Expenses - Leap</v>
          </cell>
          <cell r="F1574">
            <v>7215</v>
          </cell>
        </row>
        <row r="1575">
          <cell r="C1575" t="str">
            <v>Brant County Power Inc. Billing and Collecting 2016</v>
          </cell>
          <cell r="D1575" t="str">
            <v>Brant County Power Inc.</v>
          </cell>
          <cell r="E1575" t="str">
            <v>Billing and Collecting</v>
          </cell>
          <cell r="F1575">
            <v>834234.6</v>
          </cell>
        </row>
        <row r="1576">
          <cell r="C1576" t="str">
            <v>Brant County Power Inc. Community Relations 2016</v>
          </cell>
          <cell r="D1576" t="str">
            <v>Brant County Power Inc.</v>
          </cell>
          <cell r="E1576" t="str">
            <v>Community Relations</v>
          </cell>
          <cell r="F1576">
            <v>22142.26</v>
          </cell>
        </row>
        <row r="1577">
          <cell r="C1577" t="str">
            <v>Brant County Power Inc. Distribution Expenses - Operation 2016</v>
          </cell>
          <cell r="D1577" t="str">
            <v>Brant County Power Inc.</v>
          </cell>
          <cell r="E1577" t="str">
            <v>Distribution Expenses - Operation</v>
          </cell>
          <cell r="F1577">
            <v>711340.02</v>
          </cell>
        </row>
        <row r="1578">
          <cell r="C1578" t="str">
            <v>Brant County Power Inc. Distribution Expenses – Maintenance 2016</v>
          </cell>
          <cell r="D1578" t="str">
            <v>Brant County Power Inc.</v>
          </cell>
          <cell r="E1578" t="str">
            <v>Distribution Expenses – Maintenance</v>
          </cell>
          <cell r="F1578">
            <v>742373.23</v>
          </cell>
        </row>
        <row r="1579">
          <cell r="C1579" t="str">
            <v>Brant County Power Inc. Other Expenses 2016</v>
          </cell>
          <cell r="D1579" t="str">
            <v>Brant County Power Inc.</v>
          </cell>
          <cell r="E1579" t="str">
            <v>Other Expenses</v>
          </cell>
          <cell r="F1579">
            <v>0</v>
          </cell>
        </row>
        <row r="1580">
          <cell r="C1580" t="str">
            <v>Brantford Power Inc. Administrative and General Expenses 2016</v>
          </cell>
          <cell r="D1580" t="str">
            <v>Brantford Power Inc.</v>
          </cell>
          <cell r="E1580" t="str">
            <v>Administrative and General Expenses</v>
          </cell>
          <cell r="F1580">
            <v>3096088.75</v>
          </cell>
        </row>
        <row r="1581">
          <cell r="C1581" t="str">
            <v>Brantford Power Inc. Administrative and General Expenses - Leap 2016</v>
          </cell>
          <cell r="D1581" t="str">
            <v>Brantford Power Inc.</v>
          </cell>
          <cell r="E1581" t="str">
            <v>Administrative and General Expenses - Leap</v>
          </cell>
          <cell r="F1581">
            <v>20455.88</v>
          </cell>
        </row>
        <row r="1582">
          <cell r="C1582" t="str">
            <v>Brantford Power Inc. Billing and Collecting 2016</v>
          </cell>
          <cell r="D1582" t="str">
            <v>Brantford Power Inc.</v>
          </cell>
          <cell r="E1582" t="str">
            <v>Billing and Collecting</v>
          </cell>
          <cell r="F1582">
            <v>2863432.82</v>
          </cell>
        </row>
        <row r="1583">
          <cell r="C1583" t="str">
            <v>Brantford Power Inc. Community Relations 2016</v>
          </cell>
          <cell r="D1583" t="str">
            <v>Brantford Power Inc.</v>
          </cell>
          <cell r="E1583" t="str">
            <v>Community Relations</v>
          </cell>
          <cell r="F1583">
            <v>11504.96</v>
          </cell>
        </row>
        <row r="1584">
          <cell r="C1584" t="str">
            <v>Brantford Power Inc. Distribution Expenses - Operation 2016</v>
          </cell>
          <cell r="D1584" t="str">
            <v>Brantford Power Inc.</v>
          </cell>
          <cell r="E1584" t="str">
            <v>Distribution Expenses - Operation</v>
          </cell>
          <cell r="F1584">
            <v>1554358.2</v>
          </cell>
        </row>
        <row r="1585">
          <cell r="C1585" t="str">
            <v>Brantford Power Inc. Distribution Expenses – Maintenance 2016</v>
          </cell>
          <cell r="D1585" t="str">
            <v>Brantford Power Inc.</v>
          </cell>
          <cell r="E1585" t="str">
            <v>Distribution Expenses – Maintenance</v>
          </cell>
          <cell r="F1585">
            <v>1562868.89</v>
          </cell>
        </row>
        <row r="1586">
          <cell r="C1586" t="str">
            <v>Brantford Power Inc. Other Expenses 2016</v>
          </cell>
          <cell r="D1586" t="str">
            <v>Brantford Power Inc.</v>
          </cell>
          <cell r="E1586" t="str">
            <v>Other Expenses</v>
          </cell>
          <cell r="F1586">
            <v>0</v>
          </cell>
        </row>
        <row r="1587">
          <cell r="C1587" t="str">
            <v>Burlington Hydro Inc. Administrative and General Expenses 2016</v>
          </cell>
          <cell r="D1587" t="str">
            <v>Burlington Hydro Inc.</v>
          </cell>
          <cell r="E1587" t="str">
            <v>Administrative and General Expenses</v>
          </cell>
          <cell r="F1587">
            <v>6346785.5199999996</v>
          </cell>
        </row>
        <row r="1588">
          <cell r="C1588" t="str">
            <v>Burlington Hydro Inc. Administrative and General Expenses - Leap 2016</v>
          </cell>
          <cell r="D1588" t="str">
            <v>Burlington Hydro Inc.</v>
          </cell>
          <cell r="E1588" t="str">
            <v>Administrative and General Expenses - Leap</v>
          </cell>
          <cell r="F1588">
            <v>34603</v>
          </cell>
        </row>
        <row r="1589">
          <cell r="C1589" t="str">
            <v>Burlington Hydro Inc. Billing and Collecting 2016</v>
          </cell>
          <cell r="D1589" t="str">
            <v>Burlington Hydro Inc.</v>
          </cell>
          <cell r="E1589" t="str">
            <v>Billing and Collecting</v>
          </cell>
          <cell r="F1589">
            <v>2285578.2799999998</v>
          </cell>
        </row>
        <row r="1590">
          <cell r="C1590" t="str">
            <v>Burlington Hydro Inc. Community Relations 2016</v>
          </cell>
          <cell r="D1590" t="str">
            <v>Burlington Hydro Inc.</v>
          </cell>
          <cell r="E1590" t="str">
            <v>Community Relations</v>
          </cell>
          <cell r="F1590">
            <v>27979.66</v>
          </cell>
        </row>
        <row r="1591">
          <cell r="C1591" t="str">
            <v>Burlington Hydro Inc. Distribution Expenses - Operation 2016</v>
          </cell>
          <cell r="D1591" t="str">
            <v>Burlington Hydro Inc.</v>
          </cell>
          <cell r="E1591" t="str">
            <v>Distribution Expenses - Operation</v>
          </cell>
          <cell r="F1591">
            <v>5320446.88</v>
          </cell>
        </row>
        <row r="1592">
          <cell r="C1592" t="str">
            <v>Burlington Hydro Inc. Distribution Expenses – Maintenance 2016</v>
          </cell>
          <cell r="D1592" t="str">
            <v>Burlington Hydro Inc.</v>
          </cell>
          <cell r="E1592" t="str">
            <v>Distribution Expenses – Maintenance</v>
          </cell>
          <cell r="F1592">
            <v>3701169.84</v>
          </cell>
        </row>
        <row r="1593">
          <cell r="C1593" t="str">
            <v>Burlington Hydro Inc. Other Expenses 2016</v>
          </cell>
          <cell r="D1593" t="str">
            <v>Burlington Hydro Inc.</v>
          </cell>
          <cell r="E1593" t="str">
            <v>Other Expenses</v>
          </cell>
          <cell r="F1593">
            <v>0</v>
          </cell>
        </row>
        <row r="1594">
          <cell r="C1594" t="str">
            <v>Canadian Niagara Power Inc. Administrative and General Expenses 2016</v>
          </cell>
          <cell r="D1594" t="str">
            <v>Canadian Niagara Power Inc.</v>
          </cell>
          <cell r="E1594" t="str">
            <v>Administrative and General Expenses</v>
          </cell>
          <cell r="F1594">
            <v>4000809.77</v>
          </cell>
        </row>
        <row r="1595">
          <cell r="C1595" t="str">
            <v>Canadian Niagara Power Inc. Administrative and General Expenses - Leap 2016</v>
          </cell>
          <cell r="D1595" t="str">
            <v>Canadian Niagara Power Inc.</v>
          </cell>
          <cell r="E1595" t="str">
            <v>Administrative and General Expenses - Leap</v>
          </cell>
          <cell r="F1595">
            <v>22759</v>
          </cell>
        </row>
        <row r="1596">
          <cell r="C1596" t="str">
            <v>Canadian Niagara Power Inc. Billing and Collecting 2016</v>
          </cell>
          <cell r="D1596" t="str">
            <v>Canadian Niagara Power Inc.</v>
          </cell>
          <cell r="E1596" t="str">
            <v>Billing and Collecting</v>
          </cell>
          <cell r="F1596">
            <v>1754605.53</v>
          </cell>
        </row>
        <row r="1597">
          <cell r="C1597" t="str">
            <v>Canadian Niagara Power Inc. Community Relations 2016</v>
          </cell>
          <cell r="D1597" t="str">
            <v>Canadian Niagara Power Inc.</v>
          </cell>
          <cell r="E1597" t="str">
            <v>Community Relations</v>
          </cell>
          <cell r="F1597">
            <v>22126.22</v>
          </cell>
        </row>
        <row r="1598">
          <cell r="C1598" t="str">
            <v>Canadian Niagara Power Inc. Distribution Expenses - Operation 2016</v>
          </cell>
          <cell r="D1598" t="str">
            <v>Canadian Niagara Power Inc.</v>
          </cell>
          <cell r="E1598" t="str">
            <v>Distribution Expenses - Operation</v>
          </cell>
          <cell r="F1598">
            <v>1702685.14</v>
          </cell>
        </row>
        <row r="1599">
          <cell r="C1599" t="str">
            <v>Canadian Niagara Power Inc. Distribution Expenses – Maintenance 2016</v>
          </cell>
          <cell r="D1599" t="str">
            <v>Canadian Niagara Power Inc.</v>
          </cell>
          <cell r="E1599" t="str">
            <v>Distribution Expenses – Maintenance</v>
          </cell>
          <cell r="F1599">
            <v>1912870.67</v>
          </cell>
        </row>
        <row r="1600">
          <cell r="C1600" t="str">
            <v>Canadian Niagara Power Inc. Other Expenses 2016</v>
          </cell>
          <cell r="D1600" t="str">
            <v>Canadian Niagara Power Inc.</v>
          </cell>
          <cell r="E1600" t="str">
            <v>Other Expenses</v>
          </cell>
          <cell r="F1600">
            <v>0</v>
          </cell>
        </row>
        <row r="1601">
          <cell r="C1601" t="str">
            <v>Centre Wellington Hydro Ltd. Administrative and General Expenses 2016</v>
          </cell>
          <cell r="D1601" t="str">
            <v>Centre Wellington Hydro Ltd.</v>
          </cell>
          <cell r="E1601" t="str">
            <v>Administrative and General Expenses</v>
          </cell>
          <cell r="F1601">
            <v>957997.33</v>
          </cell>
        </row>
        <row r="1602">
          <cell r="C1602" t="str">
            <v>Centre Wellington Hydro Ltd. Administrative and General Expenses - Leap 2016</v>
          </cell>
          <cell r="D1602" t="str">
            <v>Centre Wellington Hydro Ltd.</v>
          </cell>
          <cell r="E1602" t="str">
            <v>Administrative and General Expenses - Leap</v>
          </cell>
          <cell r="F1602">
            <v>0</v>
          </cell>
        </row>
        <row r="1603">
          <cell r="C1603" t="str">
            <v>Centre Wellington Hydro Ltd. Billing and Collecting 2016</v>
          </cell>
          <cell r="D1603" t="str">
            <v>Centre Wellington Hydro Ltd.</v>
          </cell>
          <cell r="E1603" t="str">
            <v>Billing and Collecting</v>
          </cell>
          <cell r="F1603">
            <v>449490.38</v>
          </cell>
        </row>
        <row r="1604">
          <cell r="C1604" t="str">
            <v>Centre Wellington Hydro Ltd. Community Relations 2016</v>
          </cell>
          <cell r="D1604" t="str">
            <v>Centre Wellington Hydro Ltd.</v>
          </cell>
          <cell r="E1604" t="str">
            <v>Community Relations</v>
          </cell>
          <cell r="F1604">
            <v>23289.59</v>
          </cell>
        </row>
        <row r="1605">
          <cell r="C1605" t="str">
            <v>Centre Wellington Hydro Ltd. Distribution Expenses - Operation 2016</v>
          </cell>
          <cell r="D1605" t="str">
            <v>Centre Wellington Hydro Ltd.</v>
          </cell>
          <cell r="E1605" t="str">
            <v>Distribution Expenses - Operation</v>
          </cell>
          <cell r="F1605">
            <v>322470.49</v>
          </cell>
        </row>
        <row r="1606">
          <cell r="C1606" t="str">
            <v>Centre Wellington Hydro Ltd. Distribution Expenses – Maintenance 2016</v>
          </cell>
          <cell r="D1606" t="str">
            <v>Centre Wellington Hydro Ltd.</v>
          </cell>
          <cell r="E1606" t="str">
            <v>Distribution Expenses – Maintenance</v>
          </cell>
          <cell r="F1606">
            <v>310600.7</v>
          </cell>
        </row>
        <row r="1607">
          <cell r="C1607" t="str">
            <v>Centre Wellington Hydro Ltd. Other Expenses 2016</v>
          </cell>
          <cell r="D1607" t="str">
            <v>Centre Wellington Hydro Ltd.</v>
          </cell>
          <cell r="E1607" t="str">
            <v>Other Expenses</v>
          </cell>
          <cell r="F1607">
            <v>0</v>
          </cell>
        </row>
        <row r="1608">
          <cell r="C1608" t="str">
            <v>Chapleau Public Utilities Corporation Administrative and General Expenses 2016</v>
          </cell>
          <cell r="D1608" t="str">
            <v>Chapleau Public Utilities Corporation</v>
          </cell>
          <cell r="E1608" t="str">
            <v>Administrative and General Expenses</v>
          </cell>
          <cell r="F1608">
            <v>390315.57</v>
          </cell>
        </row>
        <row r="1609">
          <cell r="C1609" t="str">
            <v>Chapleau Public Utilities Corporation Administrative and General Expenses - Leap 2016</v>
          </cell>
          <cell r="D1609" t="str">
            <v>Chapleau Public Utilities Corporation</v>
          </cell>
          <cell r="E1609" t="str">
            <v>Administrative and General Expenses - Leap</v>
          </cell>
          <cell r="F1609">
            <v>0</v>
          </cell>
        </row>
        <row r="1610">
          <cell r="C1610" t="str">
            <v>Chapleau Public Utilities Corporation Billing and Collecting 2016</v>
          </cell>
          <cell r="D1610" t="str">
            <v>Chapleau Public Utilities Corporation</v>
          </cell>
          <cell r="E1610" t="str">
            <v>Billing and Collecting</v>
          </cell>
          <cell r="F1610">
            <v>129894.92</v>
          </cell>
        </row>
        <row r="1611">
          <cell r="C1611" t="str">
            <v>Chapleau Public Utilities Corporation Community Relations 2016</v>
          </cell>
          <cell r="D1611" t="str">
            <v>Chapleau Public Utilities Corporation</v>
          </cell>
          <cell r="E1611" t="str">
            <v>Community Relations</v>
          </cell>
          <cell r="F1611">
            <v>115</v>
          </cell>
        </row>
        <row r="1612">
          <cell r="C1612" t="str">
            <v>Chapleau Public Utilities Corporation Distribution Expenses - Operation 2016</v>
          </cell>
          <cell r="D1612" t="str">
            <v>Chapleau Public Utilities Corporation</v>
          </cell>
          <cell r="E1612" t="str">
            <v>Distribution Expenses - Operation</v>
          </cell>
          <cell r="F1612">
            <v>208239.31</v>
          </cell>
        </row>
        <row r="1613">
          <cell r="C1613" t="str">
            <v>Chapleau Public Utilities Corporation Distribution Expenses – Maintenance 2016</v>
          </cell>
          <cell r="D1613" t="str">
            <v>Chapleau Public Utilities Corporation</v>
          </cell>
          <cell r="E1613" t="str">
            <v>Distribution Expenses – Maintenance</v>
          </cell>
          <cell r="F1613">
            <v>0</v>
          </cell>
        </row>
        <row r="1614">
          <cell r="C1614" t="str">
            <v>Chapleau Public Utilities Corporation Other Expenses 2016</v>
          </cell>
          <cell r="D1614" t="str">
            <v>Chapleau Public Utilities Corporation</v>
          </cell>
          <cell r="E1614" t="str">
            <v>Other Expenses</v>
          </cell>
          <cell r="F1614">
            <v>0</v>
          </cell>
        </row>
        <row r="1615">
          <cell r="C1615" t="str">
            <v>Cooperative Hydro Embrun Inc. Administrative and General Expenses 2016</v>
          </cell>
          <cell r="D1615" t="str">
            <v>Cooperative Hydro Embrun Inc.</v>
          </cell>
          <cell r="E1615" t="str">
            <v>Administrative and General Expenses</v>
          </cell>
          <cell r="F1615">
            <v>326130.52</v>
          </cell>
        </row>
        <row r="1616">
          <cell r="C1616" t="str">
            <v>Cooperative Hydro Embrun Inc. Administrative and General Expenses - Leap 2016</v>
          </cell>
          <cell r="D1616" t="str">
            <v>Cooperative Hydro Embrun Inc.</v>
          </cell>
          <cell r="E1616" t="str">
            <v>Administrative and General Expenses - Leap</v>
          </cell>
          <cell r="F1616">
            <v>2000</v>
          </cell>
        </row>
        <row r="1617">
          <cell r="C1617" t="str">
            <v>Cooperative Hydro Embrun Inc. Billing and Collecting 2016</v>
          </cell>
          <cell r="D1617" t="str">
            <v>Cooperative Hydro Embrun Inc.</v>
          </cell>
          <cell r="E1617" t="str">
            <v>Billing and Collecting</v>
          </cell>
          <cell r="F1617">
            <v>210564.67</v>
          </cell>
        </row>
        <row r="1618">
          <cell r="C1618" t="str">
            <v>Cooperative Hydro Embrun Inc. Community Relations 2016</v>
          </cell>
          <cell r="D1618" t="str">
            <v>Cooperative Hydro Embrun Inc.</v>
          </cell>
          <cell r="E1618" t="str">
            <v>Community Relations</v>
          </cell>
          <cell r="F1618">
            <v>8362.7000000000007</v>
          </cell>
        </row>
        <row r="1619">
          <cell r="C1619" t="str">
            <v>Cooperative Hydro Embrun Inc. Distribution Expenses - Operation 2016</v>
          </cell>
          <cell r="D1619" t="str">
            <v>Cooperative Hydro Embrun Inc.</v>
          </cell>
          <cell r="E1619" t="str">
            <v>Distribution Expenses - Operation</v>
          </cell>
          <cell r="F1619">
            <v>39763.949999999997</v>
          </cell>
        </row>
        <row r="1620">
          <cell r="C1620" t="str">
            <v>Cooperative Hydro Embrun Inc. Distribution Expenses – Maintenance 2016</v>
          </cell>
          <cell r="D1620" t="str">
            <v>Cooperative Hydro Embrun Inc.</v>
          </cell>
          <cell r="E1620" t="str">
            <v>Distribution Expenses – Maintenance</v>
          </cell>
          <cell r="F1620">
            <v>26250.54</v>
          </cell>
        </row>
        <row r="1621">
          <cell r="C1621" t="str">
            <v>Cooperative Hydro Embrun Inc. Other Expenses 2016</v>
          </cell>
          <cell r="D1621" t="str">
            <v>Cooperative Hydro Embrun Inc.</v>
          </cell>
          <cell r="E1621" t="str">
            <v>Other Expenses</v>
          </cell>
          <cell r="F1621">
            <v>0</v>
          </cell>
        </row>
        <row r="1622">
          <cell r="C1622" t="str">
            <v>E.L.K. Energy Inc. Administrative and General Expenses 2016</v>
          </cell>
          <cell r="D1622" t="str">
            <v>E.L.K. Energy Inc.</v>
          </cell>
          <cell r="E1622" t="str">
            <v>Administrative and General Expenses</v>
          </cell>
          <cell r="F1622">
            <v>876345.11</v>
          </cell>
        </row>
        <row r="1623">
          <cell r="C1623" t="str">
            <v>E.L.K. Energy Inc. Administrative and General Expenses - Leap 2016</v>
          </cell>
          <cell r="D1623" t="str">
            <v>E.L.K. Energy Inc.</v>
          </cell>
          <cell r="E1623" t="str">
            <v>Administrative and General Expenses - Leap</v>
          </cell>
          <cell r="F1623">
            <v>0</v>
          </cell>
        </row>
        <row r="1624">
          <cell r="C1624" t="str">
            <v>E.L.K. Energy Inc. Billing and Collecting 2016</v>
          </cell>
          <cell r="D1624" t="str">
            <v>E.L.K. Energy Inc.</v>
          </cell>
          <cell r="E1624" t="str">
            <v>Billing and Collecting</v>
          </cell>
          <cell r="F1624">
            <v>527860.9</v>
          </cell>
        </row>
        <row r="1625">
          <cell r="C1625" t="str">
            <v>E.L.K. Energy Inc. Community Relations 2016</v>
          </cell>
          <cell r="D1625" t="str">
            <v>E.L.K. Energy Inc.</v>
          </cell>
          <cell r="E1625" t="str">
            <v>Community Relations</v>
          </cell>
          <cell r="F1625">
            <v>-12907.47</v>
          </cell>
        </row>
        <row r="1626">
          <cell r="C1626" t="str">
            <v>E.L.K. Energy Inc. Distribution Expenses - Operation 2016</v>
          </cell>
          <cell r="D1626" t="str">
            <v>E.L.K. Energy Inc.</v>
          </cell>
          <cell r="E1626" t="str">
            <v>Distribution Expenses - Operation</v>
          </cell>
          <cell r="F1626">
            <v>263089.52</v>
          </cell>
        </row>
        <row r="1627">
          <cell r="C1627" t="str">
            <v>E.L.K. Energy Inc. Distribution Expenses – Maintenance 2016</v>
          </cell>
          <cell r="D1627" t="str">
            <v>E.L.K. Energy Inc.</v>
          </cell>
          <cell r="E1627" t="str">
            <v>Distribution Expenses – Maintenance</v>
          </cell>
          <cell r="F1627">
            <v>939206.5</v>
          </cell>
        </row>
        <row r="1628">
          <cell r="C1628" t="str">
            <v>E.L.K. Energy Inc. Other Expenses 2016</v>
          </cell>
          <cell r="D1628" t="str">
            <v>E.L.K. Energy Inc.</v>
          </cell>
          <cell r="E1628" t="str">
            <v>Other Expenses</v>
          </cell>
          <cell r="F1628">
            <v>0</v>
          </cell>
        </row>
        <row r="1629">
          <cell r="C1629" t="str">
            <v>ENWIN Utilities Ltd. Administrative and General Expenses 2016</v>
          </cell>
          <cell r="D1629" t="str">
            <v>ENWIN Utilities Ltd.</v>
          </cell>
          <cell r="E1629" t="str">
            <v>Administrative and General Expenses</v>
          </cell>
          <cell r="F1629">
            <v>19881877.490896199</v>
          </cell>
        </row>
        <row r="1630">
          <cell r="C1630" t="str">
            <v>ENWIN Utilities Ltd. Administrative and General Expenses - Leap 2016</v>
          </cell>
          <cell r="D1630" t="str">
            <v>ENWIN Utilities Ltd.</v>
          </cell>
          <cell r="E1630" t="str">
            <v>Administrative and General Expenses - Leap</v>
          </cell>
          <cell r="F1630">
            <v>56760</v>
          </cell>
        </row>
        <row r="1631">
          <cell r="C1631" t="str">
            <v>ENWIN Utilities Ltd. Billing and Collecting 2016</v>
          </cell>
          <cell r="D1631" t="str">
            <v>ENWIN Utilities Ltd.</v>
          </cell>
          <cell r="E1631" t="str">
            <v>Billing and Collecting</v>
          </cell>
          <cell r="F1631">
            <v>1347818.1683565101</v>
          </cell>
        </row>
        <row r="1632">
          <cell r="C1632" t="str">
            <v>ENWIN Utilities Ltd. Community Relations 2016</v>
          </cell>
          <cell r="D1632" t="str">
            <v>ENWIN Utilities Ltd.</v>
          </cell>
          <cell r="E1632" t="str">
            <v>Community Relations</v>
          </cell>
          <cell r="F1632">
            <v>48725.178511236001</v>
          </cell>
        </row>
        <row r="1633">
          <cell r="C1633" t="str">
            <v>ENWIN Utilities Ltd. Distribution Expenses - Operation 2016</v>
          </cell>
          <cell r="D1633" t="str">
            <v>ENWIN Utilities Ltd.</v>
          </cell>
          <cell r="E1633" t="str">
            <v>Distribution Expenses - Operation</v>
          </cell>
          <cell r="F1633">
            <v>2364660.3648628001</v>
          </cell>
        </row>
        <row r="1634">
          <cell r="C1634" t="str">
            <v>ENWIN Utilities Ltd. Distribution Expenses – Maintenance 2016</v>
          </cell>
          <cell r="D1634" t="str">
            <v>ENWIN Utilities Ltd.</v>
          </cell>
          <cell r="E1634" t="str">
            <v>Distribution Expenses – Maintenance</v>
          </cell>
          <cell r="F1634">
            <v>1750044.01</v>
          </cell>
        </row>
        <row r="1635">
          <cell r="C1635" t="str">
            <v>ENWIN Utilities Ltd. Other Expenses 2016</v>
          </cell>
          <cell r="D1635" t="str">
            <v>ENWIN Utilities Ltd.</v>
          </cell>
          <cell r="E1635" t="str">
            <v>Other Expenses</v>
          </cell>
          <cell r="F1635">
            <v>0</v>
          </cell>
        </row>
        <row r="1636">
          <cell r="C1636" t="str">
            <v>EPCOR Electricity Distribution Ontario Inc. Administrative and General Expenses 2016</v>
          </cell>
          <cell r="D1636" t="str">
            <v>EPCOR Electricity Distribution Ontario Inc.</v>
          </cell>
          <cell r="E1636" t="str">
            <v>Administrative and General Expenses</v>
          </cell>
          <cell r="F1636">
            <v>1271442.1499999999</v>
          </cell>
        </row>
        <row r="1637">
          <cell r="C1637" t="str">
            <v>EPCOR Electricity Distribution Ontario Inc. Administrative and General Expenses - Leap 2016</v>
          </cell>
          <cell r="D1637" t="str">
            <v>EPCOR Electricity Distribution Ontario Inc.</v>
          </cell>
          <cell r="E1637" t="str">
            <v>Administrative and General Expenses - Leap</v>
          </cell>
          <cell r="F1637">
            <v>7725</v>
          </cell>
        </row>
        <row r="1638">
          <cell r="C1638" t="str">
            <v>EPCOR Electricity Distribution Ontario Inc. Billing and Collecting 2016</v>
          </cell>
          <cell r="D1638" t="str">
            <v>EPCOR Electricity Distribution Ontario Inc.</v>
          </cell>
          <cell r="E1638" t="str">
            <v>Billing and Collecting</v>
          </cell>
          <cell r="F1638">
            <v>823061.8</v>
          </cell>
        </row>
        <row r="1639">
          <cell r="C1639" t="str">
            <v>EPCOR Electricity Distribution Ontario Inc. Community Relations 2016</v>
          </cell>
          <cell r="D1639" t="str">
            <v>EPCOR Electricity Distribution Ontario Inc.</v>
          </cell>
          <cell r="E1639" t="str">
            <v>Community Relations</v>
          </cell>
          <cell r="F1639">
            <v>210765.51</v>
          </cell>
        </row>
        <row r="1640">
          <cell r="C1640" t="str">
            <v>EPCOR Electricity Distribution Ontario Inc. Distribution Expenses - Operation 2016</v>
          </cell>
          <cell r="D1640" t="str">
            <v>EPCOR Electricity Distribution Ontario Inc.</v>
          </cell>
          <cell r="E1640" t="str">
            <v>Distribution Expenses - Operation</v>
          </cell>
          <cell r="F1640">
            <v>721685.67</v>
          </cell>
        </row>
        <row r="1641">
          <cell r="C1641" t="str">
            <v>EPCOR Electricity Distribution Ontario Inc. Distribution Expenses – Maintenance 2016</v>
          </cell>
          <cell r="D1641" t="str">
            <v>EPCOR Electricity Distribution Ontario Inc.</v>
          </cell>
          <cell r="E1641" t="str">
            <v>Distribution Expenses – Maintenance</v>
          </cell>
          <cell r="F1641">
            <v>1667026.8</v>
          </cell>
        </row>
        <row r="1642">
          <cell r="C1642" t="str">
            <v>EPCOR Electricity Distribution Ontario Inc. Other Expenses 2016</v>
          </cell>
          <cell r="D1642" t="str">
            <v>EPCOR Electricity Distribution Ontario Inc.</v>
          </cell>
          <cell r="E1642" t="str">
            <v>Other Expenses</v>
          </cell>
          <cell r="F1642">
            <v>0</v>
          </cell>
        </row>
        <row r="1643">
          <cell r="C1643" t="str">
            <v>ERTH Power Corporation Administrative and General Expenses 2016</v>
          </cell>
          <cell r="D1643" t="str">
            <v>ERTH Power Corporation</v>
          </cell>
          <cell r="E1643" t="str">
            <v>Administrative and General Expenses</v>
          </cell>
          <cell r="F1643">
            <v>4195351.46</v>
          </cell>
        </row>
        <row r="1644">
          <cell r="C1644" t="str">
            <v>ERTH Power Corporation Administrative and General Expenses - Leap 2016</v>
          </cell>
          <cell r="D1644" t="str">
            <v>ERTH Power Corporation</v>
          </cell>
          <cell r="E1644" t="str">
            <v>Administrative and General Expenses - Leap</v>
          </cell>
          <cell r="F1644">
            <v>11825</v>
          </cell>
        </row>
        <row r="1645">
          <cell r="C1645" t="str">
            <v>ERTH Power Corporation Billing and Collecting 2016</v>
          </cell>
          <cell r="D1645" t="str">
            <v>ERTH Power Corporation</v>
          </cell>
          <cell r="E1645" t="str">
            <v>Billing and Collecting</v>
          </cell>
          <cell r="F1645">
            <v>1111467.55</v>
          </cell>
        </row>
        <row r="1646">
          <cell r="C1646" t="str">
            <v>ERTH Power Corporation Community Relations 2016</v>
          </cell>
          <cell r="D1646" t="str">
            <v>ERTH Power Corporation</v>
          </cell>
          <cell r="E1646" t="str">
            <v>Community Relations</v>
          </cell>
          <cell r="F1646">
            <v>24849.61</v>
          </cell>
        </row>
        <row r="1647">
          <cell r="C1647" t="str">
            <v>ERTH Power Corporation Distribution Expenses - Operation 2016</v>
          </cell>
          <cell r="D1647" t="str">
            <v>ERTH Power Corporation</v>
          </cell>
          <cell r="E1647" t="str">
            <v>Distribution Expenses - Operation</v>
          </cell>
          <cell r="F1647">
            <v>128569.22</v>
          </cell>
        </row>
        <row r="1648">
          <cell r="C1648" t="str">
            <v>ERTH Power Corporation Distribution Expenses – Maintenance 2016</v>
          </cell>
          <cell r="D1648" t="str">
            <v>ERTH Power Corporation</v>
          </cell>
          <cell r="E1648" t="str">
            <v>Distribution Expenses – Maintenance</v>
          </cell>
          <cell r="F1648">
            <v>320159.95</v>
          </cell>
        </row>
        <row r="1649">
          <cell r="C1649" t="str">
            <v>ERTH Power Corporation Other Expenses 2016</v>
          </cell>
          <cell r="D1649" t="str">
            <v>ERTH Power Corporation</v>
          </cell>
          <cell r="E1649" t="str">
            <v>Other Expenses</v>
          </cell>
          <cell r="F1649">
            <v>0</v>
          </cell>
        </row>
        <row r="1650">
          <cell r="C1650" t="str">
            <v>Energy Plus Inc. Administrative and General Expenses 2016</v>
          </cell>
          <cell r="D1650" t="str">
            <v>Energy Plus Inc.</v>
          </cell>
          <cell r="E1650" t="str">
            <v>Administrative and General Expenses</v>
          </cell>
          <cell r="F1650">
            <v>7403452.7300000004</v>
          </cell>
        </row>
        <row r="1651">
          <cell r="C1651" t="str">
            <v>Energy Plus Inc. Administrative and General Expenses - Leap 2016</v>
          </cell>
          <cell r="D1651" t="str">
            <v>Energy Plus Inc.</v>
          </cell>
          <cell r="E1651" t="str">
            <v>Administrative and General Expenses - Leap</v>
          </cell>
          <cell r="F1651">
            <v>32647</v>
          </cell>
        </row>
        <row r="1652">
          <cell r="C1652" t="str">
            <v>Energy Plus Inc. Billing and Collecting 2016</v>
          </cell>
          <cell r="D1652" t="str">
            <v>Energy Plus Inc.</v>
          </cell>
          <cell r="E1652" t="str">
            <v>Billing and Collecting</v>
          </cell>
          <cell r="F1652">
            <v>2496092.31</v>
          </cell>
        </row>
        <row r="1653">
          <cell r="C1653" t="str">
            <v>Energy Plus Inc. Community Relations 2016</v>
          </cell>
          <cell r="D1653" t="str">
            <v>Energy Plus Inc.</v>
          </cell>
          <cell r="E1653" t="str">
            <v>Community Relations</v>
          </cell>
          <cell r="F1653">
            <v>95584.9</v>
          </cell>
        </row>
        <row r="1654">
          <cell r="C1654" t="str">
            <v>Energy Plus Inc. Distribution Expenses - Operation 2016</v>
          </cell>
          <cell r="D1654" t="str">
            <v>Energy Plus Inc.</v>
          </cell>
          <cell r="E1654" t="str">
            <v>Distribution Expenses - Operation</v>
          </cell>
          <cell r="F1654">
            <v>2169275.2400000002</v>
          </cell>
        </row>
        <row r="1655">
          <cell r="C1655" t="str">
            <v>Energy Plus Inc. Distribution Expenses – Maintenance 2016</v>
          </cell>
          <cell r="D1655" t="str">
            <v>Energy Plus Inc.</v>
          </cell>
          <cell r="E1655" t="str">
            <v>Distribution Expenses – Maintenance</v>
          </cell>
          <cell r="F1655">
            <v>2012916.43</v>
          </cell>
        </row>
        <row r="1656">
          <cell r="C1656" t="str">
            <v>Energy Plus Inc. Other Expenses 2016</v>
          </cell>
          <cell r="D1656" t="str">
            <v>Energy Plus Inc.</v>
          </cell>
          <cell r="E1656" t="str">
            <v>Other Expenses</v>
          </cell>
          <cell r="F1656">
            <v>0</v>
          </cell>
        </row>
        <row r="1657">
          <cell r="C1657" t="str">
            <v>Enersource Hydro Mississauga Inc. Administrative and General Expenses 2016</v>
          </cell>
          <cell r="D1657" t="str">
            <v>Enersource Hydro Mississauga Inc.</v>
          </cell>
          <cell r="E1657" t="str">
            <v>Administrative and General Expenses</v>
          </cell>
          <cell r="F1657">
            <v>27082895.48</v>
          </cell>
        </row>
        <row r="1658">
          <cell r="C1658" t="str">
            <v>Enersource Hydro Mississauga Inc. Administrative and General Expenses - Leap 2016</v>
          </cell>
          <cell r="D1658" t="str">
            <v>Enersource Hydro Mississauga Inc.</v>
          </cell>
          <cell r="E1658" t="str">
            <v>Administrative and General Expenses - Leap</v>
          </cell>
          <cell r="F1658">
            <v>150000</v>
          </cell>
        </row>
        <row r="1659">
          <cell r="C1659" t="str">
            <v>Enersource Hydro Mississauga Inc. Billing and Collecting 2016</v>
          </cell>
          <cell r="D1659" t="str">
            <v>Enersource Hydro Mississauga Inc.</v>
          </cell>
          <cell r="E1659" t="str">
            <v>Billing and Collecting</v>
          </cell>
          <cell r="F1659">
            <v>8315033.8799999999</v>
          </cell>
        </row>
        <row r="1660">
          <cell r="C1660" t="str">
            <v>Enersource Hydro Mississauga Inc. Community Relations 2016</v>
          </cell>
          <cell r="D1660" t="str">
            <v>Enersource Hydro Mississauga Inc.</v>
          </cell>
          <cell r="E1660" t="str">
            <v>Community Relations</v>
          </cell>
          <cell r="F1660">
            <v>0</v>
          </cell>
        </row>
        <row r="1661">
          <cell r="C1661" t="str">
            <v>Enersource Hydro Mississauga Inc. Distribution Expenses - Operation 2016</v>
          </cell>
          <cell r="D1661" t="str">
            <v>Enersource Hydro Mississauga Inc.</v>
          </cell>
          <cell r="E1661" t="str">
            <v>Distribution Expenses - Operation</v>
          </cell>
          <cell r="F1661">
            <v>12325446.51</v>
          </cell>
        </row>
        <row r="1662">
          <cell r="C1662" t="str">
            <v>Enersource Hydro Mississauga Inc. Distribution Expenses – Maintenance 2016</v>
          </cell>
          <cell r="D1662" t="str">
            <v>Enersource Hydro Mississauga Inc.</v>
          </cell>
          <cell r="E1662" t="str">
            <v>Distribution Expenses – Maintenance</v>
          </cell>
          <cell r="F1662">
            <v>11372248.560000001</v>
          </cell>
        </row>
        <row r="1663">
          <cell r="C1663" t="str">
            <v>Enersource Hydro Mississauga Inc. Other Expenses 2016</v>
          </cell>
          <cell r="D1663" t="str">
            <v>Enersource Hydro Mississauga Inc.</v>
          </cell>
          <cell r="E1663" t="str">
            <v>Other Expenses</v>
          </cell>
          <cell r="F1663">
            <v>0</v>
          </cell>
        </row>
        <row r="1664">
          <cell r="C1664" t="str">
            <v>Entegrus Powerlines Inc. Administrative and General Expenses 2016</v>
          </cell>
          <cell r="D1664" t="str">
            <v>Entegrus Powerlines Inc.</v>
          </cell>
          <cell r="E1664" t="str">
            <v>Administrative and General Expenses</v>
          </cell>
          <cell r="F1664">
            <v>3600155.99</v>
          </cell>
        </row>
        <row r="1665">
          <cell r="C1665" t="str">
            <v>Entegrus Powerlines Inc. Administrative and General Expenses - Leap 2016</v>
          </cell>
          <cell r="D1665" t="str">
            <v>Entegrus Powerlines Inc.</v>
          </cell>
          <cell r="E1665" t="str">
            <v>Administrative and General Expenses - Leap</v>
          </cell>
          <cell r="F1665">
            <v>23053.9</v>
          </cell>
        </row>
        <row r="1666">
          <cell r="C1666" t="str">
            <v>Entegrus Powerlines Inc. Billing and Collecting 2016</v>
          </cell>
          <cell r="D1666" t="str">
            <v>Entegrus Powerlines Inc.</v>
          </cell>
          <cell r="E1666" t="str">
            <v>Billing and Collecting</v>
          </cell>
          <cell r="F1666">
            <v>2384151.21</v>
          </cell>
        </row>
        <row r="1667">
          <cell r="C1667" t="str">
            <v>Entegrus Powerlines Inc. Community Relations 2016</v>
          </cell>
          <cell r="D1667" t="str">
            <v>Entegrus Powerlines Inc.</v>
          </cell>
          <cell r="E1667" t="str">
            <v>Community Relations</v>
          </cell>
          <cell r="F1667">
            <v>26427.46</v>
          </cell>
        </row>
        <row r="1668">
          <cell r="C1668" t="str">
            <v>Entegrus Powerlines Inc. Distribution Expenses - Operation 2016</v>
          </cell>
          <cell r="D1668" t="str">
            <v>Entegrus Powerlines Inc.</v>
          </cell>
          <cell r="E1668" t="str">
            <v>Distribution Expenses - Operation</v>
          </cell>
          <cell r="F1668">
            <v>1132180.44</v>
          </cell>
        </row>
        <row r="1669">
          <cell r="C1669" t="str">
            <v>Entegrus Powerlines Inc. Distribution Expenses – Maintenance 2016</v>
          </cell>
          <cell r="D1669" t="str">
            <v>Entegrus Powerlines Inc.</v>
          </cell>
          <cell r="E1669" t="str">
            <v>Distribution Expenses – Maintenance</v>
          </cell>
          <cell r="F1669">
            <v>1819959.74</v>
          </cell>
        </row>
        <row r="1670">
          <cell r="C1670" t="str">
            <v>Entegrus Powerlines Inc. Other Expenses 2016</v>
          </cell>
          <cell r="D1670" t="str">
            <v>Entegrus Powerlines Inc.</v>
          </cell>
          <cell r="E1670" t="str">
            <v>Other Expenses</v>
          </cell>
          <cell r="F1670">
            <v>0</v>
          </cell>
        </row>
        <row r="1671">
          <cell r="C1671" t="str">
            <v>Espanola Regional Hydro Distribution Corporation Administrative and General Expenses 2016</v>
          </cell>
          <cell r="D1671" t="str">
            <v>Espanola Regional Hydro Distribution Corporation</v>
          </cell>
          <cell r="E1671" t="str">
            <v>Administrative and General Expenses</v>
          </cell>
          <cell r="F1671">
            <v>423314.19</v>
          </cell>
        </row>
        <row r="1672">
          <cell r="C1672" t="str">
            <v>Espanola Regional Hydro Distribution Corporation Administrative and General Expenses - Leap 2016</v>
          </cell>
          <cell r="D1672" t="str">
            <v>Espanola Regional Hydro Distribution Corporation</v>
          </cell>
          <cell r="E1672" t="str">
            <v>Administrative and General Expenses - Leap</v>
          </cell>
          <cell r="F1672">
            <v>2346.2199999999998</v>
          </cell>
        </row>
        <row r="1673">
          <cell r="C1673" t="str">
            <v>Espanola Regional Hydro Distribution Corporation Billing and Collecting 2016</v>
          </cell>
          <cell r="D1673" t="str">
            <v>Espanola Regional Hydro Distribution Corporation</v>
          </cell>
          <cell r="E1673" t="str">
            <v>Billing and Collecting</v>
          </cell>
          <cell r="F1673">
            <v>392204.64</v>
          </cell>
        </row>
        <row r="1674">
          <cell r="C1674" t="str">
            <v>Espanola Regional Hydro Distribution Corporation Community Relations 2016</v>
          </cell>
          <cell r="D1674" t="str">
            <v>Espanola Regional Hydro Distribution Corporation</v>
          </cell>
          <cell r="E1674" t="str">
            <v>Community Relations</v>
          </cell>
          <cell r="F1674">
            <v>54.99</v>
          </cell>
        </row>
        <row r="1675">
          <cell r="C1675" t="str">
            <v>Espanola Regional Hydro Distribution Corporation Distribution Expenses - Operation 2016</v>
          </cell>
          <cell r="D1675" t="str">
            <v>Espanola Regional Hydro Distribution Corporation</v>
          </cell>
          <cell r="E1675" t="str">
            <v>Distribution Expenses - Operation</v>
          </cell>
          <cell r="F1675">
            <v>340593.14</v>
          </cell>
        </row>
        <row r="1676">
          <cell r="C1676" t="str">
            <v>Espanola Regional Hydro Distribution Corporation Distribution Expenses – Maintenance 2016</v>
          </cell>
          <cell r="D1676" t="str">
            <v>Espanola Regional Hydro Distribution Corporation</v>
          </cell>
          <cell r="E1676" t="str">
            <v>Distribution Expenses – Maintenance</v>
          </cell>
          <cell r="F1676">
            <v>213148.59</v>
          </cell>
        </row>
        <row r="1677">
          <cell r="C1677" t="str">
            <v>Espanola Regional Hydro Distribution Corporation Other Expenses 2016</v>
          </cell>
          <cell r="D1677" t="str">
            <v>Espanola Regional Hydro Distribution Corporation</v>
          </cell>
          <cell r="E1677" t="str">
            <v>Other Expenses</v>
          </cell>
          <cell r="F1677">
            <v>0</v>
          </cell>
        </row>
        <row r="1678">
          <cell r="C1678" t="str">
            <v>Essex Powerlines Corporation Administrative and General Expenses 2016</v>
          </cell>
          <cell r="D1678" t="str">
            <v>Essex Powerlines Corporation</v>
          </cell>
          <cell r="E1678" t="str">
            <v>Administrative and General Expenses</v>
          </cell>
          <cell r="F1678">
            <v>2740228.56</v>
          </cell>
        </row>
        <row r="1679">
          <cell r="C1679" t="str">
            <v>Essex Powerlines Corporation Administrative and General Expenses - Leap 2016</v>
          </cell>
          <cell r="D1679" t="str">
            <v>Essex Powerlines Corporation</v>
          </cell>
          <cell r="E1679" t="str">
            <v>Administrative and General Expenses - Leap</v>
          </cell>
          <cell r="F1679">
            <v>13426.78</v>
          </cell>
        </row>
        <row r="1680">
          <cell r="C1680" t="str">
            <v>Essex Powerlines Corporation Billing and Collecting 2016</v>
          </cell>
          <cell r="D1680" t="str">
            <v>Essex Powerlines Corporation</v>
          </cell>
          <cell r="E1680" t="str">
            <v>Billing and Collecting</v>
          </cell>
          <cell r="F1680">
            <v>1229676.23</v>
          </cell>
        </row>
        <row r="1681">
          <cell r="C1681" t="str">
            <v>Essex Powerlines Corporation Community Relations 2016</v>
          </cell>
          <cell r="D1681" t="str">
            <v>Essex Powerlines Corporation</v>
          </cell>
          <cell r="E1681" t="str">
            <v>Community Relations</v>
          </cell>
          <cell r="F1681">
            <v>12012.75</v>
          </cell>
        </row>
        <row r="1682">
          <cell r="C1682" t="str">
            <v>Essex Powerlines Corporation Distribution Expenses - Operation 2016</v>
          </cell>
          <cell r="D1682" t="str">
            <v>Essex Powerlines Corporation</v>
          </cell>
          <cell r="E1682" t="str">
            <v>Distribution Expenses - Operation</v>
          </cell>
          <cell r="F1682">
            <v>1174580.75</v>
          </cell>
        </row>
        <row r="1683">
          <cell r="C1683" t="str">
            <v>Essex Powerlines Corporation Distribution Expenses – Maintenance 2016</v>
          </cell>
          <cell r="D1683" t="str">
            <v>Essex Powerlines Corporation</v>
          </cell>
          <cell r="E1683" t="str">
            <v>Distribution Expenses – Maintenance</v>
          </cell>
          <cell r="F1683">
            <v>1594293.42</v>
          </cell>
        </row>
        <row r="1684">
          <cell r="C1684" t="str">
            <v>Essex Powerlines Corporation Other Expenses 2016</v>
          </cell>
          <cell r="D1684" t="str">
            <v>Essex Powerlines Corporation</v>
          </cell>
          <cell r="E1684" t="str">
            <v>Other Expenses</v>
          </cell>
          <cell r="F1684">
            <v>0</v>
          </cell>
        </row>
        <row r="1685">
          <cell r="C1685" t="str">
            <v>Festival Hydro Inc. Administrative and General Expenses 2016</v>
          </cell>
          <cell r="D1685" t="str">
            <v>Festival Hydro Inc.</v>
          </cell>
          <cell r="E1685" t="str">
            <v>Administrative and General Expenses</v>
          </cell>
          <cell r="F1685">
            <v>1826719.1</v>
          </cell>
        </row>
        <row r="1686">
          <cell r="C1686" t="str">
            <v>Festival Hydro Inc. Administrative and General Expenses - Leap 2016</v>
          </cell>
          <cell r="D1686" t="str">
            <v>Festival Hydro Inc.</v>
          </cell>
          <cell r="E1686" t="str">
            <v>Administrative and General Expenses - Leap</v>
          </cell>
          <cell r="F1686">
            <v>13000</v>
          </cell>
        </row>
        <row r="1687">
          <cell r="C1687" t="str">
            <v>Festival Hydro Inc. Billing and Collecting 2016</v>
          </cell>
          <cell r="D1687" t="str">
            <v>Festival Hydro Inc.</v>
          </cell>
          <cell r="E1687" t="str">
            <v>Billing and Collecting</v>
          </cell>
          <cell r="F1687">
            <v>1251775.95</v>
          </cell>
        </row>
        <row r="1688">
          <cell r="C1688" t="str">
            <v>Festival Hydro Inc. Community Relations 2016</v>
          </cell>
          <cell r="D1688" t="str">
            <v>Festival Hydro Inc.</v>
          </cell>
          <cell r="E1688" t="str">
            <v>Community Relations</v>
          </cell>
          <cell r="F1688">
            <v>11632.26</v>
          </cell>
        </row>
        <row r="1689">
          <cell r="C1689" t="str">
            <v>Festival Hydro Inc. Distribution Expenses - Operation 2016</v>
          </cell>
          <cell r="D1689" t="str">
            <v>Festival Hydro Inc.</v>
          </cell>
          <cell r="E1689" t="str">
            <v>Distribution Expenses - Operation</v>
          </cell>
          <cell r="F1689">
            <v>904644.56</v>
          </cell>
        </row>
        <row r="1690">
          <cell r="C1690" t="str">
            <v>Festival Hydro Inc. Distribution Expenses – Maintenance 2016</v>
          </cell>
          <cell r="D1690" t="str">
            <v>Festival Hydro Inc.</v>
          </cell>
          <cell r="E1690" t="str">
            <v>Distribution Expenses – Maintenance</v>
          </cell>
          <cell r="F1690">
            <v>1290959.99</v>
          </cell>
        </row>
        <row r="1691">
          <cell r="C1691" t="str">
            <v>Festival Hydro Inc. Other Expenses 2016</v>
          </cell>
          <cell r="D1691" t="str">
            <v>Festival Hydro Inc.</v>
          </cell>
          <cell r="E1691" t="str">
            <v>Other Expenses</v>
          </cell>
          <cell r="F1691">
            <v>0</v>
          </cell>
        </row>
        <row r="1692">
          <cell r="C1692" t="str">
            <v>Fort Frances Power Corporation Administrative and General Expenses 2016</v>
          </cell>
          <cell r="D1692" t="str">
            <v>Fort Frances Power Corporation</v>
          </cell>
          <cell r="E1692" t="str">
            <v>Administrative and General Expenses</v>
          </cell>
          <cell r="F1692">
            <v>595993.22</v>
          </cell>
        </row>
        <row r="1693">
          <cell r="C1693" t="str">
            <v>Fort Frances Power Corporation Administrative and General Expenses - Leap 2016</v>
          </cell>
          <cell r="D1693" t="str">
            <v>Fort Frances Power Corporation</v>
          </cell>
          <cell r="E1693" t="str">
            <v>Administrative and General Expenses - Leap</v>
          </cell>
          <cell r="F1693">
            <v>2000</v>
          </cell>
        </row>
        <row r="1694">
          <cell r="C1694" t="str">
            <v>Fort Frances Power Corporation Billing and Collecting 2016</v>
          </cell>
          <cell r="D1694" t="str">
            <v>Fort Frances Power Corporation</v>
          </cell>
          <cell r="E1694" t="str">
            <v>Billing and Collecting</v>
          </cell>
          <cell r="F1694">
            <v>263842.06</v>
          </cell>
        </row>
        <row r="1695">
          <cell r="C1695" t="str">
            <v>Fort Frances Power Corporation Community Relations 2016</v>
          </cell>
          <cell r="D1695" t="str">
            <v>Fort Frances Power Corporation</v>
          </cell>
          <cell r="E1695" t="str">
            <v>Community Relations</v>
          </cell>
          <cell r="F1695">
            <v>22797.99</v>
          </cell>
        </row>
        <row r="1696">
          <cell r="C1696" t="str">
            <v>Fort Frances Power Corporation Distribution Expenses - Operation 2016</v>
          </cell>
          <cell r="D1696" t="str">
            <v>Fort Frances Power Corporation</v>
          </cell>
          <cell r="E1696" t="str">
            <v>Distribution Expenses - Operation</v>
          </cell>
          <cell r="F1696">
            <v>427285.43</v>
          </cell>
        </row>
        <row r="1697">
          <cell r="C1697" t="str">
            <v>Fort Frances Power Corporation Distribution Expenses – Maintenance 2016</v>
          </cell>
          <cell r="D1697" t="str">
            <v>Fort Frances Power Corporation</v>
          </cell>
          <cell r="E1697" t="str">
            <v>Distribution Expenses – Maintenance</v>
          </cell>
          <cell r="F1697">
            <v>297333.89</v>
          </cell>
        </row>
        <row r="1698">
          <cell r="C1698" t="str">
            <v>Fort Frances Power Corporation Other Expenses 2016</v>
          </cell>
          <cell r="D1698" t="str">
            <v>Fort Frances Power Corporation</v>
          </cell>
          <cell r="E1698" t="str">
            <v>Other Expenses</v>
          </cell>
          <cell r="F1698">
            <v>0</v>
          </cell>
        </row>
        <row r="1699">
          <cell r="C1699" t="str">
            <v>Greater Sudbury Hydro Inc. Administrative and General Expenses 2016</v>
          </cell>
          <cell r="D1699" t="str">
            <v>Greater Sudbury Hydro Inc.</v>
          </cell>
          <cell r="E1699" t="str">
            <v>Administrative and General Expenses</v>
          </cell>
          <cell r="F1699">
            <v>4093928.82</v>
          </cell>
        </row>
        <row r="1700">
          <cell r="C1700" t="str">
            <v>Greater Sudbury Hydro Inc. Administrative and General Expenses - Leap 2016</v>
          </cell>
          <cell r="D1700" t="str">
            <v>Greater Sudbury Hydro Inc.</v>
          </cell>
          <cell r="E1700" t="str">
            <v>Administrative and General Expenses - Leap</v>
          </cell>
          <cell r="F1700">
            <v>28750</v>
          </cell>
        </row>
        <row r="1701">
          <cell r="C1701" t="str">
            <v>Greater Sudbury Hydro Inc. Billing and Collecting 2016</v>
          </cell>
          <cell r="D1701" t="str">
            <v>Greater Sudbury Hydro Inc.</v>
          </cell>
          <cell r="E1701" t="str">
            <v>Billing and Collecting</v>
          </cell>
          <cell r="F1701">
            <v>1839665.28</v>
          </cell>
        </row>
        <row r="1702">
          <cell r="C1702" t="str">
            <v>Greater Sudbury Hydro Inc. Community Relations 2016</v>
          </cell>
          <cell r="D1702" t="str">
            <v>Greater Sudbury Hydro Inc.</v>
          </cell>
          <cell r="E1702" t="str">
            <v>Community Relations</v>
          </cell>
          <cell r="F1702">
            <v>65137.14</v>
          </cell>
        </row>
        <row r="1703">
          <cell r="C1703" t="str">
            <v>Greater Sudbury Hydro Inc. Distribution Expenses - Operation 2016</v>
          </cell>
          <cell r="D1703" t="str">
            <v>Greater Sudbury Hydro Inc.</v>
          </cell>
          <cell r="E1703" t="str">
            <v>Distribution Expenses - Operation</v>
          </cell>
          <cell r="F1703">
            <v>6009106.8899999997</v>
          </cell>
        </row>
        <row r="1704">
          <cell r="C1704" t="str">
            <v>Greater Sudbury Hydro Inc. Distribution Expenses – Maintenance 2016</v>
          </cell>
          <cell r="D1704" t="str">
            <v>Greater Sudbury Hydro Inc.</v>
          </cell>
          <cell r="E1704" t="str">
            <v>Distribution Expenses – Maintenance</v>
          </cell>
          <cell r="F1704">
            <v>1996669.37</v>
          </cell>
        </row>
        <row r="1705">
          <cell r="C1705" t="str">
            <v>Greater Sudbury Hydro Inc. Other Expenses 2016</v>
          </cell>
          <cell r="D1705" t="str">
            <v>Greater Sudbury Hydro Inc.</v>
          </cell>
          <cell r="E1705" t="str">
            <v>Other Expenses</v>
          </cell>
          <cell r="F1705">
            <v>0</v>
          </cell>
        </row>
        <row r="1706">
          <cell r="C1706" t="str">
            <v>Grimsby Power Incorporated Administrative and General Expenses 2016</v>
          </cell>
          <cell r="D1706" t="str">
            <v>Grimsby Power Incorporated</v>
          </cell>
          <cell r="E1706" t="str">
            <v>Administrative and General Expenses</v>
          </cell>
          <cell r="F1706">
            <v>1214706.82</v>
          </cell>
        </row>
        <row r="1707">
          <cell r="C1707" t="str">
            <v>Grimsby Power Incorporated Administrative and General Expenses - Leap 2016</v>
          </cell>
          <cell r="D1707" t="str">
            <v>Grimsby Power Incorporated</v>
          </cell>
          <cell r="E1707" t="str">
            <v>Administrative and General Expenses - Leap</v>
          </cell>
          <cell r="F1707">
            <v>4662.2299999999996</v>
          </cell>
        </row>
        <row r="1708">
          <cell r="C1708" t="str">
            <v>Grimsby Power Incorporated Billing and Collecting 2016</v>
          </cell>
          <cell r="D1708" t="str">
            <v>Grimsby Power Incorporated</v>
          </cell>
          <cell r="E1708" t="str">
            <v>Billing and Collecting</v>
          </cell>
          <cell r="F1708">
            <v>556750.26</v>
          </cell>
        </row>
        <row r="1709">
          <cell r="C1709" t="str">
            <v>Grimsby Power Incorporated Community Relations 2016</v>
          </cell>
          <cell r="D1709" t="str">
            <v>Grimsby Power Incorporated</v>
          </cell>
          <cell r="E1709" t="str">
            <v>Community Relations</v>
          </cell>
          <cell r="F1709">
            <v>0</v>
          </cell>
        </row>
        <row r="1710">
          <cell r="C1710" t="str">
            <v>Grimsby Power Incorporated Distribution Expenses - Operation 2016</v>
          </cell>
          <cell r="D1710" t="str">
            <v>Grimsby Power Incorporated</v>
          </cell>
          <cell r="E1710" t="str">
            <v>Distribution Expenses - Operation</v>
          </cell>
          <cell r="F1710">
            <v>648822.29</v>
          </cell>
        </row>
        <row r="1711">
          <cell r="C1711" t="str">
            <v>Grimsby Power Incorporated Distribution Expenses – Maintenance 2016</v>
          </cell>
          <cell r="D1711" t="str">
            <v>Grimsby Power Incorporated</v>
          </cell>
          <cell r="E1711" t="str">
            <v>Distribution Expenses – Maintenance</v>
          </cell>
          <cell r="F1711">
            <v>505940.42</v>
          </cell>
        </row>
        <row r="1712">
          <cell r="C1712" t="str">
            <v>Grimsby Power Incorporated Other Expenses 2016</v>
          </cell>
          <cell r="D1712" t="str">
            <v>Grimsby Power Incorporated</v>
          </cell>
          <cell r="E1712" t="str">
            <v>Other Expenses</v>
          </cell>
          <cell r="F1712">
            <v>0</v>
          </cell>
        </row>
        <row r="1713">
          <cell r="C1713" t="str">
            <v>Guelph Hydro Electric Systems Inc. Administrative and General Expenses 2016</v>
          </cell>
          <cell r="D1713" t="str">
            <v>Guelph Hydro Electric Systems Inc.</v>
          </cell>
          <cell r="E1713" t="str">
            <v>Administrative and General Expenses</v>
          </cell>
          <cell r="F1713">
            <v>6494353.71</v>
          </cell>
        </row>
        <row r="1714">
          <cell r="C1714" t="str">
            <v>Guelph Hydro Electric Systems Inc. Administrative and General Expenses - Leap 2016</v>
          </cell>
          <cell r="D1714" t="str">
            <v>Guelph Hydro Electric Systems Inc.</v>
          </cell>
          <cell r="E1714" t="str">
            <v>Administrative and General Expenses - Leap</v>
          </cell>
          <cell r="F1714">
            <v>36100</v>
          </cell>
        </row>
        <row r="1715">
          <cell r="C1715" t="str">
            <v>Guelph Hydro Electric Systems Inc. Billing and Collecting 2016</v>
          </cell>
          <cell r="D1715" t="str">
            <v>Guelph Hydro Electric Systems Inc.</v>
          </cell>
          <cell r="E1715" t="str">
            <v>Billing and Collecting</v>
          </cell>
          <cell r="F1715">
            <v>2324897.64</v>
          </cell>
        </row>
        <row r="1716">
          <cell r="C1716" t="str">
            <v>Guelph Hydro Electric Systems Inc. Community Relations 2016</v>
          </cell>
          <cell r="D1716" t="str">
            <v>Guelph Hydro Electric Systems Inc.</v>
          </cell>
          <cell r="E1716" t="str">
            <v>Community Relations</v>
          </cell>
          <cell r="F1716">
            <v>-9611.86</v>
          </cell>
        </row>
        <row r="1717">
          <cell r="C1717" t="str">
            <v>Guelph Hydro Electric Systems Inc. Distribution Expenses - Operation 2016</v>
          </cell>
          <cell r="D1717" t="str">
            <v>Guelph Hydro Electric Systems Inc.</v>
          </cell>
          <cell r="E1717" t="str">
            <v>Distribution Expenses - Operation</v>
          </cell>
          <cell r="F1717">
            <v>4891379.75</v>
          </cell>
        </row>
        <row r="1718">
          <cell r="C1718" t="str">
            <v>Guelph Hydro Electric Systems Inc. Distribution Expenses – Maintenance 2016</v>
          </cell>
          <cell r="D1718" t="str">
            <v>Guelph Hydro Electric Systems Inc.</v>
          </cell>
          <cell r="E1718" t="str">
            <v>Distribution Expenses – Maintenance</v>
          </cell>
          <cell r="F1718">
            <v>1281592.79</v>
          </cell>
        </row>
        <row r="1719">
          <cell r="C1719" t="str">
            <v>Guelph Hydro Electric Systems Inc. Other Expenses 2016</v>
          </cell>
          <cell r="D1719" t="str">
            <v>Guelph Hydro Electric Systems Inc.</v>
          </cell>
          <cell r="E1719" t="str">
            <v>Other Expenses</v>
          </cell>
          <cell r="F1719">
            <v>0</v>
          </cell>
        </row>
        <row r="1720">
          <cell r="C1720" t="str">
            <v>Haldimand County Hydro Inc. Administrative and General Expenses 2016</v>
          </cell>
          <cell r="D1720" t="str">
            <v>Haldimand County Hydro Inc.</v>
          </cell>
          <cell r="E1720" t="str">
            <v>Administrative and General Expenses</v>
          </cell>
          <cell r="F1720">
            <v>2246910.33</v>
          </cell>
        </row>
        <row r="1721">
          <cell r="C1721" t="str">
            <v>Haldimand County Hydro Inc. Administrative and General Expenses - Leap 2016</v>
          </cell>
          <cell r="D1721" t="str">
            <v>Haldimand County Hydro Inc.</v>
          </cell>
          <cell r="E1721" t="str">
            <v>Administrative and General Expenses - Leap</v>
          </cell>
          <cell r="F1721">
            <v>15900</v>
          </cell>
        </row>
        <row r="1722">
          <cell r="C1722" t="str">
            <v>Haldimand County Hydro Inc. Billing and Collecting 2016</v>
          </cell>
          <cell r="D1722" t="str">
            <v>Haldimand County Hydro Inc.</v>
          </cell>
          <cell r="E1722" t="str">
            <v>Billing and Collecting</v>
          </cell>
          <cell r="F1722">
            <v>1722499.98</v>
          </cell>
        </row>
        <row r="1723">
          <cell r="C1723" t="str">
            <v>Haldimand County Hydro Inc. Community Relations 2016</v>
          </cell>
          <cell r="D1723" t="str">
            <v>Haldimand County Hydro Inc.</v>
          </cell>
          <cell r="E1723" t="str">
            <v>Community Relations</v>
          </cell>
          <cell r="F1723">
            <v>60428.15</v>
          </cell>
        </row>
        <row r="1724">
          <cell r="C1724" t="str">
            <v>Haldimand County Hydro Inc. Distribution Expenses - Operation 2016</v>
          </cell>
          <cell r="D1724" t="str">
            <v>Haldimand County Hydro Inc.</v>
          </cell>
          <cell r="E1724" t="str">
            <v>Distribution Expenses - Operation</v>
          </cell>
          <cell r="F1724">
            <v>1537803.46</v>
          </cell>
        </row>
        <row r="1725">
          <cell r="C1725" t="str">
            <v>Haldimand County Hydro Inc. Distribution Expenses – Maintenance 2016</v>
          </cell>
          <cell r="D1725" t="str">
            <v>Haldimand County Hydro Inc.</v>
          </cell>
          <cell r="E1725" t="str">
            <v>Distribution Expenses – Maintenance</v>
          </cell>
          <cell r="F1725">
            <v>2075694.92</v>
          </cell>
        </row>
        <row r="1726">
          <cell r="C1726" t="str">
            <v>Haldimand County Hydro Inc. Other Expenses 2016</v>
          </cell>
          <cell r="D1726" t="str">
            <v>Haldimand County Hydro Inc.</v>
          </cell>
          <cell r="E1726" t="str">
            <v>Other Expenses</v>
          </cell>
          <cell r="F1726">
            <v>0</v>
          </cell>
        </row>
        <row r="1727">
          <cell r="C1727" t="str">
            <v>Halton Hills Hydro Inc. Administrative and General Expenses 2016</v>
          </cell>
          <cell r="D1727" t="str">
            <v>Halton Hills Hydro Inc.</v>
          </cell>
          <cell r="E1727" t="str">
            <v>Administrative and General Expenses</v>
          </cell>
          <cell r="F1727">
            <v>2904074.87</v>
          </cell>
        </row>
        <row r="1728">
          <cell r="C1728" t="str">
            <v>Halton Hills Hydro Inc. Administrative and General Expenses - Leap 2016</v>
          </cell>
          <cell r="D1728" t="str">
            <v>Halton Hills Hydro Inc.</v>
          </cell>
          <cell r="E1728" t="str">
            <v>Administrative and General Expenses - Leap</v>
          </cell>
          <cell r="F1728">
            <v>10346</v>
          </cell>
        </row>
        <row r="1729">
          <cell r="C1729" t="str">
            <v>Halton Hills Hydro Inc. Billing and Collecting 2016</v>
          </cell>
          <cell r="D1729" t="str">
            <v>Halton Hills Hydro Inc.</v>
          </cell>
          <cell r="E1729" t="str">
            <v>Billing and Collecting</v>
          </cell>
          <cell r="F1729">
            <v>1232921.44</v>
          </cell>
        </row>
        <row r="1730">
          <cell r="C1730" t="str">
            <v>Halton Hills Hydro Inc. Community Relations 2016</v>
          </cell>
          <cell r="D1730" t="str">
            <v>Halton Hills Hydro Inc.</v>
          </cell>
          <cell r="E1730" t="str">
            <v>Community Relations</v>
          </cell>
          <cell r="F1730">
            <v>456</v>
          </cell>
        </row>
        <row r="1731">
          <cell r="C1731" t="str">
            <v>Halton Hills Hydro Inc. Distribution Expenses - Operation 2016</v>
          </cell>
          <cell r="D1731" t="str">
            <v>Halton Hills Hydro Inc.</v>
          </cell>
          <cell r="E1731" t="str">
            <v>Distribution Expenses - Operation</v>
          </cell>
          <cell r="F1731">
            <v>1442650.53</v>
          </cell>
        </row>
        <row r="1732">
          <cell r="C1732" t="str">
            <v>Halton Hills Hydro Inc. Distribution Expenses – Maintenance 2016</v>
          </cell>
          <cell r="D1732" t="str">
            <v>Halton Hills Hydro Inc.</v>
          </cell>
          <cell r="E1732" t="str">
            <v>Distribution Expenses – Maintenance</v>
          </cell>
          <cell r="F1732">
            <v>299559.26</v>
          </cell>
        </row>
        <row r="1733">
          <cell r="C1733" t="str">
            <v>Halton Hills Hydro Inc. Other Expenses 2016</v>
          </cell>
          <cell r="D1733" t="str">
            <v>Halton Hills Hydro Inc.</v>
          </cell>
          <cell r="E1733" t="str">
            <v>Other Expenses</v>
          </cell>
          <cell r="F1733">
            <v>0</v>
          </cell>
        </row>
        <row r="1734">
          <cell r="C1734" t="str">
            <v>Hearst Power Distribution Company Limited Administrative and General Expenses 2016</v>
          </cell>
          <cell r="D1734" t="str">
            <v>Hearst Power Distribution Company Limited</v>
          </cell>
          <cell r="E1734" t="str">
            <v>Administrative and General Expenses</v>
          </cell>
          <cell r="F1734">
            <v>302448.75</v>
          </cell>
        </row>
        <row r="1735">
          <cell r="C1735" t="str">
            <v>Hearst Power Distribution Company Limited Administrative and General Expenses - Leap 2016</v>
          </cell>
          <cell r="D1735" t="str">
            <v>Hearst Power Distribution Company Limited</v>
          </cell>
          <cell r="E1735" t="str">
            <v>Administrative and General Expenses - Leap</v>
          </cell>
          <cell r="F1735">
            <v>2000</v>
          </cell>
        </row>
        <row r="1736">
          <cell r="C1736" t="str">
            <v>Hearst Power Distribution Company Limited Billing and Collecting 2016</v>
          </cell>
          <cell r="D1736" t="str">
            <v>Hearst Power Distribution Company Limited</v>
          </cell>
          <cell r="E1736" t="str">
            <v>Billing and Collecting</v>
          </cell>
          <cell r="F1736">
            <v>304232.03999999998</v>
          </cell>
        </row>
        <row r="1737">
          <cell r="C1737" t="str">
            <v>Hearst Power Distribution Company Limited Community Relations 2016</v>
          </cell>
          <cell r="D1737" t="str">
            <v>Hearst Power Distribution Company Limited</v>
          </cell>
          <cell r="E1737" t="str">
            <v>Community Relations</v>
          </cell>
          <cell r="F1737">
            <v>9450.35</v>
          </cell>
        </row>
        <row r="1738">
          <cell r="C1738" t="str">
            <v>Hearst Power Distribution Company Limited Distribution Expenses - Operation 2016</v>
          </cell>
          <cell r="D1738" t="str">
            <v>Hearst Power Distribution Company Limited</v>
          </cell>
          <cell r="E1738" t="str">
            <v>Distribution Expenses - Operation</v>
          </cell>
          <cell r="F1738">
            <v>175120.06</v>
          </cell>
        </row>
        <row r="1739">
          <cell r="C1739" t="str">
            <v>Hearst Power Distribution Company Limited Distribution Expenses – Maintenance 2016</v>
          </cell>
          <cell r="D1739" t="str">
            <v>Hearst Power Distribution Company Limited</v>
          </cell>
          <cell r="E1739" t="str">
            <v>Distribution Expenses – Maintenance</v>
          </cell>
          <cell r="F1739">
            <v>422732.76</v>
          </cell>
        </row>
        <row r="1740">
          <cell r="C1740" t="str">
            <v>Hearst Power Distribution Company Limited Other Expenses 2016</v>
          </cell>
          <cell r="D1740" t="str">
            <v>Hearst Power Distribution Company Limited</v>
          </cell>
          <cell r="E1740" t="str">
            <v>Other Expenses</v>
          </cell>
          <cell r="F1740">
            <v>0</v>
          </cell>
        </row>
        <row r="1741">
          <cell r="C1741" t="str">
            <v>Horizon Utilities Corporation Administrative and General Expenses 2016</v>
          </cell>
          <cell r="D1741" t="str">
            <v>Horizon Utilities Corporation</v>
          </cell>
          <cell r="E1741" t="str">
            <v>Administrative and General Expenses</v>
          </cell>
          <cell r="F1741">
            <v>20531546.59</v>
          </cell>
        </row>
        <row r="1742">
          <cell r="C1742" t="str">
            <v>Horizon Utilities Corporation Administrative and General Expenses - Leap 2016</v>
          </cell>
          <cell r="D1742" t="str">
            <v>Horizon Utilities Corporation</v>
          </cell>
          <cell r="E1742" t="str">
            <v>Administrative and General Expenses - Leap</v>
          </cell>
          <cell r="F1742">
            <v>137193</v>
          </cell>
        </row>
        <row r="1743">
          <cell r="C1743" t="str">
            <v>Horizon Utilities Corporation Billing and Collecting 2016</v>
          </cell>
          <cell r="D1743" t="str">
            <v>Horizon Utilities Corporation</v>
          </cell>
          <cell r="E1743" t="str">
            <v>Billing and Collecting</v>
          </cell>
          <cell r="F1743">
            <v>9503571.6799999997</v>
          </cell>
        </row>
        <row r="1744">
          <cell r="C1744" t="str">
            <v>Horizon Utilities Corporation Community Relations 2016</v>
          </cell>
          <cell r="D1744" t="str">
            <v>Horizon Utilities Corporation</v>
          </cell>
          <cell r="E1744" t="str">
            <v>Community Relations</v>
          </cell>
          <cell r="F1744">
            <v>0</v>
          </cell>
        </row>
        <row r="1745">
          <cell r="C1745" t="str">
            <v>Horizon Utilities Corporation Distribution Expenses - Operation 2016</v>
          </cell>
          <cell r="D1745" t="str">
            <v>Horizon Utilities Corporation</v>
          </cell>
          <cell r="E1745" t="str">
            <v>Distribution Expenses - Operation</v>
          </cell>
          <cell r="F1745">
            <v>28850125.370000001</v>
          </cell>
        </row>
        <row r="1746">
          <cell r="C1746" t="str">
            <v>Horizon Utilities Corporation Distribution Expenses – Maintenance 2016</v>
          </cell>
          <cell r="D1746" t="str">
            <v>Horizon Utilities Corporation</v>
          </cell>
          <cell r="E1746" t="str">
            <v>Distribution Expenses – Maintenance</v>
          </cell>
          <cell r="F1746">
            <v>4270407.49</v>
          </cell>
        </row>
        <row r="1747">
          <cell r="C1747" t="str">
            <v>Horizon Utilities Corporation Other Expenses 2016</v>
          </cell>
          <cell r="D1747" t="str">
            <v>Horizon Utilities Corporation</v>
          </cell>
          <cell r="E1747" t="str">
            <v>Other Expenses</v>
          </cell>
          <cell r="F1747">
            <v>0</v>
          </cell>
        </row>
        <row r="1748">
          <cell r="C1748" t="str">
            <v>Hydro 2000 Inc. Administrative and General Expenses 2016</v>
          </cell>
          <cell r="D1748" t="str">
            <v>Hydro 2000 Inc.</v>
          </cell>
          <cell r="E1748" t="str">
            <v>Administrative and General Expenses</v>
          </cell>
          <cell r="F1748">
            <v>166545.35</v>
          </cell>
        </row>
        <row r="1749">
          <cell r="C1749" t="str">
            <v>Hydro 2000 Inc. Administrative and General Expenses - Leap 2016</v>
          </cell>
          <cell r="D1749" t="str">
            <v>Hydro 2000 Inc.</v>
          </cell>
          <cell r="E1749" t="str">
            <v>Administrative and General Expenses - Leap</v>
          </cell>
          <cell r="F1749">
            <v>2000</v>
          </cell>
        </row>
        <row r="1750">
          <cell r="C1750" t="str">
            <v>Hydro 2000 Inc. Billing and Collecting 2016</v>
          </cell>
          <cell r="D1750" t="str">
            <v>Hydro 2000 Inc.</v>
          </cell>
          <cell r="E1750" t="str">
            <v>Billing and Collecting</v>
          </cell>
          <cell r="F1750">
            <v>221167.57</v>
          </cell>
        </row>
        <row r="1751">
          <cell r="C1751" t="str">
            <v>Hydro 2000 Inc. Community Relations 2016</v>
          </cell>
          <cell r="D1751" t="str">
            <v>Hydro 2000 Inc.</v>
          </cell>
          <cell r="E1751" t="str">
            <v>Community Relations</v>
          </cell>
          <cell r="F1751">
            <v>0</v>
          </cell>
        </row>
        <row r="1752">
          <cell r="C1752" t="str">
            <v>Hydro 2000 Inc. Distribution Expenses - Operation 2016</v>
          </cell>
          <cell r="D1752" t="str">
            <v>Hydro 2000 Inc.</v>
          </cell>
          <cell r="E1752" t="str">
            <v>Distribution Expenses - Operation</v>
          </cell>
          <cell r="F1752">
            <v>30115.11</v>
          </cell>
        </row>
        <row r="1753">
          <cell r="C1753" t="str">
            <v>Hydro 2000 Inc. Distribution Expenses – Maintenance 2016</v>
          </cell>
          <cell r="D1753" t="str">
            <v>Hydro 2000 Inc.</v>
          </cell>
          <cell r="E1753" t="str">
            <v>Distribution Expenses – Maintenance</v>
          </cell>
          <cell r="F1753">
            <v>17164.189999999999</v>
          </cell>
        </row>
        <row r="1754">
          <cell r="C1754" t="str">
            <v>Hydro 2000 Inc. Other Expenses 2016</v>
          </cell>
          <cell r="D1754" t="str">
            <v>Hydro 2000 Inc.</v>
          </cell>
          <cell r="E1754" t="str">
            <v>Other Expenses</v>
          </cell>
          <cell r="F1754">
            <v>0</v>
          </cell>
        </row>
        <row r="1755">
          <cell r="C1755" t="str">
            <v>Hydro Hawkesbury Inc. Administrative and General Expenses 2016</v>
          </cell>
          <cell r="D1755" t="str">
            <v>Hydro Hawkesbury Inc.</v>
          </cell>
          <cell r="E1755" t="str">
            <v>Administrative and General Expenses</v>
          </cell>
          <cell r="F1755">
            <v>297046.38</v>
          </cell>
        </row>
        <row r="1756">
          <cell r="C1756" t="str">
            <v>Hydro Hawkesbury Inc. Administrative and General Expenses - Leap 2016</v>
          </cell>
          <cell r="D1756" t="str">
            <v>Hydro Hawkesbury Inc.</v>
          </cell>
          <cell r="E1756" t="str">
            <v>Administrative and General Expenses - Leap</v>
          </cell>
          <cell r="F1756">
            <v>2000</v>
          </cell>
        </row>
        <row r="1757">
          <cell r="C1757" t="str">
            <v>Hydro Hawkesbury Inc. Billing and Collecting 2016</v>
          </cell>
          <cell r="D1757" t="str">
            <v>Hydro Hawkesbury Inc.</v>
          </cell>
          <cell r="E1757" t="str">
            <v>Billing and Collecting</v>
          </cell>
          <cell r="F1757">
            <v>409354.32</v>
          </cell>
        </row>
        <row r="1758">
          <cell r="C1758" t="str">
            <v>Hydro Hawkesbury Inc. Community Relations 2016</v>
          </cell>
          <cell r="D1758" t="str">
            <v>Hydro Hawkesbury Inc.</v>
          </cell>
          <cell r="E1758" t="str">
            <v>Community Relations</v>
          </cell>
          <cell r="F1758">
            <v>0</v>
          </cell>
        </row>
        <row r="1759">
          <cell r="C1759" t="str">
            <v>Hydro Hawkesbury Inc. Distribution Expenses - Operation 2016</v>
          </cell>
          <cell r="D1759" t="str">
            <v>Hydro Hawkesbury Inc.</v>
          </cell>
          <cell r="E1759" t="str">
            <v>Distribution Expenses - Operation</v>
          </cell>
          <cell r="F1759">
            <v>55990.12</v>
          </cell>
        </row>
        <row r="1760">
          <cell r="C1760" t="str">
            <v>Hydro Hawkesbury Inc. Distribution Expenses – Maintenance 2016</v>
          </cell>
          <cell r="D1760" t="str">
            <v>Hydro Hawkesbury Inc.</v>
          </cell>
          <cell r="E1760" t="str">
            <v>Distribution Expenses – Maintenance</v>
          </cell>
          <cell r="F1760">
            <v>179949.42</v>
          </cell>
        </row>
        <row r="1761">
          <cell r="C1761" t="str">
            <v>Hydro Hawkesbury Inc. Other Expenses 2016</v>
          </cell>
          <cell r="D1761" t="str">
            <v>Hydro Hawkesbury Inc.</v>
          </cell>
          <cell r="E1761" t="str">
            <v>Other Expenses</v>
          </cell>
          <cell r="F1761">
            <v>0</v>
          </cell>
        </row>
        <row r="1762">
          <cell r="C1762" t="str">
            <v>Hydro One Brampton Networks Inc. Administrative and General Expenses 2016</v>
          </cell>
          <cell r="D1762" t="str">
            <v>Hydro One Brampton Networks Inc.</v>
          </cell>
          <cell r="E1762" t="str">
            <v>Administrative and General Expenses</v>
          </cell>
          <cell r="F1762">
            <v>10082174.369999999</v>
          </cell>
        </row>
        <row r="1763">
          <cell r="C1763" t="str">
            <v>Hydro One Brampton Networks Inc. Administrative and General Expenses - Leap 2016</v>
          </cell>
          <cell r="D1763" t="str">
            <v>Hydro One Brampton Networks Inc.</v>
          </cell>
          <cell r="E1763" t="str">
            <v>Administrative and General Expenses - Leap</v>
          </cell>
          <cell r="F1763">
            <v>88465</v>
          </cell>
        </row>
        <row r="1764">
          <cell r="C1764" t="str">
            <v>Hydro One Brampton Networks Inc. Billing and Collecting 2016</v>
          </cell>
          <cell r="D1764" t="str">
            <v>Hydro One Brampton Networks Inc.</v>
          </cell>
          <cell r="E1764" t="str">
            <v>Billing and Collecting</v>
          </cell>
          <cell r="F1764">
            <v>6277201.9699999997</v>
          </cell>
        </row>
        <row r="1765">
          <cell r="C1765" t="str">
            <v>Hydro One Brampton Networks Inc. Community Relations 2016</v>
          </cell>
          <cell r="D1765" t="str">
            <v>Hydro One Brampton Networks Inc.</v>
          </cell>
          <cell r="E1765" t="str">
            <v>Community Relations</v>
          </cell>
          <cell r="F1765">
            <v>674729.23</v>
          </cell>
        </row>
        <row r="1766">
          <cell r="C1766" t="str">
            <v>Hydro One Brampton Networks Inc. Distribution Expenses - Operation 2016</v>
          </cell>
          <cell r="D1766" t="str">
            <v>Hydro One Brampton Networks Inc.</v>
          </cell>
          <cell r="E1766" t="str">
            <v>Distribution Expenses - Operation</v>
          </cell>
          <cell r="F1766">
            <v>6365427.1399999997</v>
          </cell>
        </row>
        <row r="1767">
          <cell r="C1767" t="str">
            <v>Hydro One Brampton Networks Inc. Distribution Expenses – Maintenance 2016</v>
          </cell>
          <cell r="D1767" t="str">
            <v>Hydro One Brampton Networks Inc.</v>
          </cell>
          <cell r="E1767" t="str">
            <v>Distribution Expenses – Maintenance</v>
          </cell>
          <cell r="F1767">
            <v>4112036.77</v>
          </cell>
        </row>
        <row r="1768">
          <cell r="C1768" t="str">
            <v>Hydro One Brampton Networks Inc. Other Expenses 2016</v>
          </cell>
          <cell r="D1768" t="str">
            <v>Hydro One Brampton Networks Inc.</v>
          </cell>
          <cell r="E1768" t="str">
            <v>Other Expenses</v>
          </cell>
          <cell r="F1768">
            <v>0</v>
          </cell>
        </row>
        <row r="1769">
          <cell r="C1769" t="str">
            <v>Hydro One Networks Inc. Administrative and General Expenses 2016</v>
          </cell>
          <cell r="D1769" t="str">
            <v>Hydro One Networks Inc.</v>
          </cell>
          <cell r="E1769" t="str">
            <v>Administrative and General Expenses</v>
          </cell>
          <cell r="F1769">
            <v>130558572.66</v>
          </cell>
        </row>
        <row r="1770">
          <cell r="C1770" t="str">
            <v>Hydro One Networks Inc. Administrative and General Expenses - Leap 2016</v>
          </cell>
          <cell r="D1770" t="str">
            <v>Hydro One Networks Inc.</v>
          </cell>
          <cell r="E1770" t="str">
            <v>Administrative and General Expenses - Leap</v>
          </cell>
          <cell r="F1770">
            <v>1700000</v>
          </cell>
        </row>
        <row r="1771">
          <cell r="C1771" t="str">
            <v>Hydro One Networks Inc. Billing and Collecting 2016</v>
          </cell>
          <cell r="D1771" t="str">
            <v>Hydro One Networks Inc.</v>
          </cell>
          <cell r="E1771" t="str">
            <v>Billing and Collecting</v>
          </cell>
          <cell r="F1771">
            <v>115012923.06999999</v>
          </cell>
        </row>
        <row r="1772">
          <cell r="C1772" t="str">
            <v>Hydro One Networks Inc. Community Relations 2016</v>
          </cell>
          <cell r="D1772" t="str">
            <v>Hydro One Networks Inc.</v>
          </cell>
          <cell r="E1772" t="str">
            <v>Community Relations</v>
          </cell>
          <cell r="F1772">
            <v>1274275.27</v>
          </cell>
        </row>
        <row r="1773">
          <cell r="C1773" t="str">
            <v>Hydro One Networks Inc. Distribution Expenses - Operation 2016</v>
          </cell>
          <cell r="D1773" t="str">
            <v>Hydro One Networks Inc.</v>
          </cell>
          <cell r="E1773" t="str">
            <v>Distribution Expenses - Operation</v>
          </cell>
          <cell r="F1773">
            <v>90638315.829999998</v>
          </cell>
        </row>
        <row r="1774">
          <cell r="C1774" t="str">
            <v>Hydro One Networks Inc. Distribution Expenses – Maintenance 2016</v>
          </cell>
          <cell r="D1774" t="str">
            <v>Hydro One Networks Inc.</v>
          </cell>
          <cell r="E1774" t="str">
            <v>Distribution Expenses – Maintenance</v>
          </cell>
          <cell r="F1774">
            <v>221451706.72</v>
          </cell>
        </row>
        <row r="1775">
          <cell r="C1775" t="str">
            <v>Hydro One Networks Inc. Other Expenses 2016</v>
          </cell>
          <cell r="D1775" t="str">
            <v>Hydro One Networks Inc.</v>
          </cell>
          <cell r="E1775" t="str">
            <v>Other Expenses</v>
          </cell>
          <cell r="F1775">
            <v>0</v>
          </cell>
        </row>
        <row r="1776">
          <cell r="C1776" t="str">
            <v>Hydro One Networks Inc. (Orillia-Peterborough service areas) Administrative and General Expenses 2016</v>
          </cell>
          <cell r="D1776" t="str">
            <v>Hydro One Networks Inc. (Orillia-Peterborough service areas)</v>
          </cell>
          <cell r="E1776" t="str">
            <v>Administrative and General Expenses</v>
          </cell>
          <cell r="F1776">
            <v>1596187</v>
          </cell>
        </row>
        <row r="1777">
          <cell r="C1777" t="str">
            <v>Hydro One Networks Inc. (Orillia-Peterborough service areas) Administrative and General Expenses - Leap 2016</v>
          </cell>
          <cell r="D1777" t="str">
            <v>Hydro One Networks Inc. (Orillia-Peterborough service areas)</v>
          </cell>
          <cell r="E1777" t="str">
            <v>Administrative and General Expenses - Leap</v>
          </cell>
          <cell r="F1777">
            <v>9200</v>
          </cell>
        </row>
        <row r="1778">
          <cell r="C1778" t="str">
            <v>Hydro One Networks Inc. (Orillia-Peterborough service areas) Billing and Collecting 2016</v>
          </cell>
          <cell r="D1778" t="str">
            <v>Hydro One Networks Inc. (Orillia-Peterborough service areas)</v>
          </cell>
          <cell r="E1778" t="str">
            <v>Billing and Collecting</v>
          </cell>
          <cell r="F1778">
            <v>1160605</v>
          </cell>
        </row>
        <row r="1779">
          <cell r="C1779" t="str">
            <v>Hydro One Networks Inc. (Orillia-Peterborough service areas) Community Relations 2016</v>
          </cell>
          <cell r="D1779" t="str">
            <v>Hydro One Networks Inc. (Orillia-Peterborough service areas)</v>
          </cell>
          <cell r="E1779" t="str">
            <v>Community Relations</v>
          </cell>
          <cell r="F1779">
            <v>39833</v>
          </cell>
        </row>
        <row r="1780">
          <cell r="C1780" t="str">
            <v>Hydro One Networks Inc. (Orillia-Peterborough service areas) Distribution Expenses - Operation 2016</v>
          </cell>
          <cell r="D1780" t="str">
            <v>Hydro One Networks Inc. (Orillia-Peterborough service areas)</v>
          </cell>
          <cell r="E1780" t="str">
            <v>Distribution Expenses - Operation</v>
          </cell>
          <cell r="F1780">
            <v>827250</v>
          </cell>
        </row>
        <row r="1781">
          <cell r="C1781" t="str">
            <v>Hydro One Networks Inc. (Orillia-Peterborough service areas) Distribution Expenses – Maintenance 2016</v>
          </cell>
          <cell r="D1781" t="str">
            <v>Hydro One Networks Inc. (Orillia-Peterborough service areas)</v>
          </cell>
          <cell r="E1781" t="str">
            <v>Distribution Expenses – Maintenance</v>
          </cell>
          <cell r="F1781">
            <v>945462</v>
          </cell>
        </row>
        <row r="1782">
          <cell r="C1782" t="str">
            <v>Hydro One Networks Inc. (Orillia-Peterborough service areas) Other Expenses 2016</v>
          </cell>
          <cell r="D1782" t="str">
            <v>Hydro One Networks Inc. (Orillia-Peterborough service areas)</v>
          </cell>
          <cell r="E1782" t="str">
            <v>Other Expenses</v>
          </cell>
          <cell r="F1782">
            <v>0</v>
          </cell>
        </row>
        <row r="1783">
          <cell r="C1783" t="str">
            <v>Hydro One Networks Inc. - 1937680 Ontario Inc. (Peterborough Distribution) Administrative and General Expenses 2016</v>
          </cell>
          <cell r="D1783" t="str">
            <v>Hydro One Networks Inc. - 1937680 Ontario Inc. (Peterborough Distribution)</v>
          </cell>
          <cell r="E1783" t="str">
            <v>Administrative and General Expenses</v>
          </cell>
          <cell r="F1783">
            <v>2739873</v>
          </cell>
        </row>
        <row r="1784">
          <cell r="C1784" t="str">
            <v>Hydro One Networks Inc. - 1937680 Ontario Inc. (Peterborough Distribution) Administrative and General Expenses - Leap 2016</v>
          </cell>
          <cell r="D1784" t="str">
            <v>Hydro One Networks Inc. - 1937680 Ontario Inc. (Peterborough Distribution)</v>
          </cell>
          <cell r="E1784" t="str">
            <v>Administrative and General Expenses - Leap</v>
          </cell>
          <cell r="F1784">
            <v>16887</v>
          </cell>
        </row>
        <row r="1785">
          <cell r="C1785" t="str">
            <v>Hydro One Networks Inc. - 1937680 Ontario Inc. (Peterborough Distribution) Billing and Collecting 2016</v>
          </cell>
          <cell r="D1785" t="str">
            <v>Hydro One Networks Inc. - 1937680 Ontario Inc. (Peterborough Distribution)</v>
          </cell>
          <cell r="E1785" t="str">
            <v>Billing and Collecting</v>
          </cell>
          <cell r="F1785">
            <v>2296710</v>
          </cell>
        </row>
        <row r="1786">
          <cell r="C1786" t="str">
            <v>Hydro One Networks Inc. - 1937680 Ontario Inc. (Peterborough Distribution) Community Relations 2016</v>
          </cell>
          <cell r="D1786" t="str">
            <v>Hydro One Networks Inc. - 1937680 Ontario Inc. (Peterborough Distribution)</v>
          </cell>
          <cell r="E1786" t="str">
            <v>Community Relations</v>
          </cell>
          <cell r="F1786">
            <v>0</v>
          </cell>
        </row>
        <row r="1787">
          <cell r="C1787" t="str">
            <v>Hydro One Networks Inc. - 1937680 Ontario Inc. (Peterborough Distribution) Distribution Expenses - Operation 2016</v>
          </cell>
          <cell r="D1787" t="str">
            <v>Hydro One Networks Inc. - 1937680 Ontario Inc. (Peterborough Distribution)</v>
          </cell>
          <cell r="E1787" t="str">
            <v>Distribution Expenses - Operation</v>
          </cell>
          <cell r="F1787">
            <v>2179197</v>
          </cell>
        </row>
        <row r="1788">
          <cell r="C1788" t="str">
            <v>Hydro One Networks Inc. - 1937680 Ontario Inc. (Peterborough Distribution) Distribution Expenses – Maintenance 2016</v>
          </cell>
          <cell r="D1788" t="str">
            <v>Hydro One Networks Inc. - 1937680 Ontario Inc. (Peterborough Distribution)</v>
          </cell>
          <cell r="E1788" t="str">
            <v>Distribution Expenses – Maintenance</v>
          </cell>
          <cell r="F1788">
            <v>1053505</v>
          </cell>
        </row>
        <row r="1789">
          <cell r="C1789" t="str">
            <v>Hydro One Networks Inc. - 1937680 Ontario Inc. (Peterborough Distribution) Other Expenses 2016</v>
          </cell>
          <cell r="D1789" t="str">
            <v>Hydro One Networks Inc. - 1937680 Ontario Inc. (Peterborough Distribution)</v>
          </cell>
          <cell r="E1789" t="str">
            <v>Other Expenses</v>
          </cell>
          <cell r="F1789">
            <v>0</v>
          </cell>
        </row>
        <row r="1790">
          <cell r="C1790" t="str">
            <v>Hydro One Remote Communities Inc. Administrative and General Expenses 2016</v>
          </cell>
          <cell r="D1790" t="str">
            <v>Hydro One Remote Communities Inc.</v>
          </cell>
          <cell r="E1790" t="str">
            <v>Administrative and General Expenses</v>
          </cell>
          <cell r="F1790">
            <v>1266403.18</v>
          </cell>
        </row>
        <row r="1791">
          <cell r="C1791" t="str">
            <v>Hydro One Remote Communities Inc. Administrative and General Expenses - Leap 2016</v>
          </cell>
          <cell r="D1791" t="str">
            <v>Hydro One Remote Communities Inc.</v>
          </cell>
          <cell r="E1791" t="str">
            <v>Administrative and General Expenses - Leap</v>
          </cell>
          <cell r="F1791">
            <v>0</v>
          </cell>
        </row>
        <row r="1792">
          <cell r="C1792" t="str">
            <v>Hydro One Remote Communities Inc. Billing and Collecting 2016</v>
          </cell>
          <cell r="D1792" t="str">
            <v>Hydro One Remote Communities Inc.</v>
          </cell>
          <cell r="E1792" t="str">
            <v>Billing and Collecting</v>
          </cell>
          <cell r="F1792">
            <v>628512.09</v>
          </cell>
        </row>
        <row r="1793">
          <cell r="C1793" t="str">
            <v>Hydro One Remote Communities Inc. Community Relations 2016</v>
          </cell>
          <cell r="D1793" t="str">
            <v>Hydro One Remote Communities Inc.</v>
          </cell>
          <cell r="E1793" t="str">
            <v>Community Relations</v>
          </cell>
          <cell r="F1793">
            <v>290935.18</v>
          </cell>
        </row>
        <row r="1794">
          <cell r="C1794" t="str">
            <v>Hydro One Remote Communities Inc. Distribution Expenses - Operation 2016</v>
          </cell>
          <cell r="D1794" t="str">
            <v>Hydro One Remote Communities Inc.</v>
          </cell>
          <cell r="E1794" t="str">
            <v>Distribution Expenses - Operation</v>
          </cell>
          <cell r="F1794">
            <v>198632.65</v>
          </cell>
        </row>
        <row r="1795">
          <cell r="C1795" t="str">
            <v>Hydro One Remote Communities Inc. Distribution Expenses – Maintenance 2016</v>
          </cell>
          <cell r="D1795" t="str">
            <v>Hydro One Remote Communities Inc.</v>
          </cell>
          <cell r="E1795" t="str">
            <v>Distribution Expenses – Maintenance</v>
          </cell>
          <cell r="F1795">
            <v>2215146.5499999998</v>
          </cell>
        </row>
        <row r="1796">
          <cell r="C1796" t="str">
            <v>Hydro One Remote Communities Inc. Other Expenses 2016</v>
          </cell>
          <cell r="D1796" t="str">
            <v>Hydro One Remote Communities Inc.</v>
          </cell>
          <cell r="E1796" t="str">
            <v>Other Expenses</v>
          </cell>
          <cell r="F1796">
            <v>0</v>
          </cell>
        </row>
        <row r="1797">
          <cell r="C1797" t="str">
            <v>Hydro Ottawa Limited Administrative and General Expenses 2016</v>
          </cell>
          <cell r="D1797" t="str">
            <v>Hydro Ottawa Limited</v>
          </cell>
          <cell r="E1797" t="str">
            <v>Administrative and General Expenses</v>
          </cell>
          <cell r="F1797">
            <v>34903313.039999999</v>
          </cell>
        </row>
        <row r="1798">
          <cell r="C1798" t="str">
            <v>Hydro Ottawa Limited Administrative and General Expenses - Leap 2016</v>
          </cell>
          <cell r="D1798" t="str">
            <v>Hydro Ottawa Limited</v>
          </cell>
          <cell r="E1798" t="str">
            <v>Administrative and General Expenses - Leap</v>
          </cell>
          <cell r="F1798">
            <v>190984</v>
          </cell>
        </row>
        <row r="1799">
          <cell r="C1799" t="str">
            <v>Hydro Ottawa Limited Billing and Collecting 2016</v>
          </cell>
          <cell r="D1799" t="str">
            <v>Hydro Ottawa Limited</v>
          </cell>
          <cell r="E1799" t="str">
            <v>Billing and Collecting</v>
          </cell>
          <cell r="F1799">
            <v>11474462.460000001</v>
          </cell>
        </row>
        <row r="1800">
          <cell r="C1800" t="str">
            <v>Hydro Ottawa Limited Community Relations 2016</v>
          </cell>
          <cell r="D1800" t="str">
            <v>Hydro Ottawa Limited</v>
          </cell>
          <cell r="E1800" t="str">
            <v>Community Relations</v>
          </cell>
          <cell r="F1800">
            <v>4504232.41</v>
          </cell>
        </row>
        <row r="1801">
          <cell r="C1801" t="str">
            <v>Hydro Ottawa Limited Distribution Expenses - Operation 2016</v>
          </cell>
          <cell r="D1801" t="str">
            <v>Hydro Ottawa Limited</v>
          </cell>
          <cell r="E1801" t="str">
            <v>Distribution Expenses - Operation</v>
          </cell>
          <cell r="F1801">
            <v>16546013.99</v>
          </cell>
        </row>
        <row r="1802">
          <cell r="C1802" t="str">
            <v>Hydro Ottawa Limited Distribution Expenses – Maintenance 2016</v>
          </cell>
          <cell r="D1802" t="str">
            <v>Hydro Ottawa Limited</v>
          </cell>
          <cell r="E1802" t="str">
            <v>Distribution Expenses – Maintenance</v>
          </cell>
          <cell r="F1802">
            <v>10313644.689999999</v>
          </cell>
        </row>
        <row r="1803">
          <cell r="C1803" t="str">
            <v>Hydro Ottawa Limited Other Expenses 2016</v>
          </cell>
          <cell r="D1803" t="str">
            <v>Hydro Ottawa Limited</v>
          </cell>
          <cell r="E1803" t="str">
            <v>Other Expenses</v>
          </cell>
          <cell r="F1803">
            <v>0</v>
          </cell>
        </row>
        <row r="1804">
          <cell r="C1804" t="str">
            <v>InnPower Corporation Administrative and General Expenses 2016</v>
          </cell>
          <cell r="D1804" t="str">
            <v>InnPower Corporation</v>
          </cell>
          <cell r="E1804" t="str">
            <v>Administrative and General Expenses</v>
          </cell>
          <cell r="F1804">
            <v>2575642.02</v>
          </cell>
        </row>
        <row r="1805">
          <cell r="C1805" t="str">
            <v>InnPower Corporation Administrative and General Expenses - Leap 2016</v>
          </cell>
          <cell r="D1805" t="str">
            <v>InnPower Corporation</v>
          </cell>
          <cell r="E1805" t="str">
            <v>Administrative and General Expenses - Leap</v>
          </cell>
          <cell r="F1805">
            <v>11216</v>
          </cell>
        </row>
        <row r="1806">
          <cell r="C1806" t="str">
            <v>InnPower Corporation Billing and Collecting 2016</v>
          </cell>
          <cell r="D1806" t="str">
            <v>InnPower Corporation</v>
          </cell>
          <cell r="E1806" t="str">
            <v>Billing and Collecting</v>
          </cell>
          <cell r="F1806">
            <v>955734.19</v>
          </cell>
        </row>
        <row r="1807">
          <cell r="C1807" t="str">
            <v>InnPower Corporation Community Relations 2016</v>
          </cell>
          <cell r="D1807" t="str">
            <v>InnPower Corporation</v>
          </cell>
          <cell r="E1807" t="str">
            <v>Community Relations</v>
          </cell>
          <cell r="F1807">
            <v>8066.26</v>
          </cell>
        </row>
        <row r="1808">
          <cell r="C1808" t="str">
            <v>InnPower Corporation Distribution Expenses - Operation 2016</v>
          </cell>
          <cell r="D1808" t="str">
            <v>InnPower Corporation</v>
          </cell>
          <cell r="E1808" t="str">
            <v>Distribution Expenses - Operation</v>
          </cell>
          <cell r="F1808">
            <v>1377569.34</v>
          </cell>
        </row>
        <row r="1809">
          <cell r="C1809" t="str">
            <v>InnPower Corporation Distribution Expenses – Maintenance 2016</v>
          </cell>
          <cell r="D1809" t="str">
            <v>InnPower Corporation</v>
          </cell>
          <cell r="E1809" t="str">
            <v>Distribution Expenses – Maintenance</v>
          </cell>
          <cell r="F1809">
            <v>427524.86</v>
          </cell>
        </row>
        <row r="1810">
          <cell r="C1810" t="str">
            <v>InnPower Corporation Other Expenses 2016</v>
          </cell>
          <cell r="D1810" t="str">
            <v>InnPower Corporation</v>
          </cell>
          <cell r="E1810" t="str">
            <v>Other Expenses</v>
          </cell>
          <cell r="F1810">
            <v>140382.06</v>
          </cell>
        </row>
        <row r="1811">
          <cell r="C1811" t="str">
            <v>Kenora Hydro Electric Corporation Ltd. Administrative and General Expenses 2016</v>
          </cell>
          <cell r="D1811" t="str">
            <v>Kenora Hydro Electric Corporation Ltd.</v>
          </cell>
          <cell r="E1811" t="str">
            <v>Administrative and General Expenses</v>
          </cell>
          <cell r="F1811">
            <v>976945.04</v>
          </cell>
        </row>
        <row r="1812">
          <cell r="C1812" t="str">
            <v>Kenora Hydro Electric Corporation Ltd. Administrative and General Expenses - Leap 2016</v>
          </cell>
          <cell r="D1812" t="str">
            <v>Kenora Hydro Electric Corporation Ltd.</v>
          </cell>
          <cell r="E1812" t="str">
            <v>Administrative and General Expenses - Leap</v>
          </cell>
          <cell r="F1812">
            <v>0</v>
          </cell>
        </row>
        <row r="1813">
          <cell r="C1813" t="str">
            <v>Kenora Hydro Electric Corporation Ltd. Billing and Collecting 2016</v>
          </cell>
          <cell r="D1813" t="str">
            <v>Kenora Hydro Electric Corporation Ltd.</v>
          </cell>
          <cell r="E1813" t="str">
            <v>Billing and Collecting</v>
          </cell>
          <cell r="F1813">
            <v>473746.54</v>
          </cell>
        </row>
        <row r="1814">
          <cell r="C1814" t="str">
            <v>Kenora Hydro Electric Corporation Ltd. Community Relations 2016</v>
          </cell>
          <cell r="D1814" t="str">
            <v>Kenora Hydro Electric Corporation Ltd.</v>
          </cell>
          <cell r="E1814" t="str">
            <v>Community Relations</v>
          </cell>
          <cell r="F1814">
            <v>0</v>
          </cell>
        </row>
        <row r="1815">
          <cell r="C1815" t="str">
            <v>Kenora Hydro Electric Corporation Ltd. Distribution Expenses - Operation 2016</v>
          </cell>
          <cell r="D1815" t="str">
            <v>Kenora Hydro Electric Corporation Ltd.</v>
          </cell>
          <cell r="E1815" t="str">
            <v>Distribution Expenses - Operation</v>
          </cell>
          <cell r="F1815">
            <v>197086.8</v>
          </cell>
        </row>
        <row r="1816">
          <cell r="C1816" t="str">
            <v>Kenora Hydro Electric Corporation Ltd. Distribution Expenses – Maintenance 2016</v>
          </cell>
          <cell r="D1816" t="str">
            <v>Kenora Hydro Electric Corporation Ltd.</v>
          </cell>
          <cell r="E1816" t="str">
            <v>Distribution Expenses – Maintenance</v>
          </cell>
          <cell r="F1816">
            <v>655918.76</v>
          </cell>
        </row>
        <row r="1817">
          <cell r="C1817" t="str">
            <v>Kenora Hydro Electric Corporation Ltd. Other Expenses 2016</v>
          </cell>
          <cell r="D1817" t="str">
            <v>Kenora Hydro Electric Corporation Ltd.</v>
          </cell>
          <cell r="E1817" t="str">
            <v>Other Expenses</v>
          </cell>
          <cell r="F1817">
            <v>0</v>
          </cell>
        </row>
        <row r="1818">
          <cell r="C1818" t="str">
            <v>Kingston Hydro Corporation Administrative and General Expenses 2016</v>
          </cell>
          <cell r="D1818" t="str">
            <v>Kingston Hydro Corporation</v>
          </cell>
          <cell r="E1818" t="str">
            <v>Administrative and General Expenses</v>
          </cell>
          <cell r="F1818">
            <v>2511535</v>
          </cell>
        </row>
        <row r="1819">
          <cell r="C1819" t="str">
            <v>Kingston Hydro Corporation Administrative and General Expenses - Leap 2016</v>
          </cell>
          <cell r="D1819" t="str">
            <v>Kingston Hydro Corporation</v>
          </cell>
          <cell r="E1819" t="str">
            <v>Administrative and General Expenses - Leap</v>
          </cell>
          <cell r="F1819">
            <v>17000</v>
          </cell>
        </row>
        <row r="1820">
          <cell r="C1820" t="str">
            <v>Kingston Hydro Corporation Billing and Collecting 2016</v>
          </cell>
          <cell r="D1820" t="str">
            <v>Kingston Hydro Corporation</v>
          </cell>
          <cell r="E1820" t="str">
            <v>Billing and Collecting</v>
          </cell>
          <cell r="F1820">
            <v>938003</v>
          </cell>
        </row>
        <row r="1821">
          <cell r="C1821" t="str">
            <v>Kingston Hydro Corporation Community Relations 2016</v>
          </cell>
          <cell r="D1821" t="str">
            <v>Kingston Hydro Corporation</v>
          </cell>
          <cell r="E1821" t="str">
            <v>Community Relations</v>
          </cell>
          <cell r="F1821">
            <v>112403</v>
          </cell>
        </row>
        <row r="1822">
          <cell r="C1822" t="str">
            <v>Kingston Hydro Corporation Distribution Expenses - Operation 2016</v>
          </cell>
          <cell r="D1822" t="str">
            <v>Kingston Hydro Corporation</v>
          </cell>
          <cell r="E1822" t="str">
            <v>Distribution Expenses - Operation</v>
          </cell>
          <cell r="F1822">
            <v>2109260</v>
          </cell>
        </row>
        <row r="1823">
          <cell r="C1823" t="str">
            <v>Kingston Hydro Corporation Distribution Expenses – Maintenance 2016</v>
          </cell>
          <cell r="D1823" t="str">
            <v>Kingston Hydro Corporation</v>
          </cell>
          <cell r="E1823" t="str">
            <v>Distribution Expenses – Maintenance</v>
          </cell>
          <cell r="F1823">
            <v>1140218</v>
          </cell>
        </row>
        <row r="1824">
          <cell r="C1824" t="str">
            <v>Kingston Hydro Corporation Other Expenses 2016</v>
          </cell>
          <cell r="D1824" t="str">
            <v>Kingston Hydro Corporation</v>
          </cell>
          <cell r="E1824" t="str">
            <v>Other Expenses</v>
          </cell>
          <cell r="F1824">
            <v>0</v>
          </cell>
        </row>
        <row r="1825">
          <cell r="C1825" t="str">
            <v>Kitchener-Wilmot Hydro Inc. Administrative and General Expenses 2016</v>
          </cell>
          <cell r="D1825" t="str">
            <v>Kitchener-Wilmot Hydro Inc.</v>
          </cell>
          <cell r="E1825" t="str">
            <v>Administrative and General Expenses</v>
          </cell>
          <cell r="F1825">
            <v>2659706.12</v>
          </cell>
        </row>
        <row r="1826">
          <cell r="C1826" t="str">
            <v>Kitchener-Wilmot Hydro Inc. Administrative and General Expenses - Leap 2016</v>
          </cell>
          <cell r="D1826" t="str">
            <v>Kitchener-Wilmot Hydro Inc.</v>
          </cell>
          <cell r="E1826" t="str">
            <v>Administrative and General Expenses - Leap</v>
          </cell>
          <cell r="F1826">
            <v>49000</v>
          </cell>
        </row>
        <row r="1827">
          <cell r="C1827" t="str">
            <v>Kitchener-Wilmot Hydro Inc. Billing and Collecting 2016</v>
          </cell>
          <cell r="D1827" t="str">
            <v>Kitchener-Wilmot Hydro Inc.</v>
          </cell>
          <cell r="E1827" t="str">
            <v>Billing and Collecting</v>
          </cell>
          <cell r="F1827">
            <v>3757013.49</v>
          </cell>
        </row>
        <row r="1828">
          <cell r="C1828" t="str">
            <v>Kitchener-Wilmot Hydro Inc. Community Relations 2016</v>
          </cell>
          <cell r="D1828" t="str">
            <v>Kitchener-Wilmot Hydro Inc.</v>
          </cell>
          <cell r="E1828" t="str">
            <v>Community Relations</v>
          </cell>
          <cell r="F1828">
            <v>238029.84</v>
          </cell>
        </row>
        <row r="1829">
          <cell r="C1829" t="str">
            <v>Kitchener-Wilmot Hydro Inc. Distribution Expenses - Operation 2016</v>
          </cell>
          <cell r="D1829" t="str">
            <v>Kitchener-Wilmot Hydro Inc.</v>
          </cell>
          <cell r="E1829" t="str">
            <v>Distribution Expenses - Operation</v>
          </cell>
          <cell r="F1829">
            <v>4143355.56</v>
          </cell>
        </row>
        <row r="1830">
          <cell r="C1830" t="str">
            <v>Kitchener-Wilmot Hydro Inc. Distribution Expenses – Maintenance 2016</v>
          </cell>
          <cell r="D1830" t="str">
            <v>Kitchener-Wilmot Hydro Inc.</v>
          </cell>
          <cell r="E1830" t="str">
            <v>Distribution Expenses – Maintenance</v>
          </cell>
          <cell r="F1830">
            <v>5176836.33</v>
          </cell>
        </row>
        <row r="1831">
          <cell r="C1831" t="str">
            <v>Kitchener-Wilmot Hydro Inc. Other Expenses 2016</v>
          </cell>
          <cell r="D1831" t="str">
            <v>Kitchener-Wilmot Hydro Inc.</v>
          </cell>
          <cell r="E1831" t="str">
            <v>Other Expenses</v>
          </cell>
          <cell r="F1831">
            <v>0</v>
          </cell>
        </row>
        <row r="1832">
          <cell r="C1832" t="str">
            <v>Lakefront Utilities Inc. Administrative and General Expenses 2016</v>
          </cell>
          <cell r="D1832" t="str">
            <v>Lakefront Utilities Inc.</v>
          </cell>
          <cell r="E1832" t="str">
            <v>Administrative and General Expenses</v>
          </cell>
          <cell r="F1832">
            <v>978373.83</v>
          </cell>
        </row>
        <row r="1833">
          <cell r="C1833" t="str">
            <v>Lakefront Utilities Inc. Administrative and General Expenses - Leap 2016</v>
          </cell>
          <cell r="D1833" t="str">
            <v>Lakefront Utilities Inc.</v>
          </cell>
          <cell r="E1833" t="str">
            <v>Administrative and General Expenses - Leap</v>
          </cell>
          <cell r="F1833">
            <v>5301</v>
          </cell>
        </row>
        <row r="1834">
          <cell r="C1834" t="str">
            <v>Lakefront Utilities Inc. Billing and Collecting 2016</v>
          </cell>
          <cell r="D1834" t="str">
            <v>Lakefront Utilities Inc.</v>
          </cell>
          <cell r="E1834" t="str">
            <v>Billing and Collecting</v>
          </cell>
          <cell r="F1834">
            <v>531135.64</v>
          </cell>
        </row>
        <row r="1835">
          <cell r="C1835" t="str">
            <v>Lakefront Utilities Inc. Community Relations 2016</v>
          </cell>
          <cell r="D1835" t="str">
            <v>Lakefront Utilities Inc.</v>
          </cell>
          <cell r="E1835" t="str">
            <v>Community Relations</v>
          </cell>
          <cell r="F1835">
            <v>12772.87</v>
          </cell>
        </row>
        <row r="1836">
          <cell r="C1836" t="str">
            <v>Lakefront Utilities Inc. Distribution Expenses - Operation 2016</v>
          </cell>
          <cell r="D1836" t="str">
            <v>Lakefront Utilities Inc.</v>
          </cell>
          <cell r="E1836" t="str">
            <v>Distribution Expenses - Operation</v>
          </cell>
          <cell r="F1836">
            <v>508337.3</v>
          </cell>
        </row>
        <row r="1837">
          <cell r="C1837" t="str">
            <v>Lakefront Utilities Inc. Distribution Expenses – Maintenance 2016</v>
          </cell>
          <cell r="D1837" t="str">
            <v>Lakefront Utilities Inc.</v>
          </cell>
          <cell r="E1837" t="str">
            <v>Distribution Expenses – Maintenance</v>
          </cell>
          <cell r="F1837">
            <v>175002.68</v>
          </cell>
        </row>
        <row r="1838">
          <cell r="C1838" t="str">
            <v>Lakefront Utilities Inc. Other Expenses 2016</v>
          </cell>
          <cell r="D1838" t="str">
            <v>Lakefront Utilities Inc.</v>
          </cell>
          <cell r="E1838" t="str">
            <v>Other Expenses</v>
          </cell>
          <cell r="F1838">
            <v>0</v>
          </cell>
        </row>
        <row r="1839">
          <cell r="C1839" t="str">
            <v>Lakeland Power Distribution Ltd. Administrative and General Expenses 2016</v>
          </cell>
          <cell r="D1839" t="str">
            <v>Lakeland Power Distribution Ltd.</v>
          </cell>
          <cell r="E1839" t="str">
            <v>Administrative and General Expenses</v>
          </cell>
          <cell r="F1839">
            <v>2196057.63</v>
          </cell>
        </row>
        <row r="1840">
          <cell r="C1840" t="str">
            <v>Lakeland Power Distribution Ltd. Administrative and General Expenses - Leap 2016</v>
          </cell>
          <cell r="D1840" t="str">
            <v>Lakeland Power Distribution Ltd.</v>
          </cell>
          <cell r="E1840" t="str">
            <v>Administrative and General Expenses - Leap</v>
          </cell>
          <cell r="F1840">
            <v>12096.74</v>
          </cell>
        </row>
        <row r="1841">
          <cell r="C1841" t="str">
            <v>Lakeland Power Distribution Ltd. Billing and Collecting 2016</v>
          </cell>
          <cell r="D1841" t="str">
            <v>Lakeland Power Distribution Ltd.</v>
          </cell>
          <cell r="E1841" t="str">
            <v>Billing and Collecting</v>
          </cell>
          <cell r="F1841">
            <v>1200404.68</v>
          </cell>
        </row>
        <row r="1842">
          <cell r="C1842" t="str">
            <v>Lakeland Power Distribution Ltd. Community Relations 2016</v>
          </cell>
          <cell r="D1842" t="str">
            <v>Lakeland Power Distribution Ltd.</v>
          </cell>
          <cell r="E1842" t="str">
            <v>Community Relations</v>
          </cell>
          <cell r="F1842">
            <v>28900.240000000002</v>
          </cell>
        </row>
        <row r="1843">
          <cell r="C1843" t="str">
            <v>Lakeland Power Distribution Ltd. Distribution Expenses - Operation 2016</v>
          </cell>
          <cell r="D1843" t="str">
            <v>Lakeland Power Distribution Ltd.</v>
          </cell>
          <cell r="E1843" t="str">
            <v>Distribution Expenses - Operation</v>
          </cell>
          <cell r="F1843">
            <v>320991.37</v>
          </cell>
        </row>
        <row r="1844">
          <cell r="C1844" t="str">
            <v>Lakeland Power Distribution Ltd. Distribution Expenses – Maintenance 2016</v>
          </cell>
          <cell r="D1844" t="str">
            <v>Lakeland Power Distribution Ltd.</v>
          </cell>
          <cell r="E1844" t="str">
            <v>Distribution Expenses – Maintenance</v>
          </cell>
          <cell r="F1844">
            <v>1334895.28</v>
          </cell>
        </row>
        <row r="1845">
          <cell r="C1845" t="str">
            <v>Lakeland Power Distribution Ltd. Other Expenses 2016</v>
          </cell>
          <cell r="D1845" t="str">
            <v>Lakeland Power Distribution Ltd.</v>
          </cell>
          <cell r="E1845" t="str">
            <v>Other Expenses</v>
          </cell>
          <cell r="F1845">
            <v>0</v>
          </cell>
        </row>
        <row r="1846">
          <cell r="C1846" t="str">
            <v>London Hydro Inc. Administrative and General Expenses 2016</v>
          </cell>
          <cell r="D1846" t="str">
            <v>London Hydro Inc.</v>
          </cell>
          <cell r="E1846" t="str">
            <v>Administrative and General Expenses</v>
          </cell>
          <cell r="F1846">
            <v>12767887.289999999</v>
          </cell>
        </row>
        <row r="1847">
          <cell r="C1847" t="str">
            <v>London Hydro Inc. Administrative and General Expenses - Leap 2016</v>
          </cell>
          <cell r="D1847" t="str">
            <v>London Hydro Inc.</v>
          </cell>
          <cell r="E1847" t="str">
            <v>Administrative and General Expenses - Leap</v>
          </cell>
          <cell r="F1847">
            <v>150000</v>
          </cell>
        </row>
        <row r="1848">
          <cell r="C1848" t="str">
            <v>London Hydro Inc. Billing and Collecting 2016</v>
          </cell>
          <cell r="D1848" t="str">
            <v>London Hydro Inc.</v>
          </cell>
          <cell r="E1848" t="str">
            <v>Billing and Collecting</v>
          </cell>
          <cell r="F1848">
            <v>4872930.29</v>
          </cell>
        </row>
        <row r="1849">
          <cell r="C1849" t="str">
            <v>London Hydro Inc. Community Relations 2016</v>
          </cell>
          <cell r="D1849" t="str">
            <v>London Hydro Inc.</v>
          </cell>
          <cell r="E1849" t="str">
            <v>Community Relations</v>
          </cell>
          <cell r="F1849">
            <v>150793.70000000001</v>
          </cell>
        </row>
        <row r="1850">
          <cell r="C1850" t="str">
            <v>London Hydro Inc. Distribution Expenses - Operation 2016</v>
          </cell>
          <cell r="D1850" t="str">
            <v>London Hydro Inc.</v>
          </cell>
          <cell r="E1850" t="str">
            <v>Distribution Expenses - Operation</v>
          </cell>
          <cell r="F1850">
            <v>8693278.5700000003</v>
          </cell>
        </row>
        <row r="1851">
          <cell r="C1851" t="str">
            <v>London Hydro Inc. Distribution Expenses – Maintenance 2016</v>
          </cell>
          <cell r="D1851" t="str">
            <v>London Hydro Inc.</v>
          </cell>
          <cell r="E1851" t="str">
            <v>Distribution Expenses – Maintenance</v>
          </cell>
          <cell r="F1851">
            <v>8029591.1299999999</v>
          </cell>
        </row>
        <row r="1852">
          <cell r="C1852" t="str">
            <v>London Hydro Inc. Other Expenses 2016</v>
          </cell>
          <cell r="D1852" t="str">
            <v>London Hydro Inc.</v>
          </cell>
          <cell r="E1852" t="str">
            <v>Other Expenses</v>
          </cell>
          <cell r="F1852">
            <v>0</v>
          </cell>
        </row>
        <row r="1853">
          <cell r="C1853" t="str">
            <v>Midland Power Utility Corporation Administrative and General Expenses 2016</v>
          </cell>
          <cell r="D1853" t="str">
            <v>Midland Power Utility Corporation</v>
          </cell>
          <cell r="E1853" t="str">
            <v>Administrative and General Expenses</v>
          </cell>
          <cell r="F1853">
            <v>927383.24</v>
          </cell>
        </row>
        <row r="1854">
          <cell r="C1854" t="str">
            <v>Midland Power Utility Corporation Administrative and General Expenses - Leap 2016</v>
          </cell>
          <cell r="D1854" t="str">
            <v>Midland Power Utility Corporation</v>
          </cell>
          <cell r="E1854" t="str">
            <v>Administrative and General Expenses - Leap</v>
          </cell>
          <cell r="F1854">
            <v>4395.07</v>
          </cell>
        </row>
        <row r="1855">
          <cell r="C1855" t="str">
            <v>Midland Power Utility Corporation Billing and Collecting 2016</v>
          </cell>
          <cell r="D1855" t="str">
            <v>Midland Power Utility Corporation</v>
          </cell>
          <cell r="E1855" t="str">
            <v>Billing and Collecting</v>
          </cell>
          <cell r="F1855">
            <v>452389.74</v>
          </cell>
        </row>
        <row r="1856">
          <cell r="C1856" t="str">
            <v>Midland Power Utility Corporation Community Relations 2016</v>
          </cell>
          <cell r="D1856" t="str">
            <v>Midland Power Utility Corporation</v>
          </cell>
          <cell r="E1856" t="str">
            <v>Community Relations</v>
          </cell>
          <cell r="F1856">
            <v>17937.98</v>
          </cell>
        </row>
        <row r="1857">
          <cell r="C1857" t="str">
            <v>Midland Power Utility Corporation Distribution Expenses - Operation 2016</v>
          </cell>
          <cell r="D1857" t="str">
            <v>Midland Power Utility Corporation</v>
          </cell>
          <cell r="E1857" t="str">
            <v>Distribution Expenses - Operation</v>
          </cell>
          <cell r="F1857">
            <v>829169.72</v>
          </cell>
        </row>
        <row r="1858">
          <cell r="C1858" t="str">
            <v>Midland Power Utility Corporation Distribution Expenses – Maintenance 2016</v>
          </cell>
          <cell r="D1858" t="str">
            <v>Midland Power Utility Corporation</v>
          </cell>
          <cell r="E1858" t="str">
            <v>Distribution Expenses – Maintenance</v>
          </cell>
          <cell r="F1858">
            <v>137673.62</v>
          </cell>
        </row>
        <row r="1859">
          <cell r="C1859" t="str">
            <v>Midland Power Utility Corporation Other Expenses 2016</v>
          </cell>
          <cell r="D1859" t="str">
            <v>Midland Power Utility Corporation</v>
          </cell>
          <cell r="E1859" t="str">
            <v>Other Expenses</v>
          </cell>
          <cell r="F1859">
            <v>0</v>
          </cell>
        </row>
        <row r="1860">
          <cell r="C1860" t="str">
            <v>Milton Hydro Distribution Inc. Administrative and General Expenses 2016</v>
          </cell>
          <cell r="D1860" t="str">
            <v>Milton Hydro Distribution Inc.</v>
          </cell>
          <cell r="E1860" t="str">
            <v>Administrative and General Expenses</v>
          </cell>
          <cell r="F1860">
            <v>4003629</v>
          </cell>
        </row>
        <row r="1861">
          <cell r="C1861" t="str">
            <v>Milton Hydro Distribution Inc. Administrative and General Expenses - Leap 2016</v>
          </cell>
          <cell r="D1861" t="str">
            <v>Milton Hydro Distribution Inc.</v>
          </cell>
          <cell r="E1861" t="str">
            <v>Administrative and General Expenses - Leap</v>
          </cell>
          <cell r="F1861">
            <v>15600</v>
          </cell>
        </row>
        <row r="1862">
          <cell r="C1862" t="str">
            <v>Milton Hydro Distribution Inc. Billing and Collecting 2016</v>
          </cell>
          <cell r="D1862" t="str">
            <v>Milton Hydro Distribution Inc.</v>
          </cell>
          <cell r="E1862" t="str">
            <v>Billing and Collecting</v>
          </cell>
          <cell r="F1862">
            <v>2147383</v>
          </cell>
        </row>
        <row r="1863">
          <cell r="C1863" t="str">
            <v>Milton Hydro Distribution Inc. Community Relations 2016</v>
          </cell>
          <cell r="D1863" t="str">
            <v>Milton Hydro Distribution Inc.</v>
          </cell>
          <cell r="E1863" t="str">
            <v>Community Relations</v>
          </cell>
          <cell r="F1863">
            <v>21420</v>
          </cell>
        </row>
        <row r="1864">
          <cell r="C1864" t="str">
            <v>Milton Hydro Distribution Inc. Distribution Expenses - Operation 2016</v>
          </cell>
          <cell r="D1864" t="str">
            <v>Milton Hydro Distribution Inc.</v>
          </cell>
          <cell r="E1864" t="str">
            <v>Distribution Expenses - Operation</v>
          </cell>
          <cell r="F1864">
            <v>2264237</v>
          </cell>
        </row>
        <row r="1865">
          <cell r="C1865" t="str">
            <v>Milton Hydro Distribution Inc. Distribution Expenses – Maintenance 2016</v>
          </cell>
          <cell r="D1865" t="str">
            <v>Milton Hydro Distribution Inc.</v>
          </cell>
          <cell r="E1865" t="str">
            <v>Distribution Expenses – Maintenance</v>
          </cell>
          <cell r="F1865">
            <v>1445938</v>
          </cell>
        </row>
        <row r="1866">
          <cell r="C1866" t="str">
            <v>Milton Hydro Distribution Inc. Other Expenses 2016</v>
          </cell>
          <cell r="D1866" t="str">
            <v>Milton Hydro Distribution Inc.</v>
          </cell>
          <cell r="E1866" t="str">
            <v>Other Expenses</v>
          </cell>
          <cell r="F1866">
            <v>0</v>
          </cell>
        </row>
        <row r="1867">
          <cell r="C1867" t="str">
            <v>Newmarket-Tay Power Distribution Ltd. Administrative and General Expenses 2016</v>
          </cell>
          <cell r="D1867" t="str">
            <v>Newmarket-Tay Power Distribution Ltd.</v>
          </cell>
          <cell r="E1867" t="str">
            <v>Administrative and General Expenses</v>
          </cell>
          <cell r="F1867">
            <v>2535462.48</v>
          </cell>
        </row>
        <row r="1868">
          <cell r="C1868" t="str">
            <v>Newmarket-Tay Power Distribution Ltd. Administrative and General Expenses - Leap 2016</v>
          </cell>
          <cell r="D1868" t="str">
            <v>Newmarket-Tay Power Distribution Ltd.</v>
          </cell>
          <cell r="E1868" t="str">
            <v>Administrative and General Expenses - Leap</v>
          </cell>
          <cell r="F1868">
            <v>20000</v>
          </cell>
        </row>
        <row r="1869">
          <cell r="C1869" t="str">
            <v>Newmarket-Tay Power Distribution Ltd. Billing and Collecting 2016</v>
          </cell>
          <cell r="D1869" t="str">
            <v>Newmarket-Tay Power Distribution Ltd.</v>
          </cell>
          <cell r="E1869" t="str">
            <v>Billing and Collecting</v>
          </cell>
          <cell r="F1869">
            <v>2061464.75</v>
          </cell>
        </row>
        <row r="1870">
          <cell r="C1870" t="str">
            <v>Newmarket-Tay Power Distribution Ltd. Community Relations 2016</v>
          </cell>
          <cell r="D1870" t="str">
            <v>Newmarket-Tay Power Distribution Ltd.</v>
          </cell>
          <cell r="E1870" t="str">
            <v>Community Relations</v>
          </cell>
          <cell r="F1870">
            <v>8911.17</v>
          </cell>
        </row>
        <row r="1871">
          <cell r="C1871" t="str">
            <v>Newmarket-Tay Power Distribution Ltd. Distribution Expenses - Operation 2016</v>
          </cell>
          <cell r="D1871" t="str">
            <v>Newmarket-Tay Power Distribution Ltd.</v>
          </cell>
          <cell r="E1871" t="str">
            <v>Distribution Expenses - Operation</v>
          </cell>
          <cell r="F1871">
            <v>1240277</v>
          </cell>
        </row>
        <row r="1872">
          <cell r="C1872" t="str">
            <v>Newmarket-Tay Power Distribution Ltd. Distribution Expenses – Maintenance 2016</v>
          </cell>
          <cell r="D1872" t="str">
            <v>Newmarket-Tay Power Distribution Ltd.</v>
          </cell>
          <cell r="E1872" t="str">
            <v>Distribution Expenses – Maintenance</v>
          </cell>
          <cell r="F1872">
            <v>1453713.46</v>
          </cell>
        </row>
        <row r="1873">
          <cell r="C1873" t="str">
            <v>Newmarket-Tay Power Distribution Ltd. Other Expenses 2016</v>
          </cell>
          <cell r="D1873" t="str">
            <v>Newmarket-Tay Power Distribution Ltd.</v>
          </cell>
          <cell r="E1873" t="str">
            <v>Other Expenses</v>
          </cell>
          <cell r="F1873">
            <v>0</v>
          </cell>
        </row>
        <row r="1874">
          <cell r="C1874" t="str">
            <v>Niagara Peninsula Energy Inc. Administrative and General Expenses 2016</v>
          </cell>
          <cell r="D1874" t="str">
            <v>Niagara Peninsula Energy Inc.</v>
          </cell>
          <cell r="E1874" t="str">
            <v>Administrative and General Expenses</v>
          </cell>
          <cell r="F1874">
            <v>4509077.46</v>
          </cell>
        </row>
        <row r="1875">
          <cell r="C1875" t="str">
            <v>Niagara Peninsula Energy Inc. Administrative and General Expenses - Leap 2016</v>
          </cell>
          <cell r="D1875" t="str">
            <v>Niagara Peninsula Energy Inc.</v>
          </cell>
          <cell r="E1875" t="str">
            <v>Administrative and General Expenses - Leap</v>
          </cell>
          <cell r="F1875">
            <v>37100</v>
          </cell>
        </row>
        <row r="1876">
          <cell r="C1876" t="str">
            <v>Niagara Peninsula Energy Inc. Billing and Collecting 2016</v>
          </cell>
          <cell r="D1876" t="str">
            <v>Niagara Peninsula Energy Inc.</v>
          </cell>
          <cell r="E1876" t="str">
            <v>Billing and Collecting</v>
          </cell>
          <cell r="F1876">
            <v>5283210.3</v>
          </cell>
        </row>
        <row r="1877">
          <cell r="C1877" t="str">
            <v>Niagara Peninsula Energy Inc. Community Relations 2016</v>
          </cell>
          <cell r="D1877" t="str">
            <v>Niagara Peninsula Energy Inc.</v>
          </cell>
          <cell r="E1877" t="str">
            <v>Community Relations</v>
          </cell>
          <cell r="F1877">
            <v>82819.02</v>
          </cell>
        </row>
        <row r="1878">
          <cell r="C1878" t="str">
            <v>Niagara Peninsula Energy Inc. Distribution Expenses - Operation 2016</v>
          </cell>
          <cell r="D1878" t="str">
            <v>Niagara Peninsula Energy Inc.</v>
          </cell>
          <cell r="E1878" t="str">
            <v>Distribution Expenses - Operation</v>
          </cell>
          <cell r="F1878">
            <v>4310480.8</v>
          </cell>
        </row>
        <row r="1879">
          <cell r="C1879" t="str">
            <v>Niagara Peninsula Energy Inc. Distribution Expenses – Maintenance 2016</v>
          </cell>
          <cell r="D1879" t="str">
            <v>Niagara Peninsula Energy Inc.</v>
          </cell>
          <cell r="E1879" t="str">
            <v>Distribution Expenses – Maintenance</v>
          </cell>
          <cell r="F1879">
            <v>2345781.9</v>
          </cell>
        </row>
        <row r="1880">
          <cell r="C1880" t="str">
            <v>Niagara Peninsula Energy Inc. Other Expenses 2016</v>
          </cell>
          <cell r="D1880" t="str">
            <v>Niagara Peninsula Energy Inc.</v>
          </cell>
          <cell r="E1880" t="str">
            <v>Other Expenses</v>
          </cell>
          <cell r="F1880">
            <v>0</v>
          </cell>
        </row>
        <row r="1881">
          <cell r="C1881" t="str">
            <v>Niagara-on-the-Lake Hydro Inc. Administrative and General Expenses 2016</v>
          </cell>
          <cell r="D1881" t="str">
            <v>Niagara-on-the-Lake Hydro Inc.</v>
          </cell>
          <cell r="E1881" t="str">
            <v>Administrative and General Expenses</v>
          </cell>
          <cell r="F1881">
            <v>708879.81</v>
          </cell>
        </row>
        <row r="1882">
          <cell r="C1882" t="str">
            <v>Niagara-on-the-Lake Hydro Inc. Administrative and General Expenses - Leap 2016</v>
          </cell>
          <cell r="D1882" t="str">
            <v>Niagara-on-the-Lake Hydro Inc.</v>
          </cell>
          <cell r="E1882" t="str">
            <v>Administrative and General Expenses - Leap</v>
          </cell>
          <cell r="F1882">
            <v>11213.85</v>
          </cell>
        </row>
        <row r="1883">
          <cell r="C1883" t="str">
            <v>Niagara-on-the-Lake Hydro Inc. Billing and Collecting 2016</v>
          </cell>
          <cell r="D1883" t="str">
            <v>Niagara-on-the-Lake Hydro Inc.</v>
          </cell>
          <cell r="E1883" t="str">
            <v>Billing and Collecting</v>
          </cell>
          <cell r="F1883">
            <v>601149.68000000005</v>
          </cell>
        </row>
        <row r="1884">
          <cell r="C1884" t="str">
            <v>Niagara-on-the-Lake Hydro Inc. Community Relations 2016</v>
          </cell>
          <cell r="D1884" t="str">
            <v>Niagara-on-the-Lake Hydro Inc.</v>
          </cell>
          <cell r="E1884" t="str">
            <v>Community Relations</v>
          </cell>
          <cell r="F1884">
            <v>757.65</v>
          </cell>
        </row>
        <row r="1885">
          <cell r="C1885" t="str">
            <v>Niagara-on-the-Lake Hydro Inc. Distribution Expenses - Operation 2016</v>
          </cell>
          <cell r="D1885" t="str">
            <v>Niagara-on-the-Lake Hydro Inc.</v>
          </cell>
          <cell r="E1885" t="str">
            <v>Distribution Expenses - Operation</v>
          </cell>
          <cell r="F1885">
            <v>548539.80000000005</v>
          </cell>
        </row>
        <row r="1886">
          <cell r="C1886" t="str">
            <v>Niagara-on-the-Lake Hydro Inc. Distribution Expenses – Maintenance 2016</v>
          </cell>
          <cell r="D1886" t="str">
            <v>Niagara-on-the-Lake Hydro Inc.</v>
          </cell>
          <cell r="E1886" t="str">
            <v>Distribution Expenses – Maintenance</v>
          </cell>
          <cell r="F1886">
            <v>451578.1</v>
          </cell>
        </row>
        <row r="1887">
          <cell r="C1887" t="str">
            <v>Niagara-on-the-Lake Hydro Inc. Other Expenses 2016</v>
          </cell>
          <cell r="D1887" t="str">
            <v>Niagara-on-the-Lake Hydro Inc.</v>
          </cell>
          <cell r="E1887" t="str">
            <v>Other Expenses</v>
          </cell>
          <cell r="F1887">
            <v>0</v>
          </cell>
        </row>
        <row r="1888">
          <cell r="C1888" t="str">
            <v>North Bay Hydro Distribution Limited Administrative and General Expenses 2016</v>
          </cell>
          <cell r="D1888" t="str">
            <v>North Bay Hydro Distribution Limited</v>
          </cell>
          <cell r="E1888" t="str">
            <v>Administrative and General Expenses</v>
          </cell>
          <cell r="F1888">
            <v>2690602.17</v>
          </cell>
        </row>
        <row r="1889">
          <cell r="C1889" t="str">
            <v>North Bay Hydro Distribution Limited Administrative and General Expenses - Leap 2016</v>
          </cell>
          <cell r="D1889" t="str">
            <v>North Bay Hydro Distribution Limited</v>
          </cell>
          <cell r="E1889" t="str">
            <v>Administrative and General Expenses - Leap</v>
          </cell>
          <cell r="F1889">
            <v>14549.95</v>
          </cell>
        </row>
        <row r="1890">
          <cell r="C1890" t="str">
            <v>North Bay Hydro Distribution Limited Billing and Collecting 2016</v>
          </cell>
          <cell r="D1890" t="str">
            <v>North Bay Hydro Distribution Limited</v>
          </cell>
          <cell r="E1890" t="str">
            <v>Billing and Collecting</v>
          </cell>
          <cell r="F1890">
            <v>1109423.74</v>
          </cell>
        </row>
        <row r="1891">
          <cell r="C1891" t="str">
            <v>North Bay Hydro Distribution Limited Community Relations 2016</v>
          </cell>
          <cell r="D1891" t="str">
            <v>North Bay Hydro Distribution Limited</v>
          </cell>
          <cell r="E1891" t="str">
            <v>Community Relations</v>
          </cell>
          <cell r="F1891">
            <v>44252.37</v>
          </cell>
        </row>
        <row r="1892">
          <cell r="C1892" t="str">
            <v>North Bay Hydro Distribution Limited Distribution Expenses - Operation 2016</v>
          </cell>
          <cell r="D1892" t="str">
            <v>North Bay Hydro Distribution Limited</v>
          </cell>
          <cell r="E1892" t="str">
            <v>Distribution Expenses - Operation</v>
          </cell>
          <cell r="F1892">
            <v>629042.39</v>
          </cell>
        </row>
        <row r="1893">
          <cell r="C1893" t="str">
            <v>North Bay Hydro Distribution Limited Distribution Expenses – Maintenance 2016</v>
          </cell>
          <cell r="D1893" t="str">
            <v>North Bay Hydro Distribution Limited</v>
          </cell>
          <cell r="E1893" t="str">
            <v>Distribution Expenses – Maintenance</v>
          </cell>
          <cell r="F1893">
            <v>1739888.99</v>
          </cell>
        </row>
        <row r="1894">
          <cell r="C1894" t="str">
            <v>North Bay Hydro Distribution Limited Other Expenses 2016</v>
          </cell>
          <cell r="D1894" t="str">
            <v>North Bay Hydro Distribution Limited</v>
          </cell>
          <cell r="E1894" t="str">
            <v>Other Expenses</v>
          </cell>
          <cell r="F1894">
            <v>0</v>
          </cell>
        </row>
        <row r="1895">
          <cell r="C1895" t="str">
            <v>Northern Ontario Wires Inc. Administrative and General Expenses 2016</v>
          </cell>
          <cell r="D1895" t="str">
            <v>Northern Ontario Wires Inc.</v>
          </cell>
          <cell r="E1895" t="str">
            <v>Administrative and General Expenses</v>
          </cell>
          <cell r="F1895">
            <v>653324.84</v>
          </cell>
        </row>
        <row r="1896">
          <cell r="C1896" t="str">
            <v>Northern Ontario Wires Inc. Administrative and General Expenses - Leap 2016</v>
          </cell>
          <cell r="D1896" t="str">
            <v>Northern Ontario Wires Inc.</v>
          </cell>
          <cell r="E1896" t="str">
            <v>Administrative and General Expenses - Leap</v>
          </cell>
          <cell r="F1896">
            <v>3500</v>
          </cell>
        </row>
        <row r="1897">
          <cell r="C1897" t="str">
            <v>Northern Ontario Wires Inc. Billing and Collecting 2016</v>
          </cell>
          <cell r="D1897" t="str">
            <v>Northern Ontario Wires Inc.</v>
          </cell>
          <cell r="E1897" t="str">
            <v>Billing and Collecting</v>
          </cell>
          <cell r="F1897">
            <v>697588.73</v>
          </cell>
        </row>
        <row r="1898">
          <cell r="C1898" t="str">
            <v>Northern Ontario Wires Inc. Community Relations 2016</v>
          </cell>
          <cell r="D1898" t="str">
            <v>Northern Ontario Wires Inc.</v>
          </cell>
          <cell r="E1898" t="str">
            <v>Community Relations</v>
          </cell>
          <cell r="F1898">
            <v>0</v>
          </cell>
        </row>
        <row r="1899">
          <cell r="C1899" t="str">
            <v>Northern Ontario Wires Inc. Distribution Expenses - Operation 2016</v>
          </cell>
          <cell r="D1899" t="str">
            <v>Northern Ontario Wires Inc.</v>
          </cell>
          <cell r="E1899" t="str">
            <v>Distribution Expenses - Operation</v>
          </cell>
          <cell r="F1899">
            <v>589861.97</v>
          </cell>
        </row>
        <row r="1900">
          <cell r="C1900" t="str">
            <v>Northern Ontario Wires Inc. Distribution Expenses – Maintenance 2016</v>
          </cell>
          <cell r="D1900" t="str">
            <v>Northern Ontario Wires Inc.</v>
          </cell>
          <cell r="E1900" t="str">
            <v>Distribution Expenses – Maintenance</v>
          </cell>
          <cell r="F1900">
            <v>445341.98</v>
          </cell>
        </row>
        <row r="1901">
          <cell r="C1901" t="str">
            <v>Northern Ontario Wires Inc. Other Expenses 2016</v>
          </cell>
          <cell r="D1901" t="str">
            <v>Northern Ontario Wires Inc.</v>
          </cell>
          <cell r="E1901" t="str">
            <v>Other Expenses</v>
          </cell>
          <cell r="F1901">
            <v>0</v>
          </cell>
        </row>
        <row r="1902">
          <cell r="C1902" t="str">
            <v>Oakville Hydro Electricity Distribution Inc. Administrative and General Expenses 2016</v>
          </cell>
          <cell r="D1902" t="str">
            <v>Oakville Hydro Electricity Distribution Inc.</v>
          </cell>
          <cell r="E1902" t="str">
            <v>Administrative and General Expenses</v>
          </cell>
          <cell r="F1902">
            <v>5588227.3799999999</v>
          </cell>
        </row>
        <row r="1903">
          <cell r="C1903" t="str">
            <v>Oakville Hydro Electricity Distribution Inc. Administrative and General Expenses - Leap 2016</v>
          </cell>
          <cell r="D1903" t="str">
            <v>Oakville Hydro Electricity Distribution Inc.</v>
          </cell>
          <cell r="E1903" t="str">
            <v>Administrative and General Expenses - Leap</v>
          </cell>
          <cell r="F1903">
            <v>45350</v>
          </cell>
        </row>
        <row r="1904">
          <cell r="C1904" t="str">
            <v>Oakville Hydro Electricity Distribution Inc. Billing and Collecting 2016</v>
          </cell>
          <cell r="D1904" t="str">
            <v>Oakville Hydro Electricity Distribution Inc.</v>
          </cell>
          <cell r="E1904" t="str">
            <v>Billing and Collecting</v>
          </cell>
          <cell r="F1904">
            <v>2307989.16</v>
          </cell>
        </row>
        <row r="1905">
          <cell r="C1905" t="str">
            <v>Oakville Hydro Electricity Distribution Inc. Community Relations 2016</v>
          </cell>
          <cell r="D1905" t="str">
            <v>Oakville Hydro Electricity Distribution Inc.</v>
          </cell>
          <cell r="E1905" t="str">
            <v>Community Relations</v>
          </cell>
          <cell r="F1905">
            <v>186652.88</v>
          </cell>
        </row>
        <row r="1906">
          <cell r="C1906" t="str">
            <v>Oakville Hydro Electricity Distribution Inc. Distribution Expenses - Operation 2016</v>
          </cell>
          <cell r="D1906" t="str">
            <v>Oakville Hydro Electricity Distribution Inc.</v>
          </cell>
          <cell r="E1906" t="str">
            <v>Distribution Expenses - Operation</v>
          </cell>
          <cell r="F1906">
            <v>7512896.3200000003</v>
          </cell>
        </row>
        <row r="1907">
          <cell r="C1907" t="str">
            <v>Oakville Hydro Electricity Distribution Inc. Distribution Expenses – Maintenance 2016</v>
          </cell>
          <cell r="D1907" t="str">
            <v>Oakville Hydro Electricity Distribution Inc.</v>
          </cell>
          <cell r="E1907" t="str">
            <v>Distribution Expenses – Maintenance</v>
          </cell>
          <cell r="F1907">
            <v>2309943.91</v>
          </cell>
        </row>
        <row r="1908">
          <cell r="C1908" t="str">
            <v>Oakville Hydro Electricity Distribution Inc. Other Expenses 2016</v>
          </cell>
          <cell r="D1908" t="str">
            <v>Oakville Hydro Electricity Distribution Inc.</v>
          </cell>
          <cell r="E1908" t="str">
            <v>Other Expenses</v>
          </cell>
          <cell r="F1908">
            <v>0</v>
          </cell>
        </row>
        <row r="1909">
          <cell r="C1909" t="str">
            <v>Orangeville Hydro Limited Administrative and General Expenses 2016</v>
          </cell>
          <cell r="D1909" t="str">
            <v>Orangeville Hydro Limited</v>
          </cell>
          <cell r="E1909" t="str">
            <v>Administrative and General Expenses</v>
          </cell>
          <cell r="F1909">
            <v>1592561.56</v>
          </cell>
        </row>
        <row r="1910">
          <cell r="C1910" t="str">
            <v>Orangeville Hydro Limited Administrative and General Expenses - Leap 2016</v>
          </cell>
          <cell r="D1910" t="str">
            <v>Orangeville Hydro Limited</v>
          </cell>
          <cell r="E1910" t="str">
            <v>Administrative and General Expenses - Leap</v>
          </cell>
          <cell r="F1910">
            <v>5710.58</v>
          </cell>
        </row>
        <row r="1911">
          <cell r="C1911" t="str">
            <v>Orangeville Hydro Limited Billing and Collecting 2016</v>
          </cell>
          <cell r="D1911" t="str">
            <v>Orangeville Hydro Limited</v>
          </cell>
          <cell r="E1911" t="str">
            <v>Billing and Collecting</v>
          </cell>
          <cell r="F1911">
            <v>711093.42</v>
          </cell>
        </row>
        <row r="1912">
          <cell r="C1912" t="str">
            <v>Orangeville Hydro Limited Community Relations 2016</v>
          </cell>
          <cell r="D1912" t="str">
            <v>Orangeville Hydro Limited</v>
          </cell>
          <cell r="E1912" t="str">
            <v>Community Relations</v>
          </cell>
          <cell r="F1912">
            <v>16698.36</v>
          </cell>
        </row>
        <row r="1913">
          <cell r="C1913" t="str">
            <v>Orangeville Hydro Limited Distribution Expenses - Operation 2016</v>
          </cell>
          <cell r="D1913" t="str">
            <v>Orangeville Hydro Limited</v>
          </cell>
          <cell r="E1913" t="str">
            <v>Distribution Expenses - Operation</v>
          </cell>
          <cell r="F1913">
            <v>460635.23</v>
          </cell>
        </row>
        <row r="1914">
          <cell r="C1914" t="str">
            <v>Orangeville Hydro Limited Distribution Expenses – Maintenance 2016</v>
          </cell>
          <cell r="D1914" t="str">
            <v>Orangeville Hydro Limited</v>
          </cell>
          <cell r="E1914" t="str">
            <v>Distribution Expenses – Maintenance</v>
          </cell>
          <cell r="F1914">
            <v>500882.99</v>
          </cell>
        </row>
        <row r="1915">
          <cell r="C1915" t="str">
            <v>Orangeville Hydro Limited Other Expenses 2016</v>
          </cell>
          <cell r="D1915" t="str">
            <v>Orangeville Hydro Limited</v>
          </cell>
          <cell r="E1915" t="str">
            <v>Other Expenses</v>
          </cell>
          <cell r="F1915">
            <v>0</v>
          </cell>
        </row>
        <row r="1916">
          <cell r="C1916" t="str">
            <v>Oshawa PUC Networks Inc. Administrative and General Expenses 2016</v>
          </cell>
          <cell r="D1916" t="str">
            <v>Oshawa PUC Networks Inc.</v>
          </cell>
          <cell r="E1916" t="str">
            <v>Administrative and General Expenses</v>
          </cell>
          <cell r="F1916">
            <v>5527535.04</v>
          </cell>
        </row>
        <row r="1917">
          <cell r="C1917" t="str">
            <v>Oshawa PUC Networks Inc. Administrative and General Expenses - Leap 2016</v>
          </cell>
          <cell r="D1917" t="str">
            <v>Oshawa PUC Networks Inc.</v>
          </cell>
          <cell r="E1917" t="str">
            <v>Administrative and General Expenses - Leap</v>
          </cell>
          <cell r="F1917">
            <v>24688</v>
          </cell>
        </row>
        <row r="1918">
          <cell r="C1918" t="str">
            <v>Oshawa PUC Networks Inc. Billing and Collecting 2016</v>
          </cell>
          <cell r="D1918" t="str">
            <v>Oshawa PUC Networks Inc.</v>
          </cell>
          <cell r="E1918" t="str">
            <v>Billing and Collecting</v>
          </cell>
          <cell r="F1918">
            <v>2169774.2799999998</v>
          </cell>
        </row>
        <row r="1919">
          <cell r="C1919" t="str">
            <v>Oshawa PUC Networks Inc. Community Relations 2016</v>
          </cell>
          <cell r="D1919" t="str">
            <v>Oshawa PUC Networks Inc.</v>
          </cell>
          <cell r="E1919" t="str">
            <v>Community Relations</v>
          </cell>
          <cell r="F1919">
            <v>1183938.97</v>
          </cell>
        </row>
        <row r="1920">
          <cell r="C1920" t="str">
            <v>Oshawa PUC Networks Inc. Distribution Expenses - Operation 2016</v>
          </cell>
          <cell r="D1920" t="str">
            <v>Oshawa PUC Networks Inc.</v>
          </cell>
          <cell r="E1920" t="str">
            <v>Distribution Expenses - Operation</v>
          </cell>
          <cell r="F1920">
            <v>1591250.53</v>
          </cell>
        </row>
        <row r="1921">
          <cell r="C1921" t="str">
            <v>Oshawa PUC Networks Inc. Distribution Expenses – Maintenance 2016</v>
          </cell>
          <cell r="D1921" t="str">
            <v>Oshawa PUC Networks Inc.</v>
          </cell>
          <cell r="E1921" t="str">
            <v>Distribution Expenses – Maintenance</v>
          </cell>
          <cell r="F1921">
            <v>1205389.04</v>
          </cell>
        </row>
        <row r="1922">
          <cell r="C1922" t="str">
            <v>Oshawa PUC Networks Inc. Other Expenses 2016</v>
          </cell>
          <cell r="D1922" t="str">
            <v>Oshawa PUC Networks Inc.</v>
          </cell>
          <cell r="E1922" t="str">
            <v>Other Expenses</v>
          </cell>
          <cell r="F1922">
            <v>0</v>
          </cell>
        </row>
        <row r="1923">
          <cell r="C1923" t="str">
            <v>Ottawa River Power Corporation Administrative and General Expenses 2016</v>
          </cell>
          <cell r="D1923" t="str">
            <v>Ottawa River Power Corporation</v>
          </cell>
          <cell r="E1923" t="str">
            <v>Administrative and General Expenses</v>
          </cell>
          <cell r="F1923">
            <v>781890.3</v>
          </cell>
        </row>
        <row r="1924">
          <cell r="C1924" t="str">
            <v>Ottawa River Power Corporation Administrative and General Expenses - Leap 2016</v>
          </cell>
          <cell r="D1924" t="str">
            <v>Ottawa River Power Corporation</v>
          </cell>
          <cell r="E1924" t="str">
            <v>Administrative and General Expenses - Leap</v>
          </cell>
          <cell r="F1924">
            <v>3600</v>
          </cell>
        </row>
        <row r="1925">
          <cell r="C1925" t="str">
            <v>Ottawa River Power Corporation Billing and Collecting 2016</v>
          </cell>
          <cell r="D1925" t="str">
            <v>Ottawa River Power Corporation</v>
          </cell>
          <cell r="E1925" t="str">
            <v>Billing and Collecting</v>
          </cell>
          <cell r="F1925">
            <v>728552.09</v>
          </cell>
        </row>
        <row r="1926">
          <cell r="C1926" t="str">
            <v>Ottawa River Power Corporation Community Relations 2016</v>
          </cell>
          <cell r="D1926" t="str">
            <v>Ottawa River Power Corporation</v>
          </cell>
          <cell r="E1926" t="str">
            <v>Community Relations</v>
          </cell>
          <cell r="F1926">
            <v>59746.74</v>
          </cell>
        </row>
        <row r="1927">
          <cell r="C1927" t="str">
            <v>Ottawa River Power Corporation Distribution Expenses - Operation 2016</v>
          </cell>
          <cell r="D1927" t="str">
            <v>Ottawa River Power Corporation</v>
          </cell>
          <cell r="E1927" t="str">
            <v>Distribution Expenses - Operation</v>
          </cell>
          <cell r="F1927">
            <v>583969.03</v>
          </cell>
        </row>
        <row r="1928">
          <cell r="C1928" t="str">
            <v>Ottawa River Power Corporation Distribution Expenses – Maintenance 2016</v>
          </cell>
          <cell r="D1928" t="str">
            <v>Ottawa River Power Corporation</v>
          </cell>
          <cell r="E1928" t="str">
            <v>Distribution Expenses – Maintenance</v>
          </cell>
          <cell r="F1928">
            <v>623326.1</v>
          </cell>
        </row>
        <row r="1929">
          <cell r="C1929" t="str">
            <v>Ottawa River Power Corporation Other Expenses 2016</v>
          </cell>
          <cell r="D1929" t="str">
            <v>Ottawa River Power Corporation</v>
          </cell>
          <cell r="E1929" t="str">
            <v>Other Expenses</v>
          </cell>
          <cell r="F1929">
            <v>0</v>
          </cell>
        </row>
        <row r="1930">
          <cell r="C1930" t="str">
            <v>PUC Distribution Inc. Administrative and General Expenses 2016</v>
          </cell>
          <cell r="D1930" t="str">
            <v>PUC Distribution Inc.</v>
          </cell>
          <cell r="E1930" t="str">
            <v>Administrative and General Expenses</v>
          </cell>
          <cell r="F1930">
            <v>3152836.99</v>
          </cell>
        </row>
        <row r="1931">
          <cell r="C1931" t="str">
            <v>PUC Distribution Inc. Administrative and General Expenses - Leap 2016</v>
          </cell>
          <cell r="D1931" t="str">
            <v>PUC Distribution Inc.</v>
          </cell>
          <cell r="E1931" t="str">
            <v>Administrative and General Expenses - Leap</v>
          </cell>
          <cell r="F1931">
            <v>22926</v>
          </cell>
        </row>
        <row r="1932">
          <cell r="C1932" t="str">
            <v>PUC Distribution Inc. Billing and Collecting 2016</v>
          </cell>
          <cell r="D1932" t="str">
            <v>PUC Distribution Inc.</v>
          </cell>
          <cell r="E1932" t="str">
            <v>Billing and Collecting</v>
          </cell>
          <cell r="F1932">
            <v>1417758.18</v>
          </cell>
        </row>
        <row r="1933">
          <cell r="C1933" t="str">
            <v>PUC Distribution Inc. Community Relations 2016</v>
          </cell>
          <cell r="D1933" t="str">
            <v>PUC Distribution Inc.</v>
          </cell>
          <cell r="E1933" t="str">
            <v>Community Relations</v>
          </cell>
          <cell r="F1933">
            <v>670544.26</v>
          </cell>
        </row>
        <row r="1934">
          <cell r="C1934" t="str">
            <v>PUC Distribution Inc. Distribution Expenses - Operation 2016</v>
          </cell>
          <cell r="D1934" t="str">
            <v>PUC Distribution Inc.</v>
          </cell>
          <cell r="E1934" t="str">
            <v>Distribution Expenses - Operation</v>
          </cell>
          <cell r="F1934">
            <v>3661993.58</v>
          </cell>
        </row>
        <row r="1935">
          <cell r="C1935" t="str">
            <v>PUC Distribution Inc. Distribution Expenses – Maintenance 2016</v>
          </cell>
          <cell r="D1935" t="str">
            <v>PUC Distribution Inc.</v>
          </cell>
          <cell r="E1935" t="str">
            <v>Distribution Expenses – Maintenance</v>
          </cell>
          <cell r="F1935">
            <v>2274648.94</v>
          </cell>
        </row>
        <row r="1936">
          <cell r="C1936" t="str">
            <v>PUC Distribution Inc. Other Expenses 2016</v>
          </cell>
          <cell r="D1936" t="str">
            <v>PUC Distribution Inc.</v>
          </cell>
          <cell r="E1936" t="str">
            <v>Other Expenses</v>
          </cell>
          <cell r="F1936">
            <v>0</v>
          </cell>
        </row>
        <row r="1937">
          <cell r="C1937" t="str">
            <v>PowerStream Inc. Administrative and General Expenses 2016</v>
          </cell>
          <cell r="D1937" t="str">
            <v>PowerStream Inc.</v>
          </cell>
          <cell r="E1937" t="str">
            <v>Administrative and General Expenses</v>
          </cell>
          <cell r="F1937">
            <v>40806778.460000001</v>
          </cell>
        </row>
        <row r="1938">
          <cell r="C1938" t="str">
            <v>PowerStream Inc. Administrative and General Expenses - Leap 2016</v>
          </cell>
          <cell r="D1938" t="str">
            <v>PowerStream Inc.</v>
          </cell>
          <cell r="E1938" t="str">
            <v>Administrative and General Expenses - Leap</v>
          </cell>
          <cell r="F1938">
            <v>188000</v>
          </cell>
        </row>
        <row r="1939">
          <cell r="C1939" t="str">
            <v>PowerStream Inc. Billing and Collecting 2016</v>
          </cell>
          <cell r="D1939" t="str">
            <v>PowerStream Inc.</v>
          </cell>
          <cell r="E1939" t="str">
            <v>Billing and Collecting</v>
          </cell>
          <cell r="F1939">
            <v>17149379.940000001</v>
          </cell>
        </row>
        <row r="1940">
          <cell r="C1940" t="str">
            <v>PowerStream Inc. Community Relations 2016</v>
          </cell>
          <cell r="D1940" t="str">
            <v>PowerStream Inc.</v>
          </cell>
          <cell r="E1940" t="str">
            <v>Community Relations</v>
          </cell>
          <cell r="F1940">
            <v>1663697.62</v>
          </cell>
        </row>
        <row r="1941">
          <cell r="C1941" t="str">
            <v>PowerStream Inc. Distribution Expenses - Operation 2016</v>
          </cell>
          <cell r="D1941" t="str">
            <v>PowerStream Inc.</v>
          </cell>
          <cell r="E1941" t="str">
            <v>Distribution Expenses - Operation</v>
          </cell>
          <cell r="F1941">
            <v>21816082.940000001</v>
          </cell>
        </row>
        <row r="1942">
          <cell r="C1942" t="str">
            <v>PowerStream Inc. Distribution Expenses – Maintenance 2016</v>
          </cell>
          <cell r="D1942" t="str">
            <v>PowerStream Inc.</v>
          </cell>
          <cell r="E1942" t="str">
            <v>Distribution Expenses – Maintenance</v>
          </cell>
          <cell r="F1942">
            <v>9127084.6899999995</v>
          </cell>
        </row>
        <row r="1943">
          <cell r="C1943" t="str">
            <v>PowerStream Inc. Other Expenses 2016</v>
          </cell>
          <cell r="D1943" t="str">
            <v>PowerStream Inc.</v>
          </cell>
          <cell r="E1943" t="str">
            <v>Other Expenses</v>
          </cell>
          <cell r="F1943">
            <v>0</v>
          </cell>
        </row>
        <row r="1944">
          <cell r="C1944" t="str">
            <v>Renfrew Hydro Inc. Administrative and General Expenses 2016</v>
          </cell>
          <cell r="D1944" t="str">
            <v>Renfrew Hydro Inc.</v>
          </cell>
          <cell r="E1944" t="str">
            <v>Administrative and General Expenses</v>
          </cell>
          <cell r="F1944">
            <v>422970.03</v>
          </cell>
        </row>
        <row r="1945">
          <cell r="C1945" t="str">
            <v>Renfrew Hydro Inc. Administrative and General Expenses - Leap 2016</v>
          </cell>
          <cell r="D1945" t="str">
            <v>Renfrew Hydro Inc.</v>
          </cell>
          <cell r="E1945" t="str">
            <v>Administrative and General Expenses - Leap</v>
          </cell>
          <cell r="F1945">
            <v>5000</v>
          </cell>
        </row>
        <row r="1946">
          <cell r="C1946" t="str">
            <v>Renfrew Hydro Inc. Billing and Collecting 2016</v>
          </cell>
          <cell r="D1946" t="str">
            <v>Renfrew Hydro Inc.</v>
          </cell>
          <cell r="E1946" t="str">
            <v>Billing and Collecting</v>
          </cell>
          <cell r="F1946">
            <v>417962.52</v>
          </cell>
        </row>
        <row r="1947">
          <cell r="C1947" t="str">
            <v>Renfrew Hydro Inc. Community Relations 2016</v>
          </cell>
          <cell r="D1947" t="str">
            <v>Renfrew Hydro Inc.</v>
          </cell>
          <cell r="E1947" t="str">
            <v>Community Relations</v>
          </cell>
          <cell r="F1947">
            <v>1688.17</v>
          </cell>
        </row>
        <row r="1948">
          <cell r="C1948" t="str">
            <v>Renfrew Hydro Inc. Distribution Expenses - Operation 2016</v>
          </cell>
          <cell r="D1948" t="str">
            <v>Renfrew Hydro Inc.</v>
          </cell>
          <cell r="E1948" t="str">
            <v>Distribution Expenses - Operation</v>
          </cell>
          <cell r="F1948">
            <v>311428</v>
          </cell>
        </row>
        <row r="1949">
          <cell r="C1949" t="str">
            <v>Renfrew Hydro Inc. Distribution Expenses – Maintenance 2016</v>
          </cell>
          <cell r="D1949" t="str">
            <v>Renfrew Hydro Inc.</v>
          </cell>
          <cell r="E1949" t="str">
            <v>Distribution Expenses – Maintenance</v>
          </cell>
          <cell r="F1949">
            <v>171109.48</v>
          </cell>
        </row>
        <row r="1950">
          <cell r="C1950" t="str">
            <v>Renfrew Hydro Inc. Other Expenses 2016</v>
          </cell>
          <cell r="D1950" t="str">
            <v>Renfrew Hydro Inc.</v>
          </cell>
          <cell r="E1950" t="str">
            <v>Other Expenses</v>
          </cell>
          <cell r="F1950">
            <v>0</v>
          </cell>
        </row>
        <row r="1951">
          <cell r="C1951" t="str">
            <v>Rideau St. Lawrence Distribution Inc. Administrative and General Expenses 2016</v>
          </cell>
          <cell r="D1951" t="str">
            <v>Rideau St. Lawrence Distribution Inc.</v>
          </cell>
          <cell r="E1951" t="str">
            <v>Administrative and General Expenses</v>
          </cell>
          <cell r="F1951">
            <v>897891.63</v>
          </cell>
        </row>
        <row r="1952">
          <cell r="C1952" t="str">
            <v>Rideau St. Lawrence Distribution Inc. Administrative and General Expenses - Leap 2016</v>
          </cell>
          <cell r="D1952" t="str">
            <v>Rideau St. Lawrence Distribution Inc.</v>
          </cell>
          <cell r="E1952" t="str">
            <v>Administrative and General Expenses - Leap</v>
          </cell>
          <cell r="F1952">
            <v>3500</v>
          </cell>
        </row>
        <row r="1953">
          <cell r="C1953" t="str">
            <v>Rideau St. Lawrence Distribution Inc. Billing and Collecting 2016</v>
          </cell>
          <cell r="D1953" t="str">
            <v>Rideau St. Lawrence Distribution Inc.</v>
          </cell>
          <cell r="E1953" t="str">
            <v>Billing and Collecting</v>
          </cell>
          <cell r="F1953">
            <v>531696.38</v>
          </cell>
        </row>
        <row r="1954">
          <cell r="C1954" t="str">
            <v>Rideau St. Lawrence Distribution Inc. Community Relations 2016</v>
          </cell>
          <cell r="D1954" t="str">
            <v>Rideau St. Lawrence Distribution Inc.</v>
          </cell>
          <cell r="E1954" t="str">
            <v>Community Relations</v>
          </cell>
          <cell r="F1954">
            <v>6463.82</v>
          </cell>
        </row>
        <row r="1955">
          <cell r="C1955" t="str">
            <v>Rideau St. Lawrence Distribution Inc. Distribution Expenses - Operation 2016</v>
          </cell>
          <cell r="D1955" t="str">
            <v>Rideau St. Lawrence Distribution Inc.</v>
          </cell>
          <cell r="E1955" t="str">
            <v>Distribution Expenses - Operation</v>
          </cell>
          <cell r="F1955">
            <v>282484.61</v>
          </cell>
        </row>
        <row r="1956">
          <cell r="C1956" t="str">
            <v>Rideau St. Lawrence Distribution Inc. Distribution Expenses – Maintenance 2016</v>
          </cell>
          <cell r="D1956" t="str">
            <v>Rideau St. Lawrence Distribution Inc.</v>
          </cell>
          <cell r="E1956" t="str">
            <v>Distribution Expenses – Maintenance</v>
          </cell>
          <cell r="F1956">
            <v>400282.2</v>
          </cell>
        </row>
        <row r="1957">
          <cell r="C1957" t="str">
            <v>Rideau St. Lawrence Distribution Inc. Other Expenses 2016</v>
          </cell>
          <cell r="D1957" t="str">
            <v>Rideau St. Lawrence Distribution Inc.</v>
          </cell>
          <cell r="E1957" t="str">
            <v>Other Expenses</v>
          </cell>
          <cell r="F1957">
            <v>0</v>
          </cell>
        </row>
        <row r="1958">
          <cell r="C1958" t="str">
            <v>Sioux Lookout Hydro Inc. Administrative and General Expenses 2016</v>
          </cell>
          <cell r="D1958" t="str">
            <v>Sioux Lookout Hydro Inc.</v>
          </cell>
          <cell r="E1958" t="str">
            <v>Administrative and General Expenses</v>
          </cell>
          <cell r="F1958">
            <v>398869.02</v>
          </cell>
        </row>
        <row r="1959">
          <cell r="C1959" t="str">
            <v>Sioux Lookout Hydro Inc. Administrative and General Expenses - Leap 2016</v>
          </cell>
          <cell r="D1959" t="str">
            <v>Sioux Lookout Hydro Inc.</v>
          </cell>
          <cell r="E1959" t="str">
            <v>Administrative and General Expenses - Leap</v>
          </cell>
          <cell r="F1959">
            <v>2340</v>
          </cell>
        </row>
        <row r="1960">
          <cell r="C1960" t="str">
            <v>Sioux Lookout Hydro Inc. Billing and Collecting 2016</v>
          </cell>
          <cell r="D1960" t="str">
            <v>Sioux Lookout Hydro Inc.</v>
          </cell>
          <cell r="E1960" t="str">
            <v>Billing and Collecting</v>
          </cell>
          <cell r="F1960">
            <v>329917.15000000002</v>
          </cell>
        </row>
        <row r="1961">
          <cell r="C1961" t="str">
            <v>Sioux Lookout Hydro Inc. Community Relations 2016</v>
          </cell>
          <cell r="D1961" t="str">
            <v>Sioux Lookout Hydro Inc.</v>
          </cell>
          <cell r="E1961" t="str">
            <v>Community Relations</v>
          </cell>
          <cell r="F1961">
            <v>0</v>
          </cell>
        </row>
        <row r="1962">
          <cell r="C1962" t="str">
            <v>Sioux Lookout Hydro Inc. Distribution Expenses - Operation 2016</v>
          </cell>
          <cell r="D1962" t="str">
            <v>Sioux Lookout Hydro Inc.</v>
          </cell>
          <cell r="E1962" t="str">
            <v>Distribution Expenses - Operation</v>
          </cell>
          <cell r="F1962">
            <v>526730.36</v>
          </cell>
        </row>
        <row r="1963">
          <cell r="C1963" t="str">
            <v>Sioux Lookout Hydro Inc. Distribution Expenses – Maintenance 2016</v>
          </cell>
          <cell r="D1963" t="str">
            <v>Sioux Lookout Hydro Inc.</v>
          </cell>
          <cell r="E1963" t="str">
            <v>Distribution Expenses – Maintenance</v>
          </cell>
          <cell r="F1963">
            <v>159501.03</v>
          </cell>
        </row>
        <row r="1964">
          <cell r="C1964" t="str">
            <v>Sioux Lookout Hydro Inc. Other Expenses 2016</v>
          </cell>
          <cell r="D1964" t="str">
            <v>Sioux Lookout Hydro Inc.</v>
          </cell>
          <cell r="E1964" t="str">
            <v>Other Expenses</v>
          </cell>
          <cell r="F1964">
            <v>0</v>
          </cell>
        </row>
        <row r="1965">
          <cell r="C1965" t="str">
            <v>St. Thomas Energy Inc. Administrative and General Expenses 2016</v>
          </cell>
          <cell r="D1965" t="str">
            <v>St. Thomas Energy Inc.</v>
          </cell>
          <cell r="E1965" t="str">
            <v>Administrative and General Expenses</v>
          </cell>
          <cell r="F1965">
            <v>1845722.49</v>
          </cell>
        </row>
        <row r="1966">
          <cell r="C1966" t="str">
            <v>St. Thomas Energy Inc. Administrative and General Expenses - Leap 2016</v>
          </cell>
          <cell r="D1966" t="str">
            <v>St. Thomas Energy Inc.</v>
          </cell>
          <cell r="E1966" t="str">
            <v>Administrative and General Expenses - Leap</v>
          </cell>
          <cell r="F1966">
            <v>8942</v>
          </cell>
        </row>
        <row r="1967">
          <cell r="C1967" t="str">
            <v>St. Thomas Energy Inc. Billing and Collecting 2016</v>
          </cell>
          <cell r="D1967" t="str">
            <v>St. Thomas Energy Inc.</v>
          </cell>
          <cell r="E1967" t="str">
            <v>Billing and Collecting</v>
          </cell>
          <cell r="F1967">
            <v>791553.11</v>
          </cell>
        </row>
        <row r="1968">
          <cell r="C1968" t="str">
            <v>St. Thomas Energy Inc. Community Relations 2016</v>
          </cell>
          <cell r="D1968" t="str">
            <v>St. Thomas Energy Inc.</v>
          </cell>
          <cell r="E1968" t="str">
            <v>Community Relations</v>
          </cell>
          <cell r="F1968">
            <v>0</v>
          </cell>
        </row>
        <row r="1969">
          <cell r="C1969" t="str">
            <v>St. Thomas Energy Inc. Distribution Expenses - Operation 2016</v>
          </cell>
          <cell r="D1969" t="str">
            <v>St. Thomas Energy Inc.</v>
          </cell>
          <cell r="E1969" t="str">
            <v>Distribution Expenses - Operation</v>
          </cell>
          <cell r="F1969">
            <v>899497.53</v>
          </cell>
        </row>
        <row r="1970">
          <cell r="C1970" t="str">
            <v>St. Thomas Energy Inc. Distribution Expenses – Maintenance 2016</v>
          </cell>
          <cell r="D1970" t="str">
            <v>St. Thomas Energy Inc.</v>
          </cell>
          <cell r="E1970" t="str">
            <v>Distribution Expenses – Maintenance</v>
          </cell>
          <cell r="F1970">
            <v>342895.63</v>
          </cell>
        </row>
        <row r="1971">
          <cell r="C1971" t="str">
            <v>St. Thomas Energy Inc. Other Expenses 2016</v>
          </cell>
          <cell r="D1971" t="str">
            <v>St. Thomas Energy Inc.</v>
          </cell>
          <cell r="E1971" t="str">
            <v>Other Expenses</v>
          </cell>
          <cell r="F1971">
            <v>0</v>
          </cell>
        </row>
        <row r="1972">
          <cell r="C1972" t="str">
            <v>Thunder Bay Hydro Electricity Distribution Inc. Administrative and General Expenses 2016</v>
          </cell>
          <cell r="D1972" t="str">
            <v>Thunder Bay Hydro Electricity Distribution Inc.</v>
          </cell>
          <cell r="E1972" t="str">
            <v>Administrative and General Expenses</v>
          </cell>
          <cell r="F1972">
            <v>4624333.0199999996</v>
          </cell>
        </row>
        <row r="1973">
          <cell r="C1973" t="str">
            <v>Thunder Bay Hydro Electricity Distribution Inc. Administrative and General Expenses - Leap 2016</v>
          </cell>
          <cell r="D1973" t="str">
            <v>Thunder Bay Hydro Electricity Distribution Inc.</v>
          </cell>
          <cell r="E1973" t="str">
            <v>Administrative and General Expenses - Leap</v>
          </cell>
          <cell r="F1973">
            <v>25186</v>
          </cell>
        </row>
        <row r="1974">
          <cell r="C1974" t="str">
            <v>Thunder Bay Hydro Electricity Distribution Inc. Billing and Collecting 2016</v>
          </cell>
          <cell r="D1974" t="str">
            <v>Thunder Bay Hydro Electricity Distribution Inc.</v>
          </cell>
          <cell r="E1974" t="str">
            <v>Billing and Collecting</v>
          </cell>
          <cell r="F1974">
            <v>2032711.17</v>
          </cell>
        </row>
        <row r="1975">
          <cell r="C1975" t="str">
            <v>Thunder Bay Hydro Electricity Distribution Inc. Community Relations 2016</v>
          </cell>
          <cell r="D1975" t="str">
            <v>Thunder Bay Hydro Electricity Distribution Inc.</v>
          </cell>
          <cell r="E1975" t="str">
            <v>Community Relations</v>
          </cell>
          <cell r="F1975">
            <v>88340.15</v>
          </cell>
        </row>
        <row r="1976">
          <cell r="C1976" t="str">
            <v>Thunder Bay Hydro Electricity Distribution Inc. Distribution Expenses - Operation 2016</v>
          </cell>
          <cell r="D1976" t="str">
            <v>Thunder Bay Hydro Electricity Distribution Inc.</v>
          </cell>
          <cell r="E1976" t="str">
            <v>Distribution Expenses - Operation</v>
          </cell>
          <cell r="F1976">
            <v>3164099.48</v>
          </cell>
        </row>
        <row r="1977">
          <cell r="C1977" t="str">
            <v>Thunder Bay Hydro Electricity Distribution Inc. Distribution Expenses – Maintenance 2016</v>
          </cell>
          <cell r="D1977" t="str">
            <v>Thunder Bay Hydro Electricity Distribution Inc.</v>
          </cell>
          <cell r="E1977" t="str">
            <v>Distribution Expenses – Maintenance</v>
          </cell>
          <cell r="F1977">
            <v>4293690.55</v>
          </cell>
        </row>
        <row r="1978">
          <cell r="C1978" t="str">
            <v>Thunder Bay Hydro Electricity Distribution Inc. Other Expenses 2016</v>
          </cell>
          <cell r="D1978" t="str">
            <v>Thunder Bay Hydro Electricity Distribution Inc.</v>
          </cell>
          <cell r="E1978" t="str">
            <v>Other Expenses</v>
          </cell>
          <cell r="F1978">
            <v>0</v>
          </cell>
        </row>
        <row r="1979">
          <cell r="C1979" t="str">
            <v>Tillsonburg Hydro Inc. Administrative and General Expenses 2016</v>
          </cell>
          <cell r="D1979" t="str">
            <v>Tillsonburg Hydro Inc.</v>
          </cell>
          <cell r="E1979" t="str">
            <v>Administrative and General Expenses</v>
          </cell>
          <cell r="F1979">
            <v>1120685.52</v>
          </cell>
        </row>
        <row r="1980">
          <cell r="C1980" t="str">
            <v>Tillsonburg Hydro Inc. Administrative and General Expenses - Leap 2016</v>
          </cell>
          <cell r="D1980" t="str">
            <v>Tillsonburg Hydro Inc.</v>
          </cell>
          <cell r="E1980" t="str">
            <v>Administrative and General Expenses - Leap</v>
          </cell>
          <cell r="F1980">
            <v>3880.82</v>
          </cell>
        </row>
        <row r="1981">
          <cell r="C1981" t="str">
            <v>Tillsonburg Hydro Inc. Billing and Collecting 2016</v>
          </cell>
          <cell r="D1981" t="str">
            <v>Tillsonburg Hydro Inc.</v>
          </cell>
          <cell r="E1981" t="str">
            <v>Billing and Collecting</v>
          </cell>
          <cell r="F1981">
            <v>586908.06999999995</v>
          </cell>
        </row>
        <row r="1982">
          <cell r="C1982" t="str">
            <v>Tillsonburg Hydro Inc. Community Relations 2016</v>
          </cell>
          <cell r="D1982" t="str">
            <v>Tillsonburg Hydro Inc.</v>
          </cell>
          <cell r="E1982" t="str">
            <v>Community Relations</v>
          </cell>
          <cell r="F1982">
            <v>0</v>
          </cell>
        </row>
        <row r="1983">
          <cell r="C1983" t="str">
            <v>Tillsonburg Hydro Inc. Distribution Expenses - Operation 2016</v>
          </cell>
          <cell r="D1983" t="str">
            <v>Tillsonburg Hydro Inc.</v>
          </cell>
          <cell r="E1983" t="str">
            <v>Distribution Expenses - Operation</v>
          </cell>
          <cell r="F1983">
            <v>644836.24</v>
          </cell>
        </row>
        <row r="1984">
          <cell r="C1984" t="str">
            <v>Tillsonburg Hydro Inc. Distribution Expenses – Maintenance 2016</v>
          </cell>
          <cell r="D1984" t="str">
            <v>Tillsonburg Hydro Inc.</v>
          </cell>
          <cell r="E1984" t="str">
            <v>Distribution Expenses – Maintenance</v>
          </cell>
          <cell r="F1984">
            <v>144269.75</v>
          </cell>
        </row>
        <row r="1985">
          <cell r="C1985" t="str">
            <v>Tillsonburg Hydro Inc. Other Expenses 2016</v>
          </cell>
          <cell r="D1985" t="str">
            <v>Tillsonburg Hydro Inc.</v>
          </cell>
          <cell r="E1985" t="str">
            <v>Other Expenses</v>
          </cell>
          <cell r="F1985">
            <v>0</v>
          </cell>
        </row>
        <row r="1986">
          <cell r="C1986" t="str">
            <v>Toronto Hydro-Electric System Limited Administrative and General Expenses 2016</v>
          </cell>
          <cell r="D1986" t="str">
            <v>Toronto Hydro-Electric System Limited</v>
          </cell>
          <cell r="E1986" t="str">
            <v>Administrative and General Expenses</v>
          </cell>
          <cell r="F1986">
            <v>81900893.599999994</v>
          </cell>
        </row>
        <row r="1987">
          <cell r="C1987" t="str">
            <v>Toronto Hydro-Electric System Limited Administrative and General Expenses - Leap 2016</v>
          </cell>
          <cell r="D1987" t="str">
            <v>Toronto Hydro-Electric System Limited</v>
          </cell>
          <cell r="E1987" t="str">
            <v>Administrative and General Expenses - Leap</v>
          </cell>
          <cell r="F1987">
            <v>710000</v>
          </cell>
        </row>
        <row r="1988">
          <cell r="C1988" t="str">
            <v>Toronto Hydro-Electric System Limited Billing and Collecting 2016</v>
          </cell>
          <cell r="D1988" t="str">
            <v>Toronto Hydro-Electric System Limited</v>
          </cell>
          <cell r="E1988" t="str">
            <v>Billing and Collecting</v>
          </cell>
          <cell r="F1988">
            <v>36744405.649999999</v>
          </cell>
        </row>
        <row r="1989">
          <cell r="C1989" t="str">
            <v>Toronto Hydro-Electric System Limited Community Relations 2016</v>
          </cell>
          <cell r="D1989" t="str">
            <v>Toronto Hydro-Electric System Limited</v>
          </cell>
          <cell r="E1989" t="str">
            <v>Community Relations</v>
          </cell>
          <cell r="F1989">
            <v>3497635.53</v>
          </cell>
        </row>
        <row r="1990">
          <cell r="C1990" t="str">
            <v>Toronto Hydro-Electric System Limited Distribution Expenses - Operation 2016</v>
          </cell>
          <cell r="D1990" t="str">
            <v>Toronto Hydro-Electric System Limited</v>
          </cell>
          <cell r="E1990" t="str">
            <v>Distribution Expenses - Operation</v>
          </cell>
          <cell r="F1990">
            <v>48560662.950000003</v>
          </cell>
        </row>
        <row r="1991">
          <cell r="C1991" t="str">
            <v>Toronto Hydro-Electric System Limited Distribution Expenses – Maintenance 2016</v>
          </cell>
          <cell r="D1991" t="str">
            <v>Toronto Hydro-Electric System Limited</v>
          </cell>
          <cell r="E1991" t="str">
            <v>Distribution Expenses – Maintenance</v>
          </cell>
          <cell r="F1991">
            <v>67117345.890000001</v>
          </cell>
        </row>
        <row r="1992">
          <cell r="C1992" t="str">
            <v>Toronto Hydro-Electric System Limited Other Expenses 2016</v>
          </cell>
          <cell r="D1992" t="str">
            <v>Toronto Hydro-Electric System Limited</v>
          </cell>
          <cell r="E1992" t="str">
            <v>Other Expenses</v>
          </cell>
          <cell r="F1992">
            <v>0</v>
          </cell>
        </row>
        <row r="1993">
          <cell r="C1993" t="str">
            <v>Veridian Connections Inc. Administrative and General Expenses 2016</v>
          </cell>
          <cell r="D1993" t="str">
            <v>Veridian Connections Inc.</v>
          </cell>
          <cell r="E1993" t="str">
            <v>Administrative and General Expenses</v>
          </cell>
          <cell r="F1993">
            <v>10060284</v>
          </cell>
        </row>
        <row r="1994">
          <cell r="C1994" t="str">
            <v>Veridian Connections Inc. Administrative and General Expenses - Leap 2016</v>
          </cell>
          <cell r="D1994" t="str">
            <v>Veridian Connections Inc.</v>
          </cell>
          <cell r="E1994" t="str">
            <v>Administrative and General Expenses - Leap</v>
          </cell>
          <cell r="F1994">
            <v>59916</v>
          </cell>
        </row>
        <row r="1995">
          <cell r="C1995" t="str">
            <v>Veridian Connections Inc. Billing and Collecting 2016</v>
          </cell>
          <cell r="D1995" t="str">
            <v>Veridian Connections Inc.</v>
          </cell>
          <cell r="E1995" t="str">
            <v>Billing and Collecting</v>
          </cell>
          <cell r="F1995">
            <v>6625663</v>
          </cell>
        </row>
        <row r="1996">
          <cell r="C1996" t="str">
            <v>Veridian Connections Inc. Community Relations 2016</v>
          </cell>
          <cell r="D1996" t="str">
            <v>Veridian Connections Inc.</v>
          </cell>
          <cell r="E1996" t="str">
            <v>Community Relations</v>
          </cell>
          <cell r="F1996">
            <v>188365</v>
          </cell>
        </row>
        <row r="1997">
          <cell r="C1997" t="str">
            <v>Veridian Connections Inc. Distribution Expenses - Operation 2016</v>
          </cell>
          <cell r="D1997" t="str">
            <v>Veridian Connections Inc.</v>
          </cell>
          <cell r="E1997" t="str">
            <v>Distribution Expenses - Operation</v>
          </cell>
          <cell r="F1997">
            <v>5596978</v>
          </cell>
        </row>
        <row r="1998">
          <cell r="C1998" t="str">
            <v>Veridian Connections Inc. Distribution Expenses – Maintenance 2016</v>
          </cell>
          <cell r="D1998" t="str">
            <v>Veridian Connections Inc.</v>
          </cell>
          <cell r="E1998" t="str">
            <v>Distribution Expenses – Maintenance</v>
          </cell>
          <cell r="F1998">
            <v>3655707</v>
          </cell>
        </row>
        <row r="1999">
          <cell r="C1999" t="str">
            <v>Veridian Connections Inc. Other Expenses 2016</v>
          </cell>
          <cell r="D1999" t="str">
            <v>Veridian Connections Inc.</v>
          </cell>
          <cell r="E1999" t="str">
            <v>Other Expenses</v>
          </cell>
          <cell r="F1999">
            <v>0</v>
          </cell>
        </row>
        <row r="2000">
          <cell r="C2000" t="str">
            <v>Wasaga Distribution Inc. Administrative and General Expenses 2016</v>
          </cell>
          <cell r="D2000" t="str">
            <v>Wasaga Distribution Inc.</v>
          </cell>
          <cell r="E2000" t="str">
            <v>Administrative and General Expenses</v>
          </cell>
          <cell r="F2000">
            <v>1067708.19</v>
          </cell>
        </row>
        <row r="2001">
          <cell r="C2001" t="str">
            <v>Wasaga Distribution Inc. Administrative and General Expenses - Leap 2016</v>
          </cell>
          <cell r="D2001" t="str">
            <v>Wasaga Distribution Inc.</v>
          </cell>
          <cell r="E2001" t="str">
            <v>Administrative and General Expenses - Leap</v>
          </cell>
          <cell r="F2001">
            <v>4761.53</v>
          </cell>
        </row>
        <row r="2002">
          <cell r="C2002" t="str">
            <v>Wasaga Distribution Inc. Billing and Collecting 2016</v>
          </cell>
          <cell r="D2002" t="str">
            <v>Wasaga Distribution Inc.</v>
          </cell>
          <cell r="E2002" t="str">
            <v>Billing and Collecting</v>
          </cell>
          <cell r="F2002">
            <v>983807</v>
          </cell>
        </row>
        <row r="2003">
          <cell r="C2003" t="str">
            <v>Wasaga Distribution Inc. Community Relations 2016</v>
          </cell>
          <cell r="D2003" t="str">
            <v>Wasaga Distribution Inc.</v>
          </cell>
          <cell r="E2003" t="str">
            <v>Community Relations</v>
          </cell>
          <cell r="F2003">
            <v>1867.92</v>
          </cell>
        </row>
        <row r="2004">
          <cell r="C2004" t="str">
            <v>Wasaga Distribution Inc. Distribution Expenses - Operation 2016</v>
          </cell>
          <cell r="D2004" t="str">
            <v>Wasaga Distribution Inc.</v>
          </cell>
          <cell r="E2004" t="str">
            <v>Distribution Expenses - Operation</v>
          </cell>
          <cell r="F2004">
            <v>75160.289999999994</v>
          </cell>
        </row>
        <row r="2005">
          <cell r="C2005" t="str">
            <v>Wasaga Distribution Inc. Distribution Expenses – Maintenance 2016</v>
          </cell>
          <cell r="D2005" t="str">
            <v>Wasaga Distribution Inc.</v>
          </cell>
          <cell r="E2005" t="str">
            <v>Distribution Expenses – Maintenance</v>
          </cell>
          <cell r="F2005">
            <v>699775.71</v>
          </cell>
        </row>
        <row r="2006">
          <cell r="C2006" t="str">
            <v>Wasaga Distribution Inc. Other Expenses 2016</v>
          </cell>
          <cell r="D2006" t="str">
            <v>Wasaga Distribution Inc.</v>
          </cell>
          <cell r="E2006" t="str">
            <v>Other Expenses</v>
          </cell>
          <cell r="F2006">
            <v>0</v>
          </cell>
        </row>
        <row r="2007">
          <cell r="C2007" t="str">
            <v>Waterloo North Hydro Inc. Administrative and General Expenses 2016</v>
          </cell>
          <cell r="D2007" t="str">
            <v>Waterloo North Hydro Inc.</v>
          </cell>
          <cell r="E2007" t="str">
            <v>Administrative and General Expenses</v>
          </cell>
          <cell r="F2007">
            <v>2278054</v>
          </cell>
        </row>
        <row r="2008">
          <cell r="C2008" t="str">
            <v>Waterloo North Hydro Inc. Administrative and General Expenses - Leap 2016</v>
          </cell>
          <cell r="D2008" t="str">
            <v>Waterloo North Hydro Inc.</v>
          </cell>
          <cell r="E2008" t="str">
            <v>Administrative and General Expenses - Leap</v>
          </cell>
          <cell r="F2008">
            <v>34944</v>
          </cell>
        </row>
        <row r="2009">
          <cell r="C2009" t="str">
            <v>Waterloo North Hydro Inc. Billing and Collecting 2016</v>
          </cell>
          <cell r="D2009" t="str">
            <v>Waterloo North Hydro Inc.</v>
          </cell>
          <cell r="E2009" t="str">
            <v>Billing and Collecting</v>
          </cell>
          <cell r="F2009">
            <v>2537900</v>
          </cell>
        </row>
        <row r="2010">
          <cell r="C2010" t="str">
            <v>Waterloo North Hydro Inc. Community Relations 2016</v>
          </cell>
          <cell r="D2010" t="str">
            <v>Waterloo North Hydro Inc.</v>
          </cell>
          <cell r="E2010" t="str">
            <v>Community Relations</v>
          </cell>
          <cell r="F2010">
            <v>108516</v>
          </cell>
        </row>
        <row r="2011">
          <cell r="C2011" t="str">
            <v>Waterloo North Hydro Inc. Distribution Expenses - Operation 2016</v>
          </cell>
          <cell r="D2011" t="str">
            <v>Waterloo North Hydro Inc.</v>
          </cell>
          <cell r="E2011" t="str">
            <v>Distribution Expenses - Operation</v>
          </cell>
          <cell r="F2011">
            <v>6278264</v>
          </cell>
        </row>
        <row r="2012">
          <cell r="C2012" t="str">
            <v>Waterloo North Hydro Inc. Distribution Expenses – Maintenance 2016</v>
          </cell>
          <cell r="D2012" t="str">
            <v>Waterloo North Hydro Inc.</v>
          </cell>
          <cell r="E2012" t="str">
            <v>Distribution Expenses – Maintenance</v>
          </cell>
          <cell r="F2012">
            <v>1552188</v>
          </cell>
        </row>
        <row r="2013">
          <cell r="C2013" t="str">
            <v>Waterloo North Hydro Inc. Other Expenses 2016</v>
          </cell>
          <cell r="D2013" t="str">
            <v>Waterloo North Hydro Inc.</v>
          </cell>
          <cell r="E2013" t="str">
            <v>Other Expenses</v>
          </cell>
          <cell r="F2013">
            <v>0</v>
          </cell>
        </row>
        <row r="2014">
          <cell r="C2014" t="str">
            <v>Welland Hydro-Electric System Corp. Administrative and General Expenses 2016</v>
          </cell>
          <cell r="D2014" t="str">
            <v>Welland Hydro-Electric System Corp.</v>
          </cell>
          <cell r="E2014" t="str">
            <v>Administrative and General Expenses</v>
          </cell>
          <cell r="F2014">
            <v>1640911</v>
          </cell>
        </row>
        <row r="2015">
          <cell r="C2015" t="str">
            <v>Welland Hydro-Electric System Corp. Administrative and General Expenses - Leap 2016</v>
          </cell>
          <cell r="D2015" t="str">
            <v>Welland Hydro-Electric System Corp.</v>
          </cell>
          <cell r="E2015" t="str">
            <v>Administrative and General Expenses - Leap</v>
          </cell>
          <cell r="F2015">
            <v>11500</v>
          </cell>
        </row>
        <row r="2016">
          <cell r="C2016" t="str">
            <v>Welland Hydro-Electric System Corp. Billing and Collecting 2016</v>
          </cell>
          <cell r="D2016" t="str">
            <v>Welland Hydro-Electric System Corp.</v>
          </cell>
          <cell r="E2016" t="str">
            <v>Billing and Collecting</v>
          </cell>
          <cell r="F2016">
            <v>1382233</v>
          </cell>
        </row>
        <row r="2017">
          <cell r="C2017" t="str">
            <v>Welland Hydro-Electric System Corp. Community Relations 2016</v>
          </cell>
          <cell r="D2017" t="str">
            <v>Welland Hydro-Electric System Corp.</v>
          </cell>
          <cell r="E2017" t="str">
            <v>Community Relations</v>
          </cell>
          <cell r="F2017">
            <v>127236</v>
          </cell>
        </row>
        <row r="2018">
          <cell r="C2018" t="str">
            <v>Welland Hydro-Electric System Corp. Distribution Expenses - Operation 2016</v>
          </cell>
          <cell r="D2018" t="str">
            <v>Welland Hydro-Electric System Corp.</v>
          </cell>
          <cell r="E2018" t="str">
            <v>Distribution Expenses - Operation</v>
          </cell>
          <cell r="F2018">
            <v>1320244</v>
          </cell>
        </row>
        <row r="2019">
          <cell r="C2019" t="str">
            <v>Welland Hydro-Electric System Corp. Distribution Expenses – Maintenance 2016</v>
          </cell>
          <cell r="D2019" t="str">
            <v>Welland Hydro-Electric System Corp.</v>
          </cell>
          <cell r="E2019" t="str">
            <v>Distribution Expenses – Maintenance</v>
          </cell>
          <cell r="F2019">
            <v>1834314</v>
          </cell>
        </row>
        <row r="2020">
          <cell r="C2020" t="str">
            <v>Welland Hydro-Electric System Corp. Other Expenses 2016</v>
          </cell>
          <cell r="D2020" t="str">
            <v>Welland Hydro-Electric System Corp.</v>
          </cell>
          <cell r="E2020" t="str">
            <v>Other Expenses</v>
          </cell>
          <cell r="F2020">
            <v>0</v>
          </cell>
        </row>
        <row r="2021">
          <cell r="C2021" t="str">
            <v>Wellington North Power Inc. Administrative and General Expenses 2016</v>
          </cell>
          <cell r="D2021" t="str">
            <v>Wellington North Power Inc.</v>
          </cell>
          <cell r="E2021" t="str">
            <v>Administrative and General Expenses</v>
          </cell>
          <cell r="F2021">
            <v>650299.75</v>
          </cell>
        </row>
        <row r="2022">
          <cell r="C2022" t="str">
            <v>Wellington North Power Inc. Administrative and General Expenses - Leap 2016</v>
          </cell>
          <cell r="D2022" t="str">
            <v>Wellington North Power Inc.</v>
          </cell>
          <cell r="E2022" t="str">
            <v>Administrative and General Expenses - Leap</v>
          </cell>
          <cell r="F2022">
            <v>2962.9</v>
          </cell>
        </row>
        <row r="2023">
          <cell r="C2023" t="str">
            <v>Wellington North Power Inc. Billing and Collecting 2016</v>
          </cell>
          <cell r="D2023" t="str">
            <v>Wellington North Power Inc.</v>
          </cell>
          <cell r="E2023" t="str">
            <v>Billing and Collecting</v>
          </cell>
          <cell r="F2023">
            <v>381942.23</v>
          </cell>
        </row>
        <row r="2024">
          <cell r="C2024" t="str">
            <v>Wellington North Power Inc. Community Relations 2016</v>
          </cell>
          <cell r="D2024" t="str">
            <v>Wellington North Power Inc.</v>
          </cell>
          <cell r="E2024" t="str">
            <v>Community Relations</v>
          </cell>
          <cell r="F2024">
            <v>6262.89</v>
          </cell>
        </row>
        <row r="2025">
          <cell r="C2025" t="str">
            <v>Wellington North Power Inc. Distribution Expenses - Operation 2016</v>
          </cell>
          <cell r="D2025" t="str">
            <v>Wellington North Power Inc.</v>
          </cell>
          <cell r="E2025" t="str">
            <v>Distribution Expenses - Operation</v>
          </cell>
          <cell r="F2025">
            <v>376893.07</v>
          </cell>
        </row>
        <row r="2026">
          <cell r="C2026" t="str">
            <v>Wellington North Power Inc. Distribution Expenses – Maintenance 2016</v>
          </cell>
          <cell r="D2026" t="str">
            <v>Wellington North Power Inc.</v>
          </cell>
          <cell r="E2026" t="str">
            <v>Distribution Expenses – Maintenance</v>
          </cell>
          <cell r="F2026">
            <v>235310.34</v>
          </cell>
        </row>
        <row r="2027">
          <cell r="C2027" t="str">
            <v>Wellington North Power Inc. Other Expenses 2016</v>
          </cell>
          <cell r="D2027" t="str">
            <v>Wellington North Power Inc.</v>
          </cell>
          <cell r="E2027" t="str">
            <v>Other Expenses</v>
          </cell>
          <cell r="F2027">
            <v>0</v>
          </cell>
        </row>
        <row r="2028">
          <cell r="C2028" t="str">
            <v>West Coast Huron Energy Inc. Administrative and General Expenses 2016</v>
          </cell>
          <cell r="D2028" t="str">
            <v>West Coast Huron Energy Inc.</v>
          </cell>
          <cell r="E2028" t="str">
            <v>Administrative and General Expenses</v>
          </cell>
          <cell r="F2028">
            <v>781457</v>
          </cell>
        </row>
        <row r="2029">
          <cell r="C2029" t="str">
            <v>West Coast Huron Energy Inc. Administrative and General Expenses - Leap 2016</v>
          </cell>
          <cell r="D2029" t="str">
            <v>West Coast Huron Energy Inc.</v>
          </cell>
          <cell r="E2029" t="str">
            <v>Administrative and General Expenses - Leap</v>
          </cell>
          <cell r="F2029">
            <v>2729</v>
          </cell>
        </row>
        <row r="2030">
          <cell r="C2030" t="str">
            <v>West Coast Huron Energy Inc. Billing and Collecting 2016</v>
          </cell>
          <cell r="D2030" t="str">
            <v>West Coast Huron Energy Inc.</v>
          </cell>
          <cell r="E2030" t="str">
            <v>Billing and Collecting</v>
          </cell>
          <cell r="F2030">
            <v>428709</v>
          </cell>
        </row>
        <row r="2031">
          <cell r="C2031" t="str">
            <v>West Coast Huron Energy Inc. Community Relations 2016</v>
          </cell>
          <cell r="D2031" t="str">
            <v>West Coast Huron Energy Inc.</v>
          </cell>
          <cell r="E2031" t="str">
            <v>Community Relations</v>
          </cell>
          <cell r="F2031">
            <v>458</v>
          </cell>
        </row>
        <row r="2032">
          <cell r="C2032" t="str">
            <v>West Coast Huron Energy Inc. Distribution Expenses - Operation 2016</v>
          </cell>
          <cell r="D2032" t="str">
            <v>West Coast Huron Energy Inc.</v>
          </cell>
          <cell r="E2032" t="str">
            <v>Distribution Expenses - Operation</v>
          </cell>
          <cell r="F2032">
            <v>140160</v>
          </cell>
        </row>
        <row r="2033">
          <cell r="C2033" t="str">
            <v>West Coast Huron Energy Inc. Distribution Expenses – Maintenance 2016</v>
          </cell>
          <cell r="D2033" t="str">
            <v>West Coast Huron Energy Inc.</v>
          </cell>
          <cell r="E2033" t="str">
            <v>Distribution Expenses – Maintenance</v>
          </cell>
          <cell r="F2033">
            <v>390269</v>
          </cell>
        </row>
        <row r="2034">
          <cell r="C2034" t="str">
            <v>West Coast Huron Energy Inc. Other Expenses 2016</v>
          </cell>
          <cell r="D2034" t="str">
            <v>West Coast Huron Energy Inc.</v>
          </cell>
          <cell r="E2034" t="str">
            <v>Other Expenses</v>
          </cell>
          <cell r="F2034">
            <v>0</v>
          </cell>
        </row>
        <row r="2035">
          <cell r="C2035" t="str">
            <v>Westario Power Inc. Administrative and General Expenses 2016</v>
          </cell>
          <cell r="D2035" t="str">
            <v>Westario Power Inc.</v>
          </cell>
          <cell r="E2035" t="str">
            <v>Administrative and General Expenses</v>
          </cell>
          <cell r="F2035">
            <v>2367840</v>
          </cell>
        </row>
        <row r="2036">
          <cell r="C2036" t="str">
            <v>Westario Power Inc. Administrative and General Expenses - Leap 2016</v>
          </cell>
          <cell r="D2036" t="str">
            <v>Westario Power Inc.</v>
          </cell>
          <cell r="E2036" t="str">
            <v>Administrative and General Expenses - Leap</v>
          </cell>
          <cell r="F2036">
            <v>12500</v>
          </cell>
        </row>
        <row r="2037">
          <cell r="C2037" t="str">
            <v>Westario Power Inc. Billing and Collecting 2016</v>
          </cell>
          <cell r="D2037" t="str">
            <v>Westario Power Inc.</v>
          </cell>
          <cell r="E2037" t="str">
            <v>Billing and Collecting</v>
          </cell>
          <cell r="F2037">
            <v>1131493</v>
          </cell>
        </row>
        <row r="2038">
          <cell r="C2038" t="str">
            <v>Westario Power Inc. Community Relations 2016</v>
          </cell>
          <cell r="D2038" t="str">
            <v>Westario Power Inc.</v>
          </cell>
          <cell r="E2038" t="str">
            <v>Community Relations</v>
          </cell>
          <cell r="F2038">
            <v>34398</v>
          </cell>
        </row>
        <row r="2039">
          <cell r="C2039" t="str">
            <v>Westario Power Inc. Distribution Expenses - Operation 2016</v>
          </cell>
          <cell r="D2039" t="str">
            <v>Westario Power Inc.</v>
          </cell>
          <cell r="E2039" t="str">
            <v>Distribution Expenses - Operation</v>
          </cell>
          <cell r="F2039">
            <v>264132</v>
          </cell>
        </row>
        <row r="2040">
          <cell r="C2040" t="str">
            <v>Westario Power Inc. Distribution Expenses – Maintenance 2016</v>
          </cell>
          <cell r="D2040" t="str">
            <v>Westario Power Inc.</v>
          </cell>
          <cell r="E2040" t="str">
            <v>Distribution Expenses – Maintenance</v>
          </cell>
          <cell r="F2040">
            <v>1398823</v>
          </cell>
        </row>
        <row r="2041">
          <cell r="C2041" t="str">
            <v>Westario Power Inc. Other Expenses 2016</v>
          </cell>
          <cell r="D2041" t="str">
            <v>Westario Power Inc.</v>
          </cell>
          <cell r="E2041" t="str">
            <v>Other Expenses</v>
          </cell>
          <cell r="F2041">
            <v>0</v>
          </cell>
        </row>
        <row r="2042">
          <cell r="C2042" t="str">
            <v>Whitby Hydro Electric Corporation Administrative and General Expenses 2016</v>
          </cell>
          <cell r="D2042" t="str">
            <v>Whitby Hydro Electric Corporation</v>
          </cell>
          <cell r="E2042" t="str">
            <v>Administrative and General Expenses</v>
          </cell>
          <cell r="F2042">
            <v>3486893.84</v>
          </cell>
        </row>
        <row r="2043">
          <cell r="C2043" t="str">
            <v>Whitby Hydro Electric Corporation Administrative and General Expenses - Leap 2016</v>
          </cell>
          <cell r="D2043" t="str">
            <v>Whitby Hydro Electric Corporation</v>
          </cell>
          <cell r="E2043" t="str">
            <v>Administrative and General Expenses - Leap</v>
          </cell>
          <cell r="F2043">
            <v>24237</v>
          </cell>
        </row>
        <row r="2044">
          <cell r="C2044" t="str">
            <v>Whitby Hydro Electric Corporation Billing and Collecting 2016</v>
          </cell>
          <cell r="D2044" t="str">
            <v>Whitby Hydro Electric Corporation</v>
          </cell>
          <cell r="E2044" t="str">
            <v>Billing and Collecting</v>
          </cell>
          <cell r="F2044">
            <v>2451034.04</v>
          </cell>
        </row>
        <row r="2045">
          <cell r="C2045" t="str">
            <v>Whitby Hydro Electric Corporation Community Relations 2016</v>
          </cell>
          <cell r="D2045" t="str">
            <v>Whitby Hydro Electric Corporation</v>
          </cell>
          <cell r="E2045" t="str">
            <v>Community Relations</v>
          </cell>
          <cell r="F2045">
            <v>97507.05</v>
          </cell>
        </row>
        <row r="2046">
          <cell r="C2046" t="str">
            <v>Whitby Hydro Electric Corporation Distribution Expenses - Operation 2016</v>
          </cell>
          <cell r="D2046" t="str">
            <v>Whitby Hydro Electric Corporation</v>
          </cell>
          <cell r="E2046" t="str">
            <v>Distribution Expenses - Operation</v>
          </cell>
          <cell r="F2046">
            <v>3351110.55</v>
          </cell>
        </row>
        <row r="2047">
          <cell r="C2047" t="str">
            <v>Whitby Hydro Electric Corporation Distribution Expenses – Maintenance 2016</v>
          </cell>
          <cell r="D2047" t="str">
            <v>Whitby Hydro Electric Corporation</v>
          </cell>
          <cell r="E2047" t="str">
            <v>Distribution Expenses – Maintenance</v>
          </cell>
          <cell r="F2047">
            <v>1861257.08</v>
          </cell>
        </row>
        <row r="2048">
          <cell r="C2048" t="str">
            <v>Whitby Hydro Electric Corporation Other Expenses 2016</v>
          </cell>
          <cell r="D2048" t="str">
            <v>Whitby Hydro Electric Corporation</v>
          </cell>
          <cell r="E2048" t="str">
            <v>Other Expenses</v>
          </cell>
          <cell r="F2048">
            <v>0</v>
          </cell>
        </row>
        <row r="2049">
          <cell r="C2049" t="str">
            <v>Woodstock Hydro Services Inc. Administrative and General Expenses 2016</v>
          </cell>
          <cell r="D2049" t="str">
            <v>Woodstock Hydro Services Inc.</v>
          </cell>
          <cell r="E2049" t="str">
            <v>Administrative and General Expenses</v>
          </cell>
          <cell r="F2049">
            <v>1862055.86</v>
          </cell>
        </row>
        <row r="2050">
          <cell r="C2050" t="str">
            <v>Woodstock Hydro Services Inc. Administrative and General Expenses - Leap 2016</v>
          </cell>
          <cell r="D2050" t="str">
            <v>Woodstock Hydro Services Inc.</v>
          </cell>
          <cell r="E2050" t="str">
            <v>Administrative and General Expenses - Leap</v>
          </cell>
          <cell r="F2050">
            <v>10000</v>
          </cell>
        </row>
        <row r="2051">
          <cell r="C2051" t="str">
            <v>Woodstock Hydro Services Inc. Billing and Collecting 2016</v>
          </cell>
          <cell r="D2051" t="str">
            <v>Woodstock Hydro Services Inc.</v>
          </cell>
          <cell r="E2051" t="str">
            <v>Billing and Collecting</v>
          </cell>
          <cell r="F2051">
            <v>626919.01</v>
          </cell>
        </row>
        <row r="2052">
          <cell r="C2052" t="str">
            <v>Woodstock Hydro Services Inc. Community Relations 2016</v>
          </cell>
          <cell r="D2052" t="str">
            <v>Woodstock Hydro Services Inc.</v>
          </cell>
          <cell r="E2052" t="str">
            <v>Community Relations</v>
          </cell>
          <cell r="F2052">
            <v>32578.44</v>
          </cell>
        </row>
        <row r="2053">
          <cell r="C2053" t="str">
            <v>Woodstock Hydro Services Inc. Distribution Expenses - Operation 2016</v>
          </cell>
          <cell r="D2053" t="str">
            <v>Woodstock Hydro Services Inc.</v>
          </cell>
          <cell r="E2053" t="str">
            <v>Distribution Expenses - Operation</v>
          </cell>
          <cell r="F2053">
            <v>919729.42</v>
          </cell>
        </row>
        <row r="2054">
          <cell r="C2054" t="str">
            <v>Woodstock Hydro Services Inc. Distribution Expenses – Maintenance 2016</v>
          </cell>
          <cell r="D2054" t="str">
            <v>Woodstock Hydro Services Inc.</v>
          </cell>
          <cell r="E2054" t="str">
            <v>Distribution Expenses – Maintenance</v>
          </cell>
          <cell r="F2054">
            <v>609186.30000000005</v>
          </cell>
        </row>
        <row r="2055">
          <cell r="C2055" t="str">
            <v>Woodstock Hydro Services Inc. Other Expenses 2016</v>
          </cell>
          <cell r="D2055" t="str">
            <v>Woodstock Hydro Services Inc.</v>
          </cell>
          <cell r="E2055" t="str">
            <v>Other Expenses</v>
          </cell>
          <cell r="F2055">
            <v>0</v>
          </cell>
        </row>
        <row r="2056">
          <cell r="C2056" t="str">
            <v>Algoma Power Inc. Administrative and General Expenses 2017</v>
          </cell>
          <cell r="D2056" t="str">
            <v>Algoma Power Inc.</v>
          </cell>
          <cell r="E2056" t="str">
            <v>Administrative and General Expenses</v>
          </cell>
          <cell r="F2056">
            <v>4502866</v>
          </cell>
        </row>
        <row r="2057">
          <cell r="C2057" t="str">
            <v>Algoma Power Inc. Administrative and General Expenses - Leap 2017</v>
          </cell>
          <cell r="D2057" t="str">
            <v>Algoma Power Inc.</v>
          </cell>
          <cell r="E2057" t="str">
            <v>Administrative and General Expenses - Leap</v>
          </cell>
          <cell r="F2057">
            <v>31641</v>
          </cell>
        </row>
        <row r="2058">
          <cell r="C2058" t="str">
            <v>Algoma Power Inc. Billing and Collecting 2017</v>
          </cell>
          <cell r="D2058" t="str">
            <v>Algoma Power Inc.</v>
          </cell>
          <cell r="E2058" t="str">
            <v>Billing and Collecting</v>
          </cell>
          <cell r="F2058">
            <v>875601.71</v>
          </cell>
        </row>
        <row r="2059">
          <cell r="C2059" t="str">
            <v>Algoma Power Inc. Community Relations 2017</v>
          </cell>
          <cell r="D2059" t="str">
            <v>Algoma Power Inc.</v>
          </cell>
          <cell r="E2059" t="str">
            <v>Community Relations</v>
          </cell>
          <cell r="F2059">
            <v>32308.39</v>
          </cell>
        </row>
        <row r="2060">
          <cell r="C2060" t="str">
            <v>Algoma Power Inc. Distribution Expenses - Operation 2017</v>
          </cell>
          <cell r="D2060" t="str">
            <v>Algoma Power Inc.</v>
          </cell>
          <cell r="E2060" t="str">
            <v>Distribution Expenses - Operation</v>
          </cell>
          <cell r="F2060">
            <v>1296571.74</v>
          </cell>
        </row>
        <row r="2061">
          <cell r="C2061" t="str">
            <v>Algoma Power Inc. Distribution Expenses – Maintenance 2017</v>
          </cell>
          <cell r="D2061" t="str">
            <v>Algoma Power Inc.</v>
          </cell>
          <cell r="E2061" t="str">
            <v>Distribution Expenses – Maintenance</v>
          </cell>
          <cell r="F2061">
            <v>5064914.84</v>
          </cell>
        </row>
        <row r="2062">
          <cell r="C2062" t="str">
            <v>Algoma Power Inc. Other Expenses 2017</v>
          </cell>
          <cell r="D2062" t="str">
            <v>Algoma Power Inc.</v>
          </cell>
          <cell r="E2062" t="str">
            <v>Other Expenses</v>
          </cell>
          <cell r="F2062">
            <v>0</v>
          </cell>
        </row>
        <row r="2063">
          <cell r="C2063" t="str">
            <v>Atikokan Hydro Inc. Administrative and General Expenses 2017</v>
          </cell>
          <cell r="D2063" t="str">
            <v>Atikokan Hydro Inc.</v>
          </cell>
          <cell r="E2063" t="str">
            <v>Administrative and General Expenses</v>
          </cell>
          <cell r="F2063">
            <v>418092.03</v>
          </cell>
        </row>
        <row r="2064">
          <cell r="C2064" t="str">
            <v>Atikokan Hydro Inc. Administrative and General Expenses - Leap 2017</v>
          </cell>
          <cell r="D2064" t="str">
            <v>Atikokan Hydro Inc.</v>
          </cell>
          <cell r="E2064" t="str">
            <v>Administrative and General Expenses - Leap</v>
          </cell>
          <cell r="F2064">
            <v>0</v>
          </cell>
        </row>
        <row r="2065">
          <cell r="C2065" t="str">
            <v>Atikokan Hydro Inc. Billing and Collecting 2017</v>
          </cell>
          <cell r="D2065" t="str">
            <v>Atikokan Hydro Inc.</v>
          </cell>
          <cell r="E2065" t="str">
            <v>Billing and Collecting</v>
          </cell>
          <cell r="F2065">
            <v>163038.24</v>
          </cell>
        </row>
        <row r="2066">
          <cell r="C2066" t="str">
            <v>Atikokan Hydro Inc. Community Relations 2017</v>
          </cell>
          <cell r="D2066" t="str">
            <v>Atikokan Hydro Inc.</v>
          </cell>
          <cell r="E2066" t="str">
            <v>Community Relations</v>
          </cell>
          <cell r="F2066">
            <v>0</v>
          </cell>
        </row>
        <row r="2067">
          <cell r="C2067" t="str">
            <v>Atikokan Hydro Inc. Distribution Expenses - Operation 2017</v>
          </cell>
          <cell r="D2067" t="str">
            <v>Atikokan Hydro Inc.</v>
          </cell>
          <cell r="E2067" t="str">
            <v>Distribution Expenses - Operation</v>
          </cell>
          <cell r="F2067">
            <v>399043.42</v>
          </cell>
        </row>
        <row r="2068">
          <cell r="C2068" t="str">
            <v>Atikokan Hydro Inc. Distribution Expenses – Maintenance 2017</v>
          </cell>
          <cell r="D2068" t="str">
            <v>Atikokan Hydro Inc.</v>
          </cell>
          <cell r="E2068" t="str">
            <v>Distribution Expenses – Maintenance</v>
          </cell>
          <cell r="F2068">
            <v>93415.71</v>
          </cell>
        </row>
        <row r="2069">
          <cell r="C2069" t="str">
            <v>Atikokan Hydro Inc. Other Expenses 2017</v>
          </cell>
          <cell r="D2069" t="str">
            <v>Atikokan Hydro Inc.</v>
          </cell>
          <cell r="E2069" t="str">
            <v>Other Expenses</v>
          </cell>
          <cell r="F2069">
            <v>0</v>
          </cell>
        </row>
        <row r="2070">
          <cell r="C2070" t="str">
            <v>Bluewater Power Distribution Corporation Administrative and General Expenses 2017</v>
          </cell>
          <cell r="D2070" t="str">
            <v>Bluewater Power Distribution Corporation</v>
          </cell>
          <cell r="E2070" t="str">
            <v>Administrative and General Expenses</v>
          </cell>
          <cell r="F2070">
            <v>6586160.0999999996</v>
          </cell>
        </row>
        <row r="2071">
          <cell r="C2071" t="str">
            <v>Bluewater Power Distribution Corporation Administrative and General Expenses - Leap 2017</v>
          </cell>
          <cell r="D2071" t="str">
            <v>Bluewater Power Distribution Corporation</v>
          </cell>
          <cell r="E2071" t="str">
            <v>Administrative and General Expenses - Leap</v>
          </cell>
          <cell r="F2071">
            <v>24848</v>
          </cell>
        </row>
        <row r="2072">
          <cell r="C2072" t="str">
            <v>Bluewater Power Distribution Corporation Billing and Collecting 2017</v>
          </cell>
          <cell r="D2072" t="str">
            <v>Bluewater Power Distribution Corporation</v>
          </cell>
          <cell r="E2072" t="str">
            <v>Billing and Collecting</v>
          </cell>
          <cell r="F2072">
            <v>2601284.4900000002</v>
          </cell>
        </row>
        <row r="2073">
          <cell r="C2073" t="str">
            <v>Bluewater Power Distribution Corporation Community Relations 2017</v>
          </cell>
          <cell r="D2073" t="str">
            <v>Bluewater Power Distribution Corporation</v>
          </cell>
          <cell r="E2073" t="str">
            <v>Community Relations</v>
          </cell>
          <cell r="F2073">
            <v>330038.43</v>
          </cell>
        </row>
        <row r="2074">
          <cell r="C2074" t="str">
            <v>Bluewater Power Distribution Corporation Distribution Expenses - Operation 2017</v>
          </cell>
          <cell r="D2074" t="str">
            <v>Bluewater Power Distribution Corporation</v>
          </cell>
          <cell r="E2074" t="str">
            <v>Distribution Expenses - Operation</v>
          </cell>
          <cell r="F2074">
            <v>3833860.54</v>
          </cell>
        </row>
        <row r="2075">
          <cell r="C2075" t="str">
            <v>Bluewater Power Distribution Corporation Distribution Expenses – Maintenance 2017</v>
          </cell>
          <cell r="D2075" t="str">
            <v>Bluewater Power Distribution Corporation</v>
          </cell>
          <cell r="E2075" t="str">
            <v>Distribution Expenses – Maintenance</v>
          </cell>
          <cell r="F2075">
            <v>163254.70000000001</v>
          </cell>
        </row>
        <row r="2076">
          <cell r="C2076" t="str">
            <v>Bluewater Power Distribution Corporation Other Expenses 2017</v>
          </cell>
          <cell r="D2076" t="str">
            <v>Bluewater Power Distribution Corporation</v>
          </cell>
          <cell r="E2076" t="str">
            <v>Other Expenses</v>
          </cell>
          <cell r="F2076">
            <v>0</v>
          </cell>
        </row>
        <row r="2077">
          <cell r="C2077" t="str">
            <v>Brantford Power Inc. Administrative and General Expenses 2017</v>
          </cell>
          <cell r="D2077" t="str">
            <v>Brantford Power Inc.</v>
          </cell>
          <cell r="E2077" t="str">
            <v>Administrative and General Expenses</v>
          </cell>
          <cell r="F2077">
            <v>3726863.23</v>
          </cell>
        </row>
        <row r="2078">
          <cell r="C2078" t="str">
            <v>Brantford Power Inc. Administrative and General Expenses - Leap 2017</v>
          </cell>
          <cell r="D2078" t="str">
            <v>Brantford Power Inc.</v>
          </cell>
          <cell r="E2078" t="str">
            <v>Administrative and General Expenses - Leap</v>
          </cell>
          <cell r="F2078">
            <v>21000</v>
          </cell>
        </row>
        <row r="2079">
          <cell r="C2079" t="str">
            <v>Brantford Power Inc. Billing and Collecting 2017</v>
          </cell>
          <cell r="D2079" t="str">
            <v>Brantford Power Inc.</v>
          </cell>
          <cell r="E2079" t="str">
            <v>Billing and Collecting</v>
          </cell>
          <cell r="F2079">
            <v>3161312.68</v>
          </cell>
        </row>
        <row r="2080">
          <cell r="C2080" t="str">
            <v>Brantford Power Inc. Community Relations 2017</v>
          </cell>
          <cell r="D2080" t="str">
            <v>Brantford Power Inc.</v>
          </cell>
          <cell r="E2080" t="str">
            <v>Community Relations</v>
          </cell>
          <cell r="F2080">
            <v>7176.99</v>
          </cell>
        </row>
        <row r="2081">
          <cell r="C2081" t="str">
            <v>Brantford Power Inc. Distribution Expenses - Operation 2017</v>
          </cell>
          <cell r="D2081" t="str">
            <v>Brantford Power Inc.</v>
          </cell>
          <cell r="E2081" t="str">
            <v>Distribution Expenses - Operation</v>
          </cell>
          <cell r="F2081">
            <v>1693709.94</v>
          </cell>
        </row>
        <row r="2082">
          <cell r="C2082" t="str">
            <v>Brantford Power Inc. Distribution Expenses – Maintenance 2017</v>
          </cell>
          <cell r="D2082" t="str">
            <v>Brantford Power Inc.</v>
          </cell>
          <cell r="E2082" t="str">
            <v>Distribution Expenses – Maintenance</v>
          </cell>
          <cell r="F2082">
            <v>1807119.52</v>
          </cell>
        </row>
        <row r="2083">
          <cell r="C2083" t="str">
            <v>Brantford Power Inc. Other Expenses 2017</v>
          </cell>
          <cell r="D2083" t="str">
            <v>Brantford Power Inc.</v>
          </cell>
          <cell r="E2083" t="str">
            <v>Other Expenses</v>
          </cell>
          <cell r="F2083">
            <v>0</v>
          </cell>
        </row>
        <row r="2084">
          <cell r="C2084" t="str">
            <v>Burlington Hydro Inc. Administrative and General Expenses 2017</v>
          </cell>
          <cell r="D2084" t="str">
            <v>Burlington Hydro Inc.</v>
          </cell>
          <cell r="E2084" t="str">
            <v>Administrative and General Expenses</v>
          </cell>
          <cell r="F2084">
            <v>6396792.3600000003</v>
          </cell>
        </row>
        <row r="2085">
          <cell r="C2085" t="str">
            <v>Burlington Hydro Inc. Administrative and General Expenses - Leap 2017</v>
          </cell>
          <cell r="D2085" t="str">
            <v>Burlington Hydro Inc.</v>
          </cell>
          <cell r="E2085" t="str">
            <v>Administrative and General Expenses - Leap</v>
          </cell>
          <cell r="F2085">
            <v>34603</v>
          </cell>
        </row>
        <row r="2086">
          <cell r="C2086" t="str">
            <v>Burlington Hydro Inc. Billing and Collecting 2017</v>
          </cell>
          <cell r="D2086" t="str">
            <v>Burlington Hydro Inc.</v>
          </cell>
          <cell r="E2086" t="str">
            <v>Billing and Collecting</v>
          </cell>
          <cell r="F2086">
            <v>2266275.42</v>
          </cell>
        </row>
        <row r="2087">
          <cell r="C2087" t="str">
            <v>Burlington Hydro Inc. Community Relations 2017</v>
          </cell>
          <cell r="D2087" t="str">
            <v>Burlington Hydro Inc.</v>
          </cell>
          <cell r="E2087" t="str">
            <v>Community Relations</v>
          </cell>
          <cell r="F2087">
            <v>54320.31</v>
          </cell>
        </row>
        <row r="2088">
          <cell r="C2088" t="str">
            <v>Burlington Hydro Inc. Distribution Expenses - Operation 2017</v>
          </cell>
          <cell r="D2088" t="str">
            <v>Burlington Hydro Inc.</v>
          </cell>
          <cell r="E2088" t="str">
            <v>Distribution Expenses - Operation</v>
          </cell>
          <cell r="F2088">
            <v>5138245.84</v>
          </cell>
        </row>
        <row r="2089">
          <cell r="C2089" t="str">
            <v>Burlington Hydro Inc. Distribution Expenses – Maintenance 2017</v>
          </cell>
          <cell r="D2089" t="str">
            <v>Burlington Hydro Inc.</v>
          </cell>
          <cell r="E2089" t="str">
            <v>Distribution Expenses – Maintenance</v>
          </cell>
          <cell r="F2089">
            <v>4198647.51</v>
          </cell>
        </row>
        <row r="2090">
          <cell r="C2090" t="str">
            <v>Burlington Hydro Inc. Other Expenses 2017</v>
          </cell>
          <cell r="D2090" t="str">
            <v>Burlington Hydro Inc.</v>
          </cell>
          <cell r="E2090" t="str">
            <v>Other Expenses</v>
          </cell>
          <cell r="F2090">
            <v>0</v>
          </cell>
        </row>
        <row r="2091">
          <cell r="C2091" t="str">
            <v>Canadian Niagara Power Inc. Administrative and General Expenses 2017</v>
          </cell>
          <cell r="D2091" t="str">
            <v>Canadian Niagara Power Inc.</v>
          </cell>
          <cell r="E2091" t="str">
            <v>Administrative and General Expenses</v>
          </cell>
          <cell r="F2091">
            <v>4081690.27</v>
          </cell>
        </row>
        <row r="2092">
          <cell r="C2092" t="str">
            <v>Canadian Niagara Power Inc. Administrative and General Expenses - Leap 2017</v>
          </cell>
          <cell r="D2092" t="str">
            <v>Canadian Niagara Power Inc.</v>
          </cell>
          <cell r="E2092" t="str">
            <v>Administrative and General Expenses - Leap</v>
          </cell>
          <cell r="F2092">
            <v>22759</v>
          </cell>
        </row>
        <row r="2093">
          <cell r="C2093" t="str">
            <v>Canadian Niagara Power Inc. Billing and Collecting 2017</v>
          </cell>
          <cell r="D2093" t="str">
            <v>Canadian Niagara Power Inc.</v>
          </cell>
          <cell r="E2093" t="str">
            <v>Billing and Collecting</v>
          </cell>
          <cell r="F2093">
            <v>1771185.62</v>
          </cell>
        </row>
        <row r="2094">
          <cell r="C2094" t="str">
            <v>Canadian Niagara Power Inc. Community Relations 2017</v>
          </cell>
          <cell r="D2094" t="str">
            <v>Canadian Niagara Power Inc.</v>
          </cell>
          <cell r="E2094" t="str">
            <v>Community Relations</v>
          </cell>
          <cell r="F2094">
            <v>19742.38</v>
          </cell>
        </row>
        <row r="2095">
          <cell r="C2095" t="str">
            <v>Canadian Niagara Power Inc. Distribution Expenses - Operation 2017</v>
          </cell>
          <cell r="D2095" t="str">
            <v>Canadian Niagara Power Inc.</v>
          </cell>
          <cell r="E2095" t="str">
            <v>Distribution Expenses - Operation</v>
          </cell>
          <cell r="F2095">
            <v>1693096.21</v>
          </cell>
        </row>
        <row r="2096">
          <cell r="C2096" t="str">
            <v>Canadian Niagara Power Inc. Distribution Expenses – Maintenance 2017</v>
          </cell>
          <cell r="D2096" t="str">
            <v>Canadian Niagara Power Inc.</v>
          </cell>
          <cell r="E2096" t="str">
            <v>Distribution Expenses – Maintenance</v>
          </cell>
          <cell r="F2096">
            <v>1902723.63</v>
          </cell>
        </row>
        <row r="2097">
          <cell r="C2097" t="str">
            <v>Canadian Niagara Power Inc. Other Expenses 2017</v>
          </cell>
          <cell r="D2097" t="str">
            <v>Canadian Niagara Power Inc.</v>
          </cell>
          <cell r="E2097" t="str">
            <v>Other Expenses</v>
          </cell>
          <cell r="F2097">
            <v>0</v>
          </cell>
        </row>
        <row r="2098">
          <cell r="C2098" t="str">
            <v>Centre Wellington Hydro Ltd. Administrative and General Expenses 2017</v>
          </cell>
          <cell r="D2098" t="str">
            <v>Centre Wellington Hydro Ltd.</v>
          </cell>
          <cell r="E2098" t="str">
            <v>Administrative and General Expenses</v>
          </cell>
          <cell r="F2098">
            <v>952808.07</v>
          </cell>
        </row>
        <row r="2099">
          <cell r="C2099" t="str">
            <v>Centre Wellington Hydro Ltd. Administrative and General Expenses - Leap 2017</v>
          </cell>
          <cell r="D2099" t="str">
            <v>Centre Wellington Hydro Ltd.</v>
          </cell>
          <cell r="E2099" t="str">
            <v>Administrative and General Expenses - Leap</v>
          </cell>
          <cell r="F2099">
            <v>3929.75</v>
          </cell>
        </row>
        <row r="2100">
          <cell r="C2100" t="str">
            <v>Centre Wellington Hydro Ltd. Billing and Collecting 2017</v>
          </cell>
          <cell r="D2100" t="str">
            <v>Centre Wellington Hydro Ltd.</v>
          </cell>
          <cell r="E2100" t="str">
            <v>Billing and Collecting</v>
          </cell>
          <cell r="F2100">
            <v>461688.47</v>
          </cell>
        </row>
        <row r="2101">
          <cell r="C2101" t="str">
            <v>Centre Wellington Hydro Ltd. Community Relations 2017</v>
          </cell>
          <cell r="D2101" t="str">
            <v>Centre Wellington Hydro Ltd.</v>
          </cell>
          <cell r="E2101" t="str">
            <v>Community Relations</v>
          </cell>
          <cell r="F2101">
            <v>51588.32</v>
          </cell>
        </row>
        <row r="2102">
          <cell r="C2102" t="str">
            <v>Centre Wellington Hydro Ltd. Distribution Expenses - Operation 2017</v>
          </cell>
          <cell r="D2102" t="str">
            <v>Centre Wellington Hydro Ltd.</v>
          </cell>
          <cell r="E2102" t="str">
            <v>Distribution Expenses - Operation</v>
          </cell>
          <cell r="F2102">
            <v>312568.32000000001</v>
          </cell>
        </row>
        <row r="2103">
          <cell r="C2103" t="str">
            <v>Centre Wellington Hydro Ltd. Distribution Expenses – Maintenance 2017</v>
          </cell>
          <cell r="D2103" t="str">
            <v>Centre Wellington Hydro Ltd.</v>
          </cell>
          <cell r="E2103" t="str">
            <v>Distribution Expenses – Maintenance</v>
          </cell>
          <cell r="F2103">
            <v>354386.46</v>
          </cell>
        </row>
        <row r="2104">
          <cell r="C2104" t="str">
            <v>Centre Wellington Hydro Ltd. Other Expenses 2017</v>
          </cell>
          <cell r="D2104" t="str">
            <v>Centre Wellington Hydro Ltd.</v>
          </cell>
          <cell r="E2104" t="str">
            <v>Other Expenses</v>
          </cell>
          <cell r="F2104">
            <v>0</v>
          </cell>
        </row>
        <row r="2105">
          <cell r="C2105" t="str">
            <v>Chapleau Public Utilities Corporation Administrative and General Expenses 2017</v>
          </cell>
          <cell r="D2105" t="str">
            <v>Chapleau Public Utilities Corporation</v>
          </cell>
          <cell r="E2105" t="str">
            <v>Administrative and General Expenses</v>
          </cell>
          <cell r="F2105">
            <v>384132.64</v>
          </cell>
        </row>
        <row r="2106">
          <cell r="C2106" t="str">
            <v>Chapleau Public Utilities Corporation Administrative and General Expenses - Leap 2017</v>
          </cell>
          <cell r="D2106" t="str">
            <v>Chapleau Public Utilities Corporation</v>
          </cell>
          <cell r="E2106" t="str">
            <v>Administrative and General Expenses - Leap</v>
          </cell>
          <cell r="F2106">
            <v>2000</v>
          </cell>
        </row>
        <row r="2107">
          <cell r="C2107" t="str">
            <v>Chapleau Public Utilities Corporation Billing and Collecting 2017</v>
          </cell>
          <cell r="D2107" t="str">
            <v>Chapleau Public Utilities Corporation</v>
          </cell>
          <cell r="E2107" t="str">
            <v>Billing and Collecting</v>
          </cell>
          <cell r="F2107">
            <v>121156.86</v>
          </cell>
        </row>
        <row r="2108">
          <cell r="C2108" t="str">
            <v>Chapleau Public Utilities Corporation Community Relations 2017</v>
          </cell>
          <cell r="D2108" t="str">
            <v>Chapleau Public Utilities Corporation</v>
          </cell>
          <cell r="E2108" t="str">
            <v>Community Relations</v>
          </cell>
          <cell r="F2108">
            <v>415</v>
          </cell>
        </row>
        <row r="2109">
          <cell r="C2109" t="str">
            <v>Chapleau Public Utilities Corporation Distribution Expenses - Operation 2017</v>
          </cell>
          <cell r="D2109" t="str">
            <v>Chapleau Public Utilities Corporation</v>
          </cell>
          <cell r="E2109" t="str">
            <v>Distribution Expenses - Operation</v>
          </cell>
          <cell r="F2109">
            <v>236332.09</v>
          </cell>
        </row>
        <row r="2110">
          <cell r="C2110" t="str">
            <v>Chapleau Public Utilities Corporation Distribution Expenses – Maintenance 2017</v>
          </cell>
          <cell r="D2110" t="str">
            <v>Chapleau Public Utilities Corporation</v>
          </cell>
          <cell r="E2110" t="str">
            <v>Distribution Expenses – Maintenance</v>
          </cell>
          <cell r="F2110">
            <v>0</v>
          </cell>
        </row>
        <row r="2111">
          <cell r="C2111" t="str">
            <v>Chapleau Public Utilities Corporation Other Expenses 2017</v>
          </cell>
          <cell r="D2111" t="str">
            <v>Chapleau Public Utilities Corporation</v>
          </cell>
          <cell r="E2111" t="str">
            <v>Other Expenses</v>
          </cell>
          <cell r="F2111">
            <v>0</v>
          </cell>
        </row>
        <row r="2112">
          <cell r="C2112" t="str">
            <v>Cooperative Hydro Embrun Inc. Administrative and General Expenses 2017</v>
          </cell>
          <cell r="D2112" t="str">
            <v>Cooperative Hydro Embrun Inc.</v>
          </cell>
          <cell r="E2112" t="str">
            <v>Administrative and General Expenses</v>
          </cell>
          <cell r="F2112">
            <v>332951.92</v>
          </cell>
        </row>
        <row r="2113">
          <cell r="C2113" t="str">
            <v>Cooperative Hydro Embrun Inc. Administrative and General Expenses - Leap 2017</v>
          </cell>
          <cell r="D2113" t="str">
            <v>Cooperative Hydro Embrun Inc.</v>
          </cell>
          <cell r="E2113" t="str">
            <v>Administrative and General Expenses - Leap</v>
          </cell>
          <cell r="F2113">
            <v>2000</v>
          </cell>
        </row>
        <row r="2114">
          <cell r="C2114" t="str">
            <v>Cooperative Hydro Embrun Inc. Billing and Collecting 2017</v>
          </cell>
          <cell r="D2114" t="str">
            <v>Cooperative Hydro Embrun Inc.</v>
          </cell>
          <cell r="E2114" t="str">
            <v>Billing and Collecting</v>
          </cell>
          <cell r="F2114">
            <v>177779.02</v>
          </cell>
        </row>
        <row r="2115">
          <cell r="C2115" t="str">
            <v>Cooperative Hydro Embrun Inc. Community Relations 2017</v>
          </cell>
          <cell r="D2115" t="str">
            <v>Cooperative Hydro Embrun Inc.</v>
          </cell>
          <cell r="E2115" t="str">
            <v>Community Relations</v>
          </cell>
          <cell r="F2115">
            <v>7862.84</v>
          </cell>
        </row>
        <row r="2116">
          <cell r="C2116" t="str">
            <v>Cooperative Hydro Embrun Inc. Distribution Expenses - Operation 2017</v>
          </cell>
          <cell r="D2116" t="str">
            <v>Cooperative Hydro Embrun Inc.</v>
          </cell>
          <cell r="E2116" t="str">
            <v>Distribution Expenses - Operation</v>
          </cell>
          <cell r="F2116">
            <v>34208.83</v>
          </cell>
        </row>
        <row r="2117">
          <cell r="C2117" t="str">
            <v>Cooperative Hydro Embrun Inc. Distribution Expenses – Maintenance 2017</v>
          </cell>
          <cell r="D2117" t="str">
            <v>Cooperative Hydro Embrun Inc.</v>
          </cell>
          <cell r="E2117" t="str">
            <v>Distribution Expenses – Maintenance</v>
          </cell>
          <cell r="F2117">
            <v>46222.76</v>
          </cell>
        </row>
        <row r="2118">
          <cell r="C2118" t="str">
            <v>Cooperative Hydro Embrun Inc. Other Expenses 2017</v>
          </cell>
          <cell r="D2118" t="str">
            <v>Cooperative Hydro Embrun Inc.</v>
          </cell>
          <cell r="E2118" t="str">
            <v>Other Expenses</v>
          </cell>
          <cell r="F2118">
            <v>0</v>
          </cell>
        </row>
        <row r="2119">
          <cell r="C2119" t="str">
            <v>E.L.K. Energy Inc. Administrative and General Expenses 2017</v>
          </cell>
          <cell r="D2119" t="str">
            <v>E.L.K. Energy Inc.</v>
          </cell>
          <cell r="E2119" t="str">
            <v>Administrative and General Expenses</v>
          </cell>
          <cell r="F2119">
            <v>996936.22</v>
          </cell>
        </row>
        <row r="2120">
          <cell r="C2120" t="str">
            <v>E.L.K. Energy Inc. Administrative and General Expenses - Leap 2017</v>
          </cell>
          <cell r="D2120" t="str">
            <v>E.L.K. Energy Inc.</v>
          </cell>
          <cell r="E2120" t="str">
            <v>Administrative and General Expenses - Leap</v>
          </cell>
          <cell r="F2120">
            <v>5179</v>
          </cell>
        </row>
        <row r="2121">
          <cell r="C2121" t="str">
            <v>E.L.K. Energy Inc. Billing and Collecting 2017</v>
          </cell>
          <cell r="D2121" t="str">
            <v>E.L.K. Energy Inc.</v>
          </cell>
          <cell r="E2121" t="str">
            <v>Billing and Collecting</v>
          </cell>
          <cell r="F2121">
            <v>605235.88</v>
          </cell>
        </row>
        <row r="2122">
          <cell r="C2122" t="str">
            <v>E.L.K. Energy Inc. Community Relations 2017</v>
          </cell>
          <cell r="D2122" t="str">
            <v>E.L.K. Energy Inc.</v>
          </cell>
          <cell r="E2122" t="str">
            <v>Community Relations</v>
          </cell>
          <cell r="F2122">
            <v>7584.86</v>
          </cell>
        </row>
        <row r="2123">
          <cell r="C2123" t="str">
            <v>E.L.K. Energy Inc. Distribution Expenses - Operation 2017</v>
          </cell>
          <cell r="D2123" t="str">
            <v>E.L.K. Energy Inc.</v>
          </cell>
          <cell r="E2123" t="str">
            <v>Distribution Expenses - Operation</v>
          </cell>
          <cell r="F2123">
            <v>284288.67</v>
          </cell>
        </row>
        <row r="2124">
          <cell r="C2124" t="str">
            <v>E.L.K. Energy Inc. Distribution Expenses – Maintenance 2017</v>
          </cell>
          <cell r="D2124" t="str">
            <v>E.L.K. Energy Inc.</v>
          </cell>
          <cell r="E2124" t="str">
            <v>Distribution Expenses – Maintenance</v>
          </cell>
          <cell r="F2124">
            <v>647045.43999999994</v>
          </cell>
        </row>
        <row r="2125">
          <cell r="C2125" t="str">
            <v>E.L.K. Energy Inc. Other Expenses 2017</v>
          </cell>
          <cell r="D2125" t="str">
            <v>E.L.K. Energy Inc.</v>
          </cell>
          <cell r="E2125" t="str">
            <v>Other Expenses</v>
          </cell>
          <cell r="F2125">
            <v>0</v>
          </cell>
        </row>
        <row r="2126">
          <cell r="C2126" t="str">
            <v>ENWIN Utilities Ltd. Administrative and General Expenses 2017</v>
          </cell>
          <cell r="D2126" t="str">
            <v>ENWIN Utilities Ltd.</v>
          </cell>
          <cell r="E2126" t="str">
            <v>Administrative and General Expenses</v>
          </cell>
          <cell r="F2126">
            <v>20088519.752928901</v>
          </cell>
        </row>
        <row r="2127">
          <cell r="C2127" t="str">
            <v>ENWIN Utilities Ltd. Administrative and General Expenses - Leap 2017</v>
          </cell>
          <cell r="D2127" t="str">
            <v>ENWIN Utilities Ltd.</v>
          </cell>
          <cell r="E2127" t="str">
            <v>Administrative and General Expenses - Leap</v>
          </cell>
          <cell r="F2127">
            <v>56760</v>
          </cell>
        </row>
        <row r="2128">
          <cell r="C2128" t="str">
            <v>ENWIN Utilities Ltd. Billing and Collecting 2017</v>
          </cell>
          <cell r="D2128" t="str">
            <v>ENWIN Utilities Ltd.</v>
          </cell>
          <cell r="E2128" t="str">
            <v>Billing and Collecting</v>
          </cell>
          <cell r="F2128">
            <v>1618089.48</v>
          </cell>
        </row>
        <row r="2129">
          <cell r="C2129" t="str">
            <v>ENWIN Utilities Ltd. Community Relations 2017</v>
          </cell>
          <cell r="D2129" t="str">
            <v>ENWIN Utilities Ltd.</v>
          </cell>
          <cell r="E2129" t="str">
            <v>Community Relations</v>
          </cell>
          <cell r="F2129">
            <v>55286.49</v>
          </cell>
        </row>
        <row r="2130">
          <cell r="C2130" t="str">
            <v>ENWIN Utilities Ltd. Distribution Expenses - Operation 2017</v>
          </cell>
          <cell r="D2130" t="str">
            <v>ENWIN Utilities Ltd.</v>
          </cell>
          <cell r="E2130" t="str">
            <v>Distribution Expenses - Operation</v>
          </cell>
          <cell r="F2130">
            <v>2445426.04</v>
          </cell>
        </row>
        <row r="2131">
          <cell r="C2131" t="str">
            <v>ENWIN Utilities Ltd. Distribution Expenses – Maintenance 2017</v>
          </cell>
          <cell r="D2131" t="str">
            <v>ENWIN Utilities Ltd.</v>
          </cell>
          <cell r="E2131" t="str">
            <v>Distribution Expenses – Maintenance</v>
          </cell>
          <cell r="F2131">
            <v>2028985.21</v>
          </cell>
        </row>
        <row r="2132">
          <cell r="C2132" t="str">
            <v>ENWIN Utilities Ltd. Other Expenses 2017</v>
          </cell>
          <cell r="D2132" t="str">
            <v>ENWIN Utilities Ltd.</v>
          </cell>
          <cell r="E2132" t="str">
            <v>Other Expenses</v>
          </cell>
          <cell r="F2132">
            <v>0</v>
          </cell>
        </row>
        <row r="2133">
          <cell r="C2133" t="str">
            <v>EPCOR Electricity Distribution Ontario Inc. Administrative and General Expenses 2017</v>
          </cell>
          <cell r="D2133" t="str">
            <v>EPCOR Electricity Distribution Ontario Inc.</v>
          </cell>
          <cell r="E2133" t="str">
            <v>Administrative and General Expenses</v>
          </cell>
          <cell r="F2133">
            <v>1377159.21</v>
          </cell>
        </row>
        <row r="2134">
          <cell r="C2134" t="str">
            <v>EPCOR Electricity Distribution Ontario Inc. Administrative and General Expenses - Leap 2017</v>
          </cell>
          <cell r="D2134" t="str">
            <v>EPCOR Electricity Distribution Ontario Inc.</v>
          </cell>
          <cell r="E2134" t="str">
            <v>Administrative and General Expenses - Leap</v>
          </cell>
          <cell r="F2134">
            <v>8883.48</v>
          </cell>
        </row>
        <row r="2135">
          <cell r="C2135" t="str">
            <v>EPCOR Electricity Distribution Ontario Inc. Billing and Collecting 2017</v>
          </cell>
          <cell r="D2135" t="str">
            <v>EPCOR Electricity Distribution Ontario Inc.</v>
          </cell>
          <cell r="E2135" t="str">
            <v>Billing and Collecting</v>
          </cell>
          <cell r="F2135">
            <v>892173.13</v>
          </cell>
        </row>
        <row r="2136">
          <cell r="C2136" t="str">
            <v>EPCOR Electricity Distribution Ontario Inc. Community Relations 2017</v>
          </cell>
          <cell r="D2136" t="str">
            <v>EPCOR Electricity Distribution Ontario Inc.</v>
          </cell>
          <cell r="E2136" t="str">
            <v>Community Relations</v>
          </cell>
          <cell r="F2136">
            <v>158939.29999999999</v>
          </cell>
        </row>
        <row r="2137">
          <cell r="C2137" t="str">
            <v>EPCOR Electricity Distribution Ontario Inc. Distribution Expenses - Operation 2017</v>
          </cell>
          <cell r="D2137" t="str">
            <v>EPCOR Electricity Distribution Ontario Inc.</v>
          </cell>
          <cell r="E2137" t="str">
            <v>Distribution Expenses - Operation</v>
          </cell>
          <cell r="F2137">
            <v>754395.57</v>
          </cell>
        </row>
        <row r="2138">
          <cell r="C2138" t="str">
            <v>EPCOR Electricity Distribution Ontario Inc. Distribution Expenses – Maintenance 2017</v>
          </cell>
          <cell r="D2138" t="str">
            <v>EPCOR Electricity Distribution Ontario Inc.</v>
          </cell>
          <cell r="E2138" t="str">
            <v>Distribution Expenses – Maintenance</v>
          </cell>
          <cell r="F2138">
            <v>1727735.57</v>
          </cell>
        </row>
        <row r="2139">
          <cell r="C2139" t="str">
            <v>EPCOR Electricity Distribution Ontario Inc. Other Expenses 2017</v>
          </cell>
          <cell r="D2139" t="str">
            <v>EPCOR Electricity Distribution Ontario Inc.</v>
          </cell>
          <cell r="E2139" t="str">
            <v>Other Expenses</v>
          </cell>
          <cell r="F2139">
            <v>0</v>
          </cell>
        </row>
        <row r="2140">
          <cell r="C2140" t="str">
            <v>ERTH Power Corporation Administrative and General Expenses 2017</v>
          </cell>
          <cell r="D2140" t="str">
            <v>ERTH Power Corporation</v>
          </cell>
          <cell r="E2140" t="str">
            <v>Administrative and General Expenses</v>
          </cell>
          <cell r="F2140">
            <v>4648928.45</v>
          </cell>
        </row>
        <row r="2141">
          <cell r="C2141" t="str">
            <v>ERTH Power Corporation Administrative and General Expenses - Leap 2017</v>
          </cell>
          <cell r="D2141" t="str">
            <v>ERTH Power Corporation</v>
          </cell>
          <cell r="E2141" t="str">
            <v>Administrative and General Expenses - Leap</v>
          </cell>
          <cell r="F2141">
            <v>11825</v>
          </cell>
        </row>
        <row r="2142">
          <cell r="C2142" t="str">
            <v>ERTH Power Corporation Billing and Collecting 2017</v>
          </cell>
          <cell r="D2142" t="str">
            <v>ERTH Power Corporation</v>
          </cell>
          <cell r="E2142" t="str">
            <v>Billing and Collecting</v>
          </cell>
          <cell r="F2142">
            <v>981647.08</v>
          </cell>
        </row>
        <row r="2143">
          <cell r="C2143" t="str">
            <v>ERTH Power Corporation Community Relations 2017</v>
          </cell>
          <cell r="D2143" t="str">
            <v>ERTH Power Corporation</v>
          </cell>
          <cell r="E2143" t="str">
            <v>Community Relations</v>
          </cell>
          <cell r="F2143">
            <v>39424.65</v>
          </cell>
        </row>
        <row r="2144">
          <cell r="C2144" t="str">
            <v>ERTH Power Corporation Distribution Expenses - Operation 2017</v>
          </cell>
          <cell r="D2144" t="str">
            <v>ERTH Power Corporation</v>
          </cell>
          <cell r="E2144" t="str">
            <v>Distribution Expenses - Operation</v>
          </cell>
          <cell r="F2144">
            <v>91573.77</v>
          </cell>
        </row>
        <row r="2145">
          <cell r="C2145" t="str">
            <v>ERTH Power Corporation Distribution Expenses – Maintenance 2017</v>
          </cell>
          <cell r="D2145" t="str">
            <v>ERTH Power Corporation</v>
          </cell>
          <cell r="E2145" t="str">
            <v>Distribution Expenses – Maintenance</v>
          </cell>
          <cell r="F2145">
            <v>286801.81</v>
          </cell>
        </row>
        <row r="2146">
          <cell r="C2146" t="str">
            <v>ERTH Power Corporation Other Expenses 2017</v>
          </cell>
          <cell r="D2146" t="str">
            <v>ERTH Power Corporation</v>
          </cell>
          <cell r="E2146" t="str">
            <v>Other Expenses</v>
          </cell>
          <cell r="F2146">
            <v>0</v>
          </cell>
        </row>
        <row r="2147">
          <cell r="C2147" t="str">
            <v>Energy Plus Inc. Administrative and General Expenses 2017</v>
          </cell>
          <cell r="D2147" t="str">
            <v>Energy Plus Inc.</v>
          </cell>
          <cell r="E2147" t="str">
            <v>Administrative and General Expenses</v>
          </cell>
          <cell r="F2147">
            <v>7905339.5300000003</v>
          </cell>
        </row>
        <row r="2148">
          <cell r="C2148" t="str">
            <v>Energy Plus Inc. Administrative and General Expenses - Leap 2017</v>
          </cell>
          <cell r="D2148" t="str">
            <v>Energy Plus Inc.</v>
          </cell>
          <cell r="E2148" t="str">
            <v>Administrative and General Expenses - Leap</v>
          </cell>
          <cell r="F2148">
            <v>39509</v>
          </cell>
        </row>
        <row r="2149">
          <cell r="C2149" t="str">
            <v>Energy Plus Inc. Billing and Collecting 2017</v>
          </cell>
          <cell r="D2149" t="str">
            <v>Energy Plus Inc.</v>
          </cell>
          <cell r="E2149" t="str">
            <v>Billing and Collecting</v>
          </cell>
          <cell r="F2149">
            <v>3548298.11</v>
          </cell>
        </row>
        <row r="2150">
          <cell r="C2150" t="str">
            <v>Energy Plus Inc. Community Relations 2017</v>
          </cell>
          <cell r="D2150" t="str">
            <v>Energy Plus Inc.</v>
          </cell>
          <cell r="E2150" t="str">
            <v>Community Relations</v>
          </cell>
          <cell r="F2150">
            <v>97838.54</v>
          </cell>
        </row>
        <row r="2151">
          <cell r="C2151" t="str">
            <v>Energy Plus Inc. Distribution Expenses - Operation 2017</v>
          </cell>
          <cell r="D2151" t="str">
            <v>Energy Plus Inc.</v>
          </cell>
          <cell r="E2151" t="str">
            <v>Distribution Expenses - Operation</v>
          </cell>
          <cell r="F2151">
            <v>2934425.04</v>
          </cell>
        </row>
        <row r="2152">
          <cell r="C2152" t="str">
            <v>Energy Plus Inc. Distribution Expenses – Maintenance 2017</v>
          </cell>
          <cell r="D2152" t="str">
            <v>Energy Plus Inc.</v>
          </cell>
          <cell r="E2152" t="str">
            <v>Distribution Expenses – Maintenance</v>
          </cell>
          <cell r="F2152">
            <v>2671173.33</v>
          </cell>
        </row>
        <row r="2153">
          <cell r="C2153" t="str">
            <v>Energy Plus Inc. Other Expenses 2017</v>
          </cell>
          <cell r="D2153" t="str">
            <v>Energy Plus Inc.</v>
          </cell>
          <cell r="E2153" t="str">
            <v>Other Expenses</v>
          </cell>
          <cell r="F2153">
            <v>0</v>
          </cell>
        </row>
        <row r="2154">
          <cell r="C2154" t="str">
            <v>Enersource Hydro Mississauga Inc. Administrative and General Expenses 2017</v>
          </cell>
          <cell r="D2154" t="str">
            <v>Enersource Hydro Mississauga Inc.</v>
          </cell>
          <cell r="E2154" t="str">
            <v>Administrative and General Expenses</v>
          </cell>
          <cell r="F2154">
            <v>29116434.920000002</v>
          </cell>
        </row>
        <row r="2155">
          <cell r="C2155" t="str">
            <v>Enersource Hydro Mississauga Inc. Administrative and General Expenses - Leap 2017</v>
          </cell>
          <cell r="D2155" t="str">
            <v>Enersource Hydro Mississauga Inc.</v>
          </cell>
          <cell r="E2155" t="str">
            <v>Administrative and General Expenses - Leap</v>
          </cell>
          <cell r="F2155">
            <v>150000.01999999999</v>
          </cell>
        </row>
        <row r="2156">
          <cell r="C2156" t="str">
            <v>Enersource Hydro Mississauga Inc. Billing and Collecting 2017</v>
          </cell>
          <cell r="D2156" t="str">
            <v>Enersource Hydro Mississauga Inc.</v>
          </cell>
          <cell r="E2156" t="str">
            <v>Billing and Collecting</v>
          </cell>
          <cell r="F2156">
            <v>8036979.2300000004</v>
          </cell>
        </row>
        <row r="2157">
          <cell r="C2157" t="str">
            <v>Enersource Hydro Mississauga Inc. Community Relations 2017</v>
          </cell>
          <cell r="D2157" t="str">
            <v>Enersource Hydro Mississauga Inc.</v>
          </cell>
          <cell r="E2157" t="str">
            <v>Community Relations</v>
          </cell>
          <cell r="F2157">
            <v>0</v>
          </cell>
        </row>
        <row r="2158">
          <cell r="C2158" t="str">
            <v>Enersource Hydro Mississauga Inc. Distribution Expenses - Operation 2017</v>
          </cell>
          <cell r="D2158" t="str">
            <v>Enersource Hydro Mississauga Inc.</v>
          </cell>
          <cell r="E2158" t="str">
            <v>Distribution Expenses - Operation</v>
          </cell>
          <cell r="F2158">
            <v>12376304</v>
          </cell>
        </row>
        <row r="2159">
          <cell r="C2159" t="str">
            <v>Enersource Hydro Mississauga Inc. Distribution Expenses – Maintenance 2017</v>
          </cell>
          <cell r="D2159" t="str">
            <v>Enersource Hydro Mississauga Inc.</v>
          </cell>
          <cell r="E2159" t="str">
            <v>Distribution Expenses – Maintenance</v>
          </cell>
          <cell r="F2159">
            <v>12057110.91</v>
          </cell>
        </row>
        <row r="2160">
          <cell r="C2160" t="str">
            <v>Enersource Hydro Mississauga Inc. Other Expenses 2017</v>
          </cell>
          <cell r="D2160" t="str">
            <v>Enersource Hydro Mississauga Inc.</v>
          </cell>
          <cell r="E2160" t="str">
            <v>Other Expenses</v>
          </cell>
          <cell r="F2160">
            <v>0</v>
          </cell>
        </row>
        <row r="2161">
          <cell r="C2161" t="str">
            <v>Entegrus Powerlines Inc. Administrative and General Expenses 2017</v>
          </cell>
          <cell r="D2161" t="str">
            <v>Entegrus Powerlines Inc.</v>
          </cell>
          <cell r="E2161" t="str">
            <v>Administrative and General Expenses</v>
          </cell>
          <cell r="F2161">
            <v>3916863.38</v>
          </cell>
        </row>
        <row r="2162">
          <cell r="C2162" t="str">
            <v>Entegrus Powerlines Inc. Administrative and General Expenses - Leap 2017</v>
          </cell>
          <cell r="D2162" t="str">
            <v>Entegrus Powerlines Inc.</v>
          </cell>
          <cell r="E2162" t="str">
            <v>Administrative and General Expenses - Leap</v>
          </cell>
          <cell r="F2162">
            <v>23053.9</v>
          </cell>
        </row>
        <row r="2163">
          <cell r="C2163" t="str">
            <v>Entegrus Powerlines Inc. Billing and Collecting 2017</v>
          </cell>
          <cell r="D2163" t="str">
            <v>Entegrus Powerlines Inc.</v>
          </cell>
          <cell r="E2163" t="str">
            <v>Billing and Collecting</v>
          </cell>
          <cell r="F2163">
            <v>2495480.2000000002</v>
          </cell>
        </row>
        <row r="2164">
          <cell r="C2164" t="str">
            <v>Entegrus Powerlines Inc. Community Relations 2017</v>
          </cell>
          <cell r="D2164" t="str">
            <v>Entegrus Powerlines Inc.</v>
          </cell>
          <cell r="E2164" t="str">
            <v>Community Relations</v>
          </cell>
          <cell r="F2164">
            <v>30398.43</v>
          </cell>
        </row>
        <row r="2165">
          <cell r="C2165" t="str">
            <v>Entegrus Powerlines Inc. Distribution Expenses - Operation 2017</v>
          </cell>
          <cell r="D2165" t="str">
            <v>Entegrus Powerlines Inc.</v>
          </cell>
          <cell r="E2165" t="str">
            <v>Distribution Expenses - Operation</v>
          </cell>
          <cell r="F2165">
            <v>1281676.1200000001</v>
          </cell>
        </row>
        <row r="2166">
          <cell r="C2166" t="str">
            <v>Entegrus Powerlines Inc. Distribution Expenses – Maintenance 2017</v>
          </cell>
          <cell r="D2166" t="str">
            <v>Entegrus Powerlines Inc.</v>
          </cell>
          <cell r="E2166" t="str">
            <v>Distribution Expenses – Maintenance</v>
          </cell>
          <cell r="F2166">
            <v>1747848.34</v>
          </cell>
        </row>
        <row r="2167">
          <cell r="C2167" t="str">
            <v>Entegrus Powerlines Inc. Other Expenses 2017</v>
          </cell>
          <cell r="D2167" t="str">
            <v>Entegrus Powerlines Inc.</v>
          </cell>
          <cell r="E2167" t="str">
            <v>Other Expenses</v>
          </cell>
          <cell r="F2167">
            <v>0</v>
          </cell>
        </row>
        <row r="2168">
          <cell r="C2168" t="str">
            <v>Espanola Regional Hydro Distribution Corporation Administrative and General Expenses 2017</v>
          </cell>
          <cell r="D2168" t="str">
            <v>Espanola Regional Hydro Distribution Corporation</v>
          </cell>
          <cell r="E2168" t="str">
            <v>Administrative and General Expenses</v>
          </cell>
          <cell r="F2168">
            <v>349129.31</v>
          </cell>
        </row>
        <row r="2169">
          <cell r="C2169" t="str">
            <v>Espanola Regional Hydro Distribution Corporation Administrative and General Expenses - Leap 2017</v>
          </cell>
          <cell r="D2169" t="str">
            <v>Espanola Regional Hydro Distribution Corporation</v>
          </cell>
          <cell r="E2169" t="str">
            <v>Administrative and General Expenses - Leap</v>
          </cell>
          <cell r="F2169">
            <v>2265</v>
          </cell>
        </row>
        <row r="2170">
          <cell r="C2170" t="str">
            <v>Espanola Regional Hydro Distribution Corporation Billing and Collecting 2017</v>
          </cell>
          <cell r="D2170" t="str">
            <v>Espanola Regional Hydro Distribution Corporation</v>
          </cell>
          <cell r="E2170" t="str">
            <v>Billing and Collecting</v>
          </cell>
          <cell r="F2170">
            <v>388104.35</v>
          </cell>
        </row>
        <row r="2171">
          <cell r="C2171" t="str">
            <v>Espanola Regional Hydro Distribution Corporation Community Relations 2017</v>
          </cell>
          <cell r="D2171" t="str">
            <v>Espanola Regional Hydro Distribution Corporation</v>
          </cell>
          <cell r="E2171" t="str">
            <v>Community Relations</v>
          </cell>
          <cell r="F2171">
            <v>0</v>
          </cell>
        </row>
        <row r="2172">
          <cell r="C2172" t="str">
            <v>Espanola Regional Hydro Distribution Corporation Distribution Expenses - Operation 2017</v>
          </cell>
          <cell r="D2172" t="str">
            <v>Espanola Regional Hydro Distribution Corporation</v>
          </cell>
          <cell r="E2172" t="str">
            <v>Distribution Expenses - Operation</v>
          </cell>
          <cell r="F2172">
            <v>293867.49</v>
          </cell>
        </row>
        <row r="2173">
          <cell r="C2173" t="str">
            <v>Espanola Regional Hydro Distribution Corporation Distribution Expenses – Maintenance 2017</v>
          </cell>
          <cell r="D2173" t="str">
            <v>Espanola Regional Hydro Distribution Corporation</v>
          </cell>
          <cell r="E2173" t="str">
            <v>Distribution Expenses – Maintenance</v>
          </cell>
          <cell r="F2173">
            <v>353215.14</v>
          </cell>
        </row>
        <row r="2174">
          <cell r="C2174" t="str">
            <v>Espanola Regional Hydro Distribution Corporation Other Expenses 2017</v>
          </cell>
          <cell r="D2174" t="str">
            <v>Espanola Regional Hydro Distribution Corporation</v>
          </cell>
          <cell r="E2174" t="str">
            <v>Other Expenses</v>
          </cell>
          <cell r="F2174">
            <v>0</v>
          </cell>
        </row>
        <row r="2175">
          <cell r="C2175" t="str">
            <v>Essex Powerlines Corporation Administrative and General Expenses 2017</v>
          </cell>
          <cell r="D2175" t="str">
            <v>Essex Powerlines Corporation</v>
          </cell>
          <cell r="E2175" t="str">
            <v>Administrative and General Expenses</v>
          </cell>
          <cell r="F2175">
            <v>3123468.64</v>
          </cell>
        </row>
        <row r="2176">
          <cell r="C2176" t="str">
            <v>Essex Powerlines Corporation Administrative and General Expenses - Leap 2017</v>
          </cell>
          <cell r="D2176" t="str">
            <v>Essex Powerlines Corporation</v>
          </cell>
          <cell r="E2176" t="str">
            <v>Administrative and General Expenses - Leap</v>
          </cell>
          <cell r="F2176">
            <v>13426.78</v>
          </cell>
        </row>
        <row r="2177">
          <cell r="C2177" t="str">
            <v>Essex Powerlines Corporation Billing and Collecting 2017</v>
          </cell>
          <cell r="D2177" t="str">
            <v>Essex Powerlines Corporation</v>
          </cell>
          <cell r="E2177" t="str">
            <v>Billing and Collecting</v>
          </cell>
          <cell r="F2177">
            <v>1348249.06</v>
          </cell>
        </row>
        <row r="2178">
          <cell r="C2178" t="str">
            <v>Essex Powerlines Corporation Community Relations 2017</v>
          </cell>
          <cell r="D2178" t="str">
            <v>Essex Powerlines Corporation</v>
          </cell>
          <cell r="E2178" t="str">
            <v>Community Relations</v>
          </cell>
          <cell r="F2178">
            <v>6482.32</v>
          </cell>
        </row>
        <row r="2179">
          <cell r="C2179" t="str">
            <v>Essex Powerlines Corporation Distribution Expenses - Operation 2017</v>
          </cell>
          <cell r="D2179" t="str">
            <v>Essex Powerlines Corporation</v>
          </cell>
          <cell r="E2179" t="str">
            <v>Distribution Expenses - Operation</v>
          </cell>
          <cell r="F2179">
            <v>1050289.2850800001</v>
          </cell>
        </row>
        <row r="2180">
          <cell r="C2180" t="str">
            <v>Essex Powerlines Corporation Distribution Expenses – Maintenance 2017</v>
          </cell>
          <cell r="D2180" t="str">
            <v>Essex Powerlines Corporation</v>
          </cell>
          <cell r="E2180" t="str">
            <v>Distribution Expenses – Maintenance</v>
          </cell>
          <cell r="F2180">
            <v>1439706.76832</v>
          </cell>
        </row>
        <row r="2181">
          <cell r="C2181" t="str">
            <v>Essex Powerlines Corporation Other Expenses 2017</v>
          </cell>
          <cell r="D2181" t="str">
            <v>Essex Powerlines Corporation</v>
          </cell>
          <cell r="E2181" t="str">
            <v>Other Expenses</v>
          </cell>
          <cell r="F2181">
            <v>0</v>
          </cell>
        </row>
        <row r="2182">
          <cell r="C2182" t="str">
            <v>Festival Hydro Inc. Administrative and General Expenses 2017</v>
          </cell>
          <cell r="D2182" t="str">
            <v>Festival Hydro Inc.</v>
          </cell>
          <cell r="E2182" t="str">
            <v>Administrative and General Expenses</v>
          </cell>
          <cell r="F2182">
            <v>2234178.15</v>
          </cell>
        </row>
        <row r="2183">
          <cell r="C2183" t="str">
            <v>Festival Hydro Inc. Administrative and General Expenses - Leap 2017</v>
          </cell>
          <cell r="D2183" t="str">
            <v>Festival Hydro Inc.</v>
          </cell>
          <cell r="E2183" t="str">
            <v>Administrative and General Expenses - Leap</v>
          </cell>
          <cell r="F2183">
            <v>13199.96</v>
          </cell>
        </row>
        <row r="2184">
          <cell r="C2184" t="str">
            <v>Festival Hydro Inc. Billing and Collecting 2017</v>
          </cell>
          <cell r="D2184" t="str">
            <v>Festival Hydro Inc.</v>
          </cell>
          <cell r="E2184" t="str">
            <v>Billing and Collecting</v>
          </cell>
          <cell r="F2184">
            <v>1295738.71</v>
          </cell>
        </row>
        <row r="2185">
          <cell r="C2185" t="str">
            <v>Festival Hydro Inc. Community Relations 2017</v>
          </cell>
          <cell r="D2185" t="str">
            <v>Festival Hydro Inc.</v>
          </cell>
          <cell r="E2185" t="str">
            <v>Community Relations</v>
          </cell>
          <cell r="F2185">
            <v>9900.0300000000007</v>
          </cell>
        </row>
        <row r="2186">
          <cell r="C2186" t="str">
            <v>Festival Hydro Inc. Distribution Expenses - Operation 2017</v>
          </cell>
          <cell r="D2186" t="str">
            <v>Festival Hydro Inc.</v>
          </cell>
          <cell r="E2186" t="str">
            <v>Distribution Expenses - Operation</v>
          </cell>
          <cell r="F2186">
            <v>904318.26</v>
          </cell>
        </row>
        <row r="2187">
          <cell r="C2187" t="str">
            <v>Festival Hydro Inc. Distribution Expenses – Maintenance 2017</v>
          </cell>
          <cell r="D2187" t="str">
            <v>Festival Hydro Inc.</v>
          </cell>
          <cell r="E2187" t="str">
            <v>Distribution Expenses – Maintenance</v>
          </cell>
          <cell r="F2187">
            <v>1228752.21</v>
          </cell>
        </row>
        <row r="2188">
          <cell r="C2188" t="str">
            <v>Festival Hydro Inc. Other Expenses 2017</v>
          </cell>
          <cell r="D2188" t="str">
            <v>Festival Hydro Inc.</v>
          </cell>
          <cell r="E2188" t="str">
            <v>Other Expenses</v>
          </cell>
          <cell r="F2188">
            <v>0</v>
          </cell>
        </row>
        <row r="2189">
          <cell r="C2189" t="str">
            <v>Fort Frances Power Corporation Administrative and General Expenses 2017</v>
          </cell>
          <cell r="D2189" t="str">
            <v>Fort Frances Power Corporation</v>
          </cell>
          <cell r="E2189" t="str">
            <v>Administrative and General Expenses</v>
          </cell>
          <cell r="F2189">
            <v>568167.82999999996</v>
          </cell>
        </row>
        <row r="2190">
          <cell r="C2190" t="str">
            <v>Fort Frances Power Corporation Administrative and General Expenses - Leap 2017</v>
          </cell>
          <cell r="D2190" t="str">
            <v>Fort Frances Power Corporation</v>
          </cell>
          <cell r="E2190" t="str">
            <v>Administrative and General Expenses - Leap</v>
          </cell>
          <cell r="F2190">
            <v>2000</v>
          </cell>
        </row>
        <row r="2191">
          <cell r="C2191" t="str">
            <v>Fort Frances Power Corporation Billing and Collecting 2017</v>
          </cell>
          <cell r="D2191" t="str">
            <v>Fort Frances Power Corporation</v>
          </cell>
          <cell r="E2191" t="str">
            <v>Billing and Collecting</v>
          </cell>
          <cell r="F2191">
            <v>278764.26</v>
          </cell>
        </row>
        <row r="2192">
          <cell r="C2192" t="str">
            <v>Fort Frances Power Corporation Community Relations 2017</v>
          </cell>
          <cell r="D2192" t="str">
            <v>Fort Frances Power Corporation</v>
          </cell>
          <cell r="E2192" t="str">
            <v>Community Relations</v>
          </cell>
          <cell r="F2192">
            <v>63864.82</v>
          </cell>
        </row>
        <row r="2193">
          <cell r="C2193" t="str">
            <v>Fort Frances Power Corporation Distribution Expenses - Operation 2017</v>
          </cell>
          <cell r="D2193" t="str">
            <v>Fort Frances Power Corporation</v>
          </cell>
          <cell r="E2193" t="str">
            <v>Distribution Expenses - Operation</v>
          </cell>
          <cell r="F2193">
            <v>514921.84</v>
          </cell>
        </row>
        <row r="2194">
          <cell r="C2194" t="str">
            <v>Fort Frances Power Corporation Distribution Expenses – Maintenance 2017</v>
          </cell>
          <cell r="D2194" t="str">
            <v>Fort Frances Power Corporation</v>
          </cell>
          <cell r="E2194" t="str">
            <v>Distribution Expenses – Maintenance</v>
          </cell>
          <cell r="F2194">
            <v>307190.98</v>
          </cell>
        </row>
        <row r="2195">
          <cell r="C2195" t="str">
            <v>Fort Frances Power Corporation Other Expenses 2017</v>
          </cell>
          <cell r="D2195" t="str">
            <v>Fort Frances Power Corporation</v>
          </cell>
          <cell r="E2195" t="str">
            <v>Other Expenses</v>
          </cell>
          <cell r="F2195">
            <v>0</v>
          </cell>
        </row>
        <row r="2196">
          <cell r="C2196" t="str">
            <v>Greater Sudbury Hydro Inc. Administrative and General Expenses 2017</v>
          </cell>
          <cell r="D2196" t="str">
            <v>Greater Sudbury Hydro Inc.</v>
          </cell>
          <cell r="E2196" t="str">
            <v>Administrative and General Expenses</v>
          </cell>
          <cell r="F2196">
            <v>4948380.21</v>
          </cell>
        </row>
        <row r="2197">
          <cell r="C2197" t="str">
            <v>Greater Sudbury Hydro Inc. Administrative and General Expenses - Leap 2017</v>
          </cell>
          <cell r="D2197" t="str">
            <v>Greater Sudbury Hydro Inc.</v>
          </cell>
          <cell r="E2197" t="str">
            <v>Administrative and General Expenses - Leap</v>
          </cell>
          <cell r="F2197">
            <v>28750</v>
          </cell>
        </row>
        <row r="2198">
          <cell r="C2198" t="str">
            <v>Greater Sudbury Hydro Inc. Billing and Collecting 2017</v>
          </cell>
          <cell r="D2198" t="str">
            <v>Greater Sudbury Hydro Inc.</v>
          </cell>
          <cell r="E2198" t="str">
            <v>Billing and Collecting</v>
          </cell>
          <cell r="F2198">
            <v>2305885.46</v>
          </cell>
        </row>
        <row r="2199">
          <cell r="C2199" t="str">
            <v>Greater Sudbury Hydro Inc. Community Relations 2017</v>
          </cell>
          <cell r="D2199" t="str">
            <v>Greater Sudbury Hydro Inc.</v>
          </cell>
          <cell r="E2199" t="str">
            <v>Community Relations</v>
          </cell>
          <cell r="F2199">
            <v>-0.01</v>
          </cell>
        </row>
        <row r="2200">
          <cell r="C2200" t="str">
            <v>Greater Sudbury Hydro Inc. Distribution Expenses - Operation 2017</v>
          </cell>
          <cell r="D2200" t="str">
            <v>Greater Sudbury Hydro Inc.</v>
          </cell>
          <cell r="E2200" t="str">
            <v>Distribution Expenses - Operation</v>
          </cell>
          <cell r="F2200">
            <v>5954274.0300000003</v>
          </cell>
        </row>
        <row r="2201">
          <cell r="C2201" t="str">
            <v>Greater Sudbury Hydro Inc. Distribution Expenses – Maintenance 2017</v>
          </cell>
          <cell r="D2201" t="str">
            <v>Greater Sudbury Hydro Inc.</v>
          </cell>
          <cell r="E2201" t="str">
            <v>Distribution Expenses – Maintenance</v>
          </cell>
          <cell r="F2201">
            <v>2162162.96</v>
          </cell>
        </row>
        <row r="2202">
          <cell r="C2202" t="str">
            <v>Greater Sudbury Hydro Inc. Other Expenses 2017</v>
          </cell>
          <cell r="D2202" t="str">
            <v>Greater Sudbury Hydro Inc.</v>
          </cell>
          <cell r="E2202" t="str">
            <v>Other Expenses</v>
          </cell>
          <cell r="F2202">
            <v>0</v>
          </cell>
        </row>
        <row r="2203">
          <cell r="C2203" t="str">
            <v>Grimsby Power Incorporated Administrative and General Expenses 2017</v>
          </cell>
          <cell r="D2203" t="str">
            <v>Grimsby Power Incorporated</v>
          </cell>
          <cell r="E2203" t="str">
            <v>Administrative and General Expenses</v>
          </cell>
          <cell r="F2203">
            <v>1465636.15</v>
          </cell>
        </row>
        <row r="2204">
          <cell r="C2204" t="str">
            <v>Grimsby Power Incorporated Administrative and General Expenses - Leap 2017</v>
          </cell>
          <cell r="D2204" t="str">
            <v>Grimsby Power Incorporated</v>
          </cell>
          <cell r="E2204" t="str">
            <v>Administrative and General Expenses - Leap</v>
          </cell>
          <cell r="F2204">
            <v>4662.2299999999996</v>
          </cell>
        </row>
        <row r="2205">
          <cell r="C2205" t="str">
            <v>Grimsby Power Incorporated Billing and Collecting 2017</v>
          </cell>
          <cell r="D2205" t="str">
            <v>Grimsby Power Incorporated</v>
          </cell>
          <cell r="E2205" t="str">
            <v>Billing and Collecting</v>
          </cell>
          <cell r="F2205">
            <v>590853.38</v>
          </cell>
        </row>
        <row r="2206">
          <cell r="C2206" t="str">
            <v>Grimsby Power Incorporated Community Relations 2017</v>
          </cell>
          <cell r="D2206" t="str">
            <v>Grimsby Power Incorporated</v>
          </cell>
          <cell r="E2206" t="str">
            <v>Community Relations</v>
          </cell>
          <cell r="F2206">
            <v>0</v>
          </cell>
        </row>
        <row r="2207">
          <cell r="C2207" t="str">
            <v>Grimsby Power Incorporated Distribution Expenses - Operation 2017</v>
          </cell>
          <cell r="D2207" t="str">
            <v>Grimsby Power Incorporated</v>
          </cell>
          <cell r="E2207" t="str">
            <v>Distribution Expenses - Operation</v>
          </cell>
          <cell r="F2207">
            <v>786474.68</v>
          </cell>
        </row>
        <row r="2208">
          <cell r="C2208" t="str">
            <v>Grimsby Power Incorporated Distribution Expenses – Maintenance 2017</v>
          </cell>
          <cell r="D2208" t="str">
            <v>Grimsby Power Incorporated</v>
          </cell>
          <cell r="E2208" t="str">
            <v>Distribution Expenses – Maintenance</v>
          </cell>
          <cell r="F2208">
            <v>661047.79</v>
          </cell>
        </row>
        <row r="2209">
          <cell r="C2209" t="str">
            <v>Grimsby Power Incorporated Other Expenses 2017</v>
          </cell>
          <cell r="D2209" t="str">
            <v>Grimsby Power Incorporated</v>
          </cell>
          <cell r="E2209" t="str">
            <v>Other Expenses</v>
          </cell>
          <cell r="F2209">
            <v>0</v>
          </cell>
        </row>
        <row r="2210">
          <cell r="C2210" t="str">
            <v>Guelph Hydro Electric Systems Inc. Administrative and General Expenses 2017</v>
          </cell>
          <cell r="D2210" t="str">
            <v>Guelph Hydro Electric Systems Inc.</v>
          </cell>
          <cell r="E2210" t="str">
            <v>Administrative and General Expenses</v>
          </cell>
          <cell r="F2210">
            <v>5310890.9000000004</v>
          </cell>
        </row>
        <row r="2211">
          <cell r="C2211" t="str">
            <v>Guelph Hydro Electric Systems Inc. Administrative and General Expenses - Leap 2017</v>
          </cell>
          <cell r="D2211" t="str">
            <v>Guelph Hydro Electric Systems Inc.</v>
          </cell>
          <cell r="E2211" t="str">
            <v>Administrative and General Expenses - Leap</v>
          </cell>
          <cell r="F2211">
            <v>38302.959999999999</v>
          </cell>
        </row>
        <row r="2212">
          <cell r="C2212" t="str">
            <v>Guelph Hydro Electric Systems Inc. Billing and Collecting 2017</v>
          </cell>
          <cell r="D2212" t="str">
            <v>Guelph Hydro Electric Systems Inc.</v>
          </cell>
          <cell r="E2212" t="str">
            <v>Billing and Collecting</v>
          </cell>
          <cell r="F2212">
            <v>2684781.83</v>
          </cell>
        </row>
        <row r="2213">
          <cell r="C2213" t="str">
            <v>Guelph Hydro Electric Systems Inc. Community Relations 2017</v>
          </cell>
          <cell r="D2213" t="str">
            <v>Guelph Hydro Electric Systems Inc.</v>
          </cell>
          <cell r="E2213" t="str">
            <v>Community Relations</v>
          </cell>
          <cell r="F2213">
            <v>1223.5999999999999</v>
          </cell>
        </row>
        <row r="2214">
          <cell r="C2214" t="str">
            <v>Guelph Hydro Electric Systems Inc. Distribution Expenses - Operation 2017</v>
          </cell>
          <cell r="D2214" t="str">
            <v>Guelph Hydro Electric Systems Inc.</v>
          </cell>
          <cell r="E2214" t="str">
            <v>Distribution Expenses - Operation</v>
          </cell>
          <cell r="F2214">
            <v>4843934.57</v>
          </cell>
        </row>
        <row r="2215">
          <cell r="C2215" t="str">
            <v>Guelph Hydro Electric Systems Inc. Distribution Expenses – Maintenance 2017</v>
          </cell>
          <cell r="D2215" t="str">
            <v>Guelph Hydro Electric Systems Inc.</v>
          </cell>
          <cell r="E2215" t="str">
            <v>Distribution Expenses – Maintenance</v>
          </cell>
          <cell r="F2215">
            <v>1455020.75</v>
          </cell>
        </row>
        <row r="2216">
          <cell r="C2216" t="str">
            <v>Guelph Hydro Electric Systems Inc. Other Expenses 2017</v>
          </cell>
          <cell r="D2216" t="str">
            <v>Guelph Hydro Electric Systems Inc.</v>
          </cell>
          <cell r="E2216" t="str">
            <v>Other Expenses</v>
          </cell>
          <cell r="F2216">
            <v>0</v>
          </cell>
        </row>
        <row r="2217">
          <cell r="C2217" t="str">
            <v>Haldimand County Hydro Inc. Administrative and General Expenses 2017</v>
          </cell>
          <cell r="D2217" t="str">
            <v>Haldimand County Hydro Inc.</v>
          </cell>
          <cell r="E2217" t="str">
            <v>Administrative and General Expenses</v>
          </cell>
          <cell r="F2217">
            <v>1361782.5</v>
          </cell>
        </row>
        <row r="2218">
          <cell r="C2218" t="str">
            <v>Haldimand County Hydro Inc. Administrative and General Expenses - Leap 2017</v>
          </cell>
          <cell r="D2218" t="str">
            <v>Haldimand County Hydro Inc.</v>
          </cell>
          <cell r="E2218" t="str">
            <v>Administrative and General Expenses - Leap</v>
          </cell>
          <cell r="F2218">
            <v>15900</v>
          </cell>
        </row>
        <row r="2219">
          <cell r="C2219" t="str">
            <v>Haldimand County Hydro Inc. Billing and Collecting 2017</v>
          </cell>
          <cell r="D2219" t="str">
            <v>Haldimand County Hydro Inc.</v>
          </cell>
          <cell r="E2219" t="str">
            <v>Billing and Collecting</v>
          </cell>
          <cell r="F2219">
            <v>1008374.14</v>
          </cell>
        </row>
        <row r="2220">
          <cell r="C2220" t="str">
            <v>Haldimand County Hydro Inc. Community Relations 2017</v>
          </cell>
          <cell r="D2220" t="str">
            <v>Haldimand County Hydro Inc.</v>
          </cell>
          <cell r="E2220" t="str">
            <v>Community Relations</v>
          </cell>
          <cell r="F2220">
            <v>33105.72</v>
          </cell>
        </row>
        <row r="2221">
          <cell r="C2221" t="str">
            <v>Haldimand County Hydro Inc. Distribution Expenses - Operation 2017</v>
          </cell>
          <cell r="D2221" t="str">
            <v>Haldimand County Hydro Inc.</v>
          </cell>
          <cell r="E2221" t="str">
            <v>Distribution Expenses - Operation</v>
          </cell>
          <cell r="F2221">
            <v>1050099.6399999999</v>
          </cell>
        </row>
        <row r="2222">
          <cell r="C2222" t="str">
            <v>Haldimand County Hydro Inc. Distribution Expenses – Maintenance 2017</v>
          </cell>
          <cell r="D2222" t="str">
            <v>Haldimand County Hydro Inc.</v>
          </cell>
          <cell r="E2222" t="str">
            <v>Distribution Expenses – Maintenance</v>
          </cell>
          <cell r="F2222">
            <v>1242476.21</v>
          </cell>
        </row>
        <row r="2223">
          <cell r="C2223" t="str">
            <v>Haldimand County Hydro Inc. Other Expenses 2017</v>
          </cell>
          <cell r="D2223" t="str">
            <v>Haldimand County Hydro Inc.</v>
          </cell>
          <cell r="E2223" t="str">
            <v>Other Expenses</v>
          </cell>
          <cell r="F2223">
            <v>0</v>
          </cell>
        </row>
        <row r="2224">
          <cell r="C2224" t="str">
            <v>Halton Hills Hydro Inc. Administrative and General Expenses 2017</v>
          </cell>
          <cell r="D2224" t="str">
            <v>Halton Hills Hydro Inc.</v>
          </cell>
          <cell r="E2224" t="str">
            <v>Administrative and General Expenses</v>
          </cell>
          <cell r="F2224">
            <v>3112559.51</v>
          </cell>
        </row>
        <row r="2225">
          <cell r="C2225" t="str">
            <v>Halton Hills Hydro Inc. Administrative and General Expenses - Leap 2017</v>
          </cell>
          <cell r="D2225" t="str">
            <v>Halton Hills Hydro Inc.</v>
          </cell>
          <cell r="E2225" t="str">
            <v>Administrative and General Expenses - Leap</v>
          </cell>
          <cell r="F2225">
            <v>10345.92</v>
          </cell>
        </row>
        <row r="2226">
          <cell r="C2226" t="str">
            <v>Halton Hills Hydro Inc. Billing and Collecting 2017</v>
          </cell>
          <cell r="D2226" t="str">
            <v>Halton Hills Hydro Inc.</v>
          </cell>
          <cell r="E2226" t="str">
            <v>Billing and Collecting</v>
          </cell>
          <cell r="F2226">
            <v>1097633.76</v>
          </cell>
        </row>
        <row r="2227">
          <cell r="C2227" t="str">
            <v>Halton Hills Hydro Inc. Community Relations 2017</v>
          </cell>
          <cell r="D2227" t="str">
            <v>Halton Hills Hydro Inc.</v>
          </cell>
          <cell r="E2227" t="str">
            <v>Community Relations</v>
          </cell>
          <cell r="F2227">
            <v>0</v>
          </cell>
        </row>
        <row r="2228">
          <cell r="C2228" t="str">
            <v>Halton Hills Hydro Inc. Distribution Expenses - Operation 2017</v>
          </cell>
          <cell r="D2228" t="str">
            <v>Halton Hills Hydro Inc.</v>
          </cell>
          <cell r="E2228" t="str">
            <v>Distribution Expenses - Operation</v>
          </cell>
          <cell r="F2228">
            <v>1460236.96</v>
          </cell>
        </row>
        <row r="2229">
          <cell r="C2229" t="str">
            <v>Halton Hills Hydro Inc. Distribution Expenses – Maintenance 2017</v>
          </cell>
          <cell r="D2229" t="str">
            <v>Halton Hills Hydro Inc.</v>
          </cell>
          <cell r="E2229" t="str">
            <v>Distribution Expenses – Maintenance</v>
          </cell>
          <cell r="F2229">
            <v>444658.55</v>
          </cell>
        </row>
        <row r="2230">
          <cell r="C2230" t="str">
            <v>Halton Hills Hydro Inc. Other Expenses 2017</v>
          </cell>
          <cell r="D2230" t="str">
            <v>Halton Hills Hydro Inc.</v>
          </cell>
          <cell r="E2230" t="str">
            <v>Other Expenses</v>
          </cell>
          <cell r="F2230">
            <v>0</v>
          </cell>
        </row>
        <row r="2231">
          <cell r="C2231" t="str">
            <v>Hearst Power Distribution Company Limited Administrative and General Expenses 2017</v>
          </cell>
          <cell r="D2231" t="str">
            <v>Hearst Power Distribution Company Limited</v>
          </cell>
          <cell r="E2231" t="str">
            <v>Administrative and General Expenses</v>
          </cell>
          <cell r="F2231">
            <v>340449.04</v>
          </cell>
        </row>
        <row r="2232">
          <cell r="C2232" t="str">
            <v>Hearst Power Distribution Company Limited Administrative and General Expenses - Leap 2017</v>
          </cell>
          <cell r="D2232" t="str">
            <v>Hearst Power Distribution Company Limited</v>
          </cell>
          <cell r="E2232" t="str">
            <v>Administrative and General Expenses - Leap</v>
          </cell>
          <cell r="F2232">
            <v>2000</v>
          </cell>
        </row>
        <row r="2233">
          <cell r="C2233" t="str">
            <v>Hearst Power Distribution Company Limited Billing and Collecting 2017</v>
          </cell>
          <cell r="D2233" t="str">
            <v>Hearst Power Distribution Company Limited</v>
          </cell>
          <cell r="E2233" t="str">
            <v>Billing and Collecting</v>
          </cell>
          <cell r="F2233">
            <v>287594.34000000003</v>
          </cell>
        </row>
        <row r="2234">
          <cell r="C2234" t="str">
            <v>Hearst Power Distribution Company Limited Community Relations 2017</v>
          </cell>
          <cell r="D2234" t="str">
            <v>Hearst Power Distribution Company Limited</v>
          </cell>
          <cell r="E2234" t="str">
            <v>Community Relations</v>
          </cell>
          <cell r="F2234">
            <v>6361.9</v>
          </cell>
        </row>
        <row r="2235">
          <cell r="C2235" t="str">
            <v>Hearst Power Distribution Company Limited Distribution Expenses - Operation 2017</v>
          </cell>
          <cell r="D2235" t="str">
            <v>Hearst Power Distribution Company Limited</v>
          </cell>
          <cell r="E2235" t="str">
            <v>Distribution Expenses - Operation</v>
          </cell>
          <cell r="F2235">
            <v>129460.59</v>
          </cell>
        </row>
        <row r="2236">
          <cell r="C2236" t="str">
            <v>Hearst Power Distribution Company Limited Distribution Expenses – Maintenance 2017</v>
          </cell>
          <cell r="D2236" t="str">
            <v>Hearst Power Distribution Company Limited</v>
          </cell>
          <cell r="E2236" t="str">
            <v>Distribution Expenses – Maintenance</v>
          </cell>
          <cell r="F2236">
            <v>282006.46999999997</v>
          </cell>
        </row>
        <row r="2237">
          <cell r="C2237" t="str">
            <v>Hearst Power Distribution Company Limited Other Expenses 2017</v>
          </cell>
          <cell r="D2237" t="str">
            <v>Hearst Power Distribution Company Limited</v>
          </cell>
          <cell r="E2237" t="str">
            <v>Other Expenses</v>
          </cell>
          <cell r="F2237">
            <v>0</v>
          </cell>
        </row>
        <row r="2238">
          <cell r="C2238" t="str">
            <v>Horizon Utilities Corporation Administrative and General Expenses 2017</v>
          </cell>
          <cell r="D2238" t="str">
            <v>Horizon Utilities Corporation</v>
          </cell>
          <cell r="E2238" t="str">
            <v>Administrative and General Expenses</v>
          </cell>
          <cell r="F2238">
            <v>18050027.719999999</v>
          </cell>
        </row>
        <row r="2239">
          <cell r="C2239" t="str">
            <v>Horizon Utilities Corporation Administrative and General Expenses - Leap 2017</v>
          </cell>
          <cell r="D2239" t="str">
            <v>Horizon Utilities Corporation</v>
          </cell>
          <cell r="E2239" t="str">
            <v>Administrative and General Expenses - Leap</v>
          </cell>
          <cell r="F2239">
            <v>143034.19</v>
          </cell>
        </row>
        <row r="2240">
          <cell r="C2240" t="str">
            <v>Horizon Utilities Corporation Billing and Collecting 2017</v>
          </cell>
          <cell r="D2240" t="str">
            <v>Horizon Utilities Corporation</v>
          </cell>
          <cell r="E2240" t="str">
            <v>Billing and Collecting</v>
          </cell>
          <cell r="F2240">
            <v>9591542.1099999994</v>
          </cell>
        </row>
        <row r="2241">
          <cell r="C2241" t="str">
            <v>Horizon Utilities Corporation Community Relations 2017</v>
          </cell>
          <cell r="D2241" t="str">
            <v>Horizon Utilities Corporation</v>
          </cell>
          <cell r="E2241" t="str">
            <v>Community Relations</v>
          </cell>
          <cell r="F2241">
            <v>0</v>
          </cell>
        </row>
        <row r="2242">
          <cell r="C2242" t="str">
            <v>Horizon Utilities Corporation Distribution Expenses - Operation 2017</v>
          </cell>
          <cell r="D2242" t="str">
            <v>Horizon Utilities Corporation</v>
          </cell>
          <cell r="E2242" t="str">
            <v>Distribution Expenses - Operation</v>
          </cell>
          <cell r="F2242">
            <v>28957360.84</v>
          </cell>
        </row>
        <row r="2243">
          <cell r="C2243" t="str">
            <v>Horizon Utilities Corporation Distribution Expenses – Maintenance 2017</v>
          </cell>
          <cell r="D2243" t="str">
            <v>Horizon Utilities Corporation</v>
          </cell>
          <cell r="E2243" t="str">
            <v>Distribution Expenses – Maintenance</v>
          </cell>
          <cell r="F2243">
            <v>4597741.99</v>
          </cell>
        </row>
        <row r="2244">
          <cell r="C2244" t="str">
            <v>Horizon Utilities Corporation Other Expenses 2017</v>
          </cell>
          <cell r="D2244" t="str">
            <v>Horizon Utilities Corporation</v>
          </cell>
          <cell r="E2244" t="str">
            <v>Other Expenses</v>
          </cell>
          <cell r="F2244">
            <v>0</v>
          </cell>
        </row>
        <row r="2245">
          <cell r="C2245" t="str">
            <v>Hydro 2000 Inc. Administrative and General Expenses 2017</v>
          </cell>
          <cell r="D2245" t="str">
            <v>Hydro 2000 Inc.</v>
          </cell>
          <cell r="E2245" t="str">
            <v>Administrative and General Expenses</v>
          </cell>
          <cell r="F2245">
            <v>224448.73</v>
          </cell>
        </row>
        <row r="2246">
          <cell r="C2246" t="str">
            <v>Hydro 2000 Inc. Administrative and General Expenses - Leap 2017</v>
          </cell>
          <cell r="D2246" t="str">
            <v>Hydro 2000 Inc.</v>
          </cell>
          <cell r="E2246" t="str">
            <v>Administrative and General Expenses - Leap</v>
          </cell>
          <cell r="F2246">
            <v>2000</v>
          </cell>
        </row>
        <row r="2247">
          <cell r="C2247" t="str">
            <v>Hydro 2000 Inc. Billing and Collecting 2017</v>
          </cell>
          <cell r="D2247" t="str">
            <v>Hydro 2000 Inc.</v>
          </cell>
          <cell r="E2247" t="str">
            <v>Billing and Collecting</v>
          </cell>
          <cell r="F2247">
            <v>168965.81</v>
          </cell>
        </row>
        <row r="2248">
          <cell r="C2248" t="str">
            <v>Hydro 2000 Inc. Community Relations 2017</v>
          </cell>
          <cell r="D2248" t="str">
            <v>Hydro 2000 Inc.</v>
          </cell>
          <cell r="E2248" t="str">
            <v>Community Relations</v>
          </cell>
          <cell r="F2248">
            <v>0</v>
          </cell>
        </row>
        <row r="2249">
          <cell r="C2249" t="str">
            <v>Hydro 2000 Inc. Distribution Expenses - Operation 2017</v>
          </cell>
          <cell r="D2249" t="str">
            <v>Hydro 2000 Inc.</v>
          </cell>
          <cell r="E2249" t="str">
            <v>Distribution Expenses - Operation</v>
          </cell>
          <cell r="F2249">
            <v>28340.82</v>
          </cell>
        </row>
        <row r="2250">
          <cell r="C2250" t="str">
            <v>Hydro 2000 Inc. Distribution Expenses – Maintenance 2017</v>
          </cell>
          <cell r="D2250" t="str">
            <v>Hydro 2000 Inc.</v>
          </cell>
          <cell r="E2250" t="str">
            <v>Distribution Expenses – Maintenance</v>
          </cell>
          <cell r="F2250">
            <v>14113.25</v>
          </cell>
        </row>
        <row r="2251">
          <cell r="C2251" t="str">
            <v>Hydro 2000 Inc. Other Expenses 2017</v>
          </cell>
          <cell r="D2251" t="str">
            <v>Hydro 2000 Inc.</v>
          </cell>
          <cell r="E2251" t="str">
            <v>Other Expenses</v>
          </cell>
          <cell r="F2251">
            <v>0</v>
          </cell>
        </row>
        <row r="2252">
          <cell r="C2252" t="str">
            <v>Hydro Hawkesbury Inc. Administrative and General Expenses 2017</v>
          </cell>
          <cell r="D2252" t="str">
            <v>Hydro Hawkesbury Inc.</v>
          </cell>
          <cell r="E2252" t="str">
            <v>Administrative and General Expenses</v>
          </cell>
          <cell r="F2252">
            <v>339082.01</v>
          </cell>
        </row>
        <row r="2253">
          <cell r="C2253" t="str">
            <v>Hydro Hawkesbury Inc. Administrative and General Expenses - Leap 2017</v>
          </cell>
          <cell r="D2253" t="str">
            <v>Hydro Hawkesbury Inc.</v>
          </cell>
          <cell r="E2253" t="str">
            <v>Administrative and General Expenses - Leap</v>
          </cell>
          <cell r="F2253">
            <v>2000</v>
          </cell>
        </row>
        <row r="2254">
          <cell r="C2254" t="str">
            <v>Hydro Hawkesbury Inc. Billing and Collecting 2017</v>
          </cell>
          <cell r="D2254" t="str">
            <v>Hydro Hawkesbury Inc.</v>
          </cell>
          <cell r="E2254" t="str">
            <v>Billing and Collecting</v>
          </cell>
          <cell r="F2254">
            <v>418864.38</v>
          </cell>
        </row>
        <row r="2255">
          <cell r="C2255" t="str">
            <v>Hydro Hawkesbury Inc. Community Relations 2017</v>
          </cell>
          <cell r="D2255" t="str">
            <v>Hydro Hawkesbury Inc.</v>
          </cell>
          <cell r="E2255" t="str">
            <v>Community Relations</v>
          </cell>
          <cell r="F2255">
            <v>0</v>
          </cell>
        </row>
        <row r="2256">
          <cell r="C2256" t="str">
            <v>Hydro Hawkesbury Inc. Distribution Expenses - Operation 2017</v>
          </cell>
          <cell r="D2256" t="str">
            <v>Hydro Hawkesbury Inc.</v>
          </cell>
          <cell r="E2256" t="str">
            <v>Distribution Expenses - Operation</v>
          </cell>
          <cell r="F2256">
            <v>68472.070000000007</v>
          </cell>
        </row>
        <row r="2257">
          <cell r="C2257" t="str">
            <v>Hydro Hawkesbury Inc. Distribution Expenses – Maintenance 2017</v>
          </cell>
          <cell r="D2257" t="str">
            <v>Hydro Hawkesbury Inc.</v>
          </cell>
          <cell r="E2257" t="str">
            <v>Distribution Expenses – Maintenance</v>
          </cell>
          <cell r="F2257">
            <v>168398.65</v>
          </cell>
        </row>
        <row r="2258">
          <cell r="C2258" t="str">
            <v>Hydro Hawkesbury Inc. Other Expenses 2017</v>
          </cell>
          <cell r="D2258" t="str">
            <v>Hydro Hawkesbury Inc.</v>
          </cell>
          <cell r="E2258" t="str">
            <v>Other Expenses</v>
          </cell>
          <cell r="F2258">
            <v>0</v>
          </cell>
        </row>
        <row r="2259">
          <cell r="C2259" t="str">
            <v>Hydro One Brampton Networks Inc. Administrative and General Expenses 2017</v>
          </cell>
          <cell r="D2259" t="str">
            <v>Hydro One Brampton Networks Inc.</v>
          </cell>
          <cell r="E2259" t="str">
            <v>Administrative and General Expenses</v>
          </cell>
          <cell r="F2259">
            <v>11260907.68</v>
          </cell>
        </row>
        <row r="2260">
          <cell r="C2260" t="str">
            <v>Hydro One Brampton Networks Inc. Administrative and General Expenses - Leap 2017</v>
          </cell>
          <cell r="D2260" t="str">
            <v>Hydro One Brampton Networks Inc.</v>
          </cell>
          <cell r="E2260" t="str">
            <v>Administrative and General Expenses - Leap</v>
          </cell>
          <cell r="F2260">
            <v>84681</v>
          </cell>
        </row>
        <row r="2261">
          <cell r="C2261" t="str">
            <v>Hydro One Brampton Networks Inc. Billing and Collecting 2017</v>
          </cell>
          <cell r="D2261" t="str">
            <v>Hydro One Brampton Networks Inc.</v>
          </cell>
          <cell r="E2261" t="str">
            <v>Billing and Collecting</v>
          </cell>
          <cell r="F2261">
            <v>6816342.3899999997</v>
          </cell>
        </row>
        <row r="2262">
          <cell r="C2262" t="str">
            <v>Hydro One Brampton Networks Inc. Community Relations 2017</v>
          </cell>
          <cell r="D2262" t="str">
            <v>Hydro One Brampton Networks Inc.</v>
          </cell>
          <cell r="E2262" t="str">
            <v>Community Relations</v>
          </cell>
          <cell r="F2262">
            <v>982849.93</v>
          </cell>
        </row>
        <row r="2263">
          <cell r="C2263" t="str">
            <v>Hydro One Brampton Networks Inc. Distribution Expenses - Operation 2017</v>
          </cell>
          <cell r="D2263" t="str">
            <v>Hydro One Brampton Networks Inc.</v>
          </cell>
          <cell r="E2263" t="str">
            <v>Distribution Expenses - Operation</v>
          </cell>
          <cell r="F2263">
            <v>7229707.6299999999</v>
          </cell>
        </row>
        <row r="2264">
          <cell r="C2264" t="str">
            <v>Hydro One Brampton Networks Inc. Distribution Expenses – Maintenance 2017</v>
          </cell>
          <cell r="D2264" t="str">
            <v>Hydro One Brampton Networks Inc.</v>
          </cell>
          <cell r="E2264" t="str">
            <v>Distribution Expenses – Maintenance</v>
          </cell>
          <cell r="F2264">
            <v>4995779.34</v>
          </cell>
        </row>
        <row r="2265">
          <cell r="C2265" t="str">
            <v>Hydro One Brampton Networks Inc. Other Expenses 2017</v>
          </cell>
          <cell r="D2265" t="str">
            <v>Hydro One Brampton Networks Inc.</v>
          </cell>
          <cell r="E2265" t="str">
            <v>Other Expenses</v>
          </cell>
          <cell r="F2265">
            <v>0</v>
          </cell>
        </row>
        <row r="2266">
          <cell r="C2266" t="str">
            <v>Hydro One Networks Inc. Administrative and General Expenses 2017</v>
          </cell>
          <cell r="D2266" t="str">
            <v>Hydro One Networks Inc.</v>
          </cell>
          <cell r="E2266" t="str">
            <v>Administrative and General Expenses</v>
          </cell>
          <cell r="F2266">
            <v>130915493.81999999</v>
          </cell>
        </row>
        <row r="2267">
          <cell r="C2267" t="str">
            <v>Hydro One Networks Inc. Administrative and General Expenses - Leap 2017</v>
          </cell>
          <cell r="D2267" t="str">
            <v>Hydro One Networks Inc.</v>
          </cell>
          <cell r="E2267" t="str">
            <v>Administrative and General Expenses - Leap</v>
          </cell>
          <cell r="F2267">
            <v>1800000</v>
          </cell>
        </row>
        <row r="2268">
          <cell r="C2268" t="str">
            <v>Hydro One Networks Inc. Billing and Collecting 2017</v>
          </cell>
          <cell r="D2268" t="str">
            <v>Hydro One Networks Inc.</v>
          </cell>
          <cell r="E2268" t="str">
            <v>Billing and Collecting</v>
          </cell>
          <cell r="F2268">
            <v>83706389.75</v>
          </cell>
        </row>
        <row r="2269">
          <cell r="C2269" t="str">
            <v>Hydro One Networks Inc. Community Relations 2017</v>
          </cell>
          <cell r="D2269" t="str">
            <v>Hydro One Networks Inc.</v>
          </cell>
          <cell r="E2269" t="str">
            <v>Community Relations</v>
          </cell>
          <cell r="F2269">
            <v>1016177.23</v>
          </cell>
        </row>
        <row r="2270">
          <cell r="C2270" t="str">
            <v>Hydro One Networks Inc. Distribution Expenses - Operation 2017</v>
          </cell>
          <cell r="D2270" t="str">
            <v>Hydro One Networks Inc.</v>
          </cell>
          <cell r="E2270" t="str">
            <v>Distribution Expenses - Operation</v>
          </cell>
          <cell r="F2270">
            <v>91631017.409999996</v>
          </cell>
        </row>
        <row r="2271">
          <cell r="C2271" t="str">
            <v>Hydro One Networks Inc. Distribution Expenses – Maintenance 2017</v>
          </cell>
          <cell r="D2271" t="str">
            <v>Hydro One Networks Inc.</v>
          </cell>
          <cell r="E2271" t="str">
            <v>Distribution Expenses – Maintenance</v>
          </cell>
          <cell r="F2271">
            <v>248120232.80000001</v>
          </cell>
        </row>
        <row r="2272">
          <cell r="C2272" t="str">
            <v>Hydro One Networks Inc. Other Expenses 2017</v>
          </cell>
          <cell r="D2272" t="str">
            <v>Hydro One Networks Inc.</v>
          </cell>
          <cell r="E2272" t="str">
            <v>Other Expenses</v>
          </cell>
          <cell r="F2272">
            <v>0</v>
          </cell>
        </row>
        <row r="2273">
          <cell r="C2273" t="str">
            <v>Hydro One Networks Inc. (Orillia-Peterborough service areas) Administrative and General Expenses 2017</v>
          </cell>
          <cell r="D2273" t="str">
            <v>Hydro One Networks Inc. (Orillia-Peterborough service areas)</v>
          </cell>
          <cell r="E2273" t="str">
            <v>Administrative and General Expenses</v>
          </cell>
          <cell r="F2273">
            <v>1641477</v>
          </cell>
        </row>
        <row r="2274">
          <cell r="C2274" t="str">
            <v>Hydro One Networks Inc. (Orillia-Peterborough service areas) Administrative and General Expenses - Leap 2017</v>
          </cell>
          <cell r="D2274" t="str">
            <v>Hydro One Networks Inc. (Orillia-Peterborough service areas)</v>
          </cell>
          <cell r="E2274" t="str">
            <v>Administrative and General Expenses - Leap</v>
          </cell>
          <cell r="F2274">
            <v>9200</v>
          </cell>
        </row>
        <row r="2275">
          <cell r="C2275" t="str">
            <v>Hydro One Networks Inc. (Orillia-Peterborough service areas) Billing and Collecting 2017</v>
          </cell>
          <cell r="D2275" t="str">
            <v>Hydro One Networks Inc. (Orillia-Peterborough service areas)</v>
          </cell>
          <cell r="E2275" t="str">
            <v>Billing and Collecting</v>
          </cell>
          <cell r="F2275">
            <v>1139401</v>
          </cell>
        </row>
        <row r="2276">
          <cell r="C2276" t="str">
            <v>Hydro One Networks Inc. (Orillia-Peterborough service areas) Community Relations 2017</v>
          </cell>
          <cell r="D2276" t="str">
            <v>Hydro One Networks Inc. (Orillia-Peterborough service areas)</v>
          </cell>
          <cell r="E2276" t="str">
            <v>Community Relations</v>
          </cell>
          <cell r="F2276">
            <v>22878</v>
          </cell>
        </row>
        <row r="2277">
          <cell r="C2277" t="str">
            <v>Hydro One Networks Inc. (Orillia-Peterborough service areas) Distribution Expenses - Operation 2017</v>
          </cell>
          <cell r="D2277" t="str">
            <v>Hydro One Networks Inc. (Orillia-Peterborough service areas)</v>
          </cell>
          <cell r="E2277" t="str">
            <v>Distribution Expenses - Operation</v>
          </cell>
          <cell r="F2277">
            <v>991247</v>
          </cell>
        </row>
        <row r="2278">
          <cell r="C2278" t="str">
            <v>Hydro One Networks Inc. (Orillia-Peterborough service areas) Distribution Expenses – Maintenance 2017</v>
          </cell>
          <cell r="D2278" t="str">
            <v>Hydro One Networks Inc. (Orillia-Peterborough service areas)</v>
          </cell>
          <cell r="E2278" t="str">
            <v>Distribution Expenses – Maintenance</v>
          </cell>
          <cell r="F2278">
            <v>1000317</v>
          </cell>
        </row>
        <row r="2279">
          <cell r="C2279" t="str">
            <v>Hydro One Networks Inc. (Orillia-Peterborough service areas) Other Expenses 2017</v>
          </cell>
          <cell r="D2279" t="str">
            <v>Hydro One Networks Inc. (Orillia-Peterborough service areas)</v>
          </cell>
          <cell r="E2279" t="str">
            <v>Other Expenses</v>
          </cell>
          <cell r="F2279">
            <v>0</v>
          </cell>
        </row>
        <row r="2280">
          <cell r="C2280" t="str">
            <v>Hydro One Networks Inc. - 1937680 Ontario Inc. (Peterborough Distribution) Administrative and General Expenses 2017</v>
          </cell>
          <cell r="D2280" t="str">
            <v>Hydro One Networks Inc. - 1937680 Ontario Inc. (Peterborough Distribution)</v>
          </cell>
          <cell r="E2280" t="str">
            <v>Administrative and General Expenses</v>
          </cell>
          <cell r="F2280">
            <v>3740873.82</v>
          </cell>
        </row>
        <row r="2281">
          <cell r="C2281" t="str">
            <v>Hydro One Networks Inc. - 1937680 Ontario Inc. (Peterborough Distribution) Administrative and General Expenses - Leap 2017</v>
          </cell>
          <cell r="D2281" t="str">
            <v>Hydro One Networks Inc. - 1937680 Ontario Inc. (Peterborough Distribution)</v>
          </cell>
          <cell r="E2281" t="str">
            <v>Administrative and General Expenses - Leap</v>
          </cell>
          <cell r="F2281">
            <v>16887</v>
          </cell>
        </row>
        <row r="2282">
          <cell r="C2282" t="str">
            <v>Hydro One Networks Inc. - 1937680 Ontario Inc. (Peterborough Distribution) Billing and Collecting 2017</v>
          </cell>
          <cell r="D2282" t="str">
            <v>Hydro One Networks Inc. - 1937680 Ontario Inc. (Peterborough Distribution)</v>
          </cell>
          <cell r="E2282" t="str">
            <v>Billing and Collecting</v>
          </cell>
          <cell r="F2282">
            <v>2234498.69</v>
          </cell>
        </row>
        <row r="2283">
          <cell r="C2283" t="str">
            <v>Hydro One Networks Inc. - 1937680 Ontario Inc. (Peterborough Distribution) Community Relations 2017</v>
          </cell>
          <cell r="D2283" t="str">
            <v>Hydro One Networks Inc. - 1937680 Ontario Inc. (Peterborough Distribution)</v>
          </cell>
          <cell r="E2283" t="str">
            <v>Community Relations</v>
          </cell>
          <cell r="F2283">
            <v>0</v>
          </cell>
        </row>
        <row r="2284">
          <cell r="C2284" t="str">
            <v>Hydro One Networks Inc. - 1937680 Ontario Inc. (Peterborough Distribution) Distribution Expenses - Operation 2017</v>
          </cell>
          <cell r="D2284" t="str">
            <v>Hydro One Networks Inc. - 1937680 Ontario Inc. (Peterborough Distribution)</v>
          </cell>
          <cell r="E2284" t="str">
            <v>Distribution Expenses - Operation</v>
          </cell>
          <cell r="F2284">
            <v>2511684.91</v>
          </cell>
        </row>
        <row r="2285">
          <cell r="C2285" t="str">
            <v>Hydro One Networks Inc. - 1937680 Ontario Inc. (Peterborough Distribution) Distribution Expenses – Maintenance 2017</v>
          </cell>
          <cell r="D2285" t="str">
            <v>Hydro One Networks Inc. - 1937680 Ontario Inc. (Peterborough Distribution)</v>
          </cell>
          <cell r="E2285" t="str">
            <v>Distribution Expenses – Maintenance</v>
          </cell>
          <cell r="F2285">
            <v>578776.52</v>
          </cell>
        </row>
        <row r="2286">
          <cell r="C2286" t="str">
            <v>Hydro One Networks Inc. - 1937680 Ontario Inc. (Peterborough Distribution) Other Expenses 2017</v>
          </cell>
          <cell r="D2286" t="str">
            <v>Hydro One Networks Inc. - 1937680 Ontario Inc. (Peterborough Distribution)</v>
          </cell>
          <cell r="E2286" t="str">
            <v>Other Expenses</v>
          </cell>
          <cell r="F2286">
            <v>0</v>
          </cell>
        </row>
        <row r="2287">
          <cell r="C2287" t="str">
            <v>Hydro One Remote Communities Inc. Administrative and General Expenses 2017</v>
          </cell>
          <cell r="D2287" t="str">
            <v>Hydro One Remote Communities Inc.</v>
          </cell>
          <cell r="E2287" t="str">
            <v>Administrative and General Expenses</v>
          </cell>
          <cell r="F2287">
            <v>1436125.22</v>
          </cell>
        </row>
        <row r="2288">
          <cell r="C2288" t="str">
            <v>Hydro One Remote Communities Inc. Administrative and General Expenses - Leap 2017</v>
          </cell>
          <cell r="D2288" t="str">
            <v>Hydro One Remote Communities Inc.</v>
          </cell>
          <cell r="E2288" t="str">
            <v>Administrative and General Expenses - Leap</v>
          </cell>
          <cell r="F2288">
            <v>51201.9</v>
          </cell>
        </row>
        <row r="2289">
          <cell r="C2289" t="str">
            <v>Hydro One Remote Communities Inc. Billing and Collecting 2017</v>
          </cell>
          <cell r="D2289" t="str">
            <v>Hydro One Remote Communities Inc.</v>
          </cell>
          <cell r="E2289" t="str">
            <v>Billing and Collecting</v>
          </cell>
          <cell r="F2289">
            <v>1875352.85</v>
          </cell>
        </row>
        <row r="2290">
          <cell r="C2290" t="str">
            <v>Hydro One Remote Communities Inc. Community Relations 2017</v>
          </cell>
          <cell r="D2290" t="str">
            <v>Hydro One Remote Communities Inc.</v>
          </cell>
          <cell r="E2290" t="str">
            <v>Community Relations</v>
          </cell>
          <cell r="F2290">
            <v>138375.51999999999</v>
          </cell>
        </row>
        <row r="2291">
          <cell r="C2291" t="str">
            <v>Hydro One Remote Communities Inc. Distribution Expenses - Operation 2017</v>
          </cell>
          <cell r="D2291" t="str">
            <v>Hydro One Remote Communities Inc.</v>
          </cell>
          <cell r="E2291" t="str">
            <v>Distribution Expenses - Operation</v>
          </cell>
          <cell r="F2291">
            <v>211882.28</v>
          </cell>
        </row>
        <row r="2292">
          <cell r="C2292" t="str">
            <v>Hydro One Remote Communities Inc. Distribution Expenses – Maintenance 2017</v>
          </cell>
          <cell r="D2292" t="str">
            <v>Hydro One Remote Communities Inc.</v>
          </cell>
          <cell r="E2292" t="str">
            <v>Distribution Expenses – Maintenance</v>
          </cell>
          <cell r="F2292">
            <v>1778552.61</v>
          </cell>
        </row>
        <row r="2293">
          <cell r="C2293" t="str">
            <v>Hydro One Remote Communities Inc. Other Expenses 2017</v>
          </cell>
          <cell r="D2293" t="str">
            <v>Hydro One Remote Communities Inc.</v>
          </cell>
          <cell r="E2293" t="str">
            <v>Other Expenses</v>
          </cell>
          <cell r="F2293">
            <v>0</v>
          </cell>
        </row>
        <row r="2294">
          <cell r="C2294" t="str">
            <v>Hydro Ottawa Limited Administrative and General Expenses 2017</v>
          </cell>
          <cell r="D2294" t="str">
            <v>Hydro Ottawa Limited</v>
          </cell>
          <cell r="E2294" t="str">
            <v>Administrative and General Expenses</v>
          </cell>
          <cell r="F2294">
            <v>34571577.479999997</v>
          </cell>
        </row>
        <row r="2295">
          <cell r="C2295" t="str">
            <v>Hydro Ottawa Limited Administrative and General Expenses - Leap 2017</v>
          </cell>
          <cell r="D2295" t="str">
            <v>Hydro Ottawa Limited</v>
          </cell>
          <cell r="E2295" t="str">
            <v>Administrative and General Expenses - Leap</v>
          </cell>
          <cell r="F2295">
            <v>210054</v>
          </cell>
        </row>
        <row r="2296">
          <cell r="C2296" t="str">
            <v>Hydro Ottawa Limited Billing and Collecting 2017</v>
          </cell>
          <cell r="D2296" t="str">
            <v>Hydro Ottawa Limited</v>
          </cell>
          <cell r="E2296" t="str">
            <v>Billing and Collecting</v>
          </cell>
          <cell r="F2296">
            <v>12593747.4</v>
          </cell>
        </row>
        <row r="2297">
          <cell r="C2297" t="str">
            <v>Hydro Ottawa Limited Community Relations 2017</v>
          </cell>
          <cell r="D2297" t="str">
            <v>Hydro Ottawa Limited</v>
          </cell>
          <cell r="E2297" t="str">
            <v>Community Relations</v>
          </cell>
          <cell r="F2297">
            <v>5041949.1100000003</v>
          </cell>
        </row>
        <row r="2298">
          <cell r="C2298" t="str">
            <v>Hydro Ottawa Limited Distribution Expenses - Operation 2017</v>
          </cell>
          <cell r="D2298" t="str">
            <v>Hydro Ottawa Limited</v>
          </cell>
          <cell r="E2298" t="str">
            <v>Distribution Expenses - Operation</v>
          </cell>
          <cell r="F2298">
            <v>17491731.829999998</v>
          </cell>
        </row>
        <row r="2299">
          <cell r="C2299" t="str">
            <v>Hydro Ottawa Limited Distribution Expenses – Maintenance 2017</v>
          </cell>
          <cell r="D2299" t="str">
            <v>Hydro Ottawa Limited</v>
          </cell>
          <cell r="E2299" t="str">
            <v>Distribution Expenses – Maintenance</v>
          </cell>
          <cell r="F2299">
            <v>10563439.699999999</v>
          </cell>
        </row>
        <row r="2300">
          <cell r="C2300" t="str">
            <v>Hydro Ottawa Limited Other Expenses 2017</v>
          </cell>
          <cell r="D2300" t="str">
            <v>Hydro Ottawa Limited</v>
          </cell>
          <cell r="E2300" t="str">
            <v>Other Expenses</v>
          </cell>
          <cell r="F2300">
            <v>0</v>
          </cell>
        </row>
        <row r="2301">
          <cell r="C2301" t="str">
            <v>InnPower Corporation Administrative and General Expenses 2017</v>
          </cell>
          <cell r="D2301" t="str">
            <v>InnPower Corporation</v>
          </cell>
          <cell r="E2301" t="str">
            <v>Administrative and General Expenses</v>
          </cell>
          <cell r="F2301">
            <v>2556392.1800000002</v>
          </cell>
        </row>
        <row r="2302">
          <cell r="C2302" t="str">
            <v>InnPower Corporation Administrative and General Expenses - Leap 2017</v>
          </cell>
          <cell r="D2302" t="str">
            <v>InnPower Corporation</v>
          </cell>
          <cell r="E2302" t="str">
            <v>Administrative and General Expenses - Leap</v>
          </cell>
          <cell r="F2302">
            <v>23241</v>
          </cell>
        </row>
        <row r="2303">
          <cell r="C2303" t="str">
            <v>InnPower Corporation Billing and Collecting 2017</v>
          </cell>
          <cell r="D2303" t="str">
            <v>InnPower Corporation</v>
          </cell>
          <cell r="E2303" t="str">
            <v>Billing and Collecting</v>
          </cell>
          <cell r="F2303">
            <v>1051158.05</v>
          </cell>
        </row>
        <row r="2304">
          <cell r="C2304" t="str">
            <v>InnPower Corporation Community Relations 2017</v>
          </cell>
          <cell r="D2304" t="str">
            <v>InnPower Corporation</v>
          </cell>
          <cell r="E2304" t="str">
            <v>Community Relations</v>
          </cell>
          <cell r="F2304">
            <v>14698.67</v>
          </cell>
        </row>
        <row r="2305">
          <cell r="C2305" t="str">
            <v>InnPower Corporation Distribution Expenses - Operation 2017</v>
          </cell>
          <cell r="D2305" t="str">
            <v>InnPower Corporation</v>
          </cell>
          <cell r="E2305" t="str">
            <v>Distribution Expenses - Operation</v>
          </cell>
          <cell r="F2305">
            <v>1352091.26</v>
          </cell>
        </row>
        <row r="2306">
          <cell r="C2306" t="str">
            <v>InnPower Corporation Distribution Expenses – Maintenance 2017</v>
          </cell>
          <cell r="D2306" t="str">
            <v>InnPower Corporation</v>
          </cell>
          <cell r="E2306" t="str">
            <v>Distribution Expenses – Maintenance</v>
          </cell>
          <cell r="F2306">
            <v>731242.01</v>
          </cell>
        </row>
        <row r="2307">
          <cell r="C2307" t="str">
            <v>InnPower Corporation Other Expenses 2017</v>
          </cell>
          <cell r="D2307" t="str">
            <v>InnPower Corporation</v>
          </cell>
          <cell r="E2307" t="str">
            <v>Other Expenses</v>
          </cell>
          <cell r="F2307">
            <v>0</v>
          </cell>
        </row>
        <row r="2308">
          <cell r="C2308" t="str">
            <v>Kenora Hydro Electric Corporation Ltd. Administrative and General Expenses 2017</v>
          </cell>
          <cell r="D2308" t="str">
            <v>Kenora Hydro Electric Corporation Ltd.</v>
          </cell>
          <cell r="E2308" t="str">
            <v>Administrative and General Expenses</v>
          </cell>
          <cell r="F2308">
            <v>843143</v>
          </cell>
        </row>
        <row r="2309">
          <cell r="C2309" t="str">
            <v>Kenora Hydro Electric Corporation Ltd. Administrative and General Expenses - Leap 2017</v>
          </cell>
          <cell r="D2309" t="str">
            <v>Kenora Hydro Electric Corporation Ltd.</v>
          </cell>
          <cell r="E2309" t="str">
            <v>Administrative and General Expenses - Leap</v>
          </cell>
          <cell r="F2309">
            <v>3695</v>
          </cell>
        </row>
        <row r="2310">
          <cell r="C2310" t="str">
            <v>Kenora Hydro Electric Corporation Ltd. Billing and Collecting 2017</v>
          </cell>
          <cell r="D2310" t="str">
            <v>Kenora Hydro Electric Corporation Ltd.</v>
          </cell>
          <cell r="E2310" t="str">
            <v>Billing and Collecting</v>
          </cell>
          <cell r="F2310">
            <v>466114</v>
          </cell>
        </row>
        <row r="2311">
          <cell r="C2311" t="str">
            <v>Kenora Hydro Electric Corporation Ltd. Community Relations 2017</v>
          </cell>
          <cell r="D2311" t="str">
            <v>Kenora Hydro Electric Corporation Ltd.</v>
          </cell>
          <cell r="E2311" t="str">
            <v>Community Relations</v>
          </cell>
          <cell r="F2311">
            <v>0</v>
          </cell>
        </row>
        <row r="2312">
          <cell r="C2312" t="str">
            <v>Kenora Hydro Electric Corporation Ltd. Distribution Expenses - Operation 2017</v>
          </cell>
          <cell r="D2312" t="str">
            <v>Kenora Hydro Electric Corporation Ltd.</v>
          </cell>
          <cell r="E2312" t="str">
            <v>Distribution Expenses - Operation</v>
          </cell>
          <cell r="F2312">
            <v>139803</v>
          </cell>
        </row>
        <row r="2313">
          <cell r="C2313" t="str">
            <v>Kenora Hydro Electric Corporation Ltd. Distribution Expenses – Maintenance 2017</v>
          </cell>
          <cell r="D2313" t="str">
            <v>Kenora Hydro Electric Corporation Ltd.</v>
          </cell>
          <cell r="E2313" t="str">
            <v>Distribution Expenses – Maintenance</v>
          </cell>
          <cell r="F2313">
            <v>570654</v>
          </cell>
        </row>
        <row r="2314">
          <cell r="C2314" t="str">
            <v>Kenora Hydro Electric Corporation Ltd. Other Expenses 2017</v>
          </cell>
          <cell r="D2314" t="str">
            <v>Kenora Hydro Electric Corporation Ltd.</v>
          </cell>
          <cell r="E2314" t="str">
            <v>Other Expenses</v>
          </cell>
          <cell r="F2314">
            <v>0</v>
          </cell>
        </row>
        <row r="2315">
          <cell r="C2315" t="str">
            <v>Kingston Hydro Corporation Administrative and General Expenses 2017</v>
          </cell>
          <cell r="D2315" t="str">
            <v>Kingston Hydro Corporation</v>
          </cell>
          <cell r="E2315" t="str">
            <v>Administrative and General Expenses</v>
          </cell>
          <cell r="F2315">
            <v>2224295</v>
          </cell>
        </row>
        <row r="2316">
          <cell r="C2316" t="str">
            <v>Kingston Hydro Corporation Administrative and General Expenses - Leap 2017</v>
          </cell>
          <cell r="D2316" t="str">
            <v>Kingston Hydro Corporation</v>
          </cell>
          <cell r="E2316" t="str">
            <v>Administrative and General Expenses - Leap</v>
          </cell>
          <cell r="F2316">
            <v>17000</v>
          </cell>
        </row>
        <row r="2317">
          <cell r="C2317" t="str">
            <v>Kingston Hydro Corporation Billing and Collecting 2017</v>
          </cell>
          <cell r="D2317" t="str">
            <v>Kingston Hydro Corporation</v>
          </cell>
          <cell r="E2317" t="str">
            <v>Billing and Collecting</v>
          </cell>
          <cell r="F2317">
            <v>1056906</v>
          </cell>
        </row>
        <row r="2318">
          <cell r="C2318" t="str">
            <v>Kingston Hydro Corporation Community Relations 2017</v>
          </cell>
          <cell r="D2318" t="str">
            <v>Kingston Hydro Corporation</v>
          </cell>
          <cell r="E2318" t="str">
            <v>Community Relations</v>
          </cell>
          <cell r="F2318">
            <v>125494</v>
          </cell>
        </row>
        <row r="2319">
          <cell r="C2319" t="str">
            <v>Kingston Hydro Corporation Distribution Expenses - Operation 2017</v>
          </cell>
          <cell r="D2319" t="str">
            <v>Kingston Hydro Corporation</v>
          </cell>
          <cell r="E2319" t="str">
            <v>Distribution Expenses - Operation</v>
          </cell>
          <cell r="F2319">
            <v>2074448</v>
          </cell>
        </row>
        <row r="2320">
          <cell r="C2320" t="str">
            <v>Kingston Hydro Corporation Distribution Expenses – Maintenance 2017</v>
          </cell>
          <cell r="D2320" t="str">
            <v>Kingston Hydro Corporation</v>
          </cell>
          <cell r="E2320" t="str">
            <v>Distribution Expenses – Maintenance</v>
          </cell>
          <cell r="F2320">
            <v>1540546</v>
          </cell>
        </row>
        <row r="2321">
          <cell r="C2321" t="str">
            <v>Kingston Hydro Corporation Other Expenses 2017</v>
          </cell>
          <cell r="D2321" t="str">
            <v>Kingston Hydro Corporation</v>
          </cell>
          <cell r="E2321" t="str">
            <v>Other Expenses</v>
          </cell>
          <cell r="F2321">
            <v>0</v>
          </cell>
        </row>
        <row r="2322">
          <cell r="C2322" t="str">
            <v>Kitchener-Wilmot Hydro Inc. Administrative and General Expenses 2017</v>
          </cell>
          <cell r="D2322" t="str">
            <v>Kitchener-Wilmot Hydro Inc.</v>
          </cell>
          <cell r="E2322" t="str">
            <v>Administrative and General Expenses</v>
          </cell>
          <cell r="F2322">
            <v>2821877.99</v>
          </cell>
        </row>
        <row r="2323">
          <cell r="C2323" t="str">
            <v>Kitchener-Wilmot Hydro Inc. Administrative and General Expenses - Leap 2017</v>
          </cell>
          <cell r="D2323" t="str">
            <v>Kitchener-Wilmot Hydro Inc.</v>
          </cell>
          <cell r="E2323" t="str">
            <v>Administrative and General Expenses - Leap</v>
          </cell>
          <cell r="F2323">
            <v>49000</v>
          </cell>
        </row>
        <row r="2324">
          <cell r="C2324" t="str">
            <v>Kitchener-Wilmot Hydro Inc. Billing and Collecting 2017</v>
          </cell>
          <cell r="D2324" t="str">
            <v>Kitchener-Wilmot Hydro Inc.</v>
          </cell>
          <cell r="E2324" t="str">
            <v>Billing and Collecting</v>
          </cell>
          <cell r="F2324">
            <v>4468747.83</v>
          </cell>
        </row>
        <row r="2325">
          <cell r="C2325" t="str">
            <v>Kitchener-Wilmot Hydro Inc. Community Relations 2017</v>
          </cell>
          <cell r="D2325" t="str">
            <v>Kitchener-Wilmot Hydro Inc.</v>
          </cell>
          <cell r="E2325" t="str">
            <v>Community Relations</v>
          </cell>
          <cell r="F2325">
            <v>269178.7</v>
          </cell>
        </row>
        <row r="2326">
          <cell r="C2326" t="str">
            <v>Kitchener-Wilmot Hydro Inc. Distribution Expenses - Operation 2017</v>
          </cell>
          <cell r="D2326" t="str">
            <v>Kitchener-Wilmot Hydro Inc.</v>
          </cell>
          <cell r="E2326" t="str">
            <v>Distribution Expenses - Operation</v>
          </cell>
          <cell r="F2326">
            <v>4499778.71</v>
          </cell>
        </row>
        <row r="2327">
          <cell r="C2327" t="str">
            <v>Kitchener-Wilmot Hydro Inc. Distribution Expenses – Maintenance 2017</v>
          </cell>
          <cell r="D2327" t="str">
            <v>Kitchener-Wilmot Hydro Inc.</v>
          </cell>
          <cell r="E2327" t="str">
            <v>Distribution Expenses – Maintenance</v>
          </cell>
          <cell r="F2327">
            <v>4998354.13</v>
          </cell>
        </row>
        <row r="2328">
          <cell r="C2328" t="str">
            <v>Kitchener-Wilmot Hydro Inc. Other Expenses 2017</v>
          </cell>
          <cell r="D2328" t="str">
            <v>Kitchener-Wilmot Hydro Inc.</v>
          </cell>
          <cell r="E2328" t="str">
            <v>Other Expenses</v>
          </cell>
          <cell r="F2328">
            <v>0</v>
          </cell>
        </row>
        <row r="2329">
          <cell r="C2329" t="str">
            <v>Lakefront Utilities Inc. Administrative and General Expenses 2017</v>
          </cell>
          <cell r="D2329" t="str">
            <v>Lakefront Utilities Inc.</v>
          </cell>
          <cell r="E2329" t="str">
            <v>Administrative and General Expenses</v>
          </cell>
          <cell r="F2329">
            <v>961961.37</v>
          </cell>
        </row>
        <row r="2330">
          <cell r="C2330" t="str">
            <v>Lakefront Utilities Inc. Administrative and General Expenses - Leap 2017</v>
          </cell>
          <cell r="D2330" t="str">
            <v>Lakefront Utilities Inc.</v>
          </cell>
          <cell r="E2330" t="str">
            <v>Administrative and General Expenses - Leap</v>
          </cell>
          <cell r="F2330">
            <v>5301</v>
          </cell>
        </row>
        <row r="2331">
          <cell r="C2331" t="str">
            <v>Lakefront Utilities Inc. Billing and Collecting 2017</v>
          </cell>
          <cell r="D2331" t="str">
            <v>Lakefront Utilities Inc.</v>
          </cell>
          <cell r="E2331" t="str">
            <v>Billing and Collecting</v>
          </cell>
          <cell r="F2331">
            <v>491320.9</v>
          </cell>
        </row>
        <row r="2332">
          <cell r="C2332" t="str">
            <v>Lakefront Utilities Inc. Community Relations 2017</v>
          </cell>
          <cell r="D2332" t="str">
            <v>Lakefront Utilities Inc.</v>
          </cell>
          <cell r="E2332" t="str">
            <v>Community Relations</v>
          </cell>
          <cell r="F2332">
            <v>21819.72</v>
          </cell>
        </row>
        <row r="2333">
          <cell r="C2333" t="str">
            <v>Lakefront Utilities Inc. Distribution Expenses - Operation 2017</v>
          </cell>
          <cell r="D2333" t="str">
            <v>Lakefront Utilities Inc.</v>
          </cell>
          <cell r="E2333" t="str">
            <v>Distribution Expenses - Operation</v>
          </cell>
          <cell r="F2333">
            <v>547311.81000000006</v>
          </cell>
        </row>
        <row r="2334">
          <cell r="C2334" t="str">
            <v>Lakefront Utilities Inc. Distribution Expenses – Maintenance 2017</v>
          </cell>
          <cell r="D2334" t="str">
            <v>Lakefront Utilities Inc.</v>
          </cell>
          <cell r="E2334" t="str">
            <v>Distribution Expenses – Maintenance</v>
          </cell>
          <cell r="F2334">
            <v>273923.21999999997</v>
          </cell>
        </row>
        <row r="2335">
          <cell r="C2335" t="str">
            <v>Lakefront Utilities Inc. Other Expenses 2017</v>
          </cell>
          <cell r="D2335" t="str">
            <v>Lakefront Utilities Inc.</v>
          </cell>
          <cell r="E2335" t="str">
            <v>Other Expenses</v>
          </cell>
          <cell r="F2335">
            <v>0</v>
          </cell>
        </row>
        <row r="2336">
          <cell r="C2336" t="str">
            <v>Lakeland Power Distribution Ltd. Administrative and General Expenses 2017</v>
          </cell>
          <cell r="D2336" t="str">
            <v>Lakeland Power Distribution Ltd.</v>
          </cell>
          <cell r="E2336" t="str">
            <v>Administrative and General Expenses</v>
          </cell>
          <cell r="F2336">
            <v>2100820.02</v>
          </cell>
        </row>
        <row r="2337">
          <cell r="C2337" t="str">
            <v>Lakeland Power Distribution Ltd. Administrative and General Expenses - Leap 2017</v>
          </cell>
          <cell r="D2337" t="str">
            <v>Lakeland Power Distribution Ltd.</v>
          </cell>
          <cell r="E2337" t="str">
            <v>Administrative and General Expenses - Leap</v>
          </cell>
          <cell r="F2337">
            <v>9175</v>
          </cell>
        </row>
        <row r="2338">
          <cell r="C2338" t="str">
            <v>Lakeland Power Distribution Ltd. Billing and Collecting 2017</v>
          </cell>
          <cell r="D2338" t="str">
            <v>Lakeland Power Distribution Ltd.</v>
          </cell>
          <cell r="E2338" t="str">
            <v>Billing and Collecting</v>
          </cell>
          <cell r="F2338">
            <v>1031347.36</v>
          </cell>
        </row>
        <row r="2339">
          <cell r="C2339" t="str">
            <v>Lakeland Power Distribution Ltd. Community Relations 2017</v>
          </cell>
          <cell r="D2339" t="str">
            <v>Lakeland Power Distribution Ltd.</v>
          </cell>
          <cell r="E2339" t="str">
            <v>Community Relations</v>
          </cell>
          <cell r="F2339">
            <v>67784.58</v>
          </cell>
        </row>
        <row r="2340">
          <cell r="C2340" t="str">
            <v>Lakeland Power Distribution Ltd. Distribution Expenses - Operation 2017</v>
          </cell>
          <cell r="D2340" t="str">
            <v>Lakeland Power Distribution Ltd.</v>
          </cell>
          <cell r="E2340" t="str">
            <v>Distribution Expenses - Operation</v>
          </cell>
          <cell r="F2340">
            <v>340159.5</v>
          </cell>
        </row>
        <row r="2341">
          <cell r="C2341" t="str">
            <v>Lakeland Power Distribution Ltd. Distribution Expenses – Maintenance 2017</v>
          </cell>
          <cell r="D2341" t="str">
            <v>Lakeland Power Distribution Ltd.</v>
          </cell>
          <cell r="E2341" t="str">
            <v>Distribution Expenses – Maintenance</v>
          </cell>
          <cell r="F2341">
            <v>1292350.6599999999</v>
          </cell>
        </row>
        <row r="2342">
          <cell r="C2342" t="str">
            <v>Lakeland Power Distribution Ltd. Other Expenses 2017</v>
          </cell>
          <cell r="D2342" t="str">
            <v>Lakeland Power Distribution Ltd.</v>
          </cell>
          <cell r="E2342" t="str">
            <v>Other Expenses</v>
          </cell>
          <cell r="F2342">
            <v>0</v>
          </cell>
        </row>
        <row r="2343">
          <cell r="C2343" t="str">
            <v>London Hydro Inc. Administrative and General Expenses 2017</v>
          </cell>
          <cell r="D2343" t="str">
            <v>London Hydro Inc.</v>
          </cell>
          <cell r="E2343" t="str">
            <v>Administrative and General Expenses</v>
          </cell>
          <cell r="F2343">
            <v>13824614.890000001</v>
          </cell>
        </row>
        <row r="2344">
          <cell r="C2344" t="str">
            <v>London Hydro Inc. Administrative and General Expenses - Leap 2017</v>
          </cell>
          <cell r="D2344" t="str">
            <v>London Hydro Inc.</v>
          </cell>
          <cell r="E2344" t="str">
            <v>Administrative and General Expenses - Leap</v>
          </cell>
          <cell r="F2344">
            <v>250000</v>
          </cell>
        </row>
        <row r="2345">
          <cell r="C2345" t="str">
            <v>London Hydro Inc. Billing and Collecting 2017</v>
          </cell>
          <cell r="D2345" t="str">
            <v>London Hydro Inc.</v>
          </cell>
          <cell r="E2345" t="str">
            <v>Billing and Collecting</v>
          </cell>
          <cell r="F2345">
            <v>5009497.7699999996</v>
          </cell>
        </row>
        <row r="2346">
          <cell r="C2346" t="str">
            <v>London Hydro Inc. Community Relations 2017</v>
          </cell>
          <cell r="D2346" t="str">
            <v>London Hydro Inc.</v>
          </cell>
          <cell r="E2346" t="str">
            <v>Community Relations</v>
          </cell>
          <cell r="F2346">
            <v>189175.67999999999</v>
          </cell>
        </row>
        <row r="2347">
          <cell r="C2347" t="str">
            <v>London Hydro Inc. Distribution Expenses - Operation 2017</v>
          </cell>
          <cell r="D2347" t="str">
            <v>London Hydro Inc.</v>
          </cell>
          <cell r="E2347" t="str">
            <v>Distribution Expenses - Operation</v>
          </cell>
          <cell r="F2347">
            <v>8748778.6999999993</v>
          </cell>
        </row>
        <row r="2348">
          <cell r="C2348" t="str">
            <v>London Hydro Inc. Distribution Expenses – Maintenance 2017</v>
          </cell>
          <cell r="D2348" t="str">
            <v>London Hydro Inc.</v>
          </cell>
          <cell r="E2348" t="str">
            <v>Distribution Expenses – Maintenance</v>
          </cell>
          <cell r="F2348">
            <v>8326377.1399999997</v>
          </cell>
        </row>
        <row r="2349">
          <cell r="C2349" t="str">
            <v>London Hydro Inc. Other Expenses 2017</v>
          </cell>
          <cell r="D2349" t="str">
            <v>London Hydro Inc.</v>
          </cell>
          <cell r="E2349" t="str">
            <v>Other Expenses</v>
          </cell>
          <cell r="F2349">
            <v>0</v>
          </cell>
        </row>
        <row r="2350">
          <cell r="C2350" t="str">
            <v>Midland Power Utility Corporation Administrative and General Expenses 2017</v>
          </cell>
          <cell r="D2350" t="str">
            <v>Midland Power Utility Corporation</v>
          </cell>
          <cell r="E2350" t="str">
            <v>Administrative and General Expenses</v>
          </cell>
          <cell r="F2350">
            <v>941295.33</v>
          </cell>
        </row>
        <row r="2351">
          <cell r="C2351" t="str">
            <v>Midland Power Utility Corporation Administrative and General Expenses - Leap 2017</v>
          </cell>
          <cell r="D2351" t="str">
            <v>Midland Power Utility Corporation</v>
          </cell>
          <cell r="E2351" t="str">
            <v>Administrative and General Expenses - Leap</v>
          </cell>
          <cell r="F2351">
            <v>4395.07</v>
          </cell>
        </row>
        <row r="2352">
          <cell r="C2352" t="str">
            <v>Midland Power Utility Corporation Billing and Collecting 2017</v>
          </cell>
          <cell r="D2352" t="str">
            <v>Midland Power Utility Corporation</v>
          </cell>
          <cell r="E2352" t="str">
            <v>Billing and Collecting</v>
          </cell>
          <cell r="F2352">
            <v>476566.06</v>
          </cell>
        </row>
        <row r="2353">
          <cell r="C2353" t="str">
            <v>Midland Power Utility Corporation Community Relations 2017</v>
          </cell>
          <cell r="D2353" t="str">
            <v>Midland Power Utility Corporation</v>
          </cell>
          <cell r="E2353" t="str">
            <v>Community Relations</v>
          </cell>
          <cell r="F2353">
            <v>37660.35</v>
          </cell>
        </row>
        <row r="2354">
          <cell r="C2354" t="str">
            <v>Midland Power Utility Corporation Distribution Expenses - Operation 2017</v>
          </cell>
          <cell r="D2354" t="str">
            <v>Midland Power Utility Corporation</v>
          </cell>
          <cell r="E2354" t="str">
            <v>Distribution Expenses - Operation</v>
          </cell>
          <cell r="F2354">
            <v>846831.26</v>
          </cell>
        </row>
        <row r="2355">
          <cell r="C2355" t="str">
            <v>Midland Power Utility Corporation Distribution Expenses – Maintenance 2017</v>
          </cell>
          <cell r="D2355" t="str">
            <v>Midland Power Utility Corporation</v>
          </cell>
          <cell r="E2355" t="str">
            <v>Distribution Expenses – Maintenance</v>
          </cell>
          <cell r="F2355">
            <v>207028.48000000001</v>
          </cell>
        </row>
        <row r="2356">
          <cell r="C2356" t="str">
            <v>Midland Power Utility Corporation Other Expenses 2017</v>
          </cell>
          <cell r="D2356" t="str">
            <v>Midland Power Utility Corporation</v>
          </cell>
          <cell r="E2356" t="str">
            <v>Other Expenses</v>
          </cell>
          <cell r="F2356">
            <v>0</v>
          </cell>
        </row>
        <row r="2357">
          <cell r="C2357" t="str">
            <v>Milton Hydro Distribution Inc. Administrative and General Expenses 2017</v>
          </cell>
          <cell r="D2357" t="str">
            <v>Milton Hydro Distribution Inc.</v>
          </cell>
          <cell r="E2357" t="str">
            <v>Administrative and General Expenses</v>
          </cell>
          <cell r="F2357">
            <v>3717431</v>
          </cell>
        </row>
        <row r="2358">
          <cell r="C2358" t="str">
            <v>Milton Hydro Distribution Inc. Administrative and General Expenses - Leap 2017</v>
          </cell>
          <cell r="D2358" t="str">
            <v>Milton Hydro Distribution Inc.</v>
          </cell>
          <cell r="E2358" t="str">
            <v>Administrative and General Expenses - Leap</v>
          </cell>
          <cell r="F2358">
            <v>16900</v>
          </cell>
        </row>
        <row r="2359">
          <cell r="C2359" t="str">
            <v>Milton Hydro Distribution Inc. Billing and Collecting 2017</v>
          </cell>
          <cell r="D2359" t="str">
            <v>Milton Hydro Distribution Inc.</v>
          </cell>
          <cell r="E2359" t="str">
            <v>Billing and Collecting</v>
          </cell>
          <cell r="F2359">
            <v>1491890</v>
          </cell>
        </row>
        <row r="2360">
          <cell r="C2360" t="str">
            <v>Milton Hydro Distribution Inc. Community Relations 2017</v>
          </cell>
          <cell r="D2360" t="str">
            <v>Milton Hydro Distribution Inc.</v>
          </cell>
          <cell r="E2360" t="str">
            <v>Community Relations</v>
          </cell>
          <cell r="F2360">
            <v>8680</v>
          </cell>
        </row>
        <row r="2361">
          <cell r="C2361" t="str">
            <v>Milton Hydro Distribution Inc. Distribution Expenses - Operation 2017</v>
          </cell>
          <cell r="D2361" t="str">
            <v>Milton Hydro Distribution Inc.</v>
          </cell>
          <cell r="E2361" t="str">
            <v>Distribution Expenses - Operation</v>
          </cell>
          <cell r="F2361">
            <v>2436465</v>
          </cell>
        </row>
        <row r="2362">
          <cell r="C2362" t="str">
            <v>Milton Hydro Distribution Inc. Distribution Expenses – Maintenance 2017</v>
          </cell>
          <cell r="D2362" t="str">
            <v>Milton Hydro Distribution Inc.</v>
          </cell>
          <cell r="E2362" t="str">
            <v>Distribution Expenses – Maintenance</v>
          </cell>
          <cell r="F2362">
            <v>1360880</v>
          </cell>
        </row>
        <row r="2363">
          <cell r="C2363" t="str">
            <v>Milton Hydro Distribution Inc. Other Expenses 2017</v>
          </cell>
          <cell r="D2363" t="str">
            <v>Milton Hydro Distribution Inc.</v>
          </cell>
          <cell r="E2363" t="str">
            <v>Other Expenses</v>
          </cell>
          <cell r="F2363">
            <v>0</v>
          </cell>
        </row>
        <row r="2364">
          <cell r="C2364" t="str">
            <v>Newmarket-Tay Power Distribution Ltd. Administrative and General Expenses 2017</v>
          </cell>
          <cell r="D2364" t="str">
            <v>Newmarket-Tay Power Distribution Ltd.</v>
          </cell>
          <cell r="E2364" t="str">
            <v>Administrative and General Expenses</v>
          </cell>
          <cell r="F2364">
            <v>2793363.2</v>
          </cell>
        </row>
        <row r="2365">
          <cell r="C2365" t="str">
            <v>Newmarket-Tay Power Distribution Ltd. Administrative and General Expenses - Leap 2017</v>
          </cell>
          <cell r="D2365" t="str">
            <v>Newmarket-Tay Power Distribution Ltd.</v>
          </cell>
          <cell r="E2365" t="str">
            <v>Administrative and General Expenses - Leap</v>
          </cell>
          <cell r="F2365">
            <v>36500</v>
          </cell>
        </row>
        <row r="2366">
          <cell r="C2366" t="str">
            <v>Newmarket-Tay Power Distribution Ltd. Billing and Collecting 2017</v>
          </cell>
          <cell r="D2366" t="str">
            <v>Newmarket-Tay Power Distribution Ltd.</v>
          </cell>
          <cell r="E2366" t="str">
            <v>Billing and Collecting</v>
          </cell>
          <cell r="F2366">
            <v>1629033.41</v>
          </cell>
        </row>
        <row r="2367">
          <cell r="C2367" t="str">
            <v>Newmarket-Tay Power Distribution Ltd. Community Relations 2017</v>
          </cell>
          <cell r="D2367" t="str">
            <v>Newmarket-Tay Power Distribution Ltd.</v>
          </cell>
          <cell r="E2367" t="str">
            <v>Community Relations</v>
          </cell>
          <cell r="F2367">
            <v>137068.01</v>
          </cell>
        </row>
        <row r="2368">
          <cell r="C2368" t="str">
            <v>Newmarket-Tay Power Distribution Ltd. Distribution Expenses - Operation 2017</v>
          </cell>
          <cell r="D2368" t="str">
            <v>Newmarket-Tay Power Distribution Ltd.</v>
          </cell>
          <cell r="E2368" t="str">
            <v>Distribution Expenses - Operation</v>
          </cell>
          <cell r="F2368">
            <v>1497580.46</v>
          </cell>
        </row>
        <row r="2369">
          <cell r="C2369" t="str">
            <v>Newmarket-Tay Power Distribution Ltd. Distribution Expenses – Maintenance 2017</v>
          </cell>
          <cell r="D2369" t="str">
            <v>Newmarket-Tay Power Distribution Ltd.</v>
          </cell>
          <cell r="E2369" t="str">
            <v>Distribution Expenses – Maintenance</v>
          </cell>
          <cell r="F2369">
            <v>1497958.8</v>
          </cell>
        </row>
        <row r="2370">
          <cell r="C2370" t="str">
            <v>Newmarket-Tay Power Distribution Ltd. Other Expenses 2017</v>
          </cell>
          <cell r="D2370" t="str">
            <v>Newmarket-Tay Power Distribution Ltd.</v>
          </cell>
          <cell r="E2370" t="str">
            <v>Other Expenses</v>
          </cell>
          <cell r="F2370">
            <v>0</v>
          </cell>
        </row>
        <row r="2371">
          <cell r="C2371" t="str">
            <v>Niagara Peninsula Energy Inc. Administrative and General Expenses 2017</v>
          </cell>
          <cell r="D2371" t="str">
            <v>Niagara Peninsula Energy Inc.</v>
          </cell>
          <cell r="E2371" t="str">
            <v>Administrative and General Expenses</v>
          </cell>
          <cell r="F2371">
            <v>4749471.29</v>
          </cell>
        </row>
        <row r="2372">
          <cell r="C2372" t="str">
            <v>Niagara Peninsula Energy Inc. Administrative and General Expenses - Leap 2017</v>
          </cell>
          <cell r="D2372" t="str">
            <v>Niagara Peninsula Energy Inc.</v>
          </cell>
          <cell r="E2372" t="str">
            <v>Administrative and General Expenses - Leap</v>
          </cell>
          <cell r="F2372">
            <v>37166</v>
          </cell>
        </row>
        <row r="2373">
          <cell r="C2373" t="str">
            <v>Niagara Peninsula Energy Inc. Billing and Collecting 2017</v>
          </cell>
          <cell r="D2373" t="str">
            <v>Niagara Peninsula Energy Inc.</v>
          </cell>
          <cell r="E2373" t="str">
            <v>Billing and Collecting</v>
          </cell>
          <cell r="F2373">
            <v>5295776.91</v>
          </cell>
        </row>
        <row r="2374">
          <cell r="C2374" t="str">
            <v>Niagara Peninsula Energy Inc. Community Relations 2017</v>
          </cell>
          <cell r="D2374" t="str">
            <v>Niagara Peninsula Energy Inc.</v>
          </cell>
          <cell r="E2374" t="str">
            <v>Community Relations</v>
          </cell>
          <cell r="F2374">
            <v>99713.9</v>
          </cell>
        </row>
        <row r="2375">
          <cell r="C2375" t="str">
            <v>Niagara Peninsula Energy Inc. Distribution Expenses - Operation 2017</v>
          </cell>
          <cell r="D2375" t="str">
            <v>Niagara Peninsula Energy Inc.</v>
          </cell>
          <cell r="E2375" t="str">
            <v>Distribution Expenses - Operation</v>
          </cell>
          <cell r="F2375">
            <v>4411324.82</v>
          </cell>
        </row>
        <row r="2376">
          <cell r="C2376" t="str">
            <v>Niagara Peninsula Energy Inc. Distribution Expenses – Maintenance 2017</v>
          </cell>
          <cell r="D2376" t="str">
            <v>Niagara Peninsula Energy Inc.</v>
          </cell>
          <cell r="E2376" t="str">
            <v>Distribution Expenses – Maintenance</v>
          </cell>
          <cell r="F2376">
            <v>2203115.31</v>
          </cell>
        </row>
        <row r="2377">
          <cell r="C2377" t="str">
            <v>Niagara Peninsula Energy Inc. Other Expenses 2017</v>
          </cell>
          <cell r="D2377" t="str">
            <v>Niagara Peninsula Energy Inc.</v>
          </cell>
          <cell r="E2377" t="str">
            <v>Other Expenses</v>
          </cell>
          <cell r="F2377">
            <v>0</v>
          </cell>
        </row>
        <row r="2378">
          <cell r="C2378" t="str">
            <v>Niagara-on-the-Lake Hydro Inc. Administrative and General Expenses 2017</v>
          </cell>
          <cell r="D2378" t="str">
            <v>Niagara-on-the-Lake Hydro Inc.</v>
          </cell>
          <cell r="E2378" t="str">
            <v>Administrative and General Expenses</v>
          </cell>
          <cell r="F2378">
            <v>838041.26</v>
          </cell>
        </row>
        <row r="2379">
          <cell r="C2379" t="str">
            <v>Niagara-on-the-Lake Hydro Inc. Administrative and General Expenses - Leap 2017</v>
          </cell>
          <cell r="D2379" t="str">
            <v>Niagara-on-the-Lake Hydro Inc.</v>
          </cell>
          <cell r="E2379" t="str">
            <v>Administrative and General Expenses - Leap</v>
          </cell>
          <cell r="F2379">
            <v>5693.85</v>
          </cell>
        </row>
        <row r="2380">
          <cell r="C2380" t="str">
            <v>Niagara-on-the-Lake Hydro Inc. Billing and Collecting 2017</v>
          </cell>
          <cell r="D2380" t="str">
            <v>Niagara-on-the-Lake Hydro Inc.</v>
          </cell>
          <cell r="E2380" t="str">
            <v>Billing and Collecting</v>
          </cell>
          <cell r="F2380">
            <v>547187.65</v>
          </cell>
        </row>
        <row r="2381">
          <cell r="C2381" t="str">
            <v>Niagara-on-the-Lake Hydro Inc. Community Relations 2017</v>
          </cell>
          <cell r="D2381" t="str">
            <v>Niagara-on-the-Lake Hydro Inc.</v>
          </cell>
          <cell r="E2381" t="str">
            <v>Community Relations</v>
          </cell>
          <cell r="F2381">
            <v>9700</v>
          </cell>
        </row>
        <row r="2382">
          <cell r="C2382" t="str">
            <v>Niagara-on-the-Lake Hydro Inc. Distribution Expenses - Operation 2017</v>
          </cell>
          <cell r="D2382" t="str">
            <v>Niagara-on-the-Lake Hydro Inc.</v>
          </cell>
          <cell r="E2382" t="str">
            <v>Distribution Expenses - Operation</v>
          </cell>
          <cell r="F2382">
            <v>654294.77</v>
          </cell>
        </row>
        <row r="2383">
          <cell r="C2383" t="str">
            <v>Niagara-on-the-Lake Hydro Inc. Distribution Expenses – Maintenance 2017</v>
          </cell>
          <cell r="D2383" t="str">
            <v>Niagara-on-the-Lake Hydro Inc.</v>
          </cell>
          <cell r="E2383" t="str">
            <v>Distribution Expenses – Maintenance</v>
          </cell>
          <cell r="F2383">
            <v>476273.3</v>
          </cell>
        </row>
        <row r="2384">
          <cell r="C2384" t="str">
            <v>Niagara-on-the-Lake Hydro Inc. Other Expenses 2017</v>
          </cell>
          <cell r="D2384" t="str">
            <v>Niagara-on-the-Lake Hydro Inc.</v>
          </cell>
          <cell r="E2384" t="str">
            <v>Other Expenses</v>
          </cell>
          <cell r="F2384">
            <v>0</v>
          </cell>
        </row>
        <row r="2385">
          <cell r="C2385" t="str">
            <v>North Bay Hydro Distribution Limited Administrative and General Expenses 2017</v>
          </cell>
          <cell r="D2385" t="str">
            <v>North Bay Hydro Distribution Limited</v>
          </cell>
          <cell r="E2385" t="str">
            <v>Administrative and General Expenses</v>
          </cell>
          <cell r="F2385">
            <v>2720350.48</v>
          </cell>
        </row>
        <row r="2386">
          <cell r="C2386" t="str">
            <v>North Bay Hydro Distribution Limited Administrative and General Expenses - Leap 2017</v>
          </cell>
          <cell r="D2386" t="str">
            <v>North Bay Hydro Distribution Limited</v>
          </cell>
          <cell r="E2386" t="str">
            <v>Administrative and General Expenses - Leap</v>
          </cell>
          <cell r="F2386">
            <v>16700</v>
          </cell>
        </row>
        <row r="2387">
          <cell r="C2387" t="str">
            <v>North Bay Hydro Distribution Limited Billing and Collecting 2017</v>
          </cell>
          <cell r="D2387" t="str">
            <v>North Bay Hydro Distribution Limited</v>
          </cell>
          <cell r="E2387" t="str">
            <v>Billing and Collecting</v>
          </cell>
          <cell r="F2387">
            <v>1186321.27</v>
          </cell>
        </row>
        <row r="2388">
          <cell r="C2388" t="str">
            <v>North Bay Hydro Distribution Limited Community Relations 2017</v>
          </cell>
          <cell r="D2388" t="str">
            <v>North Bay Hydro Distribution Limited</v>
          </cell>
          <cell r="E2388" t="str">
            <v>Community Relations</v>
          </cell>
          <cell r="F2388">
            <v>333.64</v>
          </cell>
        </row>
        <row r="2389">
          <cell r="C2389" t="str">
            <v>North Bay Hydro Distribution Limited Distribution Expenses - Operation 2017</v>
          </cell>
          <cell r="D2389" t="str">
            <v>North Bay Hydro Distribution Limited</v>
          </cell>
          <cell r="E2389" t="str">
            <v>Distribution Expenses - Operation</v>
          </cell>
          <cell r="F2389">
            <v>775642.08</v>
          </cell>
        </row>
        <row r="2390">
          <cell r="C2390" t="str">
            <v>North Bay Hydro Distribution Limited Distribution Expenses – Maintenance 2017</v>
          </cell>
          <cell r="D2390" t="str">
            <v>North Bay Hydro Distribution Limited</v>
          </cell>
          <cell r="E2390" t="str">
            <v>Distribution Expenses – Maintenance</v>
          </cell>
          <cell r="F2390">
            <v>1724297.29</v>
          </cell>
        </row>
        <row r="2391">
          <cell r="C2391" t="str">
            <v>North Bay Hydro Distribution Limited Other Expenses 2017</v>
          </cell>
          <cell r="D2391" t="str">
            <v>North Bay Hydro Distribution Limited</v>
          </cell>
          <cell r="E2391" t="str">
            <v>Other Expenses</v>
          </cell>
          <cell r="F2391">
            <v>0</v>
          </cell>
        </row>
        <row r="2392">
          <cell r="C2392" t="str">
            <v>Northern Ontario Wires Inc. Administrative and General Expenses 2017</v>
          </cell>
          <cell r="D2392" t="str">
            <v>Northern Ontario Wires Inc.</v>
          </cell>
          <cell r="E2392" t="str">
            <v>Administrative and General Expenses</v>
          </cell>
          <cell r="F2392">
            <v>677912.36</v>
          </cell>
        </row>
        <row r="2393">
          <cell r="C2393" t="str">
            <v>Northern Ontario Wires Inc. Administrative and General Expenses - Leap 2017</v>
          </cell>
          <cell r="D2393" t="str">
            <v>Northern Ontario Wires Inc.</v>
          </cell>
          <cell r="E2393" t="str">
            <v>Administrative and General Expenses - Leap</v>
          </cell>
          <cell r="F2393">
            <v>3500</v>
          </cell>
        </row>
        <row r="2394">
          <cell r="C2394" t="str">
            <v>Northern Ontario Wires Inc. Billing and Collecting 2017</v>
          </cell>
          <cell r="D2394" t="str">
            <v>Northern Ontario Wires Inc.</v>
          </cell>
          <cell r="E2394" t="str">
            <v>Billing and Collecting</v>
          </cell>
          <cell r="F2394">
            <v>704770.35</v>
          </cell>
        </row>
        <row r="2395">
          <cell r="C2395" t="str">
            <v>Northern Ontario Wires Inc. Community Relations 2017</v>
          </cell>
          <cell r="D2395" t="str">
            <v>Northern Ontario Wires Inc.</v>
          </cell>
          <cell r="E2395" t="str">
            <v>Community Relations</v>
          </cell>
          <cell r="F2395">
            <v>0</v>
          </cell>
        </row>
        <row r="2396">
          <cell r="C2396" t="str">
            <v>Northern Ontario Wires Inc. Distribution Expenses - Operation 2017</v>
          </cell>
          <cell r="D2396" t="str">
            <v>Northern Ontario Wires Inc.</v>
          </cell>
          <cell r="E2396" t="str">
            <v>Distribution Expenses - Operation</v>
          </cell>
          <cell r="F2396">
            <v>622387.89</v>
          </cell>
        </row>
        <row r="2397">
          <cell r="C2397" t="str">
            <v>Northern Ontario Wires Inc. Distribution Expenses – Maintenance 2017</v>
          </cell>
          <cell r="D2397" t="str">
            <v>Northern Ontario Wires Inc.</v>
          </cell>
          <cell r="E2397" t="str">
            <v>Distribution Expenses – Maintenance</v>
          </cell>
          <cell r="F2397">
            <v>496255.17</v>
          </cell>
        </row>
        <row r="2398">
          <cell r="C2398" t="str">
            <v>Northern Ontario Wires Inc. Other Expenses 2017</v>
          </cell>
          <cell r="D2398" t="str">
            <v>Northern Ontario Wires Inc.</v>
          </cell>
          <cell r="E2398" t="str">
            <v>Other Expenses</v>
          </cell>
          <cell r="F2398">
            <v>0</v>
          </cell>
        </row>
        <row r="2399">
          <cell r="C2399" t="str">
            <v>Oakville Hydro Electricity Distribution Inc. Administrative and General Expenses 2017</v>
          </cell>
          <cell r="D2399" t="str">
            <v>Oakville Hydro Electricity Distribution Inc.</v>
          </cell>
          <cell r="E2399" t="str">
            <v>Administrative and General Expenses</v>
          </cell>
          <cell r="F2399">
            <v>5736400.7400000002</v>
          </cell>
        </row>
        <row r="2400">
          <cell r="C2400" t="str">
            <v>Oakville Hydro Electricity Distribution Inc. Administrative and General Expenses - Leap 2017</v>
          </cell>
          <cell r="D2400" t="str">
            <v>Oakville Hydro Electricity Distribution Inc.</v>
          </cell>
          <cell r="E2400" t="str">
            <v>Administrative and General Expenses - Leap</v>
          </cell>
          <cell r="F2400">
            <v>45350</v>
          </cell>
        </row>
        <row r="2401">
          <cell r="C2401" t="str">
            <v>Oakville Hydro Electricity Distribution Inc. Billing and Collecting 2017</v>
          </cell>
          <cell r="D2401" t="str">
            <v>Oakville Hydro Electricity Distribution Inc.</v>
          </cell>
          <cell r="E2401" t="str">
            <v>Billing and Collecting</v>
          </cell>
          <cell r="F2401">
            <v>2454418.69</v>
          </cell>
        </row>
        <row r="2402">
          <cell r="C2402" t="str">
            <v>Oakville Hydro Electricity Distribution Inc. Community Relations 2017</v>
          </cell>
          <cell r="D2402" t="str">
            <v>Oakville Hydro Electricity Distribution Inc.</v>
          </cell>
          <cell r="E2402" t="str">
            <v>Community Relations</v>
          </cell>
          <cell r="F2402">
            <v>289613.96999999997</v>
          </cell>
        </row>
        <row r="2403">
          <cell r="C2403" t="str">
            <v>Oakville Hydro Electricity Distribution Inc. Distribution Expenses - Operation 2017</v>
          </cell>
          <cell r="D2403" t="str">
            <v>Oakville Hydro Electricity Distribution Inc.</v>
          </cell>
          <cell r="E2403" t="str">
            <v>Distribution Expenses - Operation</v>
          </cell>
          <cell r="F2403">
            <v>7067861.6200000001</v>
          </cell>
        </row>
        <row r="2404">
          <cell r="C2404" t="str">
            <v>Oakville Hydro Electricity Distribution Inc. Distribution Expenses – Maintenance 2017</v>
          </cell>
          <cell r="D2404" t="str">
            <v>Oakville Hydro Electricity Distribution Inc.</v>
          </cell>
          <cell r="E2404" t="str">
            <v>Distribution Expenses – Maintenance</v>
          </cell>
          <cell r="F2404">
            <v>2181508.65</v>
          </cell>
        </row>
        <row r="2405">
          <cell r="C2405" t="str">
            <v>Oakville Hydro Electricity Distribution Inc. Other Expenses 2017</v>
          </cell>
          <cell r="D2405" t="str">
            <v>Oakville Hydro Electricity Distribution Inc.</v>
          </cell>
          <cell r="E2405" t="str">
            <v>Other Expenses</v>
          </cell>
          <cell r="F2405">
            <v>0</v>
          </cell>
        </row>
        <row r="2406">
          <cell r="C2406" t="str">
            <v>Orangeville Hydro Limited Administrative and General Expenses 2017</v>
          </cell>
          <cell r="D2406" t="str">
            <v>Orangeville Hydro Limited</v>
          </cell>
          <cell r="E2406" t="str">
            <v>Administrative and General Expenses</v>
          </cell>
          <cell r="F2406">
            <v>1628565.67</v>
          </cell>
        </row>
        <row r="2407">
          <cell r="C2407" t="str">
            <v>Orangeville Hydro Limited Administrative and General Expenses - Leap 2017</v>
          </cell>
          <cell r="D2407" t="str">
            <v>Orangeville Hydro Limited</v>
          </cell>
          <cell r="E2407" t="str">
            <v>Administrative and General Expenses - Leap</v>
          </cell>
          <cell r="F2407">
            <v>5710.58</v>
          </cell>
        </row>
        <row r="2408">
          <cell r="C2408" t="str">
            <v>Orangeville Hydro Limited Billing and Collecting 2017</v>
          </cell>
          <cell r="D2408" t="str">
            <v>Orangeville Hydro Limited</v>
          </cell>
          <cell r="E2408" t="str">
            <v>Billing and Collecting</v>
          </cell>
          <cell r="F2408">
            <v>722309.94</v>
          </cell>
        </row>
        <row r="2409">
          <cell r="C2409" t="str">
            <v>Orangeville Hydro Limited Community Relations 2017</v>
          </cell>
          <cell r="D2409" t="str">
            <v>Orangeville Hydro Limited</v>
          </cell>
          <cell r="E2409" t="str">
            <v>Community Relations</v>
          </cell>
          <cell r="F2409">
            <v>53322.02</v>
          </cell>
        </row>
        <row r="2410">
          <cell r="C2410" t="str">
            <v>Orangeville Hydro Limited Distribution Expenses - Operation 2017</v>
          </cell>
          <cell r="D2410" t="str">
            <v>Orangeville Hydro Limited</v>
          </cell>
          <cell r="E2410" t="str">
            <v>Distribution Expenses - Operation</v>
          </cell>
          <cell r="F2410">
            <v>406297.92</v>
          </cell>
        </row>
        <row r="2411">
          <cell r="C2411" t="str">
            <v>Orangeville Hydro Limited Distribution Expenses – Maintenance 2017</v>
          </cell>
          <cell r="D2411" t="str">
            <v>Orangeville Hydro Limited</v>
          </cell>
          <cell r="E2411" t="str">
            <v>Distribution Expenses – Maintenance</v>
          </cell>
          <cell r="F2411">
            <v>501000.79</v>
          </cell>
        </row>
        <row r="2412">
          <cell r="C2412" t="str">
            <v>Orangeville Hydro Limited Other Expenses 2017</v>
          </cell>
          <cell r="D2412" t="str">
            <v>Orangeville Hydro Limited</v>
          </cell>
          <cell r="E2412" t="str">
            <v>Other Expenses</v>
          </cell>
          <cell r="F2412">
            <v>0</v>
          </cell>
        </row>
        <row r="2413">
          <cell r="C2413" t="str">
            <v>Oshawa PUC Networks Inc. Administrative and General Expenses 2017</v>
          </cell>
          <cell r="D2413" t="str">
            <v>Oshawa PUC Networks Inc.</v>
          </cell>
          <cell r="E2413" t="str">
            <v>Administrative and General Expenses</v>
          </cell>
          <cell r="F2413">
            <v>5579628.4699999997</v>
          </cell>
        </row>
        <row r="2414">
          <cell r="C2414" t="str">
            <v>Oshawa PUC Networks Inc. Administrative and General Expenses - Leap 2017</v>
          </cell>
          <cell r="D2414" t="str">
            <v>Oshawa PUC Networks Inc.</v>
          </cell>
          <cell r="E2414" t="str">
            <v>Administrative and General Expenses - Leap</v>
          </cell>
          <cell r="F2414">
            <v>28693.35</v>
          </cell>
        </row>
        <row r="2415">
          <cell r="C2415" t="str">
            <v>Oshawa PUC Networks Inc. Billing and Collecting 2017</v>
          </cell>
          <cell r="D2415" t="str">
            <v>Oshawa PUC Networks Inc.</v>
          </cell>
          <cell r="E2415" t="str">
            <v>Billing and Collecting</v>
          </cell>
          <cell r="F2415">
            <v>2480908.21</v>
          </cell>
        </row>
        <row r="2416">
          <cell r="C2416" t="str">
            <v>Oshawa PUC Networks Inc. Community Relations 2017</v>
          </cell>
          <cell r="D2416" t="str">
            <v>Oshawa PUC Networks Inc.</v>
          </cell>
          <cell r="E2416" t="str">
            <v>Community Relations</v>
          </cell>
          <cell r="F2416">
            <v>1296584.6599999999</v>
          </cell>
        </row>
        <row r="2417">
          <cell r="C2417" t="str">
            <v>Oshawa PUC Networks Inc. Distribution Expenses - Operation 2017</v>
          </cell>
          <cell r="D2417" t="str">
            <v>Oshawa PUC Networks Inc.</v>
          </cell>
          <cell r="E2417" t="str">
            <v>Distribution Expenses - Operation</v>
          </cell>
          <cell r="F2417">
            <v>1646675.27</v>
          </cell>
        </row>
        <row r="2418">
          <cell r="C2418" t="str">
            <v>Oshawa PUC Networks Inc. Distribution Expenses – Maintenance 2017</v>
          </cell>
          <cell r="D2418" t="str">
            <v>Oshawa PUC Networks Inc.</v>
          </cell>
          <cell r="E2418" t="str">
            <v>Distribution Expenses – Maintenance</v>
          </cell>
          <cell r="F2418">
            <v>1370653.81</v>
          </cell>
        </row>
        <row r="2419">
          <cell r="C2419" t="str">
            <v>Oshawa PUC Networks Inc. Other Expenses 2017</v>
          </cell>
          <cell r="D2419" t="str">
            <v>Oshawa PUC Networks Inc.</v>
          </cell>
          <cell r="E2419" t="str">
            <v>Other Expenses</v>
          </cell>
          <cell r="F2419">
            <v>0</v>
          </cell>
        </row>
        <row r="2420">
          <cell r="C2420" t="str">
            <v>Ottawa River Power Corporation Administrative and General Expenses 2017</v>
          </cell>
          <cell r="D2420" t="str">
            <v>Ottawa River Power Corporation</v>
          </cell>
          <cell r="E2420" t="str">
            <v>Administrative and General Expenses</v>
          </cell>
          <cell r="F2420">
            <v>883393.31</v>
          </cell>
        </row>
        <row r="2421">
          <cell r="C2421" t="str">
            <v>Ottawa River Power Corporation Administrative and General Expenses - Leap 2017</v>
          </cell>
          <cell r="D2421" t="str">
            <v>Ottawa River Power Corporation</v>
          </cell>
          <cell r="E2421" t="str">
            <v>Administrative and General Expenses - Leap</v>
          </cell>
          <cell r="F2421">
            <v>3600</v>
          </cell>
        </row>
        <row r="2422">
          <cell r="C2422" t="str">
            <v>Ottawa River Power Corporation Billing and Collecting 2017</v>
          </cell>
          <cell r="D2422" t="str">
            <v>Ottawa River Power Corporation</v>
          </cell>
          <cell r="E2422" t="str">
            <v>Billing and Collecting</v>
          </cell>
          <cell r="F2422">
            <v>747070.98</v>
          </cell>
        </row>
        <row r="2423">
          <cell r="C2423" t="str">
            <v>Ottawa River Power Corporation Community Relations 2017</v>
          </cell>
          <cell r="D2423" t="str">
            <v>Ottawa River Power Corporation</v>
          </cell>
          <cell r="E2423" t="str">
            <v>Community Relations</v>
          </cell>
          <cell r="F2423">
            <v>55983.94</v>
          </cell>
        </row>
        <row r="2424">
          <cell r="C2424" t="str">
            <v>Ottawa River Power Corporation Distribution Expenses - Operation 2017</v>
          </cell>
          <cell r="D2424" t="str">
            <v>Ottawa River Power Corporation</v>
          </cell>
          <cell r="E2424" t="str">
            <v>Distribution Expenses - Operation</v>
          </cell>
          <cell r="F2424">
            <v>630729.17000000004</v>
          </cell>
        </row>
        <row r="2425">
          <cell r="C2425" t="str">
            <v>Ottawa River Power Corporation Distribution Expenses – Maintenance 2017</v>
          </cell>
          <cell r="D2425" t="str">
            <v>Ottawa River Power Corporation</v>
          </cell>
          <cell r="E2425" t="str">
            <v>Distribution Expenses – Maintenance</v>
          </cell>
          <cell r="F2425">
            <v>613080.63</v>
          </cell>
        </row>
        <row r="2426">
          <cell r="C2426" t="str">
            <v>Ottawa River Power Corporation Other Expenses 2017</v>
          </cell>
          <cell r="D2426" t="str">
            <v>Ottawa River Power Corporation</v>
          </cell>
          <cell r="E2426" t="str">
            <v>Other Expenses</v>
          </cell>
          <cell r="F2426">
            <v>0</v>
          </cell>
        </row>
        <row r="2427">
          <cell r="C2427" t="str">
            <v>PUC Distribution Inc. Administrative and General Expenses 2017</v>
          </cell>
          <cell r="D2427" t="str">
            <v>PUC Distribution Inc.</v>
          </cell>
          <cell r="E2427" t="str">
            <v>Administrative and General Expenses</v>
          </cell>
          <cell r="F2427">
            <v>3132861.49</v>
          </cell>
        </row>
        <row r="2428">
          <cell r="C2428" t="str">
            <v>PUC Distribution Inc. Administrative and General Expenses - Leap 2017</v>
          </cell>
          <cell r="D2428" t="str">
            <v>PUC Distribution Inc.</v>
          </cell>
          <cell r="E2428" t="str">
            <v>Administrative and General Expenses - Leap</v>
          </cell>
          <cell r="F2428">
            <v>23270</v>
          </cell>
        </row>
        <row r="2429">
          <cell r="C2429" t="str">
            <v>PUC Distribution Inc. Billing and Collecting 2017</v>
          </cell>
          <cell r="D2429" t="str">
            <v>PUC Distribution Inc.</v>
          </cell>
          <cell r="E2429" t="str">
            <v>Billing and Collecting</v>
          </cell>
          <cell r="F2429">
            <v>1572172.9</v>
          </cell>
        </row>
        <row r="2430">
          <cell r="C2430" t="str">
            <v>PUC Distribution Inc. Community Relations 2017</v>
          </cell>
          <cell r="D2430" t="str">
            <v>PUC Distribution Inc.</v>
          </cell>
          <cell r="E2430" t="str">
            <v>Community Relations</v>
          </cell>
          <cell r="F2430">
            <v>626657.47</v>
          </cell>
        </row>
        <row r="2431">
          <cell r="C2431" t="str">
            <v>PUC Distribution Inc. Distribution Expenses - Operation 2017</v>
          </cell>
          <cell r="D2431" t="str">
            <v>PUC Distribution Inc.</v>
          </cell>
          <cell r="E2431" t="str">
            <v>Distribution Expenses - Operation</v>
          </cell>
          <cell r="F2431">
            <v>3720971.34</v>
          </cell>
        </row>
        <row r="2432">
          <cell r="C2432" t="str">
            <v>PUC Distribution Inc. Distribution Expenses – Maintenance 2017</v>
          </cell>
          <cell r="D2432" t="str">
            <v>PUC Distribution Inc.</v>
          </cell>
          <cell r="E2432" t="str">
            <v>Distribution Expenses – Maintenance</v>
          </cell>
          <cell r="F2432">
            <v>2206518.4900000002</v>
          </cell>
        </row>
        <row r="2433">
          <cell r="C2433" t="str">
            <v>PUC Distribution Inc. Other Expenses 2017</v>
          </cell>
          <cell r="D2433" t="str">
            <v>PUC Distribution Inc.</v>
          </cell>
          <cell r="E2433" t="str">
            <v>Other Expenses</v>
          </cell>
          <cell r="F2433">
            <v>0</v>
          </cell>
        </row>
        <row r="2434">
          <cell r="C2434" t="str">
            <v>PowerStream Inc. Administrative and General Expenses 2017</v>
          </cell>
          <cell r="D2434" t="str">
            <v>PowerStream Inc.</v>
          </cell>
          <cell r="E2434" t="str">
            <v>Administrative and General Expenses</v>
          </cell>
          <cell r="F2434">
            <v>39643700.530000001</v>
          </cell>
        </row>
        <row r="2435">
          <cell r="C2435" t="str">
            <v>PowerStream Inc. Administrative and General Expenses - Leap 2017</v>
          </cell>
          <cell r="D2435" t="str">
            <v>PowerStream Inc.</v>
          </cell>
          <cell r="E2435" t="str">
            <v>Administrative and General Expenses - Leap</v>
          </cell>
          <cell r="F2435">
            <v>196883.25</v>
          </cell>
        </row>
        <row r="2436">
          <cell r="C2436" t="str">
            <v>PowerStream Inc. Billing and Collecting 2017</v>
          </cell>
          <cell r="D2436" t="str">
            <v>PowerStream Inc.</v>
          </cell>
          <cell r="E2436" t="str">
            <v>Billing and Collecting</v>
          </cell>
          <cell r="F2436">
            <v>16856374.809999999</v>
          </cell>
        </row>
        <row r="2437">
          <cell r="C2437" t="str">
            <v>PowerStream Inc. Community Relations 2017</v>
          </cell>
          <cell r="D2437" t="str">
            <v>PowerStream Inc.</v>
          </cell>
          <cell r="E2437" t="str">
            <v>Community Relations</v>
          </cell>
          <cell r="F2437">
            <v>1702741.92</v>
          </cell>
        </row>
        <row r="2438">
          <cell r="C2438" t="str">
            <v>PowerStream Inc. Distribution Expenses - Operation 2017</v>
          </cell>
          <cell r="D2438" t="str">
            <v>PowerStream Inc.</v>
          </cell>
          <cell r="E2438" t="str">
            <v>Distribution Expenses - Operation</v>
          </cell>
          <cell r="F2438">
            <v>22891416.690000001</v>
          </cell>
        </row>
        <row r="2439">
          <cell r="C2439" t="str">
            <v>PowerStream Inc. Distribution Expenses – Maintenance 2017</v>
          </cell>
          <cell r="D2439" t="str">
            <v>PowerStream Inc.</v>
          </cell>
          <cell r="E2439" t="str">
            <v>Distribution Expenses – Maintenance</v>
          </cell>
          <cell r="F2439">
            <v>8547936.25</v>
          </cell>
        </row>
        <row r="2440">
          <cell r="C2440" t="str">
            <v>PowerStream Inc. Other Expenses 2017</v>
          </cell>
          <cell r="D2440" t="str">
            <v>PowerStream Inc.</v>
          </cell>
          <cell r="E2440" t="str">
            <v>Other Expenses</v>
          </cell>
          <cell r="F2440">
            <v>0</v>
          </cell>
        </row>
        <row r="2441">
          <cell r="C2441" t="str">
            <v>Renfrew Hydro Inc. Administrative and General Expenses 2017</v>
          </cell>
          <cell r="D2441" t="str">
            <v>Renfrew Hydro Inc.</v>
          </cell>
          <cell r="E2441" t="str">
            <v>Administrative and General Expenses</v>
          </cell>
          <cell r="F2441">
            <v>528847.04</v>
          </cell>
        </row>
        <row r="2442">
          <cell r="C2442" t="str">
            <v>Renfrew Hydro Inc. Administrative and General Expenses - Leap 2017</v>
          </cell>
          <cell r="D2442" t="str">
            <v>Renfrew Hydro Inc.</v>
          </cell>
          <cell r="E2442" t="str">
            <v>Administrative and General Expenses - Leap</v>
          </cell>
          <cell r="F2442">
            <v>5000</v>
          </cell>
        </row>
        <row r="2443">
          <cell r="C2443" t="str">
            <v>Renfrew Hydro Inc. Billing and Collecting 2017</v>
          </cell>
          <cell r="D2443" t="str">
            <v>Renfrew Hydro Inc.</v>
          </cell>
          <cell r="E2443" t="str">
            <v>Billing and Collecting</v>
          </cell>
          <cell r="F2443">
            <v>408962.65</v>
          </cell>
        </row>
        <row r="2444">
          <cell r="C2444" t="str">
            <v>Renfrew Hydro Inc. Community Relations 2017</v>
          </cell>
          <cell r="D2444" t="str">
            <v>Renfrew Hydro Inc.</v>
          </cell>
          <cell r="E2444" t="str">
            <v>Community Relations</v>
          </cell>
          <cell r="F2444">
            <v>6028.4</v>
          </cell>
        </row>
        <row r="2445">
          <cell r="C2445" t="str">
            <v>Renfrew Hydro Inc. Distribution Expenses - Operation 2017</v>
          </cell>
          <cell r="D2445" t="str">
            <v>Renfrew Hydro Inc.</v>
          </cell>
          <cell r="E2445" t="str">
            <v>Distribution Expenses - Operation</v>
          </cell>
          <cell r="F2445">
            <v>284868.89</v>
          </cell>
        </row>
        <row r="2446">
          <cell r="C2446" t="str">
            <v>Renfrew Hydro Inc. Distribution Expenses – Maintenance 2017</v>
          </cell>
          <cell r="D2446" t="str">
            <v>Renfrew Hydro Inc.</v>
          </cell>
          <cell r="E2446" t="str">
            <v>Distribution Expenses – Maintenance</v>
          </cell>
          <cell r="F2446">
            <v>168606.13</v>
          </cell>
        </row>
        <row r="2447">
          <cell r="C2447" t="str">
            <v>Renfrew Hydro Inc. Other Expenses 2017</v>
          </cell>
          <cell r="D2447" t="str">
            <v>Renfrew Hydro Inc.</v>
          </cell>
          <cell r="E2447" t="str">
            <v>Other Expenses</v>
          </cell>
          <cell r="F2447">
            <v>0</v>
          </cell>
        </row>
        <row r="2448">
          <cell r="C2448" t="str">
            <v>Rideau St. Lawrence Distribution Inc. Administrative and General Expenses 2017</v>
          </cell>
          <cell r="D2448" t="str">
            <v>Rideau St. Lawrence Distribution Inc.</v>
          </cell>
          <cell r="E2448" t="str">
            <v>Administrative and General Expenses</v>
          </cell>
          <cell r="F2448">
            <v>882678.13</v>
          </cell>
        </row>
        <row r="2449">
          <cell r="C2449" t="str">
            <v>Rideau St. Lawrence Distribution Inc. Administrative and General Expenses - Leap 2017</v>
          </cell>
          <cell r="D2449" t="str">
            <v>Rideau St. Lawrence Distribution Inc.</v>
          </cell>
          <cell r="E2449" t="str">
            <v>Administrative and General Expenses - Leap</v>
          </cell>
          <cell r="F2449">
            <v>3500</v>
          </cell>
        </row>
        <row r="2450">
          <cell r="C2450" t="str">
            <v>Rideau St. Lawrence Distribution Inc. Billing and Collecting 2017</v>
          </cell>
          <cell r="D2450" t="str">
            <v>Rideau St. Lawrence Distribution Inc.</v>
          </cell>
          <cell r="E2450" t="str">
            <v>Billing and Collecting</v>
          </cell>
          <cell r="F2450">
            <v>526212.42000000004</v>
          </cell>
        </row>
        <row r="2451">
          <cell r="C2451" t="str">
            <v>Rideau St. Lawrence Distribution Inc. Community Relations 2017</v>
          </cell>
          <cell r="D2451" t="str">
            <v>Rideau St. Lawrence Distribution Inc.</v>
          </cell>
          <cell r="E2451" t="str">
            <v>Community Relations</v>
          </cell>
          <cell r="F2451">
            <v>20923.91</v>
          </cell>
        </row>
        <row r="2452">
          <cell r="C2452" t="str">
            <v>Rideau St. Lawrence Distribution Inc. Distribution Expenses - Operation 2017</v>
          </cell>
          <cell r="D2452" t="str">
            <v>Rideau St. Lawrence Distribution Inc.</v>
          </cell>
          <cell r="E2452" t="str">
            <v>Distribution Expenses - Operation</v>
          </cell>
          <cell r="F2452">
            <v>247780.9</v>
          </cell>
        </row>
        <row r="2453">
          <cell r="C2453" t="str">
            <v>Rideau St. Lawrence Distribution Inc. Distribution Expenses – Maintenance 2017</v>
          </cell>
          <cell r="D2453" t="str">
            <v>Rideau St. Lawrence Distribution Inc.</v>
          </cell>
          <cell r="E2453" t="str">
            <v>Distribution Expenses – Maintenance</v>
          </cell>
          <cell r="F2453">
            <v>429760.45</v>
          </cell>
        </row>
        <row r="2454">
          <cell r="C2454" t="str">
            <v>Rideau St. Lawrence Distribution Inc. Other Expenses 2017</v>
          </cell>
          <cell r="D2454" t="str">
            <v>Rideau St. Lawrence Distribution Inc.</v>
          </cell>
          <cell r="E2454" t="str">
            <v>Other Expenses</v>
          </cell>
          <cell r="F2454">
            <v>0</v>
          </cell>
        </row>
        <row r="2455">
          <cell r="C2455" t="str">
            <v>Sioux Lookout Hydro Inc. Administrative and General Expenses 2017</v>
          </cell>
          <cell r="D2455" t="str">
            <v>Sioux Lookout Hydro Inc.</v>
          </cell>
          <cell r="E2455" t="str">
            <v>Administrative and General Expenses</v>
          </cell>
          <cell r="F2455">
            <v>405987.07</v>
          </cell>
        </row>
        <row r="2456">
          <cell r="C2456" t="str">
            <v>Sioux Lookout Hydro Inc. Administrative and General Expenses - Leap 2017</v>
          </cell>
          <cell r="D2456" t="str">
            <v>Sioux Lookout Hydro Inc.</v>
          </cell>
          <cell r="E2456" t="str">
            <v>Administrative and General Expenses - Leap</v>
          </cell>
          <cell r="F2456">
            <v>2340</v>
          </cell>
        </row>
        <row r="2457">
          <cell r="C2457" t="str">
            <v>Sioux Lookout Hydro Inc. Billing and Collecting 2017</v>
          </cell>
          <cell r="D2457" t="str">
            <v>Sioux Lookout Hydro Inc.</v>
          </cell>
          <cell r="E2457" t="str">
            <v>Billing and Collecting</v>
          </cell>
          <cell r="F2457">
            <v>351771.35</v>
          </cell>
        </row>
        <row r="2458">
          <cell r="C2458" t="str">
            <v>Sioux Lookout Hydro Inc. Community Relations 2017</v>
          </cell>
          <cell r="D2458" t="str">
            <v>Sioux Lookout Hydro Inc.</v>
          </cell>
          <cell r="E2458" t="str">
            <v>Community Relations</v>
          </cell>
          <cell r="F2458">
            <v>0</v>
          </cell>
        </row>
        <row r="2459">
          <cell r="C2459" t="str">
            <v>Sioux Lookout Hydro Inc. Distribution Expenses - Operation 2017</v>
          </cell>
          <cell r="D2459" t="str">
            <v>Sioux Lookout Hydro Inc.</v>
          </cell>
          <cell r="E2459" t="str">
            <v>Distribution Expenses - Operation</v>
          </cell>
          <cell r="F2459">
            <v>574153.30000000005</v>
          </cell>
        </row>
        <row r="2460">
          <cell r="C2460" t="str">
            <v>Sioux Lookout Hydro Inc. Distribution Expenses – Maintenance 2017</v>
          </cell>
          <cell r="D2460" t="str">
            <v>Sioux Lookout Hydro Inc.</v>
          </cell>
          <cell r="E2460" t="str">
            <v>Distribution Expenses – Maintenance</v>
          </cell>
          <cell r="F2460">
            <v>194875.39</v>
          </cell>
        </row>
        <row r="2461">
          <cell r="C2461" t="str">
            <v>Sioux Lookout Hydro Inc. Other Expenses 2017</v>
          </cell>
          <cell r="D2461" t="str">
            <v>Sioux Lookout Hydro Inc.</v>
          </cell>
          <cell r="E2461" t="str">
            <v>Other Expenses</v>
          </cell>
          <cell r="F2461">
            <v>0</v>
          </cell>
        </row>
        <row r="2462">
          <cell r="C2462" t="str">
            <v>St. Thomas Energy Inc. Administrative and General Expenses 2017</v>
          </cell>
          <cell r="D2462" t="str">
            <v>St. Thomas Energy Inc.</v>
          </cell>
          <cell r="E2462" t="str">
            <v>Administrative and General Expenses</v>
          </cell>
          <cell r="F2462">
            <v>2319574.69</v>
          </cell>
        </row>
        <row r="2463">
          <cell r="C2463" t="str">
            <v>St. Thomas Energy Inc. Administrative and General Expenses - Leap 2017</v>
          </cell>
          <cell r="D2463" t="str">
            <v>St. Thomas Energy Inc.</v>
          </cell>
          <cell r="E2463" t="str">
            <v>Administrative and General Expenses - Leap</v>
          </cell>
          <cell r="F2463">
            <v>10536.69</v>
          </cell>
        </row>
        <row r="2464">
          <cell r="C2464" t="str">
            <v>St. Thomas Energy Inc. Billing and Collecting 2017</v>
          </cell>
          <cell r="D2464" t="str">
            <v>St. Thomas Energy Inc.</v>
          </cell>
          <cell r="E2464" t="str">
            <v>Billing and Collecting</v>
          </cell>
          <cell r="F2464">
            <v>896457.51</v>
          </cell>
        </row>
        <row r="2465">
          <cell r="C2465" t="str">
            <v>St. Thomas Energy Inc. Community Relations 2017</v>
          </cell>
          <cell r="D2465" t="str">
            <v>St. Thomas Energy Inc.</v>
          </cell>
          <cell r="E2465" t="str">
            <v>Community Relations</v>
          </cell>
          <cell r="F2465">
            <v>4613.8</v>
          </cell>
        </row>
        <row r="2466">
          <cell r="C2466" t="str">
            <v>St. Thomas Energy Inc. Distribution Expenses - Operation 2017</v>
          </cell>
          <cell r="D2466" t="str">
            <v>St. Thomas Energy Inc.</v>
          </cell>
          <cell r="E2466" t="str">
            <v>Distribution Expenses - Operation</v>
          </cell>
          <cell r="F2466">
            <v>818176.82</v>
          </cell>
        </row>
        <row r="2467">
          <cell r="C2467" t="str">
            <v>St. Thomas Energy Inc. Distribution Expenses – Maintenance 2017</v>
          </cell>
          <cell r="D2467" t="str">
            <v>St. Thomas Energy Inc.</v>
          </cell>
          <cell r="E2467" t="str">
            <v>Distribution Expenses – Maintenance</v>
          </cell>
          <cell r="F2467">
            <v>310047.65000000002</v>
          </cell>
        </row>
        <row r="2468">
          <cell r="C2468" t="str">
            <v>St. Thomas Energy Inc. Other Expenses 2017</v>
          </cell>
          <cell r="D2468" t="str">
            <v>St. Thomas Energy Inc.</v>
          </cell>
          <cell r="E2468" t="str">
            <v>Other Expenses</v>
          </cell>
          <cell r="F2468">
            <v>0</v>
          </cell>
        </row>
        <row r="2469">
          <cell r="C2469" t="str">
            <v>Thunder Bay Hydro Electricity Distribution Inc. Administrative and General Expenses 2017</v>
          </cell>
          <cell r="D2469" t="str">
            <v>Thunder Bay Hydro Electricity Distribution Inc.</v>
          </cell>
          <cell r="E2469" t="str">
            <v>Administrative and General Expenses</v>
          </cell>
          <cell r="F2469">
            <v>4927689.0599999996</v>
          </cell>
        </row>
        <row r="2470">
          <cell r="C2470" t="str">
            <v>Thunder Bay Hydro Electricity Distribution Inc. Administrative and General Expenses - Leap 2017</v>
          </cell>
          <cell r="D2470" t="str">
            <v>Thunder Bay Hydro Electricity Distribution Inc.</v>
          </cell>
          <cell r="E2470" t="str">
            <v>Administrative and General Expenses - Leap</v>
          </cell>
          <cell r="F2470">
            <v>25186</v>
          </cell>
        </row>
        <row r="2471">
          <cell r="C2471" t="str">
            <v>Thunder Bay Hydro Electricity Distribution Inc. Billing and Collecting 2017</v>
          </cell>
          <cell r="D2471" t="str">
            <v>Thunder Bay Hydro Electricity Distribution Inc.</v>
          </cell>
          <cell r="E2471" t="str">
            <v>Billing and Collecting</v>
          </cell>
          <cell r="F2471">
            <v>2027351.1</v>
          </cell>
        </row>
        <row r="2472">
          <cell r="C2472" t="str">
            <v>Thunder Bay Hydro Electricity Distribution Inc. Community Relations 2017</v>
          </cell>
          <cell r="D2472" t="str">
            <v>Thunder Bay Hydro Electricity Distribution Inc.</v>
          </cell>
          <cell r="E2472" t="str">
            <v>Community Relations</v>
          </cell>
          <cell r="F2472">
            <v>103980.58</v>
          </cell>
        </row>
        <row r="2473">
          <cell r="C2473" t="str">
            <v>Thunder Bay Hydro Electricity Distribution Inc. Distribution Expenses - Operation 2017</v>
          </cell>
          <cell r="D2473" t="str">
            <v>Thunder Bay Hydro Electricity Distribution Inc.</v>
          </cell>
          <cell r="E2473" t="str">
            <v>Distribution Expenses - Operation</v>
          </cell>
          <cell r="F2473">
            <v>3475223.06</v>
          </cell>
        </row>
        <row r="2474">
          <cell r="C2474" t="str">
            <v>Thunder Bay Hydro Electricity Distribution Inc. Distribution Expenses – Maintenance 2017</v>
          </cell>
          <cell r="D2474" t="str">
            <v>Thunder Bay Hydro Electricity Distribution Inc.</v>
          </cell>
          <cell r="E2474" t="str">
            <v>Distribution Expenses – Maintenance</v>
          </cell>
          <cell r="F2474">
            <v>4909263.49</v>
          </cell>
        </row>
        <row r="2475">
          <cell r="C2475" t="str">
            <v>Thunder Bay Hydro Electricity Distribution Inc. Other Expenses 2017</v>
          </cell>
          <cell r="D2475" t="str">
            <v>Thunder Bay Hydro Electricity Distribution Inc.</v>
          </cell>
          <cell r="E2475" t="str">
            <v>Other Expenses</v>
          </cell>
          <cell r="F2475">
            <v>0</v>
          </cell>
        </row>
        <row r="2476">
          <cell r="C2476" t="str">
            <v>Tillsonburg Hydro Inc. Administrative and General Expenses 2017</v>
          </cell>
          <cell r="D2476" t="str">
            <v>Tillsonburg Hydro Inc.</v>
          </cell>
          <cell r="E2476" t="str">
            <v>Administrative and General Expenses</v>
          </cell>
          <cell r="F2476">
            <v>1439801.46</v>
          </cell>
        </row>
        <row r="2477">
          <cell r="C2477" t="str">
            <v>Tillsonburg Hydro Inc. Administrative and General Expenses - Leap 2017</v>
          </cell>
          <cell r="D2477" t="str">
            <v>Tillsonburg Hydro Inc.</v>
          </cell>
          <cell r="E2477" t="str">
            <v>Administrative and General Expenses - Leap</v>
          </cell>
          <cell r="F2477">
            <v>3380.7</v>
          </cell>
        </row>
        <row r="2478">
          <cell r="C2478" t="str">
            <v>Tillsonburg Hydro Inc. Billing and Collecting 2017</v>
          </cell>
          <cell r="D2478" t="str">
            <v>Tillsonburg Hydro Inc.</v>
          </cell>
          <cell r="E2478" t="str">
            <v>Billing and Collecting</v>
          </cell>
          <cell r="F2478">
            <v>604067.34</v>
          </cell>
        </row>
        <row r="2479">
          <cell r="C2479" t="str">
            <v>Tillsonburg Hydro Inc. Community Relations 2017</v>
          </cell>
          <cell r="D2479" t="str">
            <v>Tillsonburg Hydro Inc.</v>
          </cell>
          <cell r="E2479" t="str">
            <v>Community Relations</v>
          </cell>
          <cell r="F2479">
            <v>529.86</v>
          </cell>
        </row>
        <row r="2480">
          <cell r="C2480" t="str">
            <v>Tillsonburg Hydro Inc. Distribution Expenses - Operation 2017</v>
          </cell>
          <cell r="D2480" t="str">
            <v>Tillsonburg Hydro Inc.</v>
          </cell>
          <cell r="E2480" t="str">
            <v>Distribution Expenses - Operation</v>
          </cell>
          <cell r="F2480">
            <v>498265.7</v>
          </cell>
        </row>
        <row r="2481">
          <cell r="C2481" t="str">
            <v>Tillsonburg Hydro Inc. Distribution Expenses – Maintenance 2017</v>
          </cell>
          <cell r="D2481" t="str">
            <v>Tillsonburg Hydro Inc.</v>
          </cell>
          <cell r="E2481" t="str">
            <v>Distribution Expenses – Maintenance</v>
          </cell>
          <cell r="F2481">
            <v>178960.39</v>
          </cell>
        </row>
        <row r="2482">
          <cell r="C2482" t="str">
            <v>Tillsonburg Hydro Inc. Other Expenses 2017</v>
          </cell>
          <cell r="D2482" t="str">
            <v>Tillsonburg Hydro Inc.</v>
          </cell>
          <cell r="E2482" t="str">
            <v>Other Expenses</v>
          </cell>
          <cell r="F2482">
            <v>0</v>
          </cell>
        </row>
        <row r="2483">
          <cell r="C2483" t="str">
            <v>Toronto Hydro-Electric System Limited Administrative and General Expenses 2017</v>
          </cell>
          <cell r="D2483" t="str">
            <v>Toronto Hydro-Electric System Limited</v>
          </cell>
          <cell r="E2483" t="str">
            <v>Administrative and General Expenses</v>
          </cell>
          <cell r="F2483">
            <v>83532547.829999998</v>
          </cell>
        </row>
        <row r="2484">
          <cell r="C2484" t="str">
            <v>Toronto Hydro-Electric System Limited Administrative and General Expenses - Leap 2017</v>
          </cell>
          <cell r="D2484" t="str">
            <v>Toronto Hydro-Electric System Limited</v>
          </cell>
          <cell r="E2484" t="str">
            <v>Administrative and General Expenses - Leap</v>
          </cell>
          <cell r="F2484">
            <v>910000</v>
          </cell>
        </row>
        <row r="2485">
          <cell r="C2485" t="str">
            <v>Toronto Hydro-Electric System Limited Billing and Collecting 2017</v>
          </cell>
          <cell r="D2485" t="str">
            <v>Toronto Hydro-Electric System Limited</v>
          </cell>
          <cell r="E2485" t="str">
            <v>Billing and Collecting</v>
          </cell>
          <cell r="F2485">
            <v>34967757.950000003</v>
          </cell>
        </row>
        <row r="2486">
          <cell r="C2486" t="str">
            <v>Toronto Hydro-Electric System Limited Community Relations 2017</v>
          </cell>
          <cell r="D2486" t="str">
            <v>Toronto Hydro-Electric System Limited</v>
          </cell>
          <cell r="E2486" t="str">
            <v>Community Relations</v>
          </cell>
          <cell r="F2486">
            <v>2525811.34</v>
          </cell>
        </row>
        <row r="2487">
          <cell r="C2487" t="str">
            <v>Toronto Hydro-Electric System Limited Distribution Expenses - Operation 2017</v>
          </cell>
          <cell r="D2487" t="str">
            <v>Toronto Hydro-Electric System Limited</v>
          </cell>
          <cell r="E2487" t="str">
            <v>Distribution Expenses - Operation</v>
          </cell>
          <cell r="F2487">
            <v>56904312.850000001</v>
          </cell>
        </row>
        <row r="2488">
          <cell r="C2488" t="str">
            <v>Toronto Hydro-Electric System Limited Distribution Expenses – Maintenance 2017</v>
          </cell>
          <cell r="D2488" t="str">
            <v>Toronto Hydro-Electric System Limited</v>
          </cell>
          <cell r="E2488" t="str">
            <v>Distribution Expenses – Maintenance</v>
          </cell>
          <cell r="F2488">
            <v>63054927.200000003</v>
          </cell>
        </row>
        <row r="2489">
          <cell r="C2489" t="str">
            <v>Toronto Hydro-Electric System Limited Other Expenses 2017</v>
          </cell>
          <cell r="D2489" t="str">
            <v>Toronto Hydro-Electric System Limited</v>
          </cell>
          <cell r="E2489" t="str">
            <v>Other Expenses</v>
          </cell>
          <cell r="F2489">
            <v>0</v>
          </cell>
        </row>
        <row r="2490">
          <cell r="C2490" t="str">
            <v>Veridian Connections Inc. Administrative and General Expenses 2017</v>
          </cell>
          <cell r="D2490" t="str">
            <v>Veridian Connections Inc.</v>
          </cell>
          <cell r="E2490" t="str">
            <v>Administrative and General Expenses</v>
          </cell>
          <cell r="F2490">
            <v>10600496</v>
          </cell>
        </row>
        <row r="2491">
          <cell r="C2491" t="str">
            <v>Veridian Connections Inc. Administrative and General Expenses - Leap 2017</v>
          </cell>
          <cell r="D2491" t="str">
            <v>Veridian Connections Inc.</v>
          </cell>
          <cell r="E2491" t="str">
            <v>Administrative and General Expenses - Leap</v>
          </cell>
          <cell r="F2491">
            <v>74055</v>
          </cell>
        </row>
        <row r="2492">
          <cell r="C2492" t="str">
            <v>Veridian Connections Inc. Billing and Collecting 2017</v>
          </cell>
          <cell r="D2492" t="str">
            <v>Veridian Connections Inc.</v>
          </cell>
          <cell r="E2492" t="str">
            <v>Billing and Collecting</v>
          </cell>
          <cell r="F2492">
            <v>6676359</v>
          </cell>
        </row>
        <row r="2493">
          <cell r="C2493" t="str">
            <v>Veridian Connections Inc. Community Relations 2017</v>
          </cell>
          <cell r="D2493" t="str">
            <v>Veridian Connections Inc.</v>
          </cell>
          <cell r="E2493" t="str">
            <v>Community Relations</v>
          </cell>
          <cell r="F2493">
            <v>232926</v>
          </cell>
        </row>
        <row r="2494">
          <cell r="C2494" t="str">
            <v>Veridian Connections Inc. Distribution Expenses - Operation 2017</v>
          </cell>
          <cell r="D2494" t="str">
            <v>Veridian Connections Inc.</v>
          </cell>
          <cell r="E2494" t="str">
            <v>Distribution Expenses - Operation</v>
          </cell>
          <cell r="F2494">
            <v>5905265</v>
          </cell>
        </row>
        <row r="2495">
          <cell r="C2495" t="str">
            <v>Veridian Connections Inc. Distribution Expenses – Maintenance 2017</v>
          </cell>
          <cell r="D2495" t="str">
            <v>Veridian Connections Inc.</v>
          </cell>
          <cell r="E2495" t="str">
            <v>Distribution Expenses – Maintenance</v>
          </cell>
          <cell r="F2495">
            <v>3722893</v>
          </cell>
        </row>
        <row r="2496">
          <cell r="C2496" t="str">
            <v>Veridian Connections Inc. Other Expenses 2017</v>
          </cell>
          <cell r="D2496" t="str">
            <v>Veridian Connections Inc.</v>
          </cell>
          <cell r="E2496" t="str">
            <v>Other Expenses</v>
          </cell>
          <cell r="F2496">
            <v>0</v>
          </cell>
        </row>
        <row r="2497">
          <cell r="C2497" t="str">
            <v>Wasaga Distribution Inc. Administrative and General Expenses 2017</v>
          </cell>
          <cell r="D2497" t="str">
            <v>Wasaga Distribution Inc.</v>
          </cell>
          <cell r="E2497" t="str">
            <v>Administrative and General Expenses</v>
          </cell>
          <cell r="F2497">
            <v>1145763.78</v>
          </cell>
        </row>
        <row r="2498">
          <cell r="C2498" t="str">
            <v>Wasaga Distribution Inc. Administrative and General Expenses - Leap 2017</v>
          </cell>
          <cell r="D2498" t="str">
            <v>Wasaga Distribution Inc.</v>
          </cell>
          <cell r="E2498" t="str">
            <v>Administrative and General Expenses - Leap</v>
          </cell>
          <cell r="F2498">
            <v>4785</v>
          </cell>
        </row>
        <row r="2499">
          <cell r="C2499" t="str">
            <v>Wasaga Distribution Inc. Billing and Collecting 2017</v>
          </cell>
          <cell r="D2499" t="str">
            <v>Wasaga Distribution Inc.</v>
          </cell>
          <cell r="E2499" t="str">
            <v>Billing and Collecting</v>
          </cell>
          <cell r="F2499">
            <v>1028993.81</v>
          </cell>
        </row>
        <row r="2500">
          <cell r="C2500" t="str">
            <v>Wasaga Distribution Inc. Community Relations 2017</v>
          </cell>
          <cell r="D2500" t="str">
            <v>Wasaga Distribution Inc.</v>
          </cell>
          <cell r="E2500" t="str">
            <v>Community Relations</v>
          </cell>
          <cell r="F2500">
            <v>13129.12</v>
          </cell>
        </row>
        <row r="2501">
          <cell r="C2501" t="str">
            <v>Wasaga Distribution Inc. Distribution Expenses - Operation 2017</v>
          </cell>
          <cell r="D2501" t="str">
            <v>Wasaga Distribution Inc.</v>
          </cell>
          <cell r="E2501" t="str">
            <v>Distribution Expenses - Operation</v>
          </cell>
          <cell r="F2501">
            <v>97379.3</v>
          </cell>
        </row>
        <row r="2502">
          <cell r="C2502" t="str">
            <v>Wasaga Distribution Inc. Distribution Expenses – Maintenance 2017</v>
          </cell>
          <cell r="D2502" t="str">
            <v>Wasaga Distribution Inc.</v>
          </cell>
          <cell r="E2502" t="str">
            <v>Distribution Expenses – Maintenance</v>
          </cell>
          <cell r="F2502">
            <v>732972.09</v>
          </cell>
        </row>
        <row r="2503">
          <cell r="C2503" t="str">
            <v>Wasaga Distribution Inc. Other Expenses 2017</v>
          </cell>
          <cell r="D2503" t="str">
            <v>Wasaga Distribution Inc.</v>
          </cell>
          <cell r="E2503" t="str">
            <v>Other Expenses</v>
          </cell>
          <cell r="F2503">
            <v>0</v>
          </cell>
        </row>
        <row r="2504">
          <cell r="C2504" t="str">
            <v>Waterloo North Hydro Inc. Administrative and General Expenses 2017</v>
          </cell>
          <cell r="D2504" t="str">
            <v>Waterloo North Hydro Inc.</v>
          </cell>
          <cell r="E2504" t="str">
            <v>Administrative and General Expenses</v>
          </cell>
          <cell r="F2504">
            <v>2584121</v>
          </cell>
        </row>
        <row r="2505">
          <cell r="C2505" t="str">
            <v>Waterloo North Hydro Inc. Administrative and General Expenses - Leap 2017</v>
          </cell>
          <cell r="D2505" t="str">
            <v>Waterloo North Hydro Inc.</v>
          </cell>
          <cell r="E2505" t="str">
            <v>Administrative and General Expenses - Leap</v>
          </cell>
          <cell r="F2505">
            <v>42000</v>
          </cell>
        </row>
        <row r="2506">
          <cell r="C2506" t="str">
            <v>Waterloo North Hydro Inc. Billing and Collecting 2017</v>
          </cell>
          <cell r="D2506" t="str">
            <v>Waterloo North Hydro Inc.</v>
          </cell>
          <cell r="E2506" t="str">
            <v>Billing and Collecting</v>
          </cell>
          <cell r="F2506">
            <v>2728245</v>
          </cell>
        </row>
        <row r="2507">
          <cell r="C2507" t="str">
            <v>Waterloo North Hydro Inc. Community Relations 2017</v>
          </cell>
          <cell r="D2507" t="str">
            <v>Waterloo North Hydro Inc.</v>
          </cell>
          <cell r="E2507" t="str">
            <v>Community Relations</v>
          </cell>
          <cell r="F2507">
            <v>104616</v>
          </cell>
        </row>
        <row r="2508">
          <cell r="C2508" t="str">
            <v>Waterloo North Hydro Inc. Distribution Expenses - Operation 2017</v>
          </cell>
          <cell r="D2508" t="str">
            <v>Waterloo North Hydro Inc.</v>
          </cell>
          <cell r="E2508" t="str">
            <v>Distribution Expenses - Operation</v>
          </cell>
          <cell r="F2508">
            <v>5818874</v>
          </cell>
        </row>
        <row r="2509">
          <cell r="C2509" t="str">
            <v>Waterloo North Hydro Inc. Distribution Expenses – Maintenance 2017</v>
          </cell>
          <cell r="D2509" t="str">
            <v>Waterloo North Hydro Inc.</v>
          </cell>
          <cell r="E2509" t="str">
            <v>Distribution Expenses – Maintenance</v>
          </cell>
          <cell r="F2509">
            <v>1543946</v>
          </cell>
        </row>
        <row r="2510">
          <cell r="C2510" t="str">
            <v>Waterloo North Hydro Inc. Other Expenses 2017</v>
          </cell>
          <cell r="D2510" t="str">
            <v>Waterloo North Hydro Inc.</v>
          </cell>
          <cell r="E2510" t="str">
            <v>Other Expenses</v>
          </cell>
          <cell r="F2510">
            <v>0</v>
          </cell>
        </row>
        <row r="2511">
          <cell r="C2511" t="str">
            <v>Welland Hydro-Electric System Corp. Administrative and General Expenses 2017</v>
          </cell>
          <cell r="D2511" t="str">
            <v>Welland Hydro-Electric System Corp.</v>
          </cell>
          <cell r="E2511" t="str">
            <v>Administrative and General Expenses</v>
          </cell>
          <cell r="F2511">
            <v>1978329.93</v>
          </cell>
        </row>
        <row r="2512">
          <cell r="C2512" t="str">
            <v>Welland Hydro-Electric System Corp. Administrative and General Expenses - Leap 2017</v>
          </cell>
          <cell r="D2512" t="str">
            <v>Welland Hydro-Electric System Corp.</v>
          </cell>
          <cell r="E2512" t="str">
            <v>Administrative and General Expenses - Leap</v>
          </cell>
          <cell r="F2512">
            <v>11500</v>
          </cell>
        </row>
        <row r="2513">
          <cell r="C2513" t="str">
            <v>Welland Hydro-Electric System Corp. Billing and Collecting 2017</v>
          </cell>
          <cell r="D2513" t="str">
            <v>Welland Hydro-Electric System Corp.</v>
          </cell>
          <cell r="E2513" t="str">
            <v>Billing and Collecting</v>
          </cell>
          <cell r="F2513">
            <v>1355868.07</v>
          </cell>
        </row>
        <row r="2514">
          <cell r="C2514" t="str">
            <v>Welland Hydro-Electric System Corp. Community Relations 2017</v>
          </cell>
          <cell r="D2514" t="str">
            <v>Welland Hydro-Electric System Corp.</v>
          </cell>
          <cell r="E2514" t="str">
            <v>Community Relations</v>
          </cell>
          <cell r="F2514">
            <v>116582.84</v>
          </cell>
        </row>
        <row r="2515">
          <cell r="C2515" t="str">
            <v>Welland Hydro-Electric System Corp. Distribution Expenses - Operation 2017</v>
          </cell>
          <cell r="D2515" t="str">
            <v>Welland Hydro-Electric System Corp.</v>
          </cell>
          <cell r="E2515" t="str">
            <v>Distribution Expenses - Operation</v>
          </cell>
          <cell r="F2515">
            <v>1461617.36</v>
          </cell>
        </row>
        <row r="2516">
          <cell r="C2516" t="str">
            <v>Welland Hydro-Electric System Corp. Distribution Expenses – Maintenance 2017</v>
          </cell>
          <cell r="D2516" t="str">
            <v>Welland Hydro-Electric System Corp.</v>
          </cell>
          <cell r="E2516" t="str">
            <v>Distribution Expenses – Maintenance</v>
          </cell>
          <cell r="F2516">
            <v>1815063.8</v>
          </cell>
        </row>
        <row r="2517">
          <cell r="C2517" t="str">
            <v>Welland Hydro-Electric System Corp. Other Expenses 2017</v>
          </cell>
          <cell r="D2517" t="str">
            <v>Welland Hydro-Electric System Corp.</v>
          </cell>
          <cell r="E2517" t="str">
            <v>Other Expenses</v>
          </cell>
          <cell r="F2517">
            <v>0</v>
          </cell>
        </row>
        <row r="2518">
          <cell r="C2518" t="str">
            <v>Wellington North Power Inc. Administrative and General Expenses 2017</v>
          </cell>
          <cell r="D2518" t="str">
            <v>Wellington North Power Inc.</v>
          </cell>
          <cell r="E2518" t="str">
            <v>Administrative and General Expenses</v>
          </cell>
          <cell r="F2518">
            <v>690393.95</v>
          </cell>
        </row>
        <row r="2519">
          <cell r="C2519" t="str">
            <v>Wellington North Power Inc. Administrative and General Expenses - Leap 2017</v>
          </cell>
          <cell r="D2519" t="str">
            <v>Wellington North Power Inc.</v>
          </cell>
          <cell r="E2519" t="str">
            <v>Administrative and General Expenses - Leap</v>
          </cell>
          <cell r="F2519">
            <v>3009.31</v>
          </cell>
        </row>
        <row r="2520">
          <cell r="C2520" t="str">
            <v>Wellington North Power Inc. Billing and Collecting 2017</v>
          </cell>
          <cell r="D2520" t="str">
            <v>Wellington North Power Inc.</v>
          </cell>
          <cell r="E2520" t="str">
            <v>Billing and Collecting</v>
          </cell>
          <cell r="F2520">
            <v>380740.62</v>
          </cell>
        </row>
        <row r="2521">
          <cell r="C2521" t="str">
            <v>Wellington North Power Inc. Community Relations 2017</v>
          </cell>
          <cell r="D2521" t="str">
            <v>Wellington North Power Inc.</v>
          </cell>
          <cell r="E2521" t="str">
            <v>Community Relations</v>
          </cell>
          <cell r="F2521">
            <v>8793.6</v>
          </cell>
        </row>
        <row r="2522">
          <cell r="C2522" t="str">
            <v>Wellington North Power Inc. Distribution Expenses - Operation 2017</v>
          </cell>
          <cell r="D2522" t="str">
            <v>Wellington North Power Inc.</v>
          </cell>
          <cell r="E2522" t="str">
            <v>Distribution Expenses - Operation</v>
          </cell>
          <cell r="F2522">
            <v>442994.92</v>
          </cell>
        </row>
        <row r="2523">
          <cell r="C2523" t="str">
            <v>Wellington North Power Inc. Distribution Expenses – Maintenance 2017</v>
          </cell>
          <cell r="D2523" t="str">
            <v>Wellington North Power Inc.</v>
          </cell>
          <cell r="E2523" t="str">
            <v>Distribution Expenses – Maintenance</v>
          </cell>
          <cell r="F2523">
            <v>218122.08</v>
          </cell>
        </row>
        <row r="2524">
          <cell r="C2524" t="str">
            <v>Wellington North Power Inc. Other Expenses 2017</v>
          </cell>
          <cell r="D2524" t="str">
            <v>Wellington North Power Inc.</v>
          </cell>
          <cell r="E2524" t="str">
            <v>Other Expenses</v>
          </cell>
          <cell r="F2524">
            <v>0</v>
          </cell>
        </row>
        <row r="2525">
          <cell r="C2525" t="str">
            <v>West Coast Huron Energy Inc. Administrative and General Expenses 2017</v>
          </cell>
          <cell r="D2525" t="str">
            <v>West Coast Huron Energy Inc.</v>
          </cell>
          <cell r="E2525" t="str">
            <v>Administrative and General Expenses</v>
          </cell>
          <cell r="F2525">
            <v>896404</v>
          </cell>
        </row>
        <row r="2526">
          <cell r="C2526" t="str">
            <v>West Coast Huron Energy Inc. Administrative and General Expenses - Leap 2017</v>
          </cell>
          <cell r="D2526" t="str">
            <v>West Coast Huron Energy Inc.</v>
          </cell>
          <cell r="E2526" t="str">
            <v>Administrative and General Expenses - Leap</v>
          </cell>
          <cell r="F2526">
            <v>2729</v>
          </cell>
        </row>
        <row r="2527">
          <cell r="C2527" t="str">
            <v>West Coast Huron Energy Inc. Billing and Collecting 2017</v>
          </cell>
          <cell r="D2527" t="str">
            <v>West Coast Huron Energy Inc.</v>
          </cell>
          <cell r="E2527" t="str">
            <v>Billing and Collecting</v>
          </cell>
          <cell r="F2527">
            <v>477549</v>
          </cell>
        </row>
        <row r="2528">
          <cell r="C2528" t="str">
            <v>West Coast Huron Energy Inc. Community Relations 2017</v>
          </cell>
          <cell r="D2528" t="str">
            <v>West Coast Huron Energy Inc.</v>
          </cell>
          <cell r="E2528" t="str">
            <v>Community Relations</v>
          </cell>
          <cell r="F2528">
            <v>1104</v>
          </cell>
        </row>
        <row r="2529">
          <cell r="C2529" t="str">
            <v>West Coast Huron Energy Inc. Distribution Expenses - Operation 2017</v>
          </cell>
          <cell r="D2529" t="str">
            <v>West Coast Huron Energy Inc.</v>
          </cell>
          <cell r="E2529" t="str">
            <v>Distribution Expenses - Operation</v>
          </cell>
          <cell r="F2529">
            <v>136320</v>
          </cell>
        </row>
        <row r="2530">
          <cell r="C2530" t="str">
            <v>West Coast Huron Energy Inc. Distribution Expenses – Maintenance 2017</v>
          </cell>
          <cell r="D2530" t="str">
            <v>West Coast Huron Energy Inc.</v>
          </cell>
          <cell r="E2530" t="str">
            <v>Distribution Expenses – Maintenance</v>
          </cell>
          <cell r="F2530">
            <v>297310</v>
          </cell>
        </row>
        <row r="2531">
          <cell r="C2531" t="str">
            <v>West Coast Huron Energy Inc. Other Expenses 2017</v>
          </cell>
          <cell r="D2531" t="str">
            <v>West Coast Huron Energy Inc.</v>
          </cell>
          <cell r="E2531" t="str">
            <v>Other Expenses</v>
          </cell>
          <cell r="F2531">
            <v>0</v>
          </cell>
        </row>
        <row r="2532">
          <cell r="C2532" t="str">
            <v>Westario Power Inc. Administrative and General Expenses 2017</v>
          </cell>
          <cell r="D2532" t="str">
            <v>Westario Power Inc.</v>
          </cell>
          <cell r="E2532" t="str">
            <v>Administrative and General Expenses</v>
          </cell>
          <cell r="F2532">
            <v>2522440</v>
          </cell>
        </row>
        <row r="2533">
          <cell r="C2533" t="str">
            <v>Westario Power Inc. Administrative and General Expenses - Leap 2017</v>
          </cell>
          <cell r="D2533" t="str">
            <v>Westario Power Inc.</v>
          </cell>
          <cell r="E2533" t="str">
            <v>Administrative and General Expenses - Leap</v>
          </cell>
          <cell r="F2533">
            <v>25000</v>
          </cell>
        </row>
        <row r="2534">
          <cell r="C2534" t="str">
            <v>Westario Power Inc. Billing and Collecting 2017</v>
          </cell>
          <cell r="D2534" t="str">
            <v>Westario Power Inc.</v>
          </cell>
          <cell r="E2534" t="str">
            <v>Billing and Collecting</v>
          </cell>
          <cell r="F2534">
            <v>1043796</v>
          </cell>
        </row>
        <row r="2535">
          <cell r="C2535" t="str">
            <v>Westario Power Inc. Community Relations 2017</v>
          </cell>
          <cell r="D2535" t="str">
            <v>Westario Power Inc.</v>
          </cell>
          <cell r="E2535" t="str">
            <v>Community Relations</v>
          </cell>
          <cell r="F2535">
            <v>29681</v>
          </cell>
        </row>
        <row r="2536">
          <cell r="C2536" t="str">
            <v>Westario Power Inc. Distribution Expenses - Operation 2017</v>
          </cell>
          <cell r="D2536" t="str">
            <v>Westario Power Inc.</v>
          </cell>
          <cell r="E2536" t="str">
            <v>Distribution Expenses - Operation</v>
          </cell>
          <cell r="F2536">
            <v>390384</v>
          </cell>
        </row>
        <row r="2537">
          <cell r="C2537" t="str">
            <v>Westario Power Inc. Distribution Expenses – Maintenance 2017</v>
          </cell>
          <cell r="D2537" t="str">
            <v>Westario Power Inc.</v>
          </cell>
          <cell r="E2537" t="str">
            <v>Distribution Expenses – Maintenance</v>
          </cell>
          <cell r="F2537">
            <v>1720696</v>
          </cell>
        </row>
        <row r="2538">
          <cell r="C2538" t="str">
            <v>Westario Power Inc. Other Expenses 2017</v>
          </cell>
          <cell r="D2538" t="str">
            <v>Westario Power Inc.</v>
          </cell>
          <cell r="E2538" t="str">
            <v>Other Expenses</v>
          </cell>
          <cell r="F2538">
            <v>0</v>
          </cell>
        </row>
        <row r="2539">
          <cell r="C2539" t="str">
            <v>Whitby Hydro Electric Corporation Administrative and General Expenses 2017</v>
          </cell>
          <cell r="D2539" t="str">
            <v>Whitby Hydro Electric Corporation</v>
          </cell>
          <cell r="E2539" t="str">
            <v>Administrative and General Expenses</v>
          </cell>
          <cell r="F2539">
            <v>3546612.49</v>
          </cell>
        </row>
        <row r="2540">
          <cell r="C2540" t="str">
            <v>Whitby Hydro Electric Corporation Administrative and General Expenses - Leap 2017</v>
          </cell>
          <cell r="D2540" t="str">
            <v>Whitby Hydro Electric Corporation</v>
          </cell>
          <cell r="E2540" t="str">
            <v>Administrative and General Expenses - Leap</v>
          </cell>
          <cell r="F2540">
            <v>48474</v>
          </cell>
        </row>
        <row r="2541">
          <cell r="C2541" t="str">
            <v>Whitby Hydro Electric Corporation Billing and Collecting 2017</v>
          </cell>
          <cell r="D2541" t="str">
            <v>Whitby Hydro Electric Corporation</v>
          </cell>
          <cell r="E2541" t="str">
            <v>Billing and Collecting</v>
          </cell>
          <cell r="F2541">
            <v>2720282.37</v>
          </cell>
        </row>
        <row r="2542">
          <cell r="C2542" t="str">
            <v>Whitby Hydro Electric Corporation Community Relations 2017</v>
          </cell>
          <cell r="D2542" t="str">
            <v>Whitby Hydro Electric Corporation</v>
          </cell>
          <cell r="E2542" t="str">
            <v>Community Relations</v>
          </cell>
          <cell r="F2542">
            <v>52351.03</v>
          </cell>
        </row>
        <row r="2543">
          <cell r="C2543" t="str">
            <v>Whitby Hydro Electric Corporation Distribution Expenses - Operation 2017</v>
          </cell>
          <cell r="D2543" t="str">
            <v>Whitby Hydro Electric Corporation</v>
          </cell>
          <cell r="E2543" t="str">
            <v>Distribution Expenses - Operation</v>
          </cell>
          <cell r="F2543">
            <v>3434268.39</v>
          </cell>
        </row>
        <row r="2544">
          <cell r="C2544" t="str">
            <v>Whitby Hydro Electric Corporation Distribution Expenses – Maintenance 2017</v>
          </cell>
          <cell r="D2544" t="str">
            <v>Whitby Hydro Electric Corporation</v>
          </cell>
          <cell r="E2544" t="str">
            <v>Distribution Expenses – Maintenance</v>
          </cell>
          <cell r="F2544">
            <v>1923099.85</v>
          </cell>
        </row>
        <row r="2545">
          <cell r="C2545" t="str">
            <v>Whitby Hydro Electric Corporation Other Expenses 2017</v>
          </cell>
          <cell r="D2545" t="str">
            <v>Whitby Hydro Electric Corporation</v>
          </cell>
          <cell r="E2545" t="str">
            <v>Other Expenses</v>
          </cell>
          <cell r="F2545">
            <v>0</v>
          </cell>
        </row>
        <row r="2546">
          <cell r="C2546" t="str">
            <v>Alectra Utilities Corporation Administrative and General Expenses 2018</v>
          </cell>
          <cell r="D2546" t="str">
            <v>Alectra Utilities Corporation</v>
          </cell>
          <cell r="E2546" t="str">
            <v>Administrative and General Expenses</v>
          </cell>
          <cell r="F2546">
            <v>99873829.430000007</v>
          </cell>
        </row>
        <row r="2547">
          <cell r="C2547" t="str">
            <v>Alectra Utilities Corporation Administrative and General Expenses - Leap 2018</v>
          </cell>
          <cell r="D2547" t="str">
            <v>Alectra Utilities Corporation</v>
          </cell>
          <cell r="E2547" t="str">
            <v>Administrative and General Expenses - Leap</v>
          </cell>
          <cell r="F2547">
            <v>146064.16</v>
          </cell>
        </row>
        <row r="2548">
          <cell r="C2548" t="str">
            <v>Alectra Utilities Corporation Billing and Collecting 2018</v>
          </cell>
          <cell r="D2548" t="str">
            <v>Alectra Utilities Corporation</v>
          </cell>
          <cell r="E2548" t="str">
            <v>Billing and Collecting</v>
          </cell>
          <cell r="F2548">
            <v>44060910.869999997</v>
          </cell>
        </row>
        <row r="2549">
          <cell r="C2549" t="str">
            <v>Alectra Utilities Corporation Community Relations 2018</v>
          </cell>
          <cell r="D2549" t="str">
            <v>Alectra Utilities Corporation</v>
          </cell>
          <cell r="E2549" t="str">
            <v>Community Relations</v>
          </cell>
          <cell r="F2549">
            <v>3053878.83</v>
          </cell>
        </row>
        <row r="2550">
          <cell r="C2550" t="str">
            <v>Alectra Utilities Corporation Distribution Expenses - Operation 2018</v>
          </cell>
          <cell r="D2550" t="str">
            <v>Alectra Utilities Corporation</v>
          </cell>
          <cell r="E2550" t="str">
            <v>Distribution Expenses - Operation</v>
          </cell>
          <cell r="F2550">
            <v>55776104.909999996</v>
          </cell>
        </row>
        <row r="2551">
          <cell r="C2551" t="str">
            <v>Alectra Utilities Corporation Distribution Expenses – Maintenance 2018</v>
          </cell>
          <cell r="D2551" t="str">
            <v>Alectra Utilities Corporation</v>
          </cell>
          <cell r="E2551" t="str">
            <v>Distribution Expenses – Maintenance</v>
          </cell>
          <cell r="F2551">
            <v>27671305.280000001</v>
          </cell>
        </row>
        <row r="2552">
          <cell r="C2552" t="str">
            <v>Alectra Utilities Corporation Other Expenses 2018</v>
          </cell>
          <cell r="D2552" t="str">
            <v>Alectra Utilities Corporation</v>
          </cell>
          <cell r="E2552" t="str">
            <v>Other Expenses</v>
          </cell>
          <cell r="F2552">
            <v>0</v>
          </cell>
        </row>
        <row r="2553">
          <cell r="C2553" t="str">
            <v>Algoma Power Inc. Administrative and General Expenses 2018</v>
          </cell>
          <cell r="D2553" t="str">
            <v>Algoma Power Inc.</v>
          </cell>
          <cell r="E2553" t="str">
            <v>Administrative and General Expenses</v>
          </cell>
          <cell r="F2553">
            <v>4466441.5999999996</v>
          </cell>
        </row>
        <row r="2554">
          <cell r="C2554" t="str">
            <v>Algoma Power Inc. Administrative and General Expenses - Leap 2018</v>
          </cell>
          <cell r="D2554" t="str">
            <v>Algoma Power Inc.</v>
          </cell>
          <cell r="E2554" t="str">
            <v>Administrative and General Expenses - Leap</v>
          </cell>
          <cell r="F2554">
            <v>27940</v>
          </cell>
        </row>
        <row r="2555">
          <cell r="C2555" t="str">
            <v>Algoma Power Inc. Billing and Collecting 2018</v>
          </cell>
          <cell r="D2555" t="str">
            <v>Algoma Power Inc.</v>
          </cell>
          <cell r="E2555" t="str">
            <v>Billing and Collecting</v>
          </cell>
          <cell r="F2555">
            <v>874404.33</v>
          </cell>
        </row>
        <row r="2556">
          <cell r="C2556" t="str">
            <v>Algoma Power Inc. Community Relations 2018</v>
          </cell>
          <cell r="D2556" t="str">
            <v>Algoma Power Inc.</v>
          </cell>
          <cell r="E2556" t="str">
            <v>Community Relations</v>
          </cell>
          <cell r="F2556">
            <v>47552.27</v>
          </cell>
        </row>
        <row r="2557">
          <cell r="C2557" t="str">
            <v>Algoma Power Inc. Distribution Expenses - Operation 2018</v>
          </cell>
          <cell r="D2557" t="str">
            <v>Algoma Power Inc.</v>
          </cell>
          <cell r="E2557" t="str">
            <v>Distribution Expenses - Operation</v>
          </cell>
          <cell r="F2557">
            <v>1451821.11</v>
          </cell>
        </row>
        <row r="2558">
          <cell r="C2558" t="str">
            <v>Algoma Power Inc. Distribution Expenses – Maintenance 2018</v>
          </cell>
          <cell r="D2558" t="str">
            <v>Algoma Power Inc.</v>
          </cell>
          <cell r="E2558" t="str">
            <v>Distribution Expenses – Maintenance</v>
          </cell>
          <cell r="F2558">
            <v>5263561.9000000004</v>
          </cell>
        </row>
        <row r="2559">
          <cell r="C2559" t="str">
            <v>Algoma Power Inc. Other Expenses 2018</v>
          </cell>
          <cell r="D2559" t="str">
            <v>Algoma Power Inc.</v>
          </cell>
          <cell r="E2559" t="str">
            <v>Other Expenses</v>
          </cell>
          <cell r="F2559">
            <v>0</v>
          </cell>
        </row>
        <row r="2560">
          <cell r="C2560" t="str">
            <v>Atikokan Hydro Inc. Administrative and General Expenses 2018</v>
          </cell>
          <cell r="D2560" t="str">
            <v>Atikokan Hydro Inc.</v>
          </cell>
          <cell r="E2560" t="str">
            <v>Administrative and General Expenses</v>
          </cell>
          <cell r="F2560">
            <v>416356.84</v>
          </cell>
        </row>
        <row r="2561">
          <cell r="C2561" t="str">
            <v>Atikokan Hydro Inc. Administrative and General Expenses - Leap 2018</v>
          </cell>
          <cell r="D2561" t="str">
            <v>Atikokan Hydro Inc.</v>
          </cell>
          <cell r="E2561" t="str">
            <v>Administrative and General Expenses - Leap</v>
          </cell>
          <cell r="F2561">
            <v>0</v>
          </cell>
        </row>
        <row r="2562">
          <cell r="C2562" t="str">
            <v>Atikokan Hydro Inc. Billing and Collecting 2018</v>
          </cell>
          <cell r="D2562" t="str">
            <v>Atikokan Hydro Inc.</v>
          </cell>
          <cell r="E2562" t="str">
            <v>Billing and Collecting</v>
          </cell>
          <cell r="F2562">
            <v>172365.25</v>
          </cell>
        </row>
        <row r="2563">
          <cell r="C2563" t="str">
            <v>Atikokan Hydro Inc. Community Relations 2018</v>
          </cell>
          <cell r="D2563" t="str">
            <v>Atikokan Hydro Inc.</v>
          </cell>
          <cell r="E2563" t="str">
            <v>Community Relations</v>
          </cell>
          <cell r="F2563">
            <v>0</v>
          </cell>
        </row>
        <row r="2564">
          <cell r="C2564" t="str">
            <v>Atikokan Hydro Inc. Distribution Expenses - Operation 2018</v>
          </cell>
          <cell r="D2564" t="str">
            <v>Atikokan Hydro Inc.</v>
          </cell>
          <cell r="E2564" t="str">
            <v>Distribution Expenses - Operation</v>
          </cell>
          <cell r="F2564">
            <v>441292.7</v>
          </cell>
        </row>
        <row r="2565">
          <cell r="C2565" t="str">
            <v>Atikokan Hydro Inc. Distribution Expenses – Maintenance 2018</v>
          </cell>
          <cell r="D2565" t="str">
            <v>Atikokan Hydro Inc.</v>
          </cell>
          <cell r="E2565" t="str">
            <v>Distribution Expenses – Maintenance</v>
          </cell>
          <cell r="F2565">
            <v>102931.86</v>
          </cell>
        </row>
        <row r="2566">
          <cell r="C2566" t="str">
            <v>Atikokan Hydro Inc. Other Expenses 2018</v>
          </cell>
          <cell r="D2566" t="str">
            <v>Atikokan Hydro Inc.</v>
          </cell>
          <cell r="E2566" t="str">
            <v>Other Expenses</v>
          </cell>
          <cell r="F2566">
            <v>0</v>
          </cell>
        </row>
        <row r="2567">
          <cell r="C2567" t="str">
            <v>Bluewater Power Distribution Corporation Administrative and General Expenses 2018</v>
          </cell>
          <cell r="D2567" t="str">
            <v>Bluewater Power Distribution Corporation</v>
          </cell>
          <cell r="E2567" t="str">
            <v>Administrative and General Expenses</v>
          </cell>
          <cell r="F2567">
            <v>7106075.2300000004</v>
          </cell>
        </row>
        <row r="2568">
          <cell r="C2568" t="str">
            <v>Bluewater Power Distribution Corporation Administrative and General Expenses - Leap 2018</v>
          </cell>
          <cell r="D2568" t="str">
            <v>Bluewater Power Distribution Corporation</v>
          </cell>
          <cell r="E2568" t="str">
            <v>Administrative and General Expenses - Leap</v>
          </cell>
          <cell r="F2568">
            <v>24848</v>
          </cell>
        </row>
        <row r="2569">
          <cell r="C2569" t="str">
            <v>Bluewater Power Distribution Corporation Billing and Collecting 2018</v>
          </cell>
          <cell r="D2569" t="str">
            <v>Bluewater Power Distribution Corporation</v>
          </cell>
          <cell r="E2569" t="str">
            <v>Billing and Collecting</v>
          </cell>
          <cell r="F2569">
            <v>1978681.89</v>
          </cell>
        </row>
        <row r="2570">
          <cell r="C2570" t="str">
            <v>Bluewater Power Distribution Corporation Community Relations 2018</v>
          </cell>
          <cell r="D2570" t="str">
            <v>Bluewater Power Distribution Corporation</v>
          </cell>
          <cell r="E2570" t="str">
            <v>Community Relations</v>
          </cell>
          <cell r="F2570">
            <v>370674.23</v>
          </cell>
        </row>
        <row r="2571">
          <cell r="C2571" t="str">
            <v>Bluewater Power Distribution Corporation Distribution Expenses - Operation 2018</v>
          </cell>
          <cell r="D2571" t="str">
            <v>Bluewater Power Distribution Corporation</v>
          </cell>
          <cell r="E2571" t="str">
            <v>Distribution Expenses - Operation</v>
          </cell>
          <cell r="F2571">
            <v>3616748.56</v>
          </cell>
        </row>
        <row r="2572">
          <cell r="C2572" t="str">
            <v>Bluewater Power Distribution Corporation Distribution Expenses – Maintenance 2018</v>
          </cell>
          <cell r="D2572" t="str">
            <v>Bluewater Power Distribution Corporation</v>
          </cell>
          <cell r="E2572" t="str">
            <v>Distribution Expenses – Maintenance</v>
          </cell>
          <cell r="F2572">
            <v>496689.14</v>
          </cell>
        </row>
        <row r="2573">
          <cell r="C2573" t="str">
            <v>Bluewater Power Distribution Corporation Other Expenses 2018</v>
          </cell>
          <cell r="D2573" t="str">
            <v>Bluewater Power Distribution Corporation</v>
          </cell>
          <cell r="E2573" t="str">
            <v>Other Expenses</v>
          </cell>
          <cell r="F2573">
            <v>0</v>
          </cell>
        </row>
        <row r="2574">
          <cell r="C2574" t="str">
            <v>Brantford Power Inc. Administrative and General Expenses 2018</v>
          </cell>
          <cell r="D2574" t="str">
            <v>Brantford Power Inc.</v>
          </cell>
          <cell r="E2574" t="str">
            <v>Administrative and General Expenses</v>
          </cell>
          <cell r="F2574">
            <v>3800685.58</v>
          </cell>
        </row>
        <row r="2575">
          <cell r="C2575" t="str">
            <v>Brantford Power Inc. Administrative and General Expenses - Leap 2018</v>
          </cell>
          <cell r="D2575" t="str">
            <v>Brantford Power Inc.</v>
          </cell>
          <cell r="E2575" t="str">
            <v>Administrative and General Expenses - Leap</v>
          </cell>
          <cell r="F2575">
            <v>25000</v>
          </cell>
        </row>
        <row r="2576">
          <cell r="C2576" t="str">
            <v>Brantford Power Inc. Billing and Collecting 2018</v>
          </cell>
          <cell r="D2576" t="str">
            <v>Brantford Power Inc.</v>
          </cell>
          <cell r="E2576" t="str">
            <v>Billing and Collecting</v>
          </cell>
          <cell r="F2576">
            <v>3148316.16</v>
          </cell>
        </row>
        <row r="2577">
          <cell r="C2577" t="str">
            <v>Brantford Power Inc. Community Relations 2018</v>
          </cell>
          <cell r="D2577" t="str">
            <v>Brantford Power Inc.</v>
          </cell>
          <cell r="E2577" t="str">
            <v>Community Relations</v>
          </cell>
          <cell r="F2577">
            <v>38460.53</v>
          </cell>
        </row>
        <row r="2578">
          <cell r="C2578" t="str">
            <v>Brantford Power Inc. Distribution Expenses - Operation 2018</v>
          </cell>
          <cell r="D2578" t="str">
            <v>Brantford Power Inc.</v>
          </cell>
          <cell r="E2578" t="str">
            <v>Distribution Expenses - Operation</v>
          </cell>
          <cell r="F2578">
            <v>1477784</v>
          </cell>
        </row>
        <row r="2579">
          <cell r="C2579" t="str">
            <v>Brantford Power Inc. Distribution Expenses – Maintenance 2018</v>
          </cell>
          <cell r="D2579" t="str">
            <v>Brantford Power Inc.</v>
          </cell>
          <cell r="E2579" t="str">
            <v>Distribution Expenses – Maintenance</v>
          </cell>
          <cell r="F2579">
            <v>1610247.52</v>
          </cell>
        </row>
        <row r="2580">
          <cell r="C2580" t="str">
            <v>Brantford Power Inc. Other Expenses 2018</v>
          </cell>
          <cell r="D2580" t="str">
            <v>Brantford Power Inc.</v>
          </cell>
          <cell r="E2580" t="str">
            <v>Other Expenses</v>
          </cell>
          <cell r="F2580">
            <v>0</v>
          </cell>
        </row>
        <row r="2581">
          <cell r="C2581" t="str">
            <v>Burlington Hydro Inc. Administrative and General Expenses 2018</v>
          </cell>
          <cell r="D2581" t="str">
            <v>Burlington Hydro Inc.</v>
          </cell>
          <cell r="E2581" t="str">
            <v>Administrative and General Expenses</v>
          </cell>
          <cell r="F2581">
            <v>6787021.3300000001</v>
          </cell>
        </row>
        <row r="2582">
          <cell r="C2582" t="str">
            <v>Burlington Hydro Inc. Administrative and General Expenses - Leap 2018</v>
          </cell>
          <cell r="D2582" t="str">
            <v>Burlington Hydro Inc.</v>
          </cell>
          <cell r="E2582" t="str">
            <v>Administrative and General Expenses - Leap</v>
          </cell>
          <cell r="F2582">
            <v>34603</v>
          </cell>
        </row>
        <row r="2583">
          <cell r="C2583" t="str">
            <v>Burlington Hydro Inc. Billing and Collecting 2018</v>
          </cell>
          <cell r="D2583" t="str">
            <v>Burlington Hydro Inc.</v>
          </cell>
          <cell r="E2583" t="str">
            <v>Billing and Collecting</v>
          </cell>
          <cell r="F2583">
            <v>2246594.84</v>
          </cell>
        </row>
        <row r="2584">
          <cell r="C2584" t="str">
            <v>Burlington Hydro Inc. Community Relations 2018</v>
          </cell>
          <cell r="D2584" t="str">
            <v>Burlington Hydro Inc.</v>
          </cell>
          <cell r="E2584" t="str">
            <v>Community Relations</v>
          </cell>
          <cell r="F2584">
            <v>35025.9</v>
          </cell>
        </row>
        <row r="2585">
          <cell r="C2585" t="str">
            <v>Burlington Hydro Inc. Distribution Expenses - Operation 2018</v>
          </cell>
          <cell r="D2585" t="str">
            <v>Burlington Hydro Inc.</v>
          </cell>
          <cell r="E2585" t="str">
            <v>Distribution Expenses - Operation</v>
          </cell>
          <cell r="F2585">
            <v>3962310.77</v>
          </cell>
        </row>
        <row r="2586">
          <cell r="C2586" t="str">
            <v>Burlington Hydro Inc. Distribution Expenses – Maintenance 2018</v>
          </cell>
          <cell r="D2586" t="str">
            <v>Burlington Hydro Inc.</v>
          </cell>
          <cell r="E2586" t="str">
            <v>Distribution Expenses – Maintenance</v>
          </cell>
          <cell r="F2586">
            <v>5098438.05</v>
          </cell>
        </row>
        <row r="2587">
          <cell r="C2587" t="str">
            <v>Burlington Hydro Inc. Other Expenses 2018</v>
          </cell>
          <cell r="D2587" t="str">
            <v>Burlington Hydro Inc.</v>
          </cell>
          <cell r="E2587" t="str">
            <v>Other Expenses</v>
          </cell>
          <cell r="F2587">
            <v>0</v>
          </cell>
        </row>
        <row r="2588">
          <cell r="C2588" t="str">
            <v>Canadian Niagara Power Inc. Administrative and General Expenses 2018</v>
          </cell>
          <cell r="D2588" t="str">
            <v>Canadian Niagara Power Inc.</v>
          </cell>
          <cell r="E2588" t="str">
            <v>Administrative and General Expenses</v>
          </cell>
          <cell r="F2588">
            <v>3489173.95</v>
          </cell>
        </row>
        <row r="2589">
          <cell r="C2589" t="str">
            <v>Canadian Niagara Power Inc. Administrative and General Expenses - Leap 2018</v>
          </cell>
          <cell r="D2589" t="str">
            <v>Canadian Niagara Power Inc.</v>
          </cell>
          <cell r="E2589" t="str">
            <v>Administrative and General Expenses - Leap</v>
          </cell>
          <cell r="F2589">
            <v>27000</v>
          </cell>
        </row>
        <row r="2590">
          <cell r="C2590" t="str">
            <v>Canadian Niagara Power Inc. Billing and Collecting 2018</v>
          </cell>
          <cell r="D2590" t="str">
            <v>Canadian Niagara Power Inc.</v>
          </cell>
          <cell r="E2590" t="str">
            <v>Billing and Collecting</v>
          </cell>
          <cell r="F2590">
            <v>1707303.68</v>
          </cell>
        </row>
        <row r="2591">
          <cell r="C2591" t="str">
            <v>Canadian Niagara Power Inc. Community Relations 2018</v>
          </cell>
          <cell r="D2591" t="str">
            <v>Canadian Niagara Power Inc.</v>
          </cell>
          <cell r="E2591" t="str">
            <v>Community Relations</v>
          </cell>
          <cell r="F2591">
            <v>31120.82</v>
          </cell>
        </row>
        <row r="2592">
          <cell r="C2592" t="str">
            <v>Canadian Niagara Power Inc. Distribution Expenses - Operation 2018</v>
          </cell>
          <cell r="D2592" t="str">
            <v>Canadian Niagara Power Inc.</v>
          </cell>
          <cell r="E2592" t="str">
            <v>Distribution Expenses - Operation</v>
          </cell>
          <cell r="F2592">
            <v>1773093.16</v>
          </cell>
        </row>
        <row r="2593">
          <cell r="C2593" t="str">
            <v>Canadian Niagara Power Inc. Distribution Expenses – Maintenance 2018</v>
          </cell>
          <cell r="D2593" t="str">
            <v>Canadian Niagara Power Inc.</v>
          </cell>
          <cell r="E2593" t="str">
            <v>Distribution Expenses – Maintenance</v>
          </cell>
          <cell r="F2593">
            <v>2154314.27</v>
          </cell>
        </row>
        <row r="2594">
          <cell r="C2594" t="str">
            <v>Canadian Niagara Power Inc. Other Expenses 2018</v>
          </cell>
          <cell r="D2594" t="str">
            <v>Canadian Niagara Power Inc.</v>
          </cell>
          <cell r="E2594" t="str">
            <v>Other Expenses</v>
          </cell>
          <cell r="F2594">
            <v>0</v>
          </cell>
        </row>
        <row r="2595">
          <cell r="C2595" t="str">
            <v>Centre Wellington Hydro Ltd. Administrative and General Expenses 2018</v>
          </cell>
          <cell r="D2595" t="str">
            <v>Centre Wellington Hydro Ltd.</v>
          </cell>
          <cell r="E2595" t="str">
            <v>Administrative and General Expenses</v>
          </cell>
          <cell r="F2595">
            <v>1027430.24</v>
          </cell>
        </row>
        <row r="2596">
          <cell r="C2596" t="str">
            <v>Centre Wellington Hydro Ltd. Administrative and General Expenses - Leap 2018</v>
          </cell>
          <cell r="D2596" t="str">
            <v>Centre Wellington Hydro Ltd.</v>
          </cell>
          <cell r="E2596" t="str">
            <v>Administrative and General Expenses - Leap</v>
          </cell>
          <cell r="F2596">
            <v>3929.75</v>
          </cell>
        </row>
        <row r="2597">
          <cell r="C2597" t="str">
            <v>Centre Wellington Hydro Ltd. Billing and Collecting 2018</v>
          </cell>
          <cell r="D2597" t="str">
            <v>Centre Wellington Hydro Ltd.</v>
          </cell>
          <cell r="E2597" t="str">
            <v>Billing and Collecting</v>
          </cell>
          <cell r="F2597">
            <v>511328.23</v>
          </cell>
        </row>
        <row r="2598">
          <cell r="C2598" t="str">
            <v>Centre Wellington Hydro Ltd. Community Relations 2018</v>
          </cell>
          <cell r="D2598" t="str">
            <v>Centre Wellington Hydro Ltd.</v>
          </cell>
          <cell r="E2598" t="str">
            <v>Community Relations</v>
          </cell>
          <cell r="F2598">
            <v>50372.23</v>
          </cell>
        </row>
        <row r="2599">
          <cell r="C2599" t="str">
            <v>Centre Wellington Hydro Ltd. Distribution Expenses - Operation 2018</v>
          </cell>
          <cell r="D2599" t="str">
            <v>Centre Wellington Hydro Ltd.</v>
          </cell>
          <cell r="E2599" t="str">
            <v>Distribution Expenses - Operation</v>
          </cell>
          <cell r="F2599">
            <v>349249.61</v>
          </cell>
        </row>
        <row r="2600">
          <cell r="C2600" t="str">
            <v>Centre Wellington Hydro Ltd. Distribution Expenses – Maintenance 2018</v>
          </cell>
          <cell r="D2600" t="str">
            <v>Centre Wellington Hydro Ltd.</v>
          </cell>
          <cell r="E2600" t="str">
            <v>Distribution Expenses – Maintenance</v>
          </cell>
          <cell r="F2600">
            <v>396811.45</v>
          </cell>
        </row>
        <row r="2601">
          <cell r="C2601" t="str">
            <v>Centre Wellington Hydro Ltd. Other Expenses 2018</v>
          </cell>
          <cell r="D2601" t="str">
            <v>Centre Wellington Hydro Ltd.</v>
          </cell>
          <cell r="E2601" t="str">
            <v>Other Expenses</v>
          </cell>
          <cell r="F2601">
            <v>0</v>
          </cell>
        </row>
        <row r="2602">
          <cell r="C2602" t="str">
            <v>Chapleau Public Utilities Corporation Administrative and General Expenses 2018</v>
          </cell>
          <cell r="D2602" t="str">
            <v>Chapleau Public Utilities Corporation</v>
          </cell>
          <cell r="E2602" t="str">
            <v>Administrative and General Expenses</v>
          </cell>
          <cell r="F2602">
            <v>355041.86</v>
          </cell>
        </row>
        <row r="2603">
          <cell r="C2603" t="str">
            <v>Chapleau Public Utilities Corporation Administrative and General Expenses - Leap 2018</v>
          </cell>
          <cell r="D2603" t="str">
            <v>Chapleau Public Utilities Corporation</v>
          </cell>
          <cell r="E2603" t="str">
            <v>Administrative and General Expenses - Leap</v>
          </cell>
          <cell r="F2603">
            <v>2000</v>
          </cell>
        </row>
        <row r="2604">
          <cell r="C2604" t="str">
            <v>Chapleau Public Utilities Corporation Billing and Collecting 2018</v>
          </cell>
          <cell r="D2604" t="str">
            <v>Chapleau Public Utilities Corporation</v>
          </cell>
          <cell r="E2604" t="str">
            <v>Billing and Collecting</v>
          </cell>
          <cell r="F2604">
            <v>121219.91</v>
          </cell>
        </row>
        <row r="2605">
          <cell r="C2605" t="str">
            <v>Chapleau Public Utilities Corporation Community Relations 2018</v>
          </cell>
          <cell r="D2605" t="str">
            <v>Chapleau Public Utilities Corporation</v>
          </cell>
          <cell r="E2605" t="str">
            <v>Community Relations</v>
          </cell>
          <cell r="F2605">
            <v>415</v>
          </cell>
        </row>
        <row r="2606">
          <cell r="C2606" t="str">
            <v>Chapleau Public Utilities Corporation Distribution Expenses - Operation 2018</v>
          </cell>
          <cell r="D2606" t="str">
            <v>Chapleau Public Utilities Corporation</v>
          </cell>
          <cell r="E2606" t="str">
            <v>Distribution Expenses - Operation</v>
          </cell>
          <cell r="F2606">
            <v>237909.06</v>
          </cell>
        </row>
        <row r="2607">
          <cell r="C2607" t="str">
            <v>Chapleau Public Utilities Corporation Distribution Expenses – Maintenance 2018</v>
          </cell>
          <cell r="D2607" t="str">
            <v>Chapleau Public Utilities Corporation</v>
          </cell>
          <cell r="E2607" t="str">
            <v>Distribution Expenses – Maintenance</v>
          </cell>
          <cell r="F2607">
            <v>0</v>
          </cell>
        </row>
        <row r="2608">
          <cell r="C2608" t="str">
            <v>Chapleau Public Utilities Corporation Other Expenses 2018</v>
          </cell>
          <cell r="D2608" t="str">
            <v>Chapleau Public Utilities Corporation</v>
          </cell>
          <cell r="E2608" t="str">
            <v>Other Expenses</v>
          </cell>
          <cell r="F2608">
            <v>0</v>
          </cell>
        </row>
        <row r="2609">
          <cell r="C2609" t="str">
            <v>Cooperative Hydro Embrun Inc. Administrative and General Expenses 2018</v>
          </cell>
          <cell r="D2609" t="str">
            <v>Cooperative Hydro Embrun Inc.</v>
          </cell>
          <cell r="E2609" t="str">
            <v>Administrative and General Expenses</v>
          </cell>
          <cell r="F2609">
            <v>389321.46</v>
          </cell>
        </row>
        <row r="2610">
          <cell r="C2610" t="str">
            <v>Cooperative Hydro Embrun Inc. Administrative and General Expenses - Leap 2018</v>
          </cell>
          <cell r="D2610" t="str">
            <v>Cooperative Hydro Embrun Inc.</v>
          </cell>
          <cell r="E2610" t="str">
            <v>Administrative and General Expenses - Leap</v>
          </cell>
          <cell r="F2610">
            <v>2000</v>
          </cell>
        </row>
        <row r="2611">
          <cell r="C2611" t="str">
            <v>Cooperative Hydro Embrun Inc. Billing and Collecting 2018</v>
          </cell>
          <cell r="D2611" t="str">
            <v>Cooperative Hydro Embrun Inc.</v>
          </cell>
          <cell r="E2611" t="str">
            <v>Billing and Collecting</v>
          </cell>
          <cell r="F2611">
            <v>191039.32</v>
          </cell>
        </row>
        <row r="2612">
          <cell r="C2612" t="str">
            <v>Cooperative Hydro Embrun Inc. Community Relations 2018</v>
          </cell>
          <cell r="D2612" t="str">
            <v>Cooperative Hydro Embrun Inc.</v>
          </cell>
          <cell r="E2612" t="str">
            <v>Community Relations</v>
          </cell>
          <cell r="F2612">
            <v>4443.17</v>
          </cell>
        </row>
        <row r="2613">
          <cell r="C2613" t="str">
            <v>Cooperative Hydro Embrun Inc. Distribution Expenses - Operation 2018</v>
          </cell>
          <cell r="D2613" t="str">
            <v>Cooperative Hydro Embrun Inc.</v>
          </cell>
          <cell r="E2613" t="str">
            <v>Distribution Expenses - Operation</v>
          </cell>
          <cell r="F2613">
            <v>34256.519999999997</v>
          </cell>
        </row>
        <row r="2614">
          <cell r="C2614" t="str">
            <v>Cooperative Hydro Embrun Inc. Distribution Expenses – Maintenance 2018</v>
          </cell>
          <cell r="D2614" t="str">
            <v>Cooperative Hydro Embrun Inc.</v>
          </cell>
          <cell r="E2614" t="str">
            <v>Distribution Expenses – Maintenance</v>
          </cell>
          <cell r="F2614">
            <v>46132.18</v>
          </cell>
        </row>
        <row r="2615">
          <cell r="C2615" t="str">
            <v>Cooperative Hydro Embrun Inc. Other Expenses 2018</v>
          </cell>
          <cell r="D2615" t="str">
            <v>Cooperative Hydro Embrun Inc.</v>
          </cell>
          <cell r="E2615" t="str">
            <v>Other Expenses</v>
          </cell>
          <cell r="F2615">
            <v>0</v>
          </cell>
        </row>
        <row r="2616">
          <cell r="C2616" t="str">
            <v>E.L.K. Energy Inc. Administrative and General Expenses 2018</v>
          </cell>
          <cell r="D2616" t="str">
            <v>E.L.K. Energy Inc.</v>
          </cell>
          <cell r="E2616" t="str">
            <v>Administrative and General Expenses</v>
          </cell>
          <cell r="F2616">
            <v>1094108.01</v>
          </cell>
        </row>
        <row r="2617">
          <cell r="C2617" t="str">
            <v>E.L.K. Energy Inc. Administrative and General Expenses - Leap 2018</v>
          </cell>
          <cell r="D2617" t="str">
            <v>E.L.K. Energy Inc.</v>
          </cell>
          <cell r="E2617" t="str">
            <v>Administrative and General Expenses - Leap</v>
          </cell>
          <cell r="F2617">
            <v>5179</v>
          </cell>
        </row>
        <row r="2618">
          <cell r="C2618" t="str">
            <v>E.L.K. Energy Inc. Billing and Collecting 2018</v>
          </cell>
          <cell r="D2618" t="str">
            <v>E.L.K. Energy Inc.</v>
          </cell>
          <cell r="E2618" t="str">
            <v>Billing and Collecting</v>
          </cell>
          <cell r="F2618">
            <v>635070.61</v>
          </cell>
        </row>
        <row r="2619">
          <cell r="C2619" t="str">
            <v>E.L.K. Energy Inc. Community Relations 2018</v>
          </cell>
          <cell r="D2619" t="str">
            <v>E.L.K. Energy Inc.</v>
          </cell>
          <cell r="E2619" t="str">
            <v>Community Relations</v>
          </cell>
          <cell r="F2619">
            <v>3497.13</v>
          </cell>
        </row>
        <row r="2620">
          <cell r="C2620" t="str">
            <v>E.L.K. Energy Inc. Distribution Expenses - Operation 2018</v>
          </cell>
          <cell r="D2620" t="str">
            <v>E.L.K. Energy Inc.</v>
          </cell>
          <cell r="E2620" t="str">
            <v>Distribution Expenses - Operation</v>
          </cell>
          <cell r="F2620">
            <v>284583.84000000003</v>
          </cell>
        </row>
        <row r="2621">
          <cell r="C2621" t="str">
            <v>E.L.K. Energy Inc. Distribution Expenses – Maintenance 2018</v>
          </cell>
          <cell r="D2621" t="str">
            <v>E.L.K. Energy Inc.</v>
          </cell>
          <cell r="E2621" t="str">
            <v>Distribution Expenses – Maintenance</v>
          </cell>
          <cell r="F2621">
            <v>626093.73</v>
          </cell>
        </row>
        <row r="2622">
          <cell r="C2622" t="str">
            <v>E.L.K. Energy Inc. Other Expenses 2018</v>
          </cell>
          <cell r="D2622" t="str">
            <v>E.L.K. Energy Inc.</v>
          </cell>
          <cell r="E2622" t="str">
            <v>Other Expenses</v>
          </cell>
          <cell r="F2622">
            <v>0</v>
          </cell>
        </row>
        <row r="2623">
          <cell r="C2623" t="str">
            <v>ENWIN Utilities Ltd. Administrative and General Expenses 2018</v>
          </cell>
          <cell r="D2623" t="str">
            <v>ENWIN Utilities Ltd.</v>
          </cell>
          <cell r="E2623" t="str">
            <v>Administrative and General Expenses</v>
          </cell>
          <cell r="F2623">
            <v>14839679.32</v>
          </cell>
        </row>
        <row r="2624">
          <cell r="C2624" t="str">
            <v>ENWIN Utilities Ltd. Administrative and General Expenses - Leap 2018</v>
          </cell>
          <cell r="D2624" t="str">
            <v>ENWIN Utilities Ltd.</v>
          </cell>
          <cell r="E2624" t="str">
            <v>Administrative and General Expenses - Leap</v>
          </cell>
          <cell r="F2624">
            <v>56760</v>
          </cell>
        </row>
        <row r="2625">
          <cell r="C2625" t="str">
            <v>ENWIN Utilities Ltd. Billing and Collecting 2018</v>
          </cell>
          <cell r="D2625" t="str">
            <v>ENWIN Utilities Ltd.</v>
          </cell>
          <cell r="E2625" t="str">
            <v>Billing and Collecting</v>
          </cell>
          <cell r="F2625">
            <v>2472105.4</v>
          </cell>
        </row>
        <row r="2626">
          <cell r="C2626" t="str">
            <v>ENWIN Utilities Ltd. Community Relations 2018</v>
          </cell>
          <cell r="D2626" t="str">
            <v>ENWIN Utilities Ltd.</v>
          </cell>
          <cell r="E2626" t="str">
            <v>Community Relations</v>
          </cell>
          <cell r="F2626">
            <v>132384.85999999999</v>
          </cell>
        </row>
        <row r="2627">
          <cell r="C2627" t="str">
            <v>ENWIN Utilities Ltd. Distribution Expenses - Operation 2018</v>
          </cell>
          <cell r="D2627" t="str">
            <v>ENWIN Utilities Ltd.</v>
          </cell>
          <cell r="E2627" t="str">
            <v>Distribution Expenses - Operation</v>
          </cell>
          <cell r="F2627">
            <v>7269858.8700000001</v>
          </cell>
        </row>
        <row r="2628">
          <cell r="C2628" t="str">
            <v>ENWIN Utilities Ltd. Distribution Expenses – Maintenance 2018</v>
          </cell>
          <cell r="D2628" t="str">
            <v>ENWIN Utilities Ltd.</v>
          </cell>
          <cell r="E2628" t="str">
            <v>Distribution Expenses – Maintenance</v>
          </cell>
          <cell r="F2628">
            <v>2487236.04</v>
          </cell>
        </row>
        <row r="2629">
          <cell r="C2629" t="str">
            <v>ENWIN Utilities Ltd. Other Expenses 2018</v>
          </cell>
          <cell r="D2629" t="str">
            <v>ENWIN Utilities Ltd.</v>
          </cell>
          <cell r="E2629" t="str">
            <v>Other Expenses</v>
          </cell>
          <cell r="F2629">
            <v>0</v>
          </cell>
        </row>
        <row r="2630">
          <cell r="C2630" t="str">
            <v>EPCOR Electricity Distribution Ontario Inc. Administrative and General Expenses 2018</v>
          </cell>
          <cell r="D2630" t="str">
            <v>EPCOR Electricity Distribution Ontario Inc.</v>
          </cell>
          <cell r="E2630" t="str">
            <v>Administrative and General Expenses</v>
          </cell>
          <cell r="F2630">
            <v>1219999.0900000001</v>
          </cell>
        </row>
        <row r="2631">
          <cell r="C2631" t="str">
            <v>EPCOR Electricity Distribution Ontario Inc. Administrative and General Expenses - Leap 2018</v>
          </cell>
          <cell r="D2631" t="str">
            <v>EPCOR Electricity Distribution Ontario Inc.</v>
          </cell>
          <cell r="E2631" t="str">
            <v>Administrative and General Expenses - Leap</v>
          </cell>
          <cell r="F2631">
            <v>8691.09</v>
          </cell>
        </row>
        <row r="2632">
          <cell r="C2632" t="str">
            <v>EPCOR Electricity Distribution Ontario Inc. Billing and Collecting 2018</v>
          </cell>
          <cell r="D2632" t="str">
            <v>EPCOR Electricity Distribution Ontario Inc.</v>
          </cell>
          <cell r="E2632" t="str">
            <v>Billing and Collecting</v>
          </cell>
          <cell r="F2632">
            <v>974045.71</v>
          </cell>
        </row>
        <row r="2633">
          <cell r="C2633" t="str">
            <v>EPCOR Electricity Distribution Ontario Inc. Community Relations 2018</v>
          </cell>
          <cell r="D2633" t="str">
            <v>EPCOR Electricity Distribution Ontario Inc.</v>
          </cell>
          <cell r="E2633" t="str">
            <v>Community Relations</v>
          </cell>
          <cell r="F2633">
            <v>225346.14</v>
          </cell>
        </row>
        <row r="2634">
          <cell r="C2634" t="str">
            <v>EPCOR Electricity Distribution Ontario Inc. Distribution Expenses - Operation 2018</v>
          </cell>
          <cell r="D2634" t="str">
            <v>EPCOR Electricity Distribution Ontario Inc.</v>
          </cell>
          <cell r="E2634" t="str">
            <v>Distribution Expenses - Operation</v>
          </cell>
          <cell r="F2634">
            <v>886046.33</v>
          </cell>
        </row>
        <row r="2635">
          <cell r="C2635" t="str">
            <v>EPCOR Electricity Distribution Ontario Inc. Distribution Expenses – Maintenance 2018</v>
          </cell>
          <cell r="D2635" t="str">
            <v>EPCOR Electricity Distribution Ontario Inc.</v>
          </cell>
          <cell r="E2635" t="str">
            <v>Distribution Expenses – Maintenance</v>
          </cell>
          <cell r="F2635">
            <v>1303847.6599999999</v>
          </cell>
        </row>
        <row r="2636">
          <cell r="C2636" t="str">
            <v>EPCOR Electricity Distribution Ontario Inc. Other Expenses 2018</v>
          </cell>
          <cell r="D2636" t="str">
            <v>EPCOR Electricity Distribution Ontario Inc.</v>
          </cell>
          <cell r="E2636" t="str">
            <v>Other Expenses</v>
          </cell>
          <cell r="F2636">
            <v>0</v>
          </cell>
        </row>
        <row r="2637">
          <cell r="C2637" t="str">
            <v>ERTH Power Corporation Administrative and General Expenses 2018</v>
          </cell>
          <cell r="D2637" t="str">
            <v>ERTH Power Corporation</v>
          </cell>
          <cell r="E2637" t="str">
            <v>Administrative and General Expenses</v>
          </cell>
          <cell r="F2637">
            <v>3302780.35</v>
          </cell>
        </row>
        <row r="2638">
          <cell r="C2638" t="str">
            <v>ERTH Power Corporation Administrative and General Expenses - Leap 2018</v>
          </cell>
          <cell r="D2638" t="str">
            <v>ERTH Power Corporation</v>
          </cell>
          <cell r="E2638" t="str">
            <v>Administrative and General Expenses - Leap</v>
          </cell>
          <cell r="F2638">
            <v>11800</v>
          </cell>
        </row>
        <row r="2639">
          <cell r="C2639" t="str">
            <v>ERTH Power Corporation Billing and Collecting 2018</v>
          </cell>
          <cell r="D2639" t="str">
            <v>ERTH Power Corporation</v>
          </cell>
          <cell r="E2639" t="str">
            <v>Billing and Collecting</v>
          </cell>
          <cell r="F2639">
            <v>1079615.73</v>
          </cell>
        </row>
        <row r="2640">
          <cell r="C2640" t="str">
            <v>ERTH Power Corporation Community Relations 2018</v>
          </cell>
          <cell r="D2640" t="str">
            <v>ERTH Power Corporation</v>
          </cell>
          <cell r="E2640" t="str">
            <v>Community Relations</v>
          </cell>
          <cell r="F2640">
            <v>65038.21</v>
          </cell>
        </row>
        <row r="2641">
          <cell r="C2641" t="str">
            <v>ERTH Power Corporation Distribution Expenses - Operation 2018</v>
          </cell>
          <cell r="D2641" t="str">
            <v>ERTH Power Corporation</v>
          </cell>
          <cell r="E2641" t="str">
            <v>Distribution Expenses - Operation</v>
          </cell>
          <cell r="F2641">
            <v>405969.15</v>
          </cell>
        </row>
        <row r="2642">
          <cell r="C2642" t="str">
            <v>ERTH Power Corporation Distribution Expenses – Maintenance 2018</v>
          </cell>
          <cell r="D2642" t="str">
            <v>ERTH Power Corporation</v>
          </cell>
          <cell r="E2642" t="str">
            <v>Distribution Expenses – Maintenance</v>
          </cell>
          <cell r="F2642">
            <v>870049.4</v>
          </cell>
        </row>
        <row r="2643">
          <cell r="C2643" t="str">
            <v>ERTH Power Corporation Other Expenses 2018</v>
          </cell>
          <cell r="D2643" t="str">
            <v>ERTH Power Corporation</v>
          </cell>
          <cell r="E2643" t="str">
            <v>Other Expenses</v>
          </cell>
          <cell r="F2643">
            <v>0</v>
          </cell>
        </row>
        <row r="2644">
          <cell r="C2644" t="str">
            <v>Energy Plus Inc. Administrative and General Expenses 2018</v>
          </cell>
          <cell r="D2644" t="str">
            <v>Energy Plus Inc.</v>
          </cell>
          <cell r="E2644" t="str">
            <v>Administrative and General Expenses</v>
          </cell>
          <cell r="F2644">
            <v>8510755.5800000001</v>
          </cell>
        </row>
        <row r="2645">
          <cell r="C2645" t="str">
            <v>Energy Plus Inc. Administrative and General Expenses - Leap 2018</v>
          </cell>
          <cell r="D2645" t="str">
            <v>Energy Plus Inc.</v>
          </cell>
          <cell r="E2645" t="str">
            <v>Administrative and General Expenses - Leap</v>
          </cell>
          <cell r="F2645">
            <v>39509</v>
          </cell>
        </row>
        <row r="2646">
          <cell r="C2646" t="str">
            <v>Energy Plus Inc. Billing and Collecting 2018</v>
          </cell>
          <cell r="D2646" t="str">
            <v>Energy Plus Inc.</v>
          </cell>
          <cell r="E2646" t="str">
            <v>Billing and Collecting</v>
          </cell>
          <cell r="F2646">
            <v>3084314.28</v>
          </cell>
        </row>
        <row r="2647">
          <cell r="C2647" t="str">
            <v>Energy Plus Inc. Community Relations 2018</v>
          </cell>
          <cell r="D2647" t="str">
            <v>Energy Plus Inc.</v>
          </cell>
          <cell r="E2647" t="str">
            <v>Community Relations</v>
          </cell>
          <cell r="F2647">
            <v>97711.63</v>
          </cell>
        </row>
        <row r="2648">
          <cell r="C2648" t="str">
            <v>Energy Plus Inc. Distribution Expenses - Operation 2018</v>
          </cell>
          <cell r="D2648" t="str">
            <v>Energy Plus Inc.</v>
          </cell>
          <cell r="E2648" t="str">
            <v>Distribution Expenses - Operation</v>
          </cell>
          <cell r="F2648">
            <v>3204993.38</v>
          </cell>
        </row>
        <row r="2649">
          <cell r="C2649" t="str">
            <v>Energy Plus Inc. Distribution Expenses – Maintenance 2018</v>
          </cell>
          <cell r="D2649" t="str">
            <v>Energy Plus Inc.</v>
          </cell>
          <cell r="E2649" t="str">
            <v>Distribution Expenses – Maintenance</v>
          </cell>
          <cell r="F2649">
            <v>2541687.98</v>
          </cell>
        </row>
        <row r="2650">
          <cell r="C2650" t="str">
            <v>Energy Plus Inc. Other Expenses 2018</v>
          </cell>
          <cell r="D2650" t="str">
            <v>Energy Plus Inc.</v>
          </cell>
          <cell r="E2650" t="str">
            <v>Other Expenses</v>
          </cell>
          <cell r="F2650">
            <v>0</v>
          </cell>
        </row>
        <row r="2651">
          <cell r="C2651" t="str">
            <v>Entegrus Powerlines Inc. Administrative and General Expenses 2018</v>
          </cell>
          <cell r="D2651" t="str">
            <v>Entegrus Powerlines Inc.</v>
          </cell>
          <cell r="E2651" t="str">
            <v>Administrative and General Expenses</v>
          </cell>
          <cell r="F2651">
            <v>4418182.67</v>
          </cell>
        </row>
        <row r="2652">
          <cell r="C2652" t="str">
            <v>Entegrus Powerlines Inc. Administrative and General Expenses - Leap 2018</v>
          </cell>
          <cell r="D2652" t="str">
            <v>Entegrus Powerlines Inc.</v>
          </cell>
          <cell r="E2652" t="str">
            <v>Administrative and General Expenses - Leap</v>
          </cell>
          <cell r="F2652">
            <v>22945.67</v>
          </cell>
        </row>
        <row r="2653">
          <cell r="C2653" t="str">
            <v>Entegrus Powerlines Inc. Billing and Collecting 2018</v>
          </cell>
          <cell r="D2653" t="str">
            <v>Entegrus Powerlines Inc.</v>
          </cell>
          <cell r="E2653" t="str">
            <v>Billing and Collecting</v>
          </cell>
          <cell r="F2653">
            <v>2354374.66</v>
          </cell>
        </row>
        <row r="2654">
          <cell r="C2654" t="str">
            <v>Entegrus Powerlines Inc. Community Relations 2018</v>
          </cell>
          <cell r="D2654" t="str">
            <v>Entegrus Powerlines Inc.</v>
          </cell>
          <cell r="E2654" t="str">
            <v>Community Relations</v>
          </cell>
          <cell r="F2654">
            <v>31049.83</v>
          </cell>
        </row>
        <row r="2655">
          <cell r="C2655" t="str">
            <v>Entegrus Powerlines Inc. Distribution Expenses - Operation 2018</v>
          </cell>
          <cell r="D2655" t="str">
            <v>Entegrus Powerlines Inc.</v>
          </cell>
          <cell r="E2655" t="str">
            <v>Distribution Expenses - Operation</v>
          </cell>
          <cell r="F2655">
            <v>800621.6</v>
          </cell>
        </row>
        <row r="2656">
          <cell r="C2656" t="str">
            <v>Entegrus Powerlines Inc. Distribution Expenses – Maintenance 2018</v>
          </cell>
          <cell r="D2656" t="str">
            <v>Entegrus Powerlines Inc.</v>
          </cell>
          <cell r="E2656" t="str">
            <v>Distribution Expenses – Maintenance</v>
          </cell>
          <cell r="F2656">
            <v>1831710.53</v>
          </cell>
        </row>
        <row r="2657">
          <cell r="C2657" t="str">
            <v>Entegrus Powerlines Inc. Other Expenses 2018</v>
          </cell>
          <cell r="D2657" t="str">
            <v>Entegrus Powerlines Inc.</v>
          </cell>
          <cell r="E2657" t="str">
            <v>Other Expenses</v>
          </cell>
          <cell r="F2657">
            <v>0</v>
          </cell>
        </row>
        <row r="2658">
          <cell r="C2658" t="str">
            <v>Espanola Regional Hydro Distribution Corporation Administrative and General Expenses 2018</v>
          </cell>
          <cell r="D2658" t="str">
            <v>Espanola Regional Hydro Distribution Corporation</v>
          </cell>
          <cell r="E2658" t="str">
            <v>Administrative and General Expenses</v>
          </cell>
          <cell r="F2658">
            <v>373071.07</v>
          </cell>
        </row>
        <row r="2659">
          <cell r="C2659" t="str">
            <v>Espanola Regional Hydro Distribution Corporation Administrative and General Expenses - Leap 2018</v>
          </cell>
          <cell r="D2659" t="str">
            <v>Espanola Regional Hydro Distribution Corporation</v>
          </cell>
          <cell r="E2659" t="str">
            <v>Administrative and General Expenses - Leap</v>
          </cell>
          <cell r="F2659">
            <v>2080</v>
          </cell>
        </row>
        <row r="2660">
          <cell r="C2660" t="str">
            <v>Espanola Regional Hydro Distribution Corporation Billing and Collecting 2018</v>
          </cell>
          <cell r="D2660" t="str">
            <v>Espanola Regional Hydro Distribution Corporation</v>
          </cell>
          <cell r="E2660" t="str">
            <v>Billing and Collecting</v>
          </cell>
          <cell r="F2660">
            <v>436237.63</v>
          </cell>
        </row>
        <row r="2661">
          <cell r="C2661" t="str">
            <v>Espanola Regional Hydro Distribution Corporation Community Relations 2018</v>
          </cell>
          <cell r="D2661" t="str">
            <v>Espanola Regional Hydro Distribution Corporation</v>
          </cell>
          <cell r="E2661" t="str">
            <v>Community Relations</v>
          </cell>
          <cell r="F2661">
            <v>0</v>
          </cell>
        </row>
        <row r="2662">
          <cell r="C2662" t="str">
            <v>Espanola Regional Hydro Distribution Corporation Distribution Expenses - Operation 2018</v>
          </cell>
          <cell r="D2662" t="str">
            <v>Espanola Regional Hydro Distribution Corporation</v>
          </cell>
          <cell r="E2662" t="str">
            <v>Distribution Expenses - Operation</v>
          </cell>
          <cell r="F2662">
            <v>300621.65999999997</v>
          </cell>
        </row>
        <row r="2663">
          <cell r="C2663" t="str">
            <v>Espanola Regional Hydro Distribution Corporation Distribution Expenses – Maintenance 2018</v>
          </cell>
          <cell r="D2663" t="str">
            <v>Espanola Regional Hydro Distribution Corporation</v>
          </cell>
          <cell r="E2663" t="str">
            <v>Distribution Expenses – Maintenance</v>
          </cell>
          <cell r="F2663">
            <v>285369.59000000003</v>
          </cell>
        </row>
        <row r="2664">
          <cell r="C2664" t="str">
            <v>Espanola Regional Hydro Distribution Corporation Other Expenses 2018</v>
          </cell>
          <cell r="D2664" t="str">
            <v>Espanola Regional Hydro Distribution Corporation</v>
          </cell>
          <cell r="E2664" t="str">
            <v>Other Expenses</v>
          </cell>
          <cell r="F2664">
            <v>0</v>
          </cell>
        </row>
        <row r="2665">
          <cell r="C2665" t="str">
            <v>Essex Powerlines Corporation Administrative and General Expenses 2018</v>
          </cell>
          <cell r="D2665" t="str">
            <v>Essex Powerlines Corporation</v>
          </cell>
          <cell r="E2665" t="str">
            <v>Administrative and General Expenses</v>
          </cell>
          <cell r="F2665">
            <v>3390284.96</v>
          </cell>
        </row>
        <row r="2666">
          <cell r="C2666" t="str">
            <v>Essex Powerlines Corporation Administrative and General Expenses - Leap 2018</v>
          </cell>
          <cell r="D2666" t="str">
            <v>Essex Powerlines Corporation</v>
          </cell>
          <cell r="E2666" t="str">
            <v>Administrative and General Expenses - Leap</v>
          </cell>
          <cell r="F2666">
            <v>13426.78</v>
          </cell>
        </row>
        <row r="2667">
          <cell r="C2667" t="str">
            <v>Essex Powerlines Corporation Billing and Collecting 2018</v>
          </cell>
          <cell r="D2667" t="str">
            <v>Essex Powerlines Corporation</v>
          </cell>
          <cell r="E2667" t="str">
            <v>Billing and Collecting</v>
          </cell>
          <cell r="F2667">
            <v>1314861.1399999999</v>
          </cell>
        </row>
        <row r="2668">
          <cell r="C2668" t="str">
            <v>Essex Powerlines Corporation Community Relations 2018</v>
          </cell>
          <cell r="D2668" t="str">
            <v>Essex Powerlines Corporation</v>
          </cell>
          <cell r="E2668" t="str">
            <v>Community Relations</v>
          </cell>
          <cell r="F2668">
            <v>13983.86</v>
          </cell>
        </row>
        <row r="2669">
          <cell r="C2669" t="str">
            <v>Essex Powerlines Corporation Distribution Expenses - Operation 2018</v>
          </cell>
          <cell r="D2669" t="str">
            <v>Essex Powerlines Corporation</v>
          </cell>
          <cell r="E2669" t="str">
            <v>Distribution Expenses - Operation</v>
          </cell>
          <cell r="F2669">
            <v>1109771.29</v>
          </cell>
        </row>
        <row r="2670">
          <cell r="C2670" t="str">
            <v>Essex Powerlines Corporation Distribution Expenses – Maintenance 2018</v>
          </cell>
          <cell r="D2670" t="str">
            <v>Essex Powerlines Corporation</v>
          </cell>
          <cell r="E2670" t="str">
            <v>Distribution Expenses – Maintenance</v>
          </cell>
          <cell r="F2670">
            <v>1188216.1399999999</v>
          </cell>
        </row>
        <row r="2671">
          <cell r="C2671" t="str">
            <v>Essex Powerlines Corporation Other Expenses 2018</v>
          </cell>
          <cell r="D2671" t="str">
            <v>Essex Powerlines Corporation</v>
          </cell>
          <cell r="E2671" t="str">
            <v>Other Expenses</v>
          </cell>
          <cell r="F2671">
            <v>0</v>
          </cell>
        </row>
        <row r="2672">
          <cell r="C2672" t="str">
            <v>Festival Hydro Inc. Administrative and General Expenses 2018</v>
          </cell>
          <cell r="D2672" t="str">
            <v>Festival Hydro Inc.</v>
          </cell>
          <cell r="E2672" t="str">
            <v>Administrative and General Expenses</v>
          </cell>
          <cell r="F2672">
            <v>2056708.92</v>
          </cell>
        </row>
        <row r="2673">
          <cell r="C2673" t="str">
            <v>Festival Hydro Inc. Administrative and General Expenses - Leap 2018</v>
          </cell>
          <cell r="D2673" t="str">
            <v>Festival Hydro Inc.</v>
          </cell>
          <cell r="E2673" t="str">
            <v>Administrative and General Expenses - Leap</v>
          </cell>
          <cell r="F2673">
            <v>13406</v>
          </cell>
        </row>
        <row r="2674">
          <cell r="C2674" t="str">
            <v>Festival Hydro Inc. Billing and Collecting 2018</v>
          </cell>
          <cell r="D2674" t="str">
            <v>Festival Hydro Inc.</v>
          </cell>
          <cell r="E2674" t="str">
            <v>Billing and Collecting</v>
          </cell>
          <cell r="F2674">
            <v>1272764.55</v>
          </cell>
        </row>
        <row r="2675">
          <cell r="C2675" t="str">
            <v>Festival Hydro Inc. Community Relations 2018</v>
          </cell>
          <cell r="D2675" t="str">
            <v>Festival Hydro Inc.</v>
          </cell>
          <cell r="E2675" t="str">
            <v>Community Relations</v>
          </cell>
          <cell r="F2675">
            <v>13400.15</v>
          </cell>
        </row>
        <row r="2676">
          <cell r="C2676" t="str">
            <v>Festival Hydro Inc. Distribution Expenses - Operation 2018</v>
          </cell>
          <cell r="D2676" t="str">
            <v>Festival Hydro Inc.</v>
          </cell>
          <cell r="E2676" t="str">
            <v>Distribution Expenses - Operation</v>
          </cell>
          <cell r="F2676">
            <v>915159.95</v>
          </cell>
        </row>
        <row r="2677">
          <cell r="C2677" t="str">
            <v>Festival Hydro Inc. Distribution Expenses – Maintenance 2018</v>
          </cell>
          <cell r="D2677" t="str">
            <v>Festival Hydro Inc.</v>
          </cell>
          <cell r="E2677" t="str">
            <v>Distribution Expenses – Maintenance</v>
          </cell>
          <cell r="F2677">
            <v>1353625.26</v>
          </cell>
        </row>
        <row r="2678">
          <cell r="C2678" t="str">
            <v>Festival Hydro Inc. Other Expenses 2018</v>
          </cell>
          <cell r="D2678" t="str">
            <v>Festival Hydro Inc.</v>
          </cell>
          <cell r="E2678" t="str">
            <v>Other Expenses</v>
          </cell>
          <cell r="F2678">
            <v>0</v>
          </cell>
        </row>
        <row r="2679">
          <cell r="C2679" t="str">
            <v>Fort Frances Power Corporation Administrative and General Expenses 2018</v>
          </cell>
          <cell r="D2679" t="str">
            <v>Fort Frances Power Corporation</v>
          </cell>
          <cell r="E2679" t="str">
            <v>Administrative and General Expenses</v>
          </cell>
          <cell r="F2679">
            <v>580574.01</v>
          </cell>
        </row>
        <row r="2680">
          <cell r="C2680" t="str">
            <v>Fort Frances Power Corporation Administrative and General Expenses - Leap 2018</v>
          </cell>
          <cell r="D2680" t="str">
            <v>Fort Frances Power Corporation</v>
          </cell>
          <cell r="E2680" t="str">
            <v>Administrative and General Expenses - Leap</v>
          </cell>
          <cell r="F2680">
            <v>2000</v>
          </cell>
        </row>
        <row r="2681">
          <cell r="C2681" t="str">
            <v>Fort Frances Power Corporation Billing and Collecting 2018</v>
          </cell>
          <cell r="D2681" t="str">
            <v>Fort Frances Power Corporation</v>
          </cell>
          <cell r="E2681" t="str">
            <v>Billing and Collecting</v>
          </cell>
          <cell r="F2681">
            <v>297892.15999999997</v>
          </cell>
        </row>
        <row r="2682">
          <cell r="C2682" t="str">
            <v>Fort Frances Power Corporation Community Relations 2018</v>
          </cell>
          <cell r="D2682" t="str">
            <v>Fort Frances Power Corporation</v>
          </cell>
          <cell r="E2682" t="str">
            <v>Community Relations</v>
          </cell>
          <cell r="F2682">
            <v>69309.710000000006</v>
          </cell>
        </row>
        <row r="2683">
          <cell r="C2683" t="str">
            <v>Fort Frances Power Corporation Distribution Expenses - Operation 2018</v>
          </cell>
          <cell r="D2683" t="str">
            <v>Fort Frances Power Corporation</v>
          </cell>
          <cell r="E2683" t="str">
            <v>Distribution Expenses - Operation</v>
          </cell>
          <cell r="F2683">
            <v>417266.95</v>
          </cell>
        </row>
        <row r="2684">
          <cell r="C2684" t="str">
            <v>Fort Frances Power Corporation Distribution Expenses – Maintenance 2018</v>
          </cell>
          <cell r="D2684" t="str">
            <v>Fort Frances Power Corporation</v>
          </cell>
          <cell r="E2684" t="str">
            <v>Distribution Expenses – Maintenance</v>
          </cell>
          <cell r="F2684">
            <v>324830.3</v>
          </cell>
        </row>
        <row r="2685">
          <cell r="C2685" t="str">
            <v>Fort Frances Power Corporation Other Expenses 2018</v>
          </cell>
          <cell r="D2685" t="str">
            <v>Fort Frances Power Corporation</v>
          </cell>
          <cell r="E2685" t="str">
            <v>Other Expenses</v>
          </cell>
          <cell r="F2685">
            <v>0</v>
          </cell>
        </row>
        <row r="2686">
          <cell r="C2686" t="str">
            <v>Greater Sudbury Hydro Inc. Administrative and General Expenses 2018</v>
          </cell>
          <cell r="D2686" t="str">
            <v>Greater Sudbury Hydro Inc.</v>
          </cell>
          <cell r="E2686" t="str">
            <v>Administrative and General Expenses</v>
          </cell>
          <cell r="F2686">
            <v>4254710.96</v>
          </cell>
        </row>
        <row r="2687">
          <cell r="C2687" t="str">
            <v>Greater Sudbury Hydro Inc. Administrative and General Expenses - Leap 2018</v>
          </cell>
          <cell r="D2687" t="str">
            <v>Greater Sudbury Hydro Inc.</v>
          </cell>
          <cell r="E2687" t="str">
            <v>Administrative and General Expenses - Leap</v>
          </cell>
          <cell r="F2687">
            <v>28749.96</v>
          </cell>
        </row>
        <row r="2688">
          <cell r="C2688" t="str">
            <v>Greater Sudbury Hydro Inc. Billing and Collecting 2018</v>
          </cell>
          <cell r="D2688" t="str">
            <v>Greater Sudbury Hydro Inc.</v>
          </cell>
          <cell r="E2688" t="str">
            <v>Billing and Collecting</v>
          </cell>
          <cell r="F2688">
            <v>2043286.83</v>
          </cell>
        </row>
        <row r="2689">
          <cell r="C2689" t="str">
            <v>Greater Sudbury Hydro Inc. Community Relations 2018</v>
          </cell>
          <cell r="D2689" t="str">
            <v>Greater Sudbury Hydro Inc.</v>
          </cell>
          <cell r="E2689" t="str">
            <v>Community Relations</v>
          </cell>
          <cell r="F2689">
            <v>2217.41</v>
          </cell>
        </row>
        <row r="2690">
          <cell r="C2690" t="str">
            <v>Greater Sudbury Hydro Inc. Distribution Expenses - Operation 2018</v>
          </cell>
          <cell r="D2690" t="str">
            <v>Greater Sudbury Hydro Inc.</v>
          </cell>
          <cell r="E2690" t="str">
            <v>Distribution Expenses - Operation</v>
          </cell>
          <cell r="F2690">
            <v>6784994.4500000002</v>
          </cell>
        </row>
        <row r="2691">
          <cell r="C2691" t="str">
            <v>Greater Sudbury Hydro Inc. Distribution Expenses – Maintenance 2018</v>
          </cell>
          <cell r="D2691" t="str">
            <v>Greater Sudbury Hydro Inc.</v>
          </cell>
          <cell r="E2691" t="str">
            <v>Distribution Expenses – Maintenance</v>
          </cell>
          <cell r="F2691">
            <v>1813537.13</v>
          </cell>
        </row>
        <row r="2692">
          <cell r="C2692" t="str">
            <v>Greater Sudbury Hydro Inc. Other Expenses 2018</v>
          </cell>
          <cell r="D2692" t="str">
            <v>Greater Sudbury Hydro Inc.</v>
          </cell>
          <cell r="E2692" t="str">
            <v>Other Expenses</v>
          </cell>
          <cell r="F2692">
            <v>0</v>
          </cell>
        </row>
        <row r="2693">
          <cell r="C2693" t="str">
            <v>Grimsby Power Incorporated Administrative and General Expenses 2018</v>
          </cell>
          <cell r="D2693" t="str">
            <v>Grimsby Power Incorporated</v>
          </cell>
          <cell r="E2693" t="str">
            <v>Administrative and General Expenses</v>
          </cell>
          <cell r="F2693">
            <v>1171455.6599999999</v>
          </cell>
        </row>
        <row r="2694">
          <cell r="C2694" t="str">
            <v>Grimsby Power Incorporated Administrative and General Expenses - Leap 2018</v>
          </cell>
          <cell r="D2694" t="str">
            <v>Grimsby Power Incorporated</v>
          </cell>
          <cell r="E2694" t="str">
            <v>Administrative and General Expenses - Leap</v>
          </cell>
          <cell r="F2694">
            <v>6850.48</v>
          </cell>
        </row>
        <row r="2695">
          <cell r="C2695" t="str">
            <v>Grimsby Power Incorporated Billing and Collecting 2018</v>
          </cell>
          <cell r="D2695" t="str">
            <v>Grimsby Power Incorporated</v>
          </cell>
          <cell r="E2695" t="str">
            <v>Billing and Collecting</v>
          </cell>
          <cell r="F2695">
            <v>587959.56000000006</v>
          </cell>
        </row>
        <row r="2696">
          <cell r="C2696" t="str">
            <v>Grimsby Power Incorporated Community Relations 2018</v>
          </cell>
          <cell r="D2696" t="str">
            <v>Grimsby Power Incorporated</v>
          </cell>
          <cell r="E2696" t="str">
            <v>Community Relations</v>
          </cell>
          <cell r="F2696">
            <v>0</v>
          </cell>
        </row>
        <row r="2697">
          <cell r="C2697" t="str">
            <v>Grimsby Power Incorporated Distribution Expenses - Operation 2018</v>
          </cell>
          <cell r="D2697" t="str">
            <v>Grimsby Power Incorporated</v>
          </cell>
          <cell r="E2697" t="str">
            <v>Distribution Expenses - Operation</v>
          </cell>
          <cell r="F2697">
            <v>800623.79</v>
          </cell>
        </row>
        <row r="2698">
          <cell r="C2698" t="str">
            <v>Grimsby Power Incorporated Distribution Expenses – Maintenance 2018</v>
          </cell>
          <cell r="D2698" t="str">
            <v>Grimsby Power Incorporated</v>
          </cell>
          <cell r="E2698" t="str">
            <v>Distribution Expenses – Maintenance</v>
          </cell>
          <cell r="F2698">
            <v>497769.66</v>
          </cell>
        </row>
        <row r="2699">
          <cell r="C2699" t="str">
            <v>Grimsby Power Incorporated Other Expenses 2018</v>
          </cell>
          <cell r="D2699" t="str">
            <v>Grimsby Power Incorporated</v>
          </cell>
          <cell r="E2699" t="str">
            <v>Other Expenses</v>
          </cell>
          <cell r="F2699">
            <v>0</v>
          </cell>
        </row>
        <row r="2700">
          <cell r="C2700" t="str">
            <v>Guelph Hydro Electric Systems Inc. Administrative and General Expenses 2018</v>
          </cell>
          <cell r="D2700" t="str">
            <v>Guelph Hydro Electric Systems Inc.</v>
          </cell>
          <cell r="E2700" t="str">
            <v>Administrative and General Expenses</v>
          </cell>
          <cell r="F2700">
            <v>6246777.6799999997</v>
          </cell>
        </row>
        <row r="2701">
          <cell r="C2701" t="str">
            <v>Guelph Hydro Electric Systems Inc. Administrative and General Expenses - Leap 2018</v>
          </cell>
          <cell r="D2701" t="str">
            <v>Guelph Hydro Electric Systems Inc.</v>
          </cell>
          <cell r="E2701" t="str">
            <v>Administrative and General Expenses - Leap</v>
          </cell>
          <cell r="F2701">
            <v>39000</v>
          </cell>
        </row>
        <row r="2702">
          <cell r="C2702" t="str">
            <v>Guelph Hydro Electric Systems Inc. Billing and Collecting 2018</v>
          </cell>
          <cell r="D2702" t="str">
            <v>Guelph Hydro Electric Systems Inc.</v>
          </cell>
          <cell r="E2702" t="str">
            <v>Billing and Collecting</v>
          </cell>
          <cell r="F2702">
            <v>2531735.58</v>
          </cell>
        </row>
        <row r="2703">
          <cell r="C2703" t="str">
            <v>Guelph Hydro Electric Systems Inc. Community Relations 2018</v>
          </cell>
          <cell r="D2703" t="str">
            <v>Guelph Hydro Electric Systems Inc.</v>
          </cell>
          <cell r="E2703" t="str">
            <v>Community Relations</v>
          </cell>
          <cell r="F2703">
            <v>66266.559999999998</v>
          </cell>
        </row>
        <row r="2704">
          <cell r="C2704" t="str">
            <v>Guelph Hydro Electric Systems Inc. Distribution Expenses - Operation 2018</v>
          </cell>
          <cell r="D2704" t="str">
            <v>Guelph Hydro Electric Systems Inc.</v>
          </cell>
          <cell r="E2704" t="str">
            <v>Distribution Expenses - Operation</v>
          </cell>
          <cell r="F2704">
            <v>4883003.71</v>
          </cell>
        </row>
        <row r="2705">
          <cell r="C2705" t="str">
            <v>Guelph Hydro Electric Systems Inc. Distribution Expenses – Maintenance 2018</v>
          </cell>
          <cell r="D2705" t="str">
            <v>Guelph Hydro Electric Systems Inc.</v>
          </cell>
          <cell r="E2705" t="str">
            <v>Distribution Expenses – Maintenance</v>
          </cell>
          <cell r="F2705">
            <v>1298779.25</v>
          </cell>
        </row>
        <row r="2706">
          <cell r="C2706" t="str">
            <v>Guelph Hydro Electric Systems Inc. Other Expenses 2018</v>
          </cell>
          <cell r="D2706" t="str">
            <v>Guelph Hydro Electric Systems Inc.</v>
          </cell>
          <cell r="E2706" t="str">
            <v>Other Expenses</v>
          </cell>
          <cell r="F2706">
            <v>0</v>
          </cell>
        </row>
        <row r="2707">
          <cell r="C2707" t="str">
            <v>Halton Hills Hydro Inc. Administrative and General Expenses 2018</v>
          </cell>
          <cell r="D2707" t="str">
            <v>Halton Hills Hydro Inc.</v>
          </cell>
          <cell r="E2707" t="str">
            <v>Administrative and General Expenses</v>
          </cell>
          <cell r="F2707">
            <v>3245470.53</v>
          </cell>
        </row>
        <row r="2708">
          <cell r="C2708" t="str">
            <v>Halton Hills Hydro Inc. Administrative and General Expenses - Leap 2018</v>
          </cell>
          <cell r="D2708" t="str">
            <v>Halton Hills Hydro Inc.</v>
          </cell>
          <cell r="E2708" t="str">
            <v>Administrative and General Expenses - Leap</v>
          </cell>
          <cell r="F2708">
            <v>11944.53</v>
          </cell>
        </row>
        <row r="2709">
          <cell r="C2709" t="str">
            <v>Halton Hills Hydro Inc. Billing and Collecting 2018</v>
          </cell>
          <cell r="D2709" t="str">
            <v>Halton Hills Hydro Inc.</v>
          </cell>
          <cell r="E2709" t="str">
            <v>Billing and Collecting</v>
          </cell>
          <cell r="F2709">
            <v>1130881.54</v>
          </cell>
        </row>
        <row r="2710">
          <cell r="C2710" t="str">
            <v>Halton Hills Hydro Inc. Community Relations 2018</v>
          </cell>
          <cell r="D2710" t="str">
            <v>Halton Hills Hydro Inc.</v>
          </cell>
          <cell r="E2710" t="str">
            <v>Community Relations</v>
          </cell>
          <cell r="F2710">
            <v>0</v>
          </cell>
        </row>
        <row r="2711">
          <cell r="C2711" t="str">
            <v>Halton Hills Hydro Inc. Distribution Expenses - Operation 2018</v>
          </cell>
          <cell r="D2711" t="str">
            <v>Halton Hills Hydro Inc.</v>
          </cell>
          <cell r="E2711" t="str">
            <v>Distribution Expenses - Operation</v>
          </cell>
          <cell r="F2711">
            <v>1422770</v>
          </cell>
        </row>
        <row r="2712">
          <cell r="C2712" t="str">
            <v>Halton Hills Hydro Inc. Distribution Expenses – Maintenance 2018</v>
          </cell>
          <cell r="D2712" t="str">
            <v>Halton Hills Hydro Inc.</v>
          </cell>
          <cell r="E2712" t="str">
            <v>Distribution Expenses – Maintenance</v>
          </cell>
          <cell r="F2712">
            <v>283003</v>
          </cell>
        </row>
        <row r="2713">
          <cell r="C2713" t="str">
            <v>Halton Hills Hydro Inc. Other Expenses 2018</v>
          </cell>
          <cell r="D2713" t="str">
            <v>Halton Hills Hydro Inc.</v>
          </cell>
          <cell r="E2713" t="str">
            <v>Other Expenses</v>
          </cell>
          <cell r="F2713">
            <v>0</v>
          </cell>
        </row>
        <row r="2714">
          <cell r="C2714" t="str">
            <v>Hearst Power Distribution Company Limited Administrative and General Expenses 2018</v>
          </cell>
          <cell r="D2714" t="str">
            <v>Hearst Power Distribution Company Limited</v>
          </cell>
          <cell r="E2714" t="str">
            <v>Administrative and General Expenses</v>
          </cell>
          <cell r="F2714">
            <v>339309.54</v>
          </cell>
        </row>
        <row r="2715">
          <cell r="C2715" t="str">
            <v>Hearst Power Distribution Company Limited Administrative and General Expenses - Leap 2018</v>
          </cell>
          <cell r="D2715" t="str">
            <v>Hearst Power Distribution Company Limited</v>
          </cell>
          <cell r="E2715" t="str">
            <v>Administrative and General Expenses - Leap</v>
          </cell>
          <cell r="F2715">
            <v>0</v>
          </cell>
        </row>
        <row r="2716">
          <cell r="C2716" t="str">
            <v>Hearst Power Distribution Company Limited Billing and Collecting 2018</v>
          </cell>
          <cell r="D2716" t="str">
            <v>Hearst Power Distribution Company Limited</v>
          </cell>
          <cell r="E2716" t="str">
            <v>Billing and Collecting</v>
          </cell>
          <cell r="F2716">
            <v>311124.59000000003</v>
          </cell>
        </row>
        <row r="2717">
          <cell r="C2717" t="str">
            <v>Hearst Power Distribution Company Limited Community Relations 2018</v>
          </cell>
          <cell r="D2717" t="str">
            <v>Hearst Power Distribution Company Limited</v>
          </cell>
          <cell r="E2717" t="str">
            <v>Community Relations</v>
          </cell>
          <cell r="F2717">
            <v>4005.42</v>
          </cell>
        </row>
        <row r="2718">
          <cell r="C2718" t="str">
            <v>Hearst Power Distribution Company Limited Distribution Expenses - Operation 2018</v>
          </cell>
          <cell r="D2718" t="str">
            <v>Hearst Power Distribution Company Limited</v>
          </cell>
          <cell r="E2718" t="str">
            <v>Distribution Expenses - Operation</v>
          </cell>
          <cell r="F2718">
            <v>180411.94</v>
          </cell>
        </row>
        <row r="2719">
          <cell r="C2719" t="str">
            <v>Hearst Power Distribution Company Limited Distribution Expenses – Maintenance 2018</v>
          </cell>
          <cell r="D2719" t="str">
            <v>Hearst Power Distribution Company Limited</v>
          </cell>
          <cell r="E2719" t="str">
            <v>Distribution Expenses – Maintenance</v>
          </cell>
          <cell r="F2719">
            <v>257745.32</v>
          </cell>
        </row>
        <row r="2720">
          <cell r="C2720" t="str">
            <v>Hearst Power Distribution Company Limited Other Expenses 2018</v>
          </cell>
          <cell r="D2720" t="str">
            <v>Hearst Power Distribution Company Limited</v>
          </cell>
          <cell r="E2720" t="str">
            <v>Other Expenses</v>
          </cell>
          <cell r="F2720">
            <v>0</v>
          </cell>
        </row>
        <row r="2721">
          <cell r="C2721" t="str">
            <v>Hydro 2000 Inc. Administrative and General Expenses 2018</v>
          </cell>
          <cell r="D2721" t="str">
            <v>Hydro 2000 Inc.</v>
          </cell>
          <cell r="E2721" t="str">
            <v>Administrative and General Expenses</v>
          </cell>
          <cell r="F2721">
            <v>247024.24</v>
          </cell>
        </row>
        <row r="2722">
          <cell r="C2722" t="str">
            <v>Hydro 2000 Inc. Administrative and General Expenses - Leap 2018</v>
          </cell>
          <cell r="D2722" t="str">
            <v>Hydro 2000 Inc.</v>
          </cell>
          <cell r="E2722" t="str">
            <v>Administrative and General Expenses - Leap</v>
          </cell>
          <cell r="F2722">
            <v>2000</v>
          </cell>
        </row>
        <row r="2723">
          <cell r="C2723" t="str">
            <v>Hydro 2000 Inc. Billing and Collecting 2018</v>
          </cell>
          <cell r="D2723" t="str">
            <v>Hydro 2000 Inc.</v>
          </cell>
          <cell r="E2723" t="str">
            <v>Billing and Collecting</v>
          </cell>
          <cell r="F2723">
            <v>175253.49</v>
          </cell>
        </row>
        <row r="2724">
          <cell r="C2724" t="str">
            <v>Hydro 2000 Inc. Community Relations 2018</v>
          </cell>
          <cell r="D2724" t="str">
            <v>Hydro 2000 Inc.</v>
          </cell>
          <cell r="E2724" t="str">
            <v>Community Relations</v>
          </cell>
          <cell r="F2724">
            <v>410.62</v>
          </cell>
        </row>
        <row r="2725">
          <cell r="C2725" t="str">
            <v>Hydro 2000 Inc. Distribution Expenses - Operation 2018</v>
          </cell>
          <cell r="D2725" t="str">
            <v>Hydro 2000 Inc.</v>
          </cell>
          <cell r="E2725" t="str">
            <v>Distribution Expenses - Operation</v>
          </cell>
          <cell r="F2725">
            <v>35482.19</v>
          </cell>
        </row>
        <row r="2726">
          <cell r="C2726" t="str">
            <v>Hydro 2000 Inc. Distribution Expenses – Maintenance 2018</v>
          </cell>
          <cell r="D2726" t="str">
            <v>Hydro 2000 Inc.</v>
          </cell>
          <cell r="E2726" t="str">
            <v>Distribution Expenses – Maintenance</v>
          </cell>
          <cell r="F2726">
            <v>43625.14</v>
          </cell>
        </row>
        <row r="2727">
          <cell r="C2727" t="str">
            <v>Hydro 2000 Inc. Other Expenses 2018</v>
          </cell>
          <cell r="D2727" t="str">
            <v>Hydro 2000 Inc.</v>
          </cell>
          <cell r="E2727" t="str">
            <v>Other Expenses</v>
          </cell>
          <cell r="F2727">
            <v>0</v>
          </cell>
        </row>
        <row r="2728">
          <cell r="C2728" t="str">
            <v>Hydro Hawkesbury Inc. Administrative and General Expenses 2018</v>
          </cell>
          <cell r="D2728" t="str">
            <v>Hydro Hawkesbury Inc.</v>
          </cell>
          <cell r="E2728" t="str">
            <v>Administrative and General Expenses</v>
          </cell>
          <cell r="F2728">
            <v>420882.97</v>
          </cell>
        </row>
        <row r="2729">
          <cell r="C2729" t="str">
            <v>Hydro Hawkesbury Inc. Administrative and General Expenses - Leap 2018</v>
          </cell>
          <cell r="D2729" t="str">
            <v>Hydro Hawkesbury Inc.</v>
          </cell>
          <cell r="E2729" t="str">
            <v>Administrative and General Expenses - Leap</v>
          </cell>
          <cell r="F2729">
            <v>2000</v>
          </cell>
        </row>
        <row r="2730">
          <cell r="C2730" t="str">
            <v>Hydro Hawkesbury Inc. Billing and Collecting 2018</v>
          </cell>
          <cell r="D2730" t="str">
            <v>Hydro Hawkesbury Inc.</v>
          </cell>
          <cell r="E2730" t="str">
            <v>Billing and Collecting</v>
          </cell>
          <cell r="F2730">
            <v>406769.84</v>
          </cell>
        </row>
        <row r="2731">
          <cell r="C2731" t="str">
            <v>Hydro Hawkesbury Inc. Community Relations 2018</v>
          </cell>
          <cell r="D2731" t="str">
            <v>Hydro Hawkesbury Inc.</v>
          </cell>
          <cell r="E2731" t="str">
            <v>Community Relations</v>
          </cell>
          <cell r="F2731">
            <v>0</v>
          </cell>
        </row>
        <row r="2732">
          <cell r="C2732" t="str">
            <v>Hydro Hawkesbury Inc. Distribution Expenses - Operation 2018</v>
          </cell>
          <cell r="D2732" t="str">
            <v>Hydro Hawkesbury Inc.</v>
          </cell>
          <cell r="E2732" t="str">
            <v>Distribution Expenses - Operation</v>
          </cell>
          <cell r="F2732">
            <v>126069.47</v>
          </cell>
        </row>
        <row r="2733">
          <cell r="C2733" t="str">
            <v>Hydro Hawkesbury Inc. Distribution Expenses – Maintenance 2018</v>
          </cell>
          <cell r="D2733" t="str">
            <v>Hydro Hawkesbury Inc.</v>
          </cell>
          <cell r="E2733" t="str">
            <v>Distribution Expenses – Maintenance</v>
          </cell>
          <cell r="F2733">
            <v>195607.97</v>
          </cell>
        </row>
        <row r="2734">
          <cell r="C2734" t="str">
            <v>Hydro Hawkesbury Inc. Other Expenses 2018</v>
          </cell>
          <cell r="D2734" t="str">
            <v>Hydro Hawkesbury Inc.</v>
          </cell>
          <cell r="E2734" t="str">
            <v>Other Expenses</v>
          </cell>
          <cell r="F2734">
            <v>0</v>
          </cell>
        </row>
        <row r="2735">
          <cell r="C2735" t="str">
            <v>Hydro One Networks Inc. Administrative and General Expenses 2018</v>
          </cell>
          <cell r="D2735" t="str">
            <v>Hydro One Networks Inc.</v>
          </cell>
          <cell r="E2735" t="str">
            <v>Administrative and General Expenses</v>
          </cell>
          <cell r="F2735">
            <v>145089916.16</v>
          </cell>
        </row>
        <row r="2736">
          <cell r="C2736" t="str">
            <v>Hydro One Networks Inc. Administrative and General Expenses - Leap 2018</v>
          </cell>
          <cell r="D2736" t="str">
            <v>Hydro One Networks Inc.</v>
          </cell>
          <cell r="E2736" t="str">
            <v>Administrative and General Expenses - Leap</v>
          </cell>
          <cell r="F2736">
            <v>1900000</v>
          </cell>
        </row>
        <row r="2737">
          <cell r="C2737" t="str">
            <v>Hydro One Networks Inc. Billing and Collecting 2018</v>
          </cell>
          <cell r="D2737" t="str">
            <v>Hydro One Networks Inc.</v>
          </cell>
          <cell r="E2737" t="str">
            <v>Billing and Collecting</v>
          </cell>
          <cell r="F2737">
            <v>91825784.510000005</v>
          </cell>
        </row>
        <row r="2738">
          <cell r="C2738" t="str">
            <v>Hydro One Networks Inc. Community Relations 2018</v>
          </cell>
          <cell r="D2738" t="str">
            <v>Hydro One Networks Inc.</v>
          </cell>
          <cell r="E2738" t="str">
            <v>Community Relations</v>
          </cell>
          <cell r="F2738">
            <v>1579347</v>
          </cell>
        </row>
        <row r="2739">
          <cell r="C2739" t="str">
            <v>Hydro One Networks Inc. Distribution Expenses - Operation 2018</v>
          </cell>
          <cell r="D2739" t="str">
            <v>Hydro One Networks Inc.</v>
          </cell>
          <cell r="E2739" t="str">
            <v>Distribution Expenses - Operation</v>
          </cell>
          <cell r="F2739">
            <v>82532885.730000004</v>
          </cell>
        </row>
        <row r="2740">
          <cell r="C2740" t="str">
            <v>Hydro One Networks Inc. Distribution Expenses – Maintenance 2018</v>
          </cell>
          <cell r="D2740" t="str">
            <v>Hydro One Networks Inc.</v>
          </cell>
          <cell r="E2740" t="str">
            <v>Distribution Expenses – Maintenance</v>
          </cell>
          <cell r="F2740">
            <v>229459766.16999999</v>
          </cell>
        </row>
        <row r="2741">
          <cell r="C2741" t="str">
            <v>Hydro One Networks Inc. Other Expenses 2018</v>
          </cell>
          <cell r="D2741" t="str">
            <v>Hydro One Networks Inc.</v>
          </cell>
          <cell r="E2741" t="str">
            <v>Other Expenses</v>
          </cell>
          <cell r="F2741">
            <v>0</v>
          </cell>
        </row>
        <row r="2742">
          <cell r="C2742" t="str">
            <v>Hydro One Networks Inc. (Orillia-Peterborough service areas) Administrative and General Expenses 2018</v>
          </cell>
          <cell r="D2742" t="str">
            <v>Hydro One Networks Inc. (Orillia-Peterborough service areas)</v>
          </cell>
          <cell r="E2742" t="str">
            <v>Administrative and General Expenses</v>
          </cell>
          <cell r="F2742">
            <v>1499445</v>
          </cell>
        </row>
        <row r="2743">
          <cell r="C2743" t="str">
            <v>Hydro One Networks Inc. (Orillia-Peterborough service areas) Administrative and General Expenses - Leap 2018</v>
          </cell>
          <cell r="D2743" t="str">
            <v>Hydro One Networks Inc. (Orillia-Peterborough service areas)</v>
          </cell>
          <cell r="E2743" t="str">
            <v>Administrative and General Expenses - Leap</v>
          </cell>
          <cell r="F2743">
            <v>9200</v>
          </cell>
        </row>
        <row r="2744">
          <cell r="C2744" t="str">
            <v>Hydro One Networks Inc. (Orillia-Peterborough service areas) Billing and Collecting 2018</v>
          </cell>
          <cell r="D2744" t="str">
            <v>Hydro One Networks Inc. (Orillia-Peterborough service areas)</v>
          </cell>
          <cell r="E2744" t="str">
            <v>Billing and Collecting</v>
          </cell>
          <cell r="F2744">
            <v>1184065</v>
          </cell>
        </row>
        <row r="2745">
          <cell r="C2745" t="str">
            <v>Hydro One Networks Inc. (Orillia-Peterborough service areas) Community Relations 2018</v>
          </cell>
          <cell r="D2745" t="str">
            <v>Hydro One Networks Inc. (Orillia-Peterborough service areas)</v>
          </cell>
          <cell r="E2745" t="str">
            <v>Community Relations</v>
          </cell>
          <cell r="F2745">
            <v>31983</v>
          </cell>
        </row>
        <row r="2746">
          <cell r="C2746" t="str">
            <v>Hydro One Networks Inc. (Orillia-Peterborough service areas) Distribution Expenses - Operation 2018</v>
          </cell>
          <cell r="D2746" t="str">
            <v>Hydro One Networks Inc. (Orillia-Peterborough service areas)</v>
          </cell>
          <cell r="E2746" t="str">
            <v>Distribution Expenses - Operation</v>
          </cell>
          <cell r="F2746">
            <v>1009373</v>
          </cell>
        </row>
        <row r="2747">
          <cell r="C2747" t="str">
            <v>Hydro One Networks Inc. (Orillia-Peterborough service areas) Distribution Expenses – Maintenance 2018</v>
          </cell>
          <cell r="D2747" t="str">
            <v>Hydro One Networks Inc. (Orillia-Peterborough service areas)</v>
          </cell>
          <cell r="E2747" t="str">
            <v>Distribution Expenses – Maintenance</v>
          </cell>
          <cell r="F2747">
            <v>1103593</v>
          </cell>
        </row>
        <row r="2748">
          <cell r="C2748" t="str">
            <v>Hydro One Networks Inc. (Orillia-Peterborough service areas) Other Expenses 2018</v>
          </cell>
          <cell r="D2748" t="str">
            <v>Hydro One Networks Inc. (Orillia-Peterborough service areas)</v>
          </cell>
          <cell r="E2748" t="str">
            <v>Other Expenses</v>
          </cell>
          <cell r="F2748">
            <v>0</v>
          </cell>
        </row>
        <row r="2749">
          <cell r="C2749" t="str">
            <v>Hydro One Networks Inc. - 1937680 Ontario Inc. (Peterborough Distribution) Administrative and General Expenses 2018</v>
          </cell>
          <cell r="D2749" t="str">
            <v>Hydro One Networks Inc. - 1937680 Ontario Inc. (Peterborough Distribution)</v>
          </cell>
          <cell r="E2749" t="str">
            <v>Administrative and General Expenses</v>
          </cell>
          <cell r="F2749">
            <v>3174943.77</v>
          </cell>
        </row>
        <row r="2750">
          <cell r="C2750" t="str">
            <v>Hydro One Networks Inc. - 1937680 Ontario Inc. (Peterborough Distribution) Administrative and General Expenses - Leap 2018</v>
          </cell>
          <cell r="D2750" t="str">
            <v>Hydro One Networks Inc. - 1937680 Ontario Inc. (Peterborough Distribution)</v>
          </cell>
          <cell r="E2750" t="str">
            <v>Administrative and General Expenses - Leap</v>
          </cell>
          <cell r="F2750">
            <v>17517.990000000002</v>
          </cell>
        </row>
        <row r="2751">
          <cell r="C2751" t="str">
            <v>Hydro One Networks Inc. - 1937680 Ontario Inc. (Peterborough Distribution) Billing and Collecting 2018</v>
          </cell>
          <cell r="D2751" t="str">
            <v>Hydro One Networks Inc. - 1937680 Ontario Inc. (Peterborough Distribution)</v>
          </cell>
          <cell r="E2751" t="str">
            <v>Billing and Collecting</v>
          </cell>
          <cell r="F2751">
            <v>2290821.63</v>
          </cell>
        </row>
        <row r="2752">
          <cell r="C2752" t="str">
            <v>Hydro One Networks Inc. - 1937680 Ontario Inc. (Peterborough Distribution) Community Relations 2018</v>
          </cell>
          <cell r="D2752" t="str">
            <v>Hydro One Networks Inc. - 1937680 Ontario Inc. (Peterborough Distribution)</v>
          </cell>
          <cell r="E2752" t="str">
            <v>Community Relations</v>
          </cell>
          <cell r="F2752">
            <v>0</v>
          </cell>
        </row>
        <row r="2753">
          <cell r="C2753" t="str">
            <v>Hydro One Networks Inc. - 1937680 Ontario Inc. (Peterborough Distribution) Distribution Expenses - Operation 2018</v>
          </cell>
          <cell r="D2753" t="str">
            <v>Hydro One Networks Inc. - 1937680 Ontario Inc. (Peterborough Distribution)</v>
          </cell>
          <cell r="E2753" t="str">
            <v>Distribution Expenses - Operation</v>
          </cell>
          <cell r="F2753">
            <v>2636101.41</v>
          </cell>
        </row>
        <row r="2754">
          <cell r="C2754" t="str">
            <v>Hydro One Networks Inc. - 1937680 Ontario Inc. (Peterborough Distribution) Distribution Expenses – Maintenance 2018</v>
          </cell>
          <cell r="D2754" t="str">
            <v>Hydro One Networks Inc. - 1937680 Ontario Inc. (Peterborough Distribution)</v>
          </cell>
          <cell r="E2754" t="str">
            <v>Distribution Expenses – Maintenance</v>
          </cell>
          <cell r="F2754">
            <v>767026.71</v>
          </cell>
        </row>
        <row r="2755">
          <cell r="C2755" t="str">
            <v>Hydro One Networks Inc. - 1937680 Ontario Inc. (Peterborough Distribution) Other Expenses 2018</v>
          </cell>
          <cell r="D2755" t="str">
            <v>Hydro One Networks Inc. - 1937680 Ontario Inc. (Peterborough Distribution)</v>
          </cell>
          <cell r="E2755" t="str">
            <v>Other Expenses</v>
          </cell>
          <cell r="F2755">
            <v>0</v>
          </cell>
        </row>
        <row r="2756">
          <cell r="C2756" t="str">
            <v>Hydro One Remote Communities Inc. Administrative and General Expenses 2018</v>
          </cell>
          <cell r="D2756" t="str">
            <v>Hydro One Remote Communities Inc.</v>
          </cell>
          <cell r="E2756" t="str">
            <v>Administrative and General Expenses</v>
          </cell>
          <cell r="F2756">
            <v>1194428.02</v>
          </cell>
        </row>
        <row r="2757">
          <cell r="C2757" t="str">
            <v>Hydro One Remote Communities Inc. Administrative and General Expenses - Leap 2018</v>
          </cell>
          <cell r="D2757" t="str">
            <v>Hydro One Remote Communities Inc.</v>
          </cell>
          <cell r="E2757" t="str">
            <v>Administrative and General Expenses - Leap</v>
          </cell>
          <cell r="F2757">
            <v>50644.800000000003</v>
          </cell>
        </row>
        <row r="2758">
          <cell r="C2758" t="str">
            <v>Hydro One Remote Communities Inc. Billing and Collecting 2018</v>
          </cell>
          <cell r="D2758" t="str">
            <v>Hydro One Remote Communities Inc.</v>
          </cell>
          <cell r="E2758" t="str">
            <v>Billing and Collecting</v>
          </cell>
          <cell r="F2758">
            <v>1768079.92</v>
          </cell>
        </row>
        <row r="2759">
          <cell r="C2759" t="str">
            <v>Hydro One Remote Communities Inc. Community Relations 2018</v>
          </cell>
          <cell r="D2759" t="str">
            <v>Hydro One Remote Communities Inc.</v>
          </cell>
          <cell r="E2759" t="str">
            <v>Community Relations</v>
          </cell>
          <cell r="F2759">
            <v>173872.81</v>
          </cell>
        </row>
        <row r="2760">
          <cell r="C2760" t="str">
            <v>Hydro One Remote Communities Inc. Distribution Expenses - Operation 2018</v>
          </cell>
          <cell r="D2760" t="str">
            <v>Hydro One Remote Communities Inc.</v>
          </cell>
          <cell r="E2760" t="str">
            <v>Distribution Expenses - Operation</v>
          </cell>
          <cell r="F2760">
            <v>52340.76</v>
          </cell>
        </row>
        <row r="2761">
          <cell r="C2761" t="str">
            <v>Hydro One Remote Communities Inc. Distribution Expenses – Maintenance 2018</v>
          </cell>
          <cell r="D2761" t="str">
            <v>Hydro One Remote Communities Inc.</v>
          </cell>
          <cell r="E2761" t="str">
            <v>Distribution Expenses – Maintenance</v>
          </cell>
          <cell r="F2761">
            <v>1574119.58</v>
          </cell>
        </row>
        <row r="2762">
          <cell r="C2762" t="str">
            <v>Hydro One Remote Communities Inc. Other Expenses 2018</v>
          </cell>
          <cell r="D2762" t="str">
            <v>Hydro One Remote Communities Inc.</v>
          </cell>
          <cell r="E2762" t="str">
            <v>Other Expenses</v>
          </cell>
          <cell r="F2762">
            <v>0</v>
          </cell>
        </row>
        <row r="2763">
          <cell r="C2763" t="str">
            <v>Hydro Ottawa Limited Administrative and General Expenses 2018</v>
          </cell>
          <cell r="D2763" t="str">
            <v>Hydro Ottawa Limited</v>
          </cell>
          <cell r="E2763" t="str">
            <v>Administrative and General Expenses</v>
          </cell>
          <cell r="F2763">
            <v>33182704.84</v>
          </cell>
        </row>
        <row r="2764">
          <cell r="C2764" t="str">
            <v>Hydro Ottawa Limited Administrative and General Expenses - Leap 2018</v>
          </cell>
          <cell r="D2764" t="str">
            <v>Hydro Ottawa Limited</v>
          </cell>
          <cell r="E2764" t="str">
            <v>Administrative and General Expenses - Leap</v>
          </cell>
          <cell r="F2764">
            <v>218484</v>
          </cell>
        </row>
        <row r="2765">
          <cell r="C2765" t="str">
            <v>Hydro Ottawa Limited Billing and Collecting 2018</v>
          </cell>
          <cell r="D2765" t="str">
            <v>Hydro Ottawa Limited</v>
          </cell>
          <cell r="E2765" t="str">
            <v>Billing and Collecting</v>
          </cell>
          <cell r="F2765">
            <v>12744913.17</v>
          </cell>
        </row>
        <row r="2766">
          <cell r="C2766" t="str">
            <v>Hydro Ottawa Limited Community Relations 2018</v>
          </cell>
          <cell r="D2766" t="str">
            <v>Hydro Ottawa Limited</v>
          </cell>
          <cell r="E2766" t="str">
            <v>Community Relations</v>
          </cell>
          <cell r="F2766">
            <v>4901918.6900000004</v>
          </cell>
        </row>
        <row r="2767">
          <cell r="C2767" t="str">
            <v>Hydro Ottawa Limited Distribution Expenses - Operation 2018</v>
          </cell>
          <cell r="D2767" t="str">
            <v>Hydro Ottawa Limited</v>
          </cell>
          <cell r="E2767" t="str">
            <v>Distribution Expenses - Operation</v>
          </cell>
          <cell r="F2767">
            <v>17999858.420000002</v>
          </cell>
        </row>
        <row r="2768">
          <cell r="C2768" t="str">
            <v>Hydro Ottawa Limited Distribution Expenses – Maintenance 2018</v>
          </cell>
          <cell r="D2768" t="str">
            <v>Hydro Ottawa Limited</v>
          </cell>
          <cell r="E2768" t="str">
            <v>Distribution Expenses – Maintenance</v>
          </cell>
          <cell r="F2768">
            <v>11071767.18</v>
          </cell>
        </row>
        <row r="2769">
          <cell r="C2769" t="str">
            <v>Hydro Ottawa Limited Other Expenses 2018</v>
          </cell>
          <cell r="D2769" t="str">
            <v>Hydro Ottawa Limited</v>
          </cell>
          <cell r="E2769" t="str">
            <v>Other Expenses</v>
          </cell>
          <cell r="F2769">
            <v>0</v>
          </cell>
        </row>
        <row r="2770">
          <cell r="C2770" t="str">
            <v>InnPower Corporation Administrative and General Expenses 2018</v>
          </cell>
          <cell r="D2770" t="str">
            <v>InnPower Corporation</v>
          </cell>
          <cell r="E2770" t="str">
            <v>Administrative and General Expenses</v>
          </cell>
          <cell r="F2770">
            <v>2761323.02</v>
          </cell>
        </row>
        <row r="2771">
          <cell r="C2771" t="str">
            <v>InnPower Corporation Administrative and General Expenses - Leap 2018</v>
          </cell>
          <cell r="D2771" t="str">
            <v>InnPower Corporation</v>
          </cell>
          <cell r="E2771" t="str">
            <v>Administrative and General Expenses - Leap</v>
          </cell>
          <cell r="F2771">
            <v>11216.15</v>
          </cell>
        </row>
        <row r="2772">
          <cell r="C2772" t="str">
            <v>InnPower Corporation Billing and Collecting 2018</v>
          </cell>
          <cell r="D2772" t="str">
            <v>InnPower Corporation</v>
          </cell>
          <cell r="E2772" t="str">
            <v>Billing and Collecting</v>
          </cell>
          <cell r="F2772">
            <v>1016438</v>
          </cell>
        </row>
        <row r="2773">
          <cell r="C2773" t="str">
            <v>InnPower Corporation Community Relations 2018</v>
          </cell>
          <cell r="D2773" t="str">
            <v>InnPower Corporation</v>
          </cell>
          <cell r="E2773" t="str">
            <v>Community Relations</v>
          </cell>
          <cell r="F2773">
            <v>6405.68</v>
          </cell>
        </row>
        <row r="2774">
          <cell r="C2774" t="str">
            <v>InnPower Corporation Distribution Expenses - Operation 2018</v>
          </cell>
          <cell r="D2774" t="str">
            <v>InnPower Corporation</v>
          </cell>
          <cell r="E2774" t="str">
            <v>Distribution Expenses - Operation</v>
          </cell>
          <cell r="F2774">
            <v>1600621.83</v>
          </cell>
        </row>
        <row r="2775">
          <cell r="C2775" t="str">
            <v>InnPower Corporation Distribution Expenses – Maintenance 2018</v>
          </cell>
          <cell r="D2775" t="str">
            <v>InnPower Corporation</v>
          </cell>
          <cell r="E2775" t="str">
            <v>Distribution Expenses – Maintenance</v>
          </cell>
          <cell r="F2775">
            <v>616263.82999999996</v>
          </cell>
        </row>
        <row r="2776">
          <cell r="C2776" t="str">
            <v>InnPower Corporation Other Expenses 2018</v>
          </cell>
          <cell r="D2776" t="str">
            <v>InnPower Corporation</v>
          </cell>
          <cell r="E2776" t="str">
            <v>Other Expenses</v>
          </cell>
          <cell r="F2776">
            <v>0</v>
          </cell>
        </row>
        <row r="2777">
          <cell r="C2777" t="str">
            <v>Kenora Hydro Electric Corporation Ltd. Administrative and General Expenses 2018</v>
          </cell>
          <cell r="D2777" t="str">
            <v>Kenora Hydro Electric Corporation Ltd.</v>
          </cell>
          <cell r="E2777" t="str">
            <v>Administrative and General Expenses</v>
          </cell>
          <cell r="F2777">
            <v>955174</v>
          </cell>
        </row>
        <row r="2778">
          <cell r="C2778" t="str">
            <v>Kenora Hydro Electric Corporation Ltd. Administrative and General Expenses - Leap 2018</v>
          </cell>
          <cell r="D2778" t="str">
            <v>Kenora Hydro Electric Corporation Ltd.</v>
          </cell>
          <cell r="E2778" t="str">
            <v>Administrative and General Expenses - Leap</v>
          </cell>
          <cell r="F2778">
            <v>3695</v>
          </cell>
        </row>
        <row r="2779">
          <cell r="C2779" t="str">
            <v>Kenora Hydro Electric Corporation Ltd. Billing and Collecting 2018</v>
          </cell>
          <cell r="D2779" t="str">
            <v>Kenora Hydro Electric Corporation Ltd.</v>
          </cell>
          <cell r="E2779" t="str">
            <v>Billing and Collecting</v>
          </cell>
          <cell r="F2779">
            <v>535551</v>
          </cell>
        </row>
        <row r="2780">
          <cell r="C2780" t="str">
            <v>Kenora Hydro Electric Corporation Ltd. Community Relations 2018</v>
          </cell>
          <cell r="D2780" t="str">
            <v>Kenora Hydro Electric Corporation Ltd.</v>
          </cell>
          <cell r="E2780" t="str">
            <v>Community Relations</v>
          </cell>
          <cell r="F2780">
            <v>0</v>
          </cell>
        </row>
        <row r="2781">
          <cell r="C2781" t="str">
            <v>Kenora Hydro Electric Corporation Ltd. Distribution Expenses - Operation 2018</v>
          </cell>
          <cell r="D2781" t="str">
            <v>Kenora Hydro Electric Corporation Ltd.</v>
          </cell>
          <cell r="E2781" t="str">
            <v>Distribution Expenses - Operation</v>
          </cell>
          <cell r="F2781">
            <v>133439</v>
          </cell>
        </row>
        <row r="2782">
          <cell r="C2782" t="str">
            <v>Kenora Hydro Electric Corporation Ltd. Distribution Expenses – Maintenance 2018</v>
          </cell>
          <cell r="D2782" t="str">
            <v>Kenora Hydro Electric Corporation Ltd.</v>
          </cell>
          <cell r="E2782" t="str">
            <v>Distribution Expenses – Maintenance</v>
          </cell>
          <cell r="F2782">
            <v>583930</v>
          </cell>
        </row>
        <row r="2783">
          <cell r="C2783" t="str">
            <v>Kenora Hydro Electric Corporation Ltd. Other Expenses 2018</v>
          </cell>
          <cell r="D2783" t="str">
            <v>Kenora Hydro Electric Corporation Ltd.</v>
          </cell>
          <cell r="E2783" t="str">
            <v>Other Expenses</v>
          </cell>
          <cell r="F2783">
            <v>0</v>
          </cell>
        </row>
        <row r="2784">
          <cell r="C2784" t="str">
            <v>Kingston Hydro Corporation Administrative and General Expenses 2018</v>
          </cell>
          <cell r="D2784" t="str">
            <v>Kingston Hydro Corporation</v>
          </cell>
          <cell r="E2784" t="str">
            <v>Administrative and General Expenses</v>
          </cell>
          <cell r="F2784">
            <v>2467580</v>
          </cell>
        </row>
        <row r="2785">
          <cell r="C2785" t="str">
            <v>Kingston Hydro Corporation Administrative and General Expenses - Leap 2018</v>
          </cell>
          <cell r="D2785" t="str">
            <v>Kingston Hydro Corporation</v>
          </cell>
          <cell r="E2785" t="str">
            <v>Administrative and General Expenses - Leap</v>
          </cell>
          <cell r="F2785">
            <v>17000</v>
          </cell>
        </row>
        <row r="2786">
          <cell r="C2786" t="str">
            <v>Kingston Hydro Corporation Billing and Collecting 2018</v>
          </cell>
          <cell r="D2786" t="str">
            <v>Kingston Hydro Corporation</v>
          </cell>
          <cell r="E2786" t="str">
            <v>Billing and Collecting</v>
          </cell>
          <cell r="F2786">
            <v>1002800</v>
          </cell>
        </row>
        <row r="2787">
          <cell r="C2787" t="str">
            <v>Kingston Hydro Corporation Community Relations 2018</v>
          </cell>
          <cell r="D2787" t="str">
            <v>Kingston Hydro Corporation</v>
          </cell>
          <cell r="E2787" t="str">
            <v>Community Relations</v>
          </cell>
          <cell r="F2787">
            <v>154387</v>
          </cell>
        </row>
        <row r="2788">
          <cell r="C2788" t="str">
            <v>Kingston Hydro Corporation Distribution Expenses - Operation 2018</v>
          </cell>
          <cell r="D2788" t="str">
            <v>Kingston Hydro Corporation</v>
          </cell>
          <cell r="E2788" t="str">
            <v>Distribution Expenses - Operation</v>
          </cell>
          <cell r="F2788">
            <v>1919242</v>
          </cell>
        </row>
        <row r="2789">
          <cell r="C2789" t="str">
            <v>Kingston Hydro Corporation Distribution Expenses – Maintenance 2018</v>
          </cell>
          <cell r="D2789" t="str">
            <v>Kingston Hydro Corporation</v>
          </cell>
          <cell r="E2789" t="str">
            <v>Distribution Expenses – Maintenance</v>
          </cell>
          <cell r="F2789">
            <v>1445415</v>
          </cell>
        </row>
        <row r="2790">
          <cell r="C2790" t="str">
            <v>Kingston Hydro Corporation Other Expenses 2018</v>
          </cell>
          <cell r="D2790" t="str">
            <v>Kingston Hydro Corporation</v>
          </cell>
          <cell r="E2790" t="str">
            <v>Other Expenses</v>
          </cell>
          <cell r="F2790">
            <v>0</v>
          </cell>
        </row>
        <row r="2791">
          <cell r="C2791" t="str">
            <v>Kitchener-Wilmot Hydro Inc. Administrative and General Expenses 2018</v>
          </cell>
          <cell r="D2791" t="str">
            <v>Kitchener-Wilmot Hydro Inc.</v>
          </cell>
          <cell r="E2791" t="str">
            <v>Administrative and General Expenses</v>
          </cell>
          <cell r="F2791">
            <v>2733194.53</v>
          </cell>
        </row>
        <row r="2792">
          <cell r="C2792" t="str">
            <v>Kitchener-Wilmot Hydro Inc. Administrative and General Expenses - Leap 2018</v>
          </cell>
          <cell r="D2792" t="str">
            <v>Kitchener-Wilmot Hydro Inc.</v>
          </cell>
          <cell r="E2792" t="str">
            <v>Administrative and General Expenses - Leap</v>
          </cell>
          <cell r="F2792">
            <v>49000</v>
          </cell>
        </row>
        <row r="2793">
          <cell r="C2793" t="str">
            <v>Kitchener-Wilmot Hydro Inc. Billing and Collecting 2018</v>
          </cell>
          <cell r="D2793" t="str">
            <v>Kitchener-Wilmot Hydro Inc.</v>
          </cell>
          <cell r="E2793" t="str">
            <v>Billing and Collecting</v>
          </cell>
          <cell r="F2793">
            <v>4296607.45</v>
          </cell>
        </row>
        <row r="2794">
          <cell r="C2794" t="str">
            <v>Kitchener-Wilmot Hydro Inc. Community Relations 2018</v>
          </cell>
          <cell r="D2794" t="str">
            <v>Kitchener-Wilmot Hydro Inc.</v>
          </cell>
          <cell r="E2794" t="str">
            <v>Community Relations</v>
          </cell>
          <cell r="F2794">
            <v>220472.62</v>
          </cell>
        </row>
        <row r="2795">
          <cell r="C2795" t="str">
            <v>Kitchener-Wilmot Hydro Inc. Distribution Expenses - Operation 2018</v>
          </cell>
          <cell r="D2795" t="str">
            <v>Kitchener-Wilmot Hydro Inc.</v>
          </cell>
          <cell r="E2795" t="str">
            <v>Distribution Expenses - Operation</v>
          </cell>
          <cell r="F2795">
            <v>5143785.78</v>
          </cell>
        </row>
        <row r="2796">
          <cell r="C2796" t="str">
            <v>Kitchener-Wilmot Hydro Inc. Distribution Expenses – Maintenance 2018</v>
          </cell>
          <cell r="D2796" t="str">
            <v>Kitchener-Wilmot Hydro Inc.</v>
          </cell>
          <cell r="E2796" t="str">
            <v>Distribution Expenses – Maintenance</v>
          </cell>
          <cell r="F2796">
            <v>5480836.6100000003</v>
          </cell>
        </row>
        <row r="2797">
          <cell r="C2797" t="str">
            <v>Kitchener-Wilmot Hydro Inc. Other Expenses 2018</v>
          </cell>
          <cell r="D2797" t="str">
            <v>Kitchener-Wilmot Hydro Inc.</v>
          </cell>
          <cell r="E2797" t="str">
            <v>Other Expenses</v>
          </cell>
          <cell r="F2797">
            <v>0</v>
          </cell>
        </row>
        <row r="2798">
          <cell r="C2798" t="str">
            <v>Lakefront Utilities Inc. Administrative and General Expenses 2018</v>
          </cell>
          <cell r="D2798" t="str">
            <v>Lakefront Utilities Inc.</v>
          </cell>
          <cell r="E2798" t="str">
            <v>Administrative and General Expenses</v>
          </cell>
          <cell r="F2798">
            <v>961069.4</v>
          </cell>
        </row>
        <row r="2799">
          <cell r="C2799" t="str">
            <v>Lakefront Utilities Inc. Administrative and General Expenses - Leap 2018</v>
          </cell>
          <cell r="D2799" t="str">
            <v>Lakefront Utilities Inc.</v>
          </cell>
          <cell r="E2799" t="str">
            <v>Administrative and General Expenses - Leap</v>
          </cell>
          <cell r="F2799">
            <v>5850</v>
          </cell>
        </row>
        <row r="2800">
          <cell r="C2800" t="str">
            <v>Lakefront Utilities Inc. Billing and Collecting 2018</v>
          </cell>
          <cell r="D2800" t="str">
            <v>Lakefront Utilities Inc.</v>
          </cell>
          <cell r="E2800" t="str">
            <v>Billing and Collecting</v>
          </cell>
          <cell r="F2800">
            <v>572055.68000000005</v>
          </cell>
        </row>
        <row r="2801">
          <cell r="C2801" t="str">
            <v>Lakefront Utilities Inc. Community Relations 2018</v>
          </cell>
          <cell r="D2801" t="str">
            <v>Lakefront Utilities Inc.</v>
          </cell>
          <cell r="E2801" t="str">
            <v>Community Relations</v>
          </cell>
          <cell r="F2801">
            <v>15276.12</v>
          </cell>
        </row>
        <row r="2802">
          <cell r="C2802" t="str">
            <v>Lakefront Utilities Inc. Distribution Expenses - Operation 2018</v>
          </cell>
          <cell r="D2802" t="str">
            <v>Lakefront Utilities Inc.</v>
          </cell>
          <cell r="E2802" t="str">
            <v>Distribution Expenses - Operation</v>
          </cell>
          <cell r="F2802">
            <v>574731.26</v>
          </cell>
        </row>
        <row r="2803">
          <cell r="C2803" t="str">
            <v>Lakefront Utilities Inc. Distribution Expenses – Maintenance 2018</v>
          </cell>
          <cell r="D2803" t="str">
            <v>Lakefront Utilities Inc.</v>
          </cell>
          <cell r="E2803" t="str">
            <v>Distribution Expenses – Maintenance</v>
          </cell>
          <cell r="F2803">
            <v>260745.31</v>
          </cell>
        </row>
        <row r="2804">
          <cell r="C2804" t="str">
            <v>Lakefront Utilities Inc. Other Expenses 2018</v>
          </cell>
          <cell r="D2804" t="str">
            <v>Lakefront Utilities Inc.</v>
          </cell>
          <cell r="E2804" t="str">
            <v>Other Expenses</v>
          </cell>
          <cell r="F2804">
            <v>0</v>
          </cell>
        </row>
        <row r="2805">
          <cell r="C2805" t="str">
            <v>Lakeland Power Distribution Ltd. Administrative and General Expenses 2018</v>
          </cell>
          <cell r="D2805" t="str">
            <v>Lakeland Power Distribution Ltd.</v>
          </cell>
          <cell r="E2805" t="str">
            <v>Administrative and General Expenses</v>
          </cell>
          <cell r="F2805">
            <v>1962787.73</v>
          </cell>
        </row>
        <row r="2806">
          <cell r="C2806" t="str">
            <v>Lakeland Power Distribution Ltd. Administrative and General Expenses - Leap 2018</v>
          </cell>
          <cell r="D2806" t="str">
            <v>Lakeland Power Distribution Ltd.</v>
          </cell>
          <cell r="E2806" t="str">
            <v>Administrative and General Expenses - Leap</v>
          </cell>
          <cell r="F2806">
            <v>9175</v>
          </cell>
        </row>
        <row r="2807">
          <cell r="C2807" t="str">
            <v>Lakeland Power Distribution Ltd. Billing and Collecting 2018</v>
          </cell>
          <cell r="D2807" t="str">
            <v>Lakeland Power Distribution Ltd.</v>
          </cell>
          <cell r="E2807" t="str">
            <v>Billing and Collecting</v>
          </cell>
          <cell r="F2807">
            <v>884800.13</v>
          </cell>
        </row>
        <row r="2808">
          <cell r="C2808" t="str">
            <v>Lakeland Power Distribution Ltd. Community Relations 2018</v>
          </cell>
          <cell r="D2808" t="str">
            <v>Lakeland Power Distribution Ltd.</v>
          </cell>
          <cell r="E2808" t="str">
            <v>Community Relations</v>
          </cell>
          <cell r="F2808">
            <v>61721.59</v>
          </cell>
        </row>
        <row r="2809">
          <cell r="C2809" t="str">
            <v>Lakeland Power Distribution Ltd. Distribution Expenses - Operation 2018</v>
          </cell>
          <cell r="D2809" t="str">
            <v>Lakeland Power Distribution Ltd.</v>
          </cell>
          <cell r="E2809" t="str">
            <v>Distribution Expenses - Operation</v>
          </cell>
          <cell r="F2809">
            <v>322742.68</v>
          </cell>
        </row>
        <row r="2810">
          <cell r="C2810" t="str">
            <v>Lakeland Power Distribution Ltd. Distribution Expenses – Maintenance 2018</v>
          </cell>
          <cell r="D2810" t="str">
            <v>Lakeland Power Distribution Ltd.</v>
          </cell>
          <cell r="E2810" t="str">
            <v>Distribution Expenses – Maintenance</v>
          </cell>
          <cell r="F2810">
            <v>1348676.87</v>
          </cell>
        </row>
        <row r="2811">
          <cell r="C2811" t="str">
            <v>Lakeland Power Distribution Ltd. Other Expenses 2018</v>
          </cell>
          <cell r="D2811" t="str">
            <v>Lakeland Power Distribution Ltd.</v>
          </cell>
          <cell r="E2811" t="str">
            <v>Other Expenses</v>
          </cell>
          <cell r="F2811">
            <v>0</v>
          </cell>
        </row>
        <row r="2812">
          <cell r="C2812" t="str">
            <v>London Hydro Inc. Administrative and General Expenses 2018</v>
          </cell>
          <cell r="D2812" t="str">
            <v>London Hydro Inc.</v>
          </cell>
          <cell r="E2812" t="str">
            <v>Administrative and General Expenses</v>
          </cell>
          <cell r="F2812">
            <v>13419999.01</v>
          </cell>
        </row>
        <row r="2813">
          <cell r="C2813" t="str">
            <v>London Hydro Inc. Administrative and General Expenses - Leap 2018</v>
          </cell>
          <cell r="D2813" t="str">
            <v>London Hydro Inc.</v>
          </cell>
          <cell r="E2813" t="str">
            <v>Administrative and General Expenses - Leap</v>
          </cell>
          <cell r="F2813">
            <v>200000</v>
          </cell>
        </row>
        <row r="2814">
          <cell r="C2814" t="str">
            <v>London Hydro Inc. Billing and Collecting 2018</v>
          </cell>
          <cell r="D2814" t="str">
            <v>London Hydro Inc.</v>
          </cell>
          <cell r="E2814" t="str">
            <v>Billing and Collecting</v>
          </cell>
          <cell r="F2814">
            <v>5491793.3399999999</v>
          </cell>
        </row>
        <row r="2815">
          <cell r="C2815" t="str">
            <v>London Hydro Inc. Community Relations 2018</v>
          </cell>
          <cell r="D2815" t="str">
            <v>London Hydro Inc.</v>
          </cell>
          <cell r="E2815" t="str">
            <v>Community Relations</v>
          </cell>
          <cell r="F2815">
            <v>160967.54999999999</v>
          </cell>
        </row>
        <row r="2816">
          <cell r="C2816" t="str">
            <v>London Hydro Inc. Distribution Expenses - Operation 2018</v>
          </cell>
          <cell r="D2816" t="str">
            <v>London Hydro Inc.</v>
          </cell>
          <cell r="E2816" t="str">
            <v>Distribution Expenses - Operation</v>
          </cell>
          <cell r="F2816">
            <v>9494979.9499999993</v>
          </cell>
        </row>
        <row r="2817">
          <cell r="C2817" t="str">
            <v>London Hydro Inc. Distribution Expenses – Maintenance 2018</v>
          </cell>
          <cell r="D2817" t="str">
            <v>London Hydro Inc.</v>
          </cell>
          <cell r="E2817" t="str">
            <v>Distribution Expenses – Maintenance</v>
          </cell>
          <cell r="F2817">
            <v>8484781.3200000003</v>
          </cell>
        </row>
        <row r="2818">
          <cell r="C2818" t="str">
            <v>London Hydro Inc. Other Expenses 2018</v>
          </cell>
          <cell r="D2818" t="str">
            <v>London Hydro Inc.</v>
          </cell>
          <cell r="E2818" t="str">
            <v>Other Expenses</v>
          </cell>
          <cell r="F2818">
            <v>0</v>
          </cell>
        </row>
        <row r="2819">
          <cell r="C2819" t="str">
            <v>Midland Power Utility Corporation Administrative and General Expenses 2018</v>
          </cell>
          <cell r="D2819" t="str">
            <v>Midland Power Utility Corporation</v>
          </cell>
          <cell r="E2819" t="str">
            <v>Administrative and General Expenses</v>
          </cell>
          <cell r="F2819">
            <v>1001177.63</v>
          </cell>
        </row>
        <row r="2820">
          <cell r="C2820" t="str">
            <v>Midland Power Utility Corporation Administrative and General Expenses - Leap 2018</v>
          </cell>
          <cell r="D2820" t="str">
            <v>Midland Power Utility Corporation</v>
          </cell>
          <cell r="E2820" t="str">
            <v>Administrative and General Expenses - Leap</v>
          </cell>
          <cell r="F2820">
            <v>4395.07</v>
          </cell>
        </row>
        <row r="2821">
          <cell r="C2821" t="str">
            <v>Midland Power Utility Corporation Billing and Collecting 2018</v>
          </cell>
          <cell r="D2821" t="str">
            <v>Midland Power Utility Corporation</v>
          </cell>
          <cell r="E2821" t="str">
            <v>Billing and Collecting</v>
          </cell>
          <cell r="F2821">
            <v>490622.61</v>
          </cell>
        </row>
        <row r="2822">
          <cell r="C2822" t="str">
            <v>Midland Power Utility Corporation Community Relations 2018</v>
          </cell>
          <cell r="D2822" t="str">
            <v>Midland Power Utility Corporation</v>
          </cell>
          <cell r="E2822" t="str">
            <v>Community Relations</v>
          </cell>
          <cell r="F2822">
            <v>21443.77</v>
          </cell>
        </row>
        <row r="2823">
          <cell r="C2823" t="str">
            <v>Midland Power Utility Corporation Distribution Expenses - Operation 2018</v>
          </cell>
          <cell r="D2823" t="str">
            <v>Midland Power Utility Corporation</v>
          </cell>
          <cell r="E2823" t="str">
            <v>Distribution Expenses - Operation</v>
          </cell>
          <cell r="F2823">
            <v>824233.57</v>
          </cell>
        </row>
        <row r="2824">
          <cell r="C2824" t="str">
            <v>Midland Power Utility Corporation Distribution Expenses – Maintenance 2018</v>
          </cell>
          <cell r="D2824" t="str">
            <v>Midland Power Utility Corporation</v>
          </cell>
          <cell r="E2824" t="str">
            <v>Distribution Expenses – Maintenance</v>
          </cell>
          <cell r="F2824">
            <v>262488.05</v>
          </cell>
        </row>
        <row r="2825">
          <cell r="C2825" t="str">
            <v>Midland Power Utility Corporation Other Expenses 2018</v>
          </cell>
          <cell r="D2825" t="str">
            <v>Midland Power Utility Corporation</v>
          </cell>
          <cell r="E2825" t="str">
            <v>Other Expenses</v>
          </cell>
          <cell r="F2825">
            <v>0</v>
          </cell>
        </row>
        <row r="2826">
          <cell r="C2826" t="str">
            <v>Milton Hydro Distribution Inc. Administrative and General Expenses 2018</v>
          </cell>
          <cell r="D2826" t="str">
            <v>Milton Hydro Distribution Inc.</v>
          </cell>
          <cell r="E2826" t="str">
            <v>Administrative and General Expenses</v>
          </cell>
          <cell r="F2826">
            <v>3272125</v>
          </cell>
        </row>
        <row r="2827">
          <cell r="C2827" t="str">
            <v>Milton Hydro Distribution Inc. Administrative and General Expenses - Leap 2018</v>
          </cell>
          <cell r="D2827" t="str">
            <v>Milton Hydro Distribution Inc.</v>
          </cell>
          <cell r="E2827" t="str">
            <v>Administrative and General Expenses - Leap</v>
          </cell>
          <cell r="F2827">
            <v>16900</v>
          </cell>
        </row>
        <row r="2828">
          <cell r="C2828" t="str">
            <v>Milton Hydro Distribution Inc. Billing and Collecting 2018</v>
          </cell>
          <cell r="D2828" t="str">
            <v>Milton Hydro Distribution Inc.</v>
          </cell>
          <cell r="E2828" t="str">
            <v>Billing and Collecting</v>
          </cell>
          <cell r="F2828">
            <v>1652021</v>
          </cell>
        </row>
        <row r="2829">
          <cell r="C2829" t="str">
            <v>Milton Hydro Distribution Inc. Community Relations 2018</v>
          </cell>
          <cell r="D2829" t="str">
            <v>Milton Hydro Distribution Inc.</v>
          </cell>
          <cell r="E2829" t="str">
            <v>Community Relations</v>
          </cell>
          <cell r="F2829">
            <v>14094</v>
          </cell>
        </row>
        <row r="2830">
          <cell r="C2830" t="str">
            <v>Milton Hydro Distribution Inc. Distribution Expenses - Operation 2018</v>
          </cell>
          <cell r="D2830" t="str">
            <v>Milton Hydro Distribution Inc.</v>
          </cell>
          <cell r="E2830" t="str">
            <v>Distribution Expenses - Operation</v>
          </cell>
          <cell r="F2830">
            <v>2239574</v>
          </cell>
        </row>
        <row r="2831">
          <cell r="C2831" t="str">
            <v>Milton Hydro Distribution Inc. Distribution Expenses – Maintenance 2018</v>
          </cell>
          <cell r="D2831" t="str">
            <v>Milton Hydro Distribution Inc.</v>
          </cell>
          <cell r="E2831" t="str">
            <v>Distribution Expenses – Maintenance</v>
          </cell>
          <cell r="F2831">
            <v>1095331</v>
          </cell>
        </row>
        <row r="2832">
          <cell r="C2832" t="str">
            <v>Milton Hydro Distribution Inc. Other Expenses 2018</v>
          </cell>
          <cell r="D2832" t="str">
            <v>Milton Hydro Distribution Inc.</v>
          </cell>
          <cell r="E2832" t="str">
            <v>Other Expenses</v>
          </cell>
          <cell r="F2832">
            <v>0</v>
          </cell>
        </row>
        <row r="2833">
          <cell r="C2833" t="str">
            <v>Newmarket-Tay Power Distribution Ltd. Administrative and General Expenses 2018</v>
          </cell>
          <cell r="D2833" t="str">
            <v>Newmarket-Tay Power Distribution Ltd.</v>
          </cell>
          <cell r="E2833" t="str">
            <v>Administrative and General Expenses</v>
          </cell>
          <cell r="F2833">
            <v>4320664.58</v>
          </cell>
        </row>
        <row r="2834">
          <cell r="C2834" t="str">
            <v>Newmarket-Tay Power Distribution Ltd. Administrative and General Expenses - Leap 2018</v>
          </cell>
          <cell r="D2834" t="str">
            <v>Newmarket-Tay Power Distribution Ltd.</v>
          </cell>
          <cell r="E2834" t="str">
            <v>Administrative and General Expenses - Leap</v>
          </cell>
          <cell r="F2834">
            <v>20000</v>
          </cell>
        </row>
        <row r="2835">
          <cell r="C2835" t="str">
            <v>Newmarket-Tay Power Distribution Ltd. Billing and Collecting 2018</v>
          </cell>
          <cell r="D2835" t="str">
            <v>Newmarket-Tay Power Distribution Ltd.</v>
          </cell>
          <cell r="E2835" t="str">
            <v>Billing and Collecting</v>
          </cell>
          <cell r="F2835">
            <v>1929248.19</v>
          </cell>
        </row>
        <row r="2836">
          <cell r="C2836" t="str">
            <v>Newmarket-Tay Power Distribution Ltd. Community Relations 2018</v>
          </cell>
          <cell r="D2836" t="str">
            <v>Newmarket-Tay Power Distribution Ltd.</v>
          </cell>
          <cell r="E2836" t="str">
            <v>Community Relations</v>
          </cell>
          <cell r="F2836">
            <v>107414.67</v>
          </cell>
        </row>
        <row r="2837">
          <cell r="C2837" t="str">
            <v>Newmarket-Tay Power Distribution Ltd. Distribution Expenses - Operation 2018</v>
          </cell>
          <cell r="D2837" t="str">
            <v>Newmarket-Tay Power Distribution Ltd.</v>
          </cell>
          <cell r="E2837" t="str">
            <v>Distribution Expenses - Operation</v>
          </cell>
          <cell r="F2837">
            <v>1527831.81</v>
          </cell>
        </row>
        <row r="2838">
          <cell r="C2838" t="str">
            <v>Newmarket-Tay Power Distribution Ltd. Distribution Expenses – Maintenance 2018</v>
          </cell>
          <cell r="D2838" t="str">
            <v>Newmarket-Tay Power Distribution Ltd.</v>
          </cell>
          <cell r="E2838" t="str">
            <v>Distribution Expenses – Maintenance</v>
          </cell>
          <cell r="F2838">
            <v>1332994.3899999999</v>
          </cell>
        </row>
        <row r="2839">
          <cell r="C2839" t="str">
            <v>Newmarket-Tay Power Distribution Ltd. Other Expenses 2018</v>
          </cell>
          <cell r="D2839" t="str">
            <v>Newmarket-Tay Power Distribution Ltd.</v>
          </cell>
          <cell r="E2839" t="str">
            <v>Other Expenses</v>
          </cell>
          <cell r="F2839">
            <v>0</v>
          </cell>
        </row>
        <row r="2840">
          <cell r="C2840" t="str">
            <v>Niagara Peninsula Energy Inc. Administrative and General Expenses 2018</v>
          </cell>
          <cell r="D2840" t="str">
            <v>Niagara Peninsula Energy Inc.</v>
          </cell>
          <cell r="E2840" t="str">
            <v>Administrative and General Expenses</v>
          </cell>
          <cell r="F2840">
            <v>4780622.18</v>
          </cell>
        </row>
        <row r="2841">
          <cell r="C2841" t="str">
            <v>Niagara Peninsula Energy Inc. Administrative and General Expenses - Leap 2018</v>
          </cell>
          <cell r="D2841" t="str">
            <v>Niagara Peninsula Energy Inc.</v>
          </cell>
          <cell r="E2841" t="str">
            <v>Administrative and General Expenses - Leap</v>
          </cell>
          <cell r="F2841">
            <v>37166</v>
          </cell>
        </row>
        <row r="2842">
          <cell r="C2842" t="str">
            <v>Niagara Peninsula Energy Inc. Billing and Collecting 2018</v>
          </cell>
          <cell r="D2842" t="str">
            <v>Niagara Peninsula Energy Inc.</v>
          </cell>
          <cell r="E2842" t="str">
            <v>Billing and Collecting</v>
          </cell>
          <cell r="F2842">
            <v>5620257.1299999999</v>
          </cell>
        </row>
        <row r="2843">
          <cell r="C2843" t="str">
            <v>Niagara Peninsula Energy Inc. Community Relations 2018</v>
          </cell>
          <cell r="D2843" t="str">
            <v>Niagara Peninsula Energy Inc.</v>
          </cell>
          <cell r="E2843" t="str">
            <v>Community Relations</v>
          </cell>
          <cell r="F2843">
            <v>161253.35</v>
          </cell>
        </row>
        <row r="2844">
          <cell r="C2844" t="str">
            <v>Niagara Peninsula Energy Inc. Distribution Expenses - Operation 2018</v>
          </cell>
          <cell r="D2844" t="str">
            <v>Niagara Peninsula Energy Inc.</v>
          </cell>
          <cell r="E2844" t="str">
            <v>Distribution Expenses - Operation</v>
          </cell>
          <cell r="F2844">
            <v>4732154.1399999997</v>
          </cell>
        </row>
        <row r="2845">
          <cell r="C2845" t="str">
            <v>Niagara Peninsula Energy Inc. Distribution Expenses – Maintenance 2018</v>
          </cell>
          <cell r="D2845" t="str">
            <v>Niagara Peninsula Energy Inc.</v>
          </cell>
          <cell r="E2845" t="str">
            <v>Distribution Expenses – Maintenance</v>
          </cell>
          <cell r="F2845">
            <v>2660236.27</v>
          </cell>
        </row>
        <row r="2846">
          <cell r="C2846" t="str">
            <v>Niagara Peninsula Energy Inc. Other Expenses 2018</v>
          </cell>
          <cell r="D2846" t="str">
            <v>Niagara Peninsula Energy Inc.</v>
          </cell>
          <cell r="E2846" t="str">
            <v>Other Expenses</v>
          </cell>
          <cell r="F2846">
            <v>0</v>
          </cell>
        </row>
        <row r="2847">
          <cell r="C2847" t="str">
            <v>Niagara-on-the-Lake Hydro Inc. Administrative and General Expenses 2018</v>
          </cell>
          <cell r="D2847" t="str">
            <v>Niagara-on-the-Lake Hydro Inc.</v>
          </cell>
          <cell r="E2847" t="str">
            <v>Administrative and General Expenses</v>
          </cell>
          <cell r="F2847">
            <v>922507.79</v>
          </cell>
        </row>
        <row r="2848">
          <cell r="C2848" t="str">
            <v>Niagara-on-the-Lake Hydro Inc. Administrative and General Expenses - Leap 2018</v>
          </cell>
          <cell r="D2848" t="str">
            <v>Niagara-on-the-Lake Hydro Inc.</v>
          </cell>
          <cell r="E2848" t="str">
            <v>Administrative and General Expenses - Leap</v>
          </cell>
          <cell r="F2848">
            <v>5693.85</v>
          </cell>
        </row>
        <row r="2849">
          <cell r="C2849" t="str">
            <v>Niagara-on-the-Lake Hydro Inc. Billing and Collecting 2018</v>
          </cell>
          <cell r="D2849" t="str">
            <v>Niagara-on-the-Lake Hydro Inc.</v>
          </cell>
          <cell r="E2849" t="str">
            <v>Billing and Collecting</v>
          </cell>
          <cell r="F2849">
            <v>573153.92000000004</v>
          </cell>
        </row>
        <row r="2850">
          <cell r="C2850" t="str">
            <v>Niagara-on-the-Lake Hydro Inc. Community Relations 2018</v>
          </cell>
          <cell r="D2850" t="str">
            <v>Niagara-on-the-Lake Hydro Inc.</v>
          </cell>
          <cell r="E2850" t="str">
            <v>Community Relations</v>
          </cell>
          <cell r="F2850">
            <v>4161.21</v>
          </cell>
        </row>
        <row r="2851">
          <cell r="C2851" t="str">
            <v>Niagara-on-the-Lake Hydro Inc. Distribution Expenses - Operation 2018</v>
          </cell>
          <cell r="D2851" t="str">
            <v>Niagara-on-the-Lake Hydro Inc.</v>
          </cell>
          <cell r="E2851" t="str">
            <v>Distribution Expenses - Operation</v>
          </cell>
          <cell r="F2851">
            <v>673867.34</v>
          </cell>
        </row>
        <row r="2852">
          <cell r="C2852" t="str">
            <v>Niagara-on-the-Lake Hydro Inc. Distribution Expenses – Maintenance 2018</v>
          </cell>
          <cell r="D2852" t="str">
            <v>Niagara-on-the-Lake Hydro Inc.</v>
          </cell>
          <cell r="E2852" t="str">
            <v>Distribution Expenses – Maintenance</v>
          </cell>
          <cell r="F2852">
            <v>414736.52</v>
          </cell>
        </row>
        <row r="2853">
          <cell r="C2853" t="str">
            <v>Niagara-on-the-Lake Hydro Inc. Other Expenses 2018</v>
          </cell>
          <cell r="D2853" t="str">
            <v>Niagara-on-the-Lake Hydro Inc.</v>
          </cell>
          <cell r="E2853" t="str">
            <v>Other Expenses</v>
          </cell>
          <cell r="F2853">
            <v>0</v>
          </cell>
        </row>
        <row r="2854">
          <cell r="C2854" t="str">
            <v>North Bay Hydro Distribution Limited Administrative and General Expenses 2018</v>
          </cell>
          <cell r="D2854" t="str">
            <v>North Bay Hydro Distribution Limited</v>
          </cell>
          <cell r="E2854" t="str">
            <v>Administrative and General Expenses</v>
          </cell>
          <cell r="F2854">
            <v>2857175.82</v>
          </cell>
        </row>
        <row r="2855">
          <cell r="C2855" t="str">
            <v>North Bay Hydro Distribution Limited Administrative and General Expenses - Leap 2018</v>
          </cell>
          <cell r="D2855" t="str">
            <v>North Bay Hydro Distribution Limited</v>
          </cell>
          <cell r="E2855" t="str">
            <v>Administrative and General Expenses - Leap</v>
          </cell>
          <cell r="F2855">
            <v>15560.49</v>
          </cell>
        </row>
        <row r="2856">
          <cell r="C2856" t="str">
            <v>North Bay Hydro Distribution Limited Billing and Collecting 2018</v>
          </cell>
          <cell r="D2856" t="str">
            <v>North Bay Hydro Distribution Limited</v>
          </cell>
          <cell r="E2856" t="str">
            <v>Billing and Collecting</v>
          </cell>
          <cell r="F2856">
            <v>1204043.1200000001</v>
          </cell>
        </row>
        <row r="2857">
          <cell r="C2857" t="str">
            <v>North Bay Hydro Distribution Limited Community Relations 2018</v>
          </cell>
          <cell r="D2857" t="str">
            <v>North Bay Hydro Distribution Limited</v>
          </cell>
          <cell r="E2857" t="str">
            <v>Community Relations</v>
          </cell>
          <cell r="F2857">
            <v>0</v>
          </cell>
        </row>
        <row r="2858">
          <cell r="C2858" t="str">
            <v>North Bay Hydro Distribution Limited Distribution Expenses - Operation 2018</v>
          </cell>
          <cell r="D2858" t="str">
            <v>North Bay Hydro Distribution Limited</v>
          </cell>
          <cell r="E2858" t="str">
            <v>Distribution Expenses - Operation</v>
          </cell>
          <cell r="F2858">
            <v>737777.44</v>
          </cell>
        </row>
        <row r="2859">
          <cell r="C2859" t="str">
            <v>North Bay Hydro Distribution Limited Distribution Expenses – Maintenance 2018</v>
          </cell>
          <cell r="D2859" t="str">
            <v>North Bay Hydro Distribution Limited</v>
          </cell>
          <cell r="E2859" t="str">
            <v>Distribution Expenses – Maintenance</v>
          </cell>
          <cell r="F2859">
            <v>1632097.65</v>
          </cell>
        </row>
        <row r="2860">
          <cell r="C2860" t="str">
            <v>North Bay Hydro Distribution Limited Other Expenses 2018</v>
          </cell>
          <cell r="D2860" t="str">
            <v>North Bay Hydro Distribution Limited</v>
          </cell>
          <cell r="E2860" t="str">
            <v>Other Expenses</v>
          </cell>
          <cell r="F2860">
            <v>0</v>
          </cell>
        </row>
        <row r="2861">
          <cell r="C2861" t="str">
            <v>Northern Ontario Wires Inc. Administrative and General Expenses 2018</v>
          </cell>
          <cell r="D2861" t="str">
            <v>Northern Ontario Wires Inc.</v>
          </cell>
          <cell r="E2861" t="str">
            <v>Administrative and General Expenses</v>
          </cell>
          <cell r="F2861">
            <v>679883.26</v>
          </cell>
        </row>
        <row r="2862">
          <cell r="C2862" t="str">
            <v>Northern Ontario Wires Inc. Administrative and General Expenses - Leap 2018</v>
          </cell>
          <cell r="D2862" t="str">
            <v>Northern Ontario Wires Inc.</v>
          </cell>
          <cell r="E2862" t="str">
            <v>Administrative and General Expenses - Leap</v>
          </cell>
          <cell r="F2862">
            <v>4416</v>
          </cell>
        </row>
        <row r="2863">
          <cell r="C2863" t="str">
            <v>Northern Ontario Wires Inc. Billing and Collecting 2018</v>
          </cell>
          <cell r="D2863" t="str">
            <v>Northern Ontario Wires Inc.</v>
          </cell>
          <cell r="E2863" t="str">
            <v>Billing and Collecting</v>
          </cell>
          <cell r="F2863">
            <v>775871.98</v>
          </cell>
        </row>
        <row r="2864">
          <cell r="C2864" t="str">
            <v>Northern Ontario Wires Inc. Community Relations 2018</v>
          </cell>
          <cell r="D2864" t="str">
            <v>Northern Ontario Wires Inc.</v>
          </cell>
          <cell r="E2864" t="str">
            <v>Community Relations</v>
          </cell>
          <cell r="F2864">
            <v>0</v>
          </cell>
        </row>
        <row r="2865">
          <cell r="C2865" t="str">
            <v>Northern Ontario Wires Inc. Distribution Expenses - Operation 2018</v>
          </cell>
          <cell r="D2865" t="str">
            <v>Northern Ontario Wires Inc.</v>
          </cell>
          <cell r="E2865" t="str">
            <v>Distribution Expenses - Operation</v>
          </cell>
          <cell r="F2865">
            <v>734008.73</v>
          </cell>
        </row>
        <row r="2866">
          <cell r="C2866" t="str">
            <v>Northern Ontario Wires Inc. Distribution Expenses – Maintenance 2018</v>
          </cell>
          <cell r="D2866" t="str">
            <v>Northern Ontario Wires Inc.</v>
          </cell>
          <cell r="E2866" t="str">
            <v>Distribution Expenses – Maintenance</v>
          </cell>
          <cell r="F2866">
            <v>495809.71</v>
          </cell>
        </row>
        <row r="2867">
          <cell r="C2867" t="str">
            <v>Northern Ontario Wires Inc. Other Expenses 2018</v>
          </cell>
          <cell r="D2867" t="str">
            <v>Northern Ontario Wires Inc.</v>
          </cell>
          <cell r="E2867" t="str">
            <v>Other Expenses</v>
          </cell>
          <cell r="F2867">
            <v>0</v>
          </cell>
        </row>
        <row r="2868">
          <cell r="C2868" t="str">
            <v>Oakville Hydro Electricity Distribution Inc. Administrative and General Expenses 2018</v>
          </cell>
          <cell r="D2868" t="str">
            <v>Oakville Hydro Electricity Distribution Inc.</v>
          </cell>
          <cell r="E2868" t="str">
            <v>Administrative and General Expenses</v>
          </cell>
          <cell r="F2868">
            <v>6045891.5199999996</v>
          </cell>
        </row>
        <row r="2869">
          <cell r="C2869" t="str">
            <v>Oakville Hydro Electricity Distribution Inc. Administrative and General Expenses - Leap 2018</v>
          </cell>
          <cell r="D2869" t="str">
            <v>Oakville Hydro Electricity Distribution Inc.</v>
          </cell>
          <cell r="E2869" t="str">
            <v>Administrative and General Expenses - Leap</v>
          </cell>
          <cell r="F2869">
            <v>45350</v>
          </cell>
        </row>
        <row r="2870">
          <cell r="C2870" t="str">
            <v>Oakville Hydro Electricity Distribution Inc. Billing and Collecting 2018</v>
          </cell>
          <cell r="D2870" t="str">
            <v>Oakville Hydro Electricity Distribution Inc.</v>
          </cell>
          <cell r="E2870" t="str">
            <v>Billing and Collecting</v>
          </cell>
          <cell r="F2870">
            <v>2515115.83</v>
          </cell>
        </row>
        <row r="2871">
          <cell r="C2871" t="str">
            <v>Oakville Hydro Electricity Distribution Inc. Community Relations 2018</v>
          </cell>
          <cell r="D2871" t="str">
            <v>Oakville Hydro Electricity Distribution Inc.</v>
          </cell>
          <cell r="E2871" t="str">
            <v>Community Relations</v>
          </cell>
          <cell r="F2871">
            <v>248506.63</v>
          </cell>
        </row>
        <row r="2872">
          <cell r="C2872" t="str">
            <v>Oakville Hydro Electricity Distribution Inc. Distribution Expenses - Operation 2018</v>
          </cell>
          <cell r="D2872" t="str">
            <v>Oakville Hydro Electricity Distribution Inc.</v>
          </cell>
          <cell r="E2872" t="str">
            <v>Distribution Expenses - Operation</v>
          </cell>
          <cell r="F2872">
            <v>7472834.96</v>
          </cell>
        </row>
        <row r="2873">
          <cell r="C2873" t="str">
            <v>Oakville Hydro Electricity Distribution Inc. Distribution Expenses – Maintenance 2018</v>
          </cell>
          <cell r="D2873" t="str">
            <v>Oakville Hydro Electricity Distribution Inc.</v>
          </cell>
          <cell r="E2873" t="str">
            <v>Distribution Expenses – Maintenance</v>
          </cell>
          <cell r="F2873">
            <v>1845104.61</v>
          </cell>
        </row>
        <row r="2874">
          <cell r="C2874" t="str">
            <v>Oakville Hydro Electricity Distribution Inc. Other Expenses 2018</v>
          </cell>
          <cell r="D2874" t="str">
            <v>Oakville Hydro Electricity Distribution Inc.</v>
          </cell>
          <cell r="E2874" t="str">
            <v>Other Expenses</v>
          </cell>
          <cell r="F2874">
            <v>0</v>
          </cell>
        </row>
        <row r="2875">
          <cell r="C2875" t="str">
            <v>Orangeville Hydro Limited Administrative and General Expenses 2018</v>
          </cell>
          <cell r="D2875" t="str">
            <v>Orangeville Hydro Limited</v>
          </cell>
          <cell r="E2875" t="str">
            <v>Administrative and General Expenses</v>
          </cell>
          <cell r="F2875">
            <v>1516131.54</v>
          </cell>
        </row>
        <row r="2876">
          <cell r="C2876" t="str">
            <v>Orangeville Hydro Limited Administrative and General Expenses - Leap 2018</v>
          </cell>
          <cell r="D2876" t="str">
            <v>Orangeville Hydro Limited</v>
          </cell>
          <cell r="E2876" t="str">
            <v>Administrative and General Expenses - Leap</v>
          </cell>
          <cell r="F2876">
            <v>7388.48</v>
          </cell>
        </row>
        <row r="2877">
          <cell r="C2877" t="str">
            <v>Orangeville Hydro Limited Billing and Collecting 2018</v>
          </cell>
          <cell r="D2877" t="str">
            <v>Orangeville Hydro Limited</v>
          </cell>
          <cell r="E2877" t="str">
            <v>Billing and Collecting</v>
          </cell>
          <cell r="F2877">
            <v>779777.17</v>
          </cell>
        </row>
        <row r="2878">
          <cell r="C2878" t="str">
            <v>Orangeville Hydro Limited Community Relations 2018</v>
          </cell>
          <cell r="D2878" t="str">
            <v>Orangeville Hydro Limited</v>
          </cell>
          <cell r="E2878" t="str">
            <v>Community Relations</v>
          </cell>
          <cell r="F2878">
            <v>31171.38</v>
          </cell>
        </row>
        <row r="2879">
          <cell r="C2879" t="str">
            <v>Orangeville Hydro Limited Distribution Expenses - Operation 2018</v>
          </cell>
          <cell r="D2879" t="str">
            <v>Orangeville Hydro Limited</v>
          </cell>
          <cell r="E2879" t="str">
            <v>Distribution Expenses - Operation</v>
          </cell>
          <cell r="F2879">
            <v>446425.49</v>
          </cell>
        </row>
        <row r="2880">
          <cell r="C2880" t="str">
            <v>Orangeville Hydro Limited Distribution Expenses – Maintenance 2018</v>
          </cell>
          <cell r="D2880" t="str">
            <v>Orangeville Hydro Limited</v>
          </cell>
          <cell r="E2880" t="str">
            <v>Distribution Expenses – Maintenance</v>
          </cell>
          <cell r="F2880">
            <v>543005.65</v>
          </cell>
        </row>
        <row r="2881">
          <cell r="C2881" t="str">
            <v>Orangeville Hydro Limited Other Expenses 2018</v>
          </cell>
          <cell r="D2881" t="str">
            <v>Orangeville Hydro Limited</v>
          </cell>
          <cell r="E2881" t="str">
            <v>Other Expenses</v>
          </cell>
          <cell r="F2881">
            <v>0</v>
          </cell>
        </row>
        <row r="2882">
          <cell r="C2882" t="str">
            <v>Oshawa PUC Networks Inc. Administrative and General Expenses 2018</v>
          </cell>
          <cell r="D2882" t="str">
            <v>Oshawa PUC Networks Inc.</v>
          </cell>
          <cell r="E2882" t="str">
            <v>Administrative and General Expenses</v>
          </cell>
          <cell r="F2882">
            <v>6268381.9000000004</v>
          </cell>
        </row>
        <row r="2883">
          <cell r="C2883" t="str">
            <v>Oshawa PUC Networks Inc. Administrative and General Expenses - Leap 2018</v>
          </cell>
          <cell r="D2883" t="str">
            <v>Oshawa PUC Networks Inc.</v>
          </cell>
          <cell r="E2883" t="str">
            <v>Administrative and General Expenses - Leap</v>
          </cell>
          <cell r="F2883">
            <v>29589.18</v>
          </cell>
        </row>
        <row r="2884">
          <cell r="C2884" t="str">
            <v>Oshawa PUC Networks Inc. Billing and Collecting 2018</v>
          </cell>
          <cell r="D2884" t="str">
            <v>Oshawa PUC Networks Inc.</v>
          </cell>
          <cell r="E2884" t="str">
            <v>Billing and Collecting</v>
          </cell>
          <cell r="F2884">
            <v>2724859.47</v>
          </cell>
        </row>
        <row r="2885">
          <cell r="C2885" t="str">
            <v>Oshawa PUC Networks Inc. Community Relations 2018</v>
          </cell>
          <cell r="D2885" t="str">
            <v>Oshawa PUC Networks Inc.</v>
          </cell>
          <cell r="E2885" t="str">
            <v>Community Relations</v>
          </cell>
          <cell r="F2885">
            <v>1191229.6399999999</v>
          </cell>
        </row>
        <row r="2886">
          <cell r="C2886" t="str">
            <v>Oshawa PUC Networks Inc. Distribution Expenses - Operation 2018</v>
          </cell>
          <cell r="D2886" t="str">
            <v>Oshawa PUC Networks Inc.</v>
          </cell>
          <cell r="E2886" t="str">
            <v>Distribution Expenses - Operation</v>
          </cell>
          <cell r="F2886">
            <v>1711345.31</v>
          </cell>
        </row>
        <row r="2887">
          <cell r="C2887" t="str">
            <v>Oshawa PUC Networks Inc. Distribution Expenses – Maintenance 2018</v>
          </cell>
          <cell r="D2887" t="str">
            <v>Oshawa PUC Networks Inc.</v>
          </cell>
          <cell r="E2887" t="str">
            <v>Distribution Expenses – Maintenance</v>
          </cell>
          <cell r="F2887">
            <v>1013520.18</v>
          </cell>
        </row>
        <row r="2888">
          <cell r="C2888" t="str">
            <v>Oshawa PUC Networks Inc. Other Expenses 2018</v>
          </cell>
          <cell r="D2888" t="str">
            <v>Oshawa PUC Networks Inc.</v>
          </cell>
          <cell r="E2888" t="str">
            <v>Other Expenses</v>
          </cell>
          <cell r="F2888">
            <v>0</v>
          </cell>
        </row>
        <row r="2889">
          <cell r="C2889" t="str">
            <v>Ottawa River Power Corporation Administrative and General Expenses 2018</v>
          </cell>
          <cell r="D2889" t="str">
            <v>Ottawa River Power Corporation</v>
          </cell>
          <cell r="E2889" t="str">
            <v>Administrative and General Expenses</v>
          </cell>
          <cell r="F2889">
            <v>1116591.42</v>
          </cell>
        </row>
        <row r="2890">
          <cell r="C2890" t="str">
            <v>Ottawa River Power Corporation Administrative and General Expenses - Leap 2018</v>
          </cell>
          <cell r="D2890" t="str">
            <v>Ottawa River Power Corporation</v>
          </cell>
          <cell r="E2890" t="str">
            <v>Administrative and General Expenses - Leap</v>
          </cell>
          <cell r="F2890">
            <v>5200</v>
          </cell>
        </row>
        <row r="2891">
          <cell r="C2891" t="str">
            <v>Ottawa River Power Corporation Billing and Collecting 2018</v>
          </cell>
          <cell r="D2891" t="str">
            <v>Ottawa River Power Corporation</v>
          </cell>
          <cell r="E2891" t="str">
            <v>Billing and Collecting</v>
          </cell>
          <cell r="F2891">
            <v>804066.82</v>
          </cell>
        </row>
        <row r="2892">
          <cell r="C2892" t="str">
            <v>Ottawa River Power Corporation Community Relations 2018</v>
          </cell>
          <cell r="D2892" t="str">
            <v>Ottawa River Power Corporation</v>
          </cell>
          <cell r="E2892" t="str">
            <v>Community Relations</v>
          </cell>
          <cell r="F2892">
            <v>79472.42</v>
          </cell>
        </row>
        <row r="2893">
          <cell r="C2893" t="str">
            <v>Ottawa River Power Corporation Distribution Expenses - Operation 2018</v>
          </cell>
          <cell r="D2893" t="str">
            <v>Ottawa River Power Corporation</v>
          </cell>
          <cell r="E2893" t="str">
            <v>Distribution Expenses - Operation</v>
          </cell>
          <cell r="F2893">
            <v>565513.05000000005</v>
          </cell>
        </row>
        <row r="2894">
          <cell r="C2894" t="str">
            <v>Ottawa River Power Corporation Distribution Expenses – Maintenance 2018</v>
          </cell>
          <cell r="D2894" t="str">
            <v>Ottawa River Power Corporation</v>
          </cell>
          <cell r="E2894" t="str">
            <v>Distribution Expenses – Maintenance</v>
          </cell>
          <cell r="F2894">
            <v>692292.42</v>
          </cell>
        </row>
        <row r="2895">
          <cell r="C2895" t="str">
            <v>Ottawa River Power Corporation Other Expenses 2018</v>
          </cell>
          <cell r="D2895" t="str">
            <v>Ottawa River Power Corporation</v>
          </cell>
          <cell r="E2895" t="str">
            <v>Other Expenses</v>
          </cell>
          <cell r="F2895">
            <v>0</v>
          </cell>
        </row>
        <row r="2896">
          <cell r="C2896" t="str">
            <v>PUC Distribution Inc. Administrative and General Expenses 2018</v>
          </cell>
          <cell r="D2896" t="str">
            <v>PUC Distribution Inc.</v>
          </cell>
          <cell r="E2896" t="str">
            <v>Administrative and General Expenses</v>
          </cell>
          <cell r="F2896">
            <v>2999166.4</v>
          </cell>
        </row>
        <row r="2897">
          <cell r="C2897" t="str">
            <v>PUC Distribution Inc. Administrative and General Expenses - Leap 2018</v>
          </cell>
          <cell r="D2897" t="str">
            <v>PUC Distribution Inc.</v>
          </cell>
          <cell r="E2897" t="str">
            <v>Administrative and General Expenses - Leap</v>
          </cell>
          <cell r="F2897">
            <v>23270</v>
          </cell>
        </row>
        <row r="2898">
          <cell r="C2898" t="str">
            <v>PUC Distribution Inc. Billing and Collecting 2018</v>
          </cell>
          <cell r="D2898" t="str">
            <v>PUC Distribution Inc.</v>
          </cell>
          <cell r="E2898" t="str">
            <v>Billing and Collecting</v>
          </cell>
          <cell r="F2898">
            <v>1682623.42</v>
          </cell>
        </row>
        <row r="2899">
          <cell r="C2899" t="str">
            <v>PUC Distribution Inc. Community Relations 2018</v>
          </cell>
          <cell r="D2899" t="str">
            <v>PUC Distribution Inc.</v>
          </cell>
          <cell r="E2899" t="str">
            <v>Community Relations</v>
          </cell>
          <cell r="F2899">
            <v>702565.73</v>
          </cell>
        </row>
        <row r="2900">
          <cell r="C2900" t="str">
            <v>PUC Distribution Inc. Distribution Expenses - Operation 2018</v>
          </cell>
          <cell r="D2900" t="str">
            <v>PUC Distribution Inc.</v>
          </cell>
          <cell r="E2900" t="str">
            <v>Distribution Expenses - Operation</v>
          </cell>
          <cell r="F2900">
            <v>3873497.53</v>
          </cell>
        </row>
        <row r="2901">
          <cell r="C2901" t="str">
            <v>PUC Distribution Inc. Distribution Expenses – Maintenance 2018</v>
          </cell>
          <cell r="D2901" t="str">
            <v>PUC Distribution Inc.</v>
          </cell>
          <cell r="E2901" t="str">
            <v>Distribution Expenses – Maintenance</v>
          </cell>
          <cell r="F2901">
            <v>1991880.32</v>
          </cell>
        </row>
        <row r="2902">
          <cell r="C2902" t="str">
            <v>PUC Distribution Inc. Other Expenses 2018</v>
          </cell>
          <cell r="D2902" t="str">
            <v>PUC Distribution Inc.</v>
          </cell>
          <cell r="E2902" t="str">
            <v>Other Expenses</v>
          </cell>
          <cell r="F2902">
            <v>0</v>
          </cell>
        </row>
        <row r="2903">
          <cell r="C2903" t="str">
            <v>Renfrew Hydro Inc. Administrative and General Expenses 2018</v>
          </cell>
          <cell r="D2903" t="str">
            <v>Renfrew Hydro Inc.</v>
          </cell>
          <cell r="E2903" t="str">
            <v>Administrative and General Expenses</v>
          </cell>
          <cell r="F2903">
            <v>498194.9</v>
          </cell>
        </row>
        <row r="2904">
          <cell r="C2904" t="str">
            <v>Renfrew Hydro Inc. Administrative and General Expenses - Leap 2018</v>
          </cell>
          <cell r="D2904" t="str">
            <v>Renfrew Hydro Inc.</v>
          </cell>
          <cell r="E2904" t="str">
            <v>Administrative and General Expenses - Leap</v>
          </cell>
          <cell r="F2904">
            <v>5000</v>
          </cell>
        </row>
        <row r="2905">
          <cell r="C2905" t="str">
            <v>Renfrew Hydro Inc. Billing and Collecting 2018</v>
          </cell>
          <cell r="D2905" t="str">
            <v>Renfrew Hydro Inc.</v>
          </cell>
          <cell r="E2905" t="str">
            <v>Billing and Collecting</v>
          </cell>
          <cell r="F2905">
            <v>507652.34</v>
          </cell>
        </row>
        <row r="2906">
          <cell r="C2906" t="str">
            <v>Renfrew Hydro Inc. Community Relations 2018</v>
          </cell>
          <cell r="D2906" t="str">
            <v>Renfrew Hydro Inc.</v>
          </cell>
          <cell r="E2906" t="str">
            <v>Community Relations</v>
          </cell>
          <cell r="F2906">
            <v>14873.64</v>
          </cell>
        </row>
        <row r="2907">
          <cell r="C2907" t="str">
            <v>Renfrew Hydro Inc. Distribution Expenses - Operation 2018</v>
          </cell>
          <cell r="D2907" t="str">
            <v>Renfrew Hydro Inc.</v>
          </cell>
          <cell r="E2907" t="str">
            <v>Distribution Expenses - Operation</v>
          </cell>
          <cell r="F2907">
            <v>282646.12</v>
          </cell>
        </row>
        <row r="2908">
          <cell r="C2908" t="str">
            <v>Renfrew Hydro Inc. Distribution Expenses – Maintenance 2018</v>
          </cell>
          <cell r="D2908" t="str">
            <v>Renfrew Hydro Inc.</v>
          </cell>
          <cell r="E2908" t="str">
            <v>Distribution Expenses – Maintenance</v>
          </cell>
          <cell r="F2908">
            <v>110841.75</v>
          </cell>
        </row>
        <row r="2909">
          <cell r="C2909" t="str">
            <v>Renfrew Hydro Inc. Other Expenses 2018</v>
          </cell>
          <cell r="D2909" t="str">
            <v>Renfrew Hydro Inc.</v>
          </cell>
          <cell r="E2909" t="str">
            <v>Other Expenses</v>
          </cell>
          <cell r="F2909">
            <v>0</v>
          </cell>
        </row>
        <row r="2910">
          <cell r="C2910" t="str">
            <v>Rideau St. Lawrence Distribution Inc. Administrative and General Expenses 2018</v>
          </cell>
          <cell r="D2910" t="str">
            <v>Rideau St. Lawrence Distribution Inc.</v>
          </cell>
          <cell r="E2910" t="str">
            <v>Administrative and General Expenses</v>
          </cell>
          <cell r="F2910">
            <v>895121.16</v>
          </cell>
        </row>
        <row r="2911">
          <cell r="C2911" t="str">
            <v>Rideau St. Lawrence Distribution Inc. Administrative and General Expenses - Leap 2018</v>
          </cell>
          <cell r="D2911" t="str">
            <v>Rideau St. Lawrence Distribution Inc.</v>
          </cell>
          <cell r="E2911" t="str">
            <v>Administrative and General Expenses - Leap</v>
          </cell>
          <cell r="F2911">
            <v>3500</v>
          </cell>
        </row>
        <row r="2912">
          <cell r="C2912" t="str">
            <v>Rideau St. Lawrence Distribution Inc. Billing and Collecting 2018</v>
          </cell>
          <cell r="D2912" t="str">
            <v>Rideau St. Lawrence Distribution Inc.</v>
          </cell>
          <cell r="E2912" t="str">
            <v>Billing and Collecting</v>
          </cell>
          <cell r="F2912">
            <v>526241.54</v>
          </cell>
        </row>
        <row r="2913">
          <cell r="C2913" t="str">
            <v>Rideau St. Lawrence Distribution Inc. Community Relations 2018</v>
          </cell>
          <cell r="D2913" t="str">
            <v>Rideau St. Lawrence Distribution Inc.</v>
          </cell>
          <cell r="E2913" t="str">
            <v>Community Relations</v>
          </cell>
          <cell r="F2913">
            <v>13441.35</v>
          </cell>
        </row>
        <row r="2914">
          <cell r="C2914" t="str">
            <v>Rideau St. Lawrence Distribution Inc. Distribution Expenses - Operation 2018</v>
          </cell>
          <cell r="D2914" t="str">
            <v>Rideau St. Lawrence Distribution Inc.</v>
          </cell>
          <cell r="E2914" t="str">
            <v>Distribution Expenses - Operation</v>
          </cell>
          <cell r="F2914">
            <v>340099.33</v>
          </cell>
        </row>
        <row r="2915">
          <cell r="C2915" t="str">
            <v>Rideau St. Lawrence Distribution Inc. Distribution Expenses – Maintenance 2018</v>
          </cell>
          <cell r="D2915" t="str">
            <v>Rideau St. Lawrence Distribution Inc.</v>
          </cell>
          <cell r="E2915" t="str">
            <v>Distribution Expenses – Maintenance</v>
          </cell>
          <cell r="F2915">
            <v>474059.28</v>
          </cell>
        </row>
        <row r="2916">
          <cell r="C2916" t="str">
            <v>Rideau St. Lawrence Distribution Inc. Other Expenses 2018</v>
          </cell>
          <cell r="D2916" t="str">
            <v>Rideau St. Lawrence Distribution Inc.</v>
          </cell>
          <cell r="E2916" t="str">
            <v>Other Expenses</v>
          </cell>
          <cell r="F2916">
            <v>0</v>
          </cell>
        </row>
        <row r="2917">
          <cell r="C2917" t="str">
            <v>Sioux Lookout Hydro Inc. Administrative and General Expenses 2018</v>
          </cell>
          <cell r="D2917" t="str">
            <v>Sioux Lookout Hydro Inc.</v>
          </cell>
          <cell r="E2917" t="str">
            <v>Administrative and General Expenses</v>
          </cell>
          <cell r="F2917">
            <v>455560.79</v>
          </cell>
        </row>
        <row r="2918">
          <cell r="C2918" t="str">
            <v>Sioux Lookout Hydro Inc. Administrative and General Expenses - Leap 2018</v>
          </cell>
          <cell r="D2918" t="str">
            <v>Sioux Lookout Hydro Inc.</v>
          </cell>
          <cell r="E2918" t="str">
            <v>Administrative and General Expenses - Leap</v>
          </cell>
          <cell r="F2918">
            <v>2340</v>
          </cell>
        </row>
        <row r="2919">
          <cell r="C2919" t="str">
            <v>Sioux Lookout Hydro Inc. Billing and Collecting 2018</v>
          </cell>
          <cell r="D2919" t="str">
            <v>Sioux Lookout Hydro Inc.</v>
          </cell>
          <cell r="E2919" t="str">
            <v>Billing and Collecting</v>
          </cell>
          <cell r="F2919">
            <v>360860.31</v>
          </cell>
        </row>
        <row r="2920">
          <cell r="C2920" t="str">
            <v>Sioux Lookout Hydro Inc. Community Relations 2018</v>
          </cell>
          <cell r="D2920" t="str">
            <v>Sioux Lookout Hydro Inc.</v>
          </cell>
          <cell r="E2920" t="str">
            <v>Community Relations</v>
          </cell>
          <cell r="F2920">
            <v>0</v>
          </cell>
        </row>
        <row r="2921">
          <cell r="C2921" t="str">
            <v>Sioux Lookout Hydro Inc. Distribution Expenses - Operation 2018</v>
          </cell>
          <cell r="D2921" t="str">
            <v>Sioux Lookout Hydro Inc.</v>
          </cell>
          <cell r="E2921" t="str">
            <v>Distribution Expenses - Operation</v>
          </cell>
          <cell r="F2921">
            <v>519702.92</v>
          </cell>
        </row>
        <row r="2922">
          <cell r="C2922" t="str">
            <v>Sioux Lookout Hydro Inc. Distribution Expenses – Maintenance 2018</v>
          </cell>
          <cell r="D2922" t="str">
            <v>Sioux Lookout Hydro Inc.</v>
          </cell>
          <cell r="E2922" t="str">
            <v>Distribution Expenses – Maintenance</v>
          </cell>
          <cell r="F2922">
            <v>227609.13</v>
          </cell>
        </row>
        <row r="2923">
          <cell r="C2923" t="str">
            <v>Sioux Lookout Hydro Inc. Other Expenses 2018</v>
          </cell>
          <cell r="D2923" t="str">
            <v>Sioux Lookout Hydro Inc.</v>
          </cell>
          <cell r="E2923" t="str">
            <v>Other Expenses</v>
          </cell>
          <cell r="F2923">
            <v>0</v>
          </cell>
        </row>
        <row r="2924">
          <cell r="C2924" t="str">
            <v>St. Thomas Energy Inc. Administrative and General Expenses 2018</v>
          </cell>
          <cell r="D2924" t="str">
            <v>St. Thomas Energy Inc.</v>
          </cell>
          <cell r="E2924" t="str">
            <v>Administrative and General Expenses</v>
          </cell>
          <cell r="F2924">
            <v>1939384.15</v>
          </cell>
        </row>
        <row r="2925">
          <cell r="C2925" t="str">
            <v>St. Thomas Energy Inc. Administrative and General Expenses - Leap 2018</v>
          </cell>
          <cell r="D2925" t="str">
            <v>St. Thomas Energy Inc.</v>
          </cell>
          <cell r="E2925" t="str">
            <v>Administrative and General Expenses - Leap</v>
          </cell>
          <cell r="F2925">
            <v>10158</v>
          </cell>
        </row>
        <row r="2926">
          <cell r="C2926" t="str">
            <v>St. Thomas Energy Inc. Billing and Collecting 2018</v>
          </cell>
          <cell r="D2926" t="str">
            <v>St. Thomas Energy Inc.</v>
          </cell>
          <cell r="E2926" t="str">
            <v>Billing and Collecting</v>
          </cell>
          <cell r="F2926">
            <v>962691.16</v>
          </cell>
        </row>
        <row r="2927">
          <cell r="C2927" t="str">
            <v>St. Thomas Energy Inc. Community Relations 2018</v>
          </cell>
          <cell r="D2927" t="str">
            <v>St. Thomas Energy Inc.</v>
          </cell>
          <cell r="E2927" t="str">
            <v>Community Relations</v>
          </cell>
          <cell r="F2927">
            <v>23657.23</v>
          </cell>
        </row>
        <row r="2928">
          <cell r="C2928" t="str">
            <v>St. Thomas Energy Inc. Distribution Expenses - Operation 2018</v>
          </cell>
          <cell r="D2928" t="str">
            <v>St. Thomas Energy Inc.</v>
          </cell>
          <cell r="E2928" t="str">
            <v>Distribution Expenses - Operation</v>
          </cell>
          <cell r="F2928">
            <v>791485.72</v>
          </cell>
        </row>
        <row r="2929">
          <cell r="C2929" t="str">
            <v>St. Thomas Energy Inc. Distribution Expenses – Maintenance 2018</v>
          </cell>
          <cell r="D2929" t="str">
            <v>St. Thomas Energy Inc.</v>
          </cell>
          <cell r="E2929" t="str">
            <v>Distribution Expenses – Maintenance</v>
          </cell>
          <cell r="F2929">
            <v>206644.93</v>
          </cell>
        </row>
        <row r="2930">
          <cell r="C2930" t="str">
            <v>St. Thomas Energy Inc. Other Expenses 2018</v>
          </cell>
          <cell r="D2930" t="str">
            <v>St. Thomas Energy Inc.</v>
          </cell>
          <cell r="E2930" t="str">
            <v>Other Expenses</v>
          </cell>
          <cell r="F2930">
            <v>0</v>
          </cell>
        </row>
        <row r="2931">
          <cell r="C2931" t="str">
            <v>Thunder Bay Hydro Electricity Distribution Inc. Administrative and General Expenses 2018</v>
          </cell>
          <cell r="D2931" t="str">
            <v>Thunder Bay Hydro Electricity Distribution Inc.</v>
          </cell>
          <cell r="E2931" t="str">
            <v>Administrative and General Expenses</v>
          </cell>
          <cell r="F2931">
            <v>5343370.34</v>
          </cell>
        </row>
        <row r="2932">
          <cell r="C2932" t="str">
            <v>Thunder Bay Hydro Electricity Distribution Inc. Administrative and General Expenses - Leap 2018</v>
          </cell>
          <cell r="D2932" t="str">
            <v>Thunder Bay Hydro Electricity Distribution Inc.</v>
          </cell>
          <cell r="E2932" t="str">
            <v>Administrative and General Expenses - Leap</v>
          </cell>
          <cell r="F2932">
            <v>29058</v>
          </cell>
        </row>
        <row r="2933">
          <cell r="C2933" t="str">
            <v>Thunder Bay Hydro Electricity Distribution Inc. Billing and Collecting 2018</v>
          </cell>
          <cell r="D2933" t="str">
            <v>Thunder Bay Hydro Electricity Distribution Inc.</v>
          </cell>
          <cell r="E2933" t="str">
            <v>Billing and Collecting</v>
          </cell>
          <cell r="F2933">
            <v>2252724.2999999998</v>
          </cell>
        </row>
        <row r="2934">
          <cell r="C2934" t="str">
            <v>Thunder Bay Hydro Electricity Distribution Inc. Community Relations 2018</v>
          </cell>
          <cell r="D2934" t="str">
            <v>Thunder Bay Hydro Electricity Distribution Inc.</v>
          </cell>
          <cell r="E2934" t="str">
            <v>Community Relations</v>
          </cell>
          <cell r="F2934">
            <v>42943.69</v>
          </cell>
        </row>
        <row r="2935">
          <cell r="C2935" t="str">
            <v>Thunder Bay Hydro Electricity Distribution Inc. Distribution Expenses - Operation 2018</v>
          </cell>
          <cell r="D2935" t="str">
            <v>Thunder Bay Hydro Electricity Distribution Inc.</v>
          </cell>
          <cell r="E2935" t="str">
            <v>Distribution Expenses - Operation</v>
          </cell>
          <cell r="F2935">
            <v>2750985.25</v>
          </cell>
        </row>
        <row r="2936">
          <cell r="C2936" t="str">
            <v>Thunder Bay Hydro Electricity Distribution Inc. Distribution Expenses – Maintenance 2018</v>
          </cell>
          <cell r="D2936" t="str">
            <v>Thunder Bay Hydro Electricity Distribution Inc.</v>
          </cell>
          <cell r="E2936" t="str">
            <v>Distribution Expenses – Maintenance</v>
          </cell>
          <cell r="F2936">
            <v>5319768.13</v>
          </cell>
        </row>
        <row r="2937">
          <cell r="C2937" t="str">
            <v>Thunder Bay Hydro Electricity Distribution Inc. Other Expenses 2018</v>
          </cell>
          <cell r="D2937" t="str">
            <v>Thunder Bay Hydro Electricity Distribution Inc.</v>
          </cell>
          <cell r="E2937" t="str">
            <v>Other Expenses</v>
          </cell>
          <cell r="F2937">
            <v>0</v>
          </cell>
        </row>
        <row r="2938">
          <cell r="C2938" t="str">
            <v>Tillsonburg Hydro Inc. Administrative and General Expenses 2018</v>
          </cell>
          <cell r="D2938" t="str">
            <v>Tillsonburg Hydro Inc.</v>
          </cell>
          <cell r="E2938" t="str">
            <v>Administrative and General Expenses</v>
          </cell>
          <cell r="F2938">
            <v>1373041.94</v>
          </cell>
        </row>
        <row r="2939">
          <cell r="C2939" t="str">
            <v>Tillsonburg Hydro Inc. Administrative and General Expenses - Leap 2018</v>
          </cell>
          <cell r="D2939" t="str">
            <v>Tillsonburg Hydro Inc.</v>
          </cell>
          <cell r="E2939" t="str">
            <v>Administrative and General Expenses - Leap</v>
          </cell>
          <cell r="F2939">
            <v>3880.82</v>
          </cell>
        </row>
        <row r="2940">
          <cell r="C2940" t="str">
            <v>Tillsonburg Hydro Inc. Billing and Collecting 2018</v>
          </cell>
          <cell r="D2940" t="str">
            <v>Tillsonburg Hydro Inc.</v>
          </cell>
          <cell r="E2940" t="str">
            <v>Billing and Collecting</v>
          </cell>
          <cell r="F2940">
            <v>630300.81000000006</v>
          </cell>
        </row>
        <row r="2941">
          <cell r="C2941" t="str">
            <v>Tillsonburg Hydro Inc. Community Relations 2018</v>
          </cell>
          <cell r="D2941" t="str">
            <v>Tillsonburg Hydro Inc.</v>
          </cell>
          <cell r="E2941" t="str">
            <v>Community Relations</v>
          </cell>
          <cell r="F2941">
            <v>149.71</v>
          </cell>
        </row>
        <row r="2942">
          <cell r="C2942" t="str">
            <v>Tillsonburg Hydro Inc. Distribution Expenses - Operation 2018</v>
          </cell>
          <cell r="D2942" t="str">
            <v>Tillsonburg Hydro Inc.</v>
          </cell>
          <cell r="E2942" t="str">
            <v>Distribution Expenses - Operation</v>
          </cell>
          <cell r="F2942">
            <v>571935.91</v>
          </cell>
        </row>
        <row r="2943">
          <cell r="C2943" t="str">
            <v>Tillsonburg Hydro Inc. Distribution Expenses – Maintenance 2018</v>
          </cell>
          <cell r="D2943" t="str">
            <v>Tillsonburg Hydro Inc.</v>
          </cell>
          <cell r="E2943" t="str">
            <v>Distribution Expenses – Maintenance</v>
          </cell>
          <cell r="F2943">
            <v>110750.84</v>
          </cell>
        </row>
        <row r="2944">
          <cell r="C2944" t="str">
            <v>Tillsonburg Hydro Inc. Other Expenses 2018</v>
          </cell>
          <cell r="D2944" t="str">
            <v>Tillsonburg Hydro Inc.</v>
          </cell>
          <cell r="E2944" t="str">
            <v>Other Expenses</v>
          </cell>
          <cell r="F2944">
            <v>0</v>
          </cell>
        </row>
        <row r="2945">
          <cell r="C2945" t="str">
            <v>Toronto Hydro-Electric System Limited Administrative and General Expenses 2018</v>
          </cell>
          <cell r="D2945" t="str">
            <v>Toronto Hydro-Electric System Limited</v>
          </cell>
          <cell r="E2945" t="str">
            <v>Administrative and General Expenses</v>
          </cell>
          <cell r="F2945">
            <v>87798737.609999999</v>
          </cell>
        </row>
        <row r="2946">
          <cell r="C2946" t="str">
            <v>Toronto Hydro-Electric System Limited Administrative and General Expenses - Leap 2018</v>
          </cell>
          <cell r="D2946" t="str">
            <v>Toronto Hydro-Electric System Limited</v>
          </cell>
          <cell r="E2946" t="str">
            <v>Administrative and General Expenses - Leap</v>
          </cell>
          <cell r="F2946">
            <v>800113.49</v>
          </cell>
        </row>
        <row r="2947">
          <cell r="C2947" t="str">
            <v>Toronto Hydro-Electric System Limited Billing and Collecting 2018</v>
          </cell>
          <cell r="D2947" t="str">
            <v>Toronto Hydro-Electric System Limited</v>
          </cell>
          <cell r="E2947" t="str">
            <v>Billing and Collecting</v>
          </cell>
          <cell r="F2947">
            <v>34907275.659999996</v>
          </cell>
        </row>
        <row r="2948">
          <cell r="C2948" t="str">
            <v>Toronto Hydro-Electric System Limited Community Relations 2018</v>
          </cell>
          <cell r="D2948" t="str">
            <v>Toronto Hydro-Electric System Limited</v>
          </cell>
          <cell r="E2948" t="str">
            <v>Community Relations</v>
          </cell>
          <cell r="F2948">
            <v>2334673.98</v>
          </cell>
        </row>
        <row r="2949">
          <cell r="C2949" t="str">
            <v>Toronto Hydro-Electric System Limited Distribution Expenses - Operation 2018</v>
          </cell>
          <cell r="D2949" t="str">
            <v>Toronto Hydro-Electric System Limited</v>
          </cell>
          <cell r="E2949" t="str">
            <v>Distribution Expenses - Operation</v>
          </cell>
          <cell r="F2949">
            <v>54940322.090000004</v>
          </cell>
        </row>
        <row r="2950">
          <cell r="C2950" t="str">
            <v>Toronto Hydro-Electric System Limited Distribution Expenses – Maintenance 2018</v>
          </cell>
          <cell r="D2950" t="str">
            <v>Toronto Hydro-Electric System Limited</v>
          </cell>
          <cell r="E2950" t="str">
            <v>Distribution Expenses – Maintenance</v>
          </cell>
          <cell r="F2950">
            <v>64369266.009999998</v>
          </cell>
        </row>
        <row r="2951">
          <cell r="C2951" t="str">
            <v>Toronto Hydro-Electric System Limited Other Expenses 2018</v>
          </cell>
          <cell r="D2951" t="str">
            <v>Toronto Hydro-Electric System Limited</v>
          </cell>
          <cell r="E2951" t="str">
            <v>Other Expenses</v>
          </cell>
          <cell r="F2951">
            <v>0</v>
          </cell>
        </row>
        <row r="2952">
          <cell r="C2952" t="str">
            <v>Veridian Connections Inc. Administrative and General Expenses 2018</v>
          </cell>
          <cell r="D2952" t="str">
            <v>Veridian Connections Inc.</v>
          </cell>
          <cell r="E2952" t="str">
            <v>Administrative and General Expenses</v>
          </cell>
          <cell r="F2952">
            <v>10351726</v>
          </cell>
        </row>
        <row r="2953">
          <cell r="C2953" t="str">
            <v>Veridian Connections Inc. Administrative and General Expenses - Leap 2018</v>
          </cell>
          <cell r="D2953" t="str">
            <v>Veridian Connections Inc.</v>
          </cell>
          <cell r="E2953" t="str">
            <v>Administrative and General Expenses - Leap</v>
          </cell>
          <cell r="F2953">
            <v>64629</v>
          </cell>
        </row>
        <row r="2954">
          <cell r="C2954" t="str">
            <v>Veridian Connections Inc. Billing and Collecting 2018</v>
          </cell>
          <cell r="D2954" t="str">
            <v>Veridian Connections Inc.</v>
          </cell>
          <cell r="E2954" t="str">
            <v>Billing and Collecting</v>
          </cell>
          <cell r="F2954">
            <v>7416381</v>
          </cell>
        </row>
        <row r="2955">
          <cell r="C2955" t="str">
            <v>Veridian Connections Inc. Community Relations 2018</v>
          </cell>
          <cell r="D2955" t="str">
            <v>Veridian Connections Inc.</v>
          </cell>
          <cell r="E2955" t="str">
            <v>Community Relations</v>
          </cell>
          <cell r="F2955">
            <v>162188</v>
          </cell>
        </row>
        <row r="2956">
          <cell r="C2956" t="str">
            <v>Veridian Connections Inc. Distribution Expenses - Operation 2018</v>
          </cell>
          <cell r="D2956" t="str">
            <v>Veridian Connections Inc.</v>
          </cell>
          <cell r="E2956" t="str">
            <v>Distribution Expenses - Operation</v>
          </cell>
          <cell r="F2956">
            <v>5754086</v>
          </cell>
        </row>
        <row r="2957">
          <cell r="C2957" t="str">
            <v>Veridian Connections Inc. Distribution Expenses – Maintenance 2018</v>
          </cell>
          <cell r="D2957" t="str">
            <v>Veridian Connections Inc.</v>
          </cell>
          <cell r="E2957" t="str">
            <v>Distribution Expenses – Maintenance</v>
          </cell>
          <cell r="F2957">
            <v>3879621</v>
          </cell>
        </row>
        <row r="2958">
          <cell r="C2958" t="str">
            <v>Veridian Connections Inc. Other Expenses 2018</v>
          </cell>
          <cell r="D2958" t="str">
            <v>Veridian Connections Inc.</v>
          </cell>
          <cell r="E2958" t="str">
            <v>Other Expenses</v>
          </cell>
          <cell r="F2958">
            <v>0</v>
          </cell>
        </row>
        <row r="2959">
          <cell r="C2959" t="str">
            <v>Wasaga Distribution Inc. Administrative and General Expenses 2018</v>
          </cell>
          <cell r="D2959" t="str">
            <v>Wasaga Distribution Inc.</v>
          </cell>
          <cell r="E2959" t="str">
            <v>Administrative and General Expenses</v>
          </cell>
          <cell r="F2959">
            <v>1192303.33</v>
          </cell>
        </row>
        <row r="2960">
          <cell r="C2960" t="str">
            <v>Wasaga Distribution Inc. Administrative and General Expenses - Leap 2018</v>
          </cell>
          <cell r="D2960" t="str">
            <v>Wasaga Distribution Inc.</v>
          </cell>
          <cell r="E2960" t="str">
            <v>Administrative and General Expenses - Leap</v>
          </cell>
          <cell r="F2960">
            <v>4971</v>
          </cell>
        </row>
        <row r="2961">
          <cell r="C2961" t="str">
            <v>Wasaga Distribution Inc. Billing and Collecting 2018</v>
          </cell>
          <cell r="D2961" t="str">
            <v>Wasaga Distribution Inc.</v>
          </cell>
          <cell r="E2961" t="str">
            <v>Billing and Collecting</v>
          </cell>
          <cell r="F2961">
            <v>1068055.95</v>
          </cell>
        </row>
        <row r="2962">
          <cell r="C2962" t="str">
            <v>Wasaga Distribution Inc. Community Relations 2018</v>
          </cell>
          <cell r="D2962" t="str">
            <v>Wasaga Distribution Inc.</v>
          </cell>
          <cell r="E2962" t="str">
            <v>Community Relations</v>
          </cell>
          <cell r="F2962">
            <v>16346.37</v>
          </cell>
        </row>
        <row r="2963">
          <cell r="C2963" t="str">
            <v>Wasaga Distribution Inc. Distribution Expenses - Operation 2018</v>
          </cell>
          <cell r="D2963" t="str">
            <v>Wasaga Distribution Inc.</v>
          </cell>
          <cell r="E2963" t="str">
            <v>Distribution Expenses - Operation</v>
          </cell>
          <cell r="F2963">
            <v>86785.13</v>
          </cell>
        </row>
        <row r="2964">
          <cell r="C2964" t="str">
            <v>Wasaga Distribution Inc. Distribution Expenses – Maintenance 2018</v>
          </cell>
          <cell r="D2964" t="str">
            <v>Wasaga Distribution Inc.</v>
          </cell>
          <cell r="E2964" t="str">
            <v>Distribution Expenses – Maintenance</v>
          </cell>
          <cell r="F2964">
            <v>755901.64</v>
          </cell>
        </row>
        <row r="2965">
          <cell r="C2965" t="str">
            <v>Wasaga Distribution Inc. Other Expenses 2018</v>
          </cell>
          <cell r="D2965" t="str">
            <v>Wasaga Distribution Inc.</v>
          </cell>
          <cell r="E2965" t="str">
            <v>Other Expenses</v>
          </cell>
          <cell r="F2965">
            <v>0</v>
          </cell>
        </row>
        <row r="2966">
          <cell r="C2966" t="str">
            <v>Waterloo North Hydro Inc. Administrative and General Expenses 2018</v>
          </cell>
          <cell r="D2966" t="str">
            <v>Waterloo North Hydro Inc.</v>
          </cell>
          <cell r="E2966" t="str">
            <v>Administrative and General Expenses</v>
          </cell>
          <cell r="F2966">
            <v>3054728</v>
          </cell>
        </row>
        <row r="2967">
          <cell r="C2967" t="str">
            <v>Waterloo North Hydro Inc. Administrative and General Expenses - Leap 2018</v>
          </cell>
          <cell r="D2967" t="str">
            <v>Waterloo North Hydro Inc.</v>
          </cell>
          <cell r="E2967" t="str">
            <v>Administrative and General Expenses - Leap</v>
          </cell>
          <cell r="F2967">
            <v>42000</v>
          </cell>
        </row>
        <row r="2968">
          <cell r="C2968" t="str">
            <v>Waterloo North Hydro Inc. Billing and Collecting 2018</v>
          </cell>
          <cell r="D2968" t="str">
            <v>Waterloo North Hydro Inc.</v>
          </cell>
          <cell r="E2968" t="str">
            <v>Billing and Collecting</v>
          </cell>
          <cell r="F2968">
            <v>2823342</v>
          </cell>
        </row>
        <row r="2969">
          <cell r="C2969" t="str">
            <v>Waterloo North Hydro Inc. Community Relations 2018</v>
          </cell>
          <cell r="D2969" t="str">
            <v>Waterloo North Hydro Inc.</v>
          </cell>
          <cell r="E2969" t="str">
            <v>Community Relations</v>
          </cell>
          <cell r="F2969">
            <v>129492</v>
          </cell>
        </row>
        <row r="2970">
          <cell r="C2970" t="str">
            <v>Waterloo North Hydro Inc. Distribution Expenses - Operation 2018</v>
          </cell>
          <cell r="D2970" t="str">
            <v>Waterloo North Hydro Inc.</v>
          </cell>
          <cell r="E2970" t="str">
            <v>Distribution Expenses - Operation</v>
          </cell>
          <cell r="F2970">
            <v>5949887</v>
          </cell>
        </row>
        <row r="2971">
          <cell r="C2971" t="str">
            <v>Waterloo North Hydro Inc. Distribution Expenses – Maintenance 2018</v>
          </cell>
          <cell r="D2971" t="str">
            <v>Waterloo North Hydro Inc.</v>
          </cell>
          <cell r="E2971" t="str">
            <v>Distribution Expenses – Maintenance</v>
          </cell>
          <cell r="F2971">
            <v>1608420</v>
          </cell>
        </row>
        <row r="2972">
          <cell r="C2972" t="str">
            <v>Waterloo North Hydro Inc. Other Expenses 2018</v>
          </cell>
          <cell r="D2972" t="str">
            <v>Waterloo North Hydro Inc.</v>
          </cell>
          <cell r="E2972" t="str">
            <v>Other Expenses</v>
          </cell>
          <cell r="F2972">
            <v>0</v>
          </cell>
        </row>
        <row r="2973">
          <cell r="C2973" t="str">
            <v>Welland Hydro-Electric System Corp. Administrative and General Expenses 2018</v>
          </cell>
          <cell r="D2973" t="str">
            <v>Welland Hydro-Electric System Corp.</v>
          </cell>
          <cell r="E2973" t="str">
            <v>Administrative and General Expenses</v>
          </cell>
          <cell r="F2973">
            <v>1810928.27</v>
          </cell>
        </row>
        <row r="2974">
          <cell r="C2974" t="str">
            <v>Welland Hydro-Electric System Corp. Administrative and General Expenses - Leap 2018</v>
          </cell>
          <cell r="D2974" t="str">
            <v>Welland Hydro-Electric System Corp.</v>
          </cell>
          <cell r="E2974" t="str">
            <v>Administrative and General Expenses - Leap</v>
          </cell>
          <cell r="F2974">
            <v>12000</v>
          </cell>
        </row>
        <row r="2975">
          <cell r="C2975" t="str">
            <v>Welland Hydro-Electric System Corp. Billing and Collecting 2018</v>
          </cell>
          <cell r="D2975" t="str">
            <v>Welland Hydro-Electric System Corp.</v>
          </cell>
          <cell r="E2975" t="str">
            <v>Billing and Collecting</v>
          </cell>
          <cell r="F2975">
            <v>1428794.45</v>
          </cell>
        </row>
        <row r="2976">
          <cell r="C2976" t="str">
            <v>Welland Hydro-Electric System Corp. Community Relations 2018</v>
          </cell>
          <cell r="D2976" t="str">
            <v>Welland Hydro-Electric System Corp.</v>
          </cell>
          <cell r="E2976" t="str">
            <v>Community Relations</v>
          </cell>
          <cell r="F2976">
            <v>136007.32999999999</v>
          </cell>
        </row>
        <row r="2977">
          <cell r="C2977" t="str">
            <v>Welland Hydro-Electric System Corp. Distribution Expenses - Operation 2018</v>
          </cell>
          <cell r="D2977" t="str">
            <v>Welland Hydro-Electric System Corp.</v>
          </cell>
          <cell r="E2977" t="str">
            <v>Distribution Expenses - Operation</v>
          </cell>
          <cell r="F2977">
            <v>1492815.04</v>
          </cell>
        </row>
        <row r="2978">
          <cell r="C2978" t="str">
            <v>Welland Hydro-Electric System Corp. Distribution Expenses – Maintenance 2018</v>
          </cell>
          <cell r="D2978" t="str">
            <v>Welland Hydro-Electric System Corp.</v>
          </cell>
          <cell r="E2978" t="str">
            <v>Distribution Expenses – Maintenance</v>
          </cell>
          <cell r="F2978">
            <v>1885767.8</v>
          </cell>
        </row>
        <row r="2979">
          <cell r="C2979" t="str">
            <v>Welland Hydro-Electric System Corp. Other Expenses 2018</v>
          </cell>
          <cell r="D2979" t="str">
            <v>Welland Hydro-Electric System Corp.</v>
          </cell>
          <cell r="E2979" t="str">
            <v>Other Expenses</v>
          </cell>
          <cell r="F2979">
            <v>0</v>
          </cell>
        </row>
        <row r="2980">
          <cell r="C2980" t="str">
            <v>Wellington North Power Inc. Administrative and General Expenses 2018</v>
          </cell>
          <cell r="D2980" t="str">
            <v>Wellington North Power Inc.</v>
          </cell>
          <cell r="E2980" t="str">
            <v>Administrative and General Expenses</v>
          </cell>
          <cell r="F2980">
            <v>693701.09</v>
          </cell>
        </row>
        <row r="2981">
          <cell r="C2981" t="str">
            <v>Wellington North Power Inc. Administrative and General Expenses - Leap 2018</v>
          </cell>
          <cell r="D2981" t="str">
            <v>Wellington North Power Inc.</v>
          </cell>
          <cell r="E2981" t="str">
            <v>Administrative and General Expenses - Leap</v>
          </cell>
          <cell r="F2981">
            <v>3203.01</v>
          </cell>
        </row>
        <row r="2982">
          <cell r="C2982" t="str">
            <v>Wellington North Power Inc. Billing and Collecting 2018</v>
          </cell>
          <cell r="D2982" t="str">
            <v>Wellington North Power Inc.</v>
          </cell>
          <cell r="E2982" t="str">
            <v>Billing and Collecting</v>
          </cell>
          <cell r="F2982">
            <v>347236.82</v>
          </cell>
        </row>
        <row r="2983">
          <cell r="C2983" t="str">
            <v>Wellington North Power Inc. Community Relations 2018</v>
          </cell>
          <cell r="D2983" t="str">
            <v>Wellington North Power Inc.</v>
          </cell>
          <cell r="E2983" t="str">
            <v>Community Relations</v>
          </cell>
          <cell r="F2983">
            <v>6835.4</v>
          </cell>
        </row>
        <row r="2984">
          <cell r="C2984" t="str">
            <v>Wellington North Power Inc. Distribution Expenses - Operation 2018</v>
          </cell>
          <cell r="D2984" t="str">
            <v>Wellington North Power Inc.</v>
          </cell>
          <cell r="E2984" t="str">
            <v>Distribution Expenses - Operation</v>
          </cell>
          <cell r="F2984">
            <v>444042.86</v>
          </cell>
        </row>
        <row r="2985">
          <cell r="C2985" t="str">
            <v>Wellington North Power Inc. Distribution Expenses – Maintenance 2018</v>
          </cell>
          <cell r="D2985" t="str">
            <v>Wellington North Power Inc.</v>
          </cell>
          <cell r="E2985" t="str">
            <v>Distribution Expenses – Maintenance</v>
          </cell>
          <cell r="F2985">
            <v>222538.7</v>
          </cell>
        </row>
        <row r="2986">
          <cell r="C2986" t="str">
            <v>Wellington North Power Inc. Other Expenses 2018</v>
          </cell>
          <cell r="D2986" t="str">
            <v>Wellington North Power Inc.</v>
          </cell>
          <cell r="E2986" t="str">
            <v>Other Expenses</v>
          </cell>
          <cell r="F2986">
            <v>0</v>
          </cell>
        </row>
        <row r="2987">
          <cell r="C2987" t="str">
            <v>West Coast Huron Energy Inc. Administrative and General Expenses 2018</v>
          </cell>
          <cell r="D2987" t="str">
            <v>West Coast Huron Energy Inc.</v>
          </cell>
          <cell r="E2987" t="str">
            <v>Administrative and General Expenses</v>
          </cell>
          <cell r="F2987">
            <v>767223</v>
          </cell>
        </row>
        <row r="2988">
          <cell r="C2988" t="str">
            <v>West Coast Huron Energy Inc. Administrative and General Expenses - Leap 2018</v>
          </cell>
          <cell r="D2988" t="str">
            <v>West Coast Huron Energy Inc.</v>
          </cell>
          <cell r="E2988" t="str">
            <v>Administrative and General Expenses - Leap</v>
          </cell>
          <cell r="F2988">
            <v>2796</v>
          </cell>
        </row>
        <row r="2989">
          <cell r="C2989" t="str">
            <v>West Coast Huron Energy Inc. Billing and Collecting 2018</v>
          </cell>
          <cell r="D2989" t="str">
            <v>West Coast Huron Energy Inc.</v>
          </cell>
          <cell r="E2989" t="str">
            <v>Billing and Collecting</v>
          </cell>
          <cell r="F2989">
            <v>459937</v>
          </cell>
        </row>
        <row r="2990">
          <cell r="C2990" t="str">
            <v>West Coast Huron Energy Inc. Community Relations 2018</v>
          </cell>
          <cell r="D2990" t="str">
            <v>West Coast Huron Energy Inc.</v>
          </cell>
          <cell r="E2990" t="str">
            <v>Community Relations</v>
          </cell>
          <cell r="F2990">
            <v>239</v>
          </cell>
        </row>
        <row r="2991">
          <cell r="C2991" t="str">
            <v>West Coast Huron Energy Inc. Distribution Expenses - Operation 2018</v>
          </cell>
          <cell r="D2991" t="str">
            <v>West Coast Huron Energy Inc.</v>
          </cell>
          <cell r="E2991" t="str">
            <v>Distribution Expenses - Operation</v>
          </cell>
          <cell r="F2991">
            <v>121823</v>
          </cell>
        </row>
        <row r="2992">
          <cell r="C2992" t="str">
            <v>West Coast Huron Energy Inc. Distribution Expenses – Maintenance 2018</v>
          </cell>
          <cell r="D2992" t="str">
            <v>West Coast Huron Energy Inc.</v>
          </cell>
          <cell r="E2992" t="str">
            <v>Distribution Expenses – Maintenance</v>
          </cell>
          <cell r="F2992">
            <v>299474</v>
          </cell>
        </row>
        <row r="2993">
          <cell r="C2993" t="str">
            <v>West Coast Huron Energy Inc. Other Expenses 2018</v>
          </cell>
          <cell r="D2993" t="str">
            <v>West Coast Huron Energy Inc.</v>
          </cell>
          <cell r="E2993" t="str">
            <v>Other Expenses</v>
          </cell>
          <cell r="F2993">
            <v>0</v>
          </cell>
        </row>
        <row r="2994">
          <cell r="C2994" t="str">
            <v>Westario Power Inc. Administrative and General Expenses 2018</v>
          </cell>
          <cell r="D2994" t="str">
            <v>Westario Power Inc.</v>
          </cell>
          <cell r="E2994" t="str">
            <v>Administrative and General Expenses</v>
          </cell>
          <cell r="F2994">
            <v>2729694</v>
          </cell>
        </row>
        <row r="2995">
          <cell r="C2995" t="str">
            <v>Westario Power Inc. Administrative and General Expenses - Leap 2018</v>
          </cell>
          <cell r="D2995" t="str">
            <v>Westario Power Inc.</v>
          </cell>
          <cell r="E2995" t="str">
            <v>Administrative and General Expenses - Leap</v>
          </cell>
          <cell r="F2995">
            <v>25000</v>
          </cell>
        </row>
        <row r="2996">
          <cell r="C2996" t="str">
            <v>Westario Power Inc. Billing and Collecting 2018</v>
          </cell>
          <cell r="D2996" t="str">
            <v>Westario Power Inc.</v>
          </cell>
          <cell r="E2996" t="str">
            <v>Billing and Collecting</v>
          </cell>
          <cell r="F2996">
            <v>1103677</v>
          </cell>
        </row>
        <row r="2997">
          <cell r="C2997" t="str">
            <v>Westario Power Inc. Community Relations 2018</v>
          </cell>
          <cell r="D2997" t="str">
            <v>Westario Power Inc.</v>
          </cell>
          <cell r="E2997" t="str">
            <v>Community Relations</v>
          </cell>
          <cell r="F2997">
            <v>41233</v>
          </cell>
        </row>
        <row r="2998">
          <cell r="C2998" t="str">
            <v>Westario Power Inc. Distribution Expenses - Operation 2018</v>
          </cell>
          <cell r="D2998" t="str">
            <v>Westario Power Inc.</v>
          </cell>
          <cell r="E2998" t="str">
            <v>Distribution Expenses - Operation</v>
          </cell>
          <cell r="F2998">
            <v>380800</v>
          </cell>
        </row>
        <row r="2999">
          <cell r="C2999" t="str">
            <v>Westario Power Inc. Distribution Expenses – Maintenance 2018</v>
          </cell>
          <cell r="D2999" t="str">
            <v>Westario Power Inc.</v>
          </cell>
          <cell r="E2999" t="str">
            <v>Distribution Expenses – Maintenance</v>
          </cell>
          <cell r="F2999">
            <v>1918862</v>
          </cell>
        </row>
        <row r="3000">
          <cell r="C3000" t="str">
            <v>Westario Power Inc. Other Expenses 2018</v>
          </cell>
          <cell r="D3000" t="str">
            <v>Westario Power Inc.</v>
          </cell>
          <cell r="E3000" t="str">
            <v>Other Expenses</v>
          </cell>
          <cell r="F3000">
            <v>0</v>
          </cell>
        </row>
        <row r="3001">
          <cell r="C3001" t="str">
            <v>Whitby Hydro Electric Corporation Administrative and General Expenses 2018</v>
          </cell>
          <cell r="D3001" t="str">
            <v>Whitby Hydro Electric Corporation</v>
          </cell>
          <cell r="E3001" t="str">
            <v>Administrative and General Expenses</v>
          </cell>
          <cell r="F3001">
            <v>3742186.25</v>
          </cell>
        </row>
        <row r="3002">
          <cell r="C3002" t="str">
            <v>Whitby Hydro Electric Corporation Administrative and General Expenses - Leap 2018</v>
          </cell>
          <cell r="D3002" t="str">
            <v>Whitby Hydro Electric Corporation</v>
          </cell>
          <cell r="E3002" t="str">
            <v>Administrative and General Expenses - Leap</v>
          </cell>
          <cell r="F3002">
            <v>24237</v>
          </cell>
        </row>
        <row r="3003">
          <cell r="C3003" t="str">
            <v>Whitby Hydro Electric Corporation Billing and Collecting 2018</v>
          </cell>
          <cell r="D3003" t="str">
            <v>Whitby Hydro Electric Corporation</v>
          </cell>
          <cell r="E3003" t="str">
            <v>Billing and Collecting</v>
          </cell>
          <cell r="F3003">
            <v>2867075.59</v>
          </cell>
        </row>
        <row r="3004">
          <cell r="C3004" t="str">
            <v>Whitby Hydro Electric Corporation Community Relations 2018</v>
          </cell>
          <cell r="D3004" t="str">
            <v>Whitby Hydro Electric Corporation</v>
          </cell>
          <cell r="E3004" t="str">
            <v>Community Relations</v>
          </cell>
          <cell r="F3004">
            <v>106783.03999999999</v>
          </cell>
        </row>
        <row r="3005">
          <cell r="C3005" t="str">
            <v>Whitby Hydro Electric Corporation Distribution Expenses - Operation 2018</v>
          </cell>
          <cell r="D3005" t="str">
            <v>Whitby Hydro Electric Corporation</v>
          </cell>
          <cell r="E3005" t="str">
            <v>Distribution Expenses - Operation</v>
          </cell>
          <cell r="F3005">
            <v>3585861.92</v>
          </cell>
        </row>
        <row r="3006">
          <cell r="C3006" t="str">
            <v>Whitby Hydro Electric Corporation Distribution Expenses – Maintenance 2018</v>
          </cell>
          <cell r="D3006" t="str">
            <v>Whitby Hydro Electric Corporation</v>
          </cell>
          <cell r="E3006" t="str">
            <v>Distribution Expenses – Maintenance</v>
          </cell>
          <cell r="F3006">
            <v>1805771.42</v>
          </cell>
        </row>
        <row r="3007">
          <cell r="C3007" t="str">
            <v>Whitby Hydro Electric Corporation Other Expenses 2018</v>
          </cell>
          <cell r="D3007" t="str">
            <v>Whitby Hydro Electric Corporation</v>
          </cell>
          <cell r="E3007" t="str">
            <v>Other Expenses</v>
          </cell>
          <cell r="F3007">
            <v>0</v>
          </cell>
        </row>
        <row r="3008">
          <cell r="C3008" t="str">
            <v>Alectra Utilities Corporation Administrative and General Expenses 2019</v>
          </cell>
          <cell r="D3008" t="str">
            <v>Alectra Utilities Corporation</v>
          </cell>
          <cell r="E3008" t="str">
            <v>Administrative and General Expenses</v>
          </cell>
          <cell r="F3008">
            <v>101802100.69</v>
          </cell>
        </row>
        <row r="3009">
          <cell r="C3009" t="str">
            <v>Alectra Utilities Corporation Administrative and General Expenses - Leap 2019</v>
          </cell>
          <cell r="D3009" t="str">
            <v>Alectra Utilities Corporation</v>
          </cell>
          <cell r="E3009" t="str">
            <v>Administrative and General Expenses - Leap</v>
          </cell>
          <cell r="F3009">
            <v>558597.38</v>
          </cell>
        </row>
        <row r="3010">
          <cell r="C3010" t="str">
            <v>Alectra Utilities Corporation Billing and Collecting 2019</v>
          </cell>
          <cell r="D3010" t="str">
            <v>Alectra Utilities Corporation</v>
          </cell>
          <cell r="E3010" t="str">
            <v>Billing and Collecting</v>
          </cell>
          <cell r="F3010">
            <v>37645860.689999998</v>
          </cell>
        </row>
        <row r="3011">
          <cell r="C3011" t="str">
            <v>Alectra Utilities Corporation Community Relations 2019</v>
          </cell>
          <cell r="D3011" t="str">
            <v>Alectra Utilities Corporation</v>
          </cell>
          <cell r="E3011" t="str">
            <v>Community Relations</v>
          </cell>
          <cell r="F3011">
            <v>3069045.17</v>
          </cell>
        </row>
        <row r="3012">
          <cell r="C3012" t="str">
            <v>Alectra Utilities Corporation Distribution Expenses - Operation 2019</v>
          </cell>
          <cell r="D3012" t="str">
            <v>Alectra Utilities Corporation</v>
          </cell>
          <cell r="E3012" t="str">
            <v>Distribution Expenses - Operation</v>
          </cell>
          <cell r="F3012">
            <v>56030531.100000001</v>
          </cell>
        </row>
        <row r="3013">
          <cell r="C3013" t="str">
            <v>Alectra Utilities Corporation Distribution Expenses – Maintenance 2019</v>
          </cell>
          <cell r="D3013" t="str">
            <v>Alectra Utilities Corporation</v>
          </cell>
          <cell r="E3013" t="str">
            <v>Distribution Expenses – Maintenance</v>
          </cell>
          <cell r="F3013">
            <v>33232383.629999999</v>
          </cell>
        </row>
        <row r="3014">
          <cell r="C3014" t="str">
            <v>Alectra Utilities Corporation Other Expenses 2019</v>
          </cell>
          <cell r="D3014" t="str">
            <v>Alectra Utilities Corporation</v>
          </cell>
          <cell r="E3014" t="str">
            <v>Other Expenses</v>
          </cell>
          <cell r="F3014">
            <v>0</v>
          </cell>
        </row>
        <row r="3015">
          <cell r="C3015" t="str">
            <v>Algoma Power Inc. Administrative and General Expenses 2019</v>
          </cell>
          <cell r="D3015" t="str">
            <v>Algoma Power Inc.</v>
          </cell>
          <cell r="E3015" t="str">
            <v>Administrative and General Expenses</v>
          </cell>
          <cell r="F3015">
            <v>4333191.4400000004</v>
          </cell>
        </row>
        <row r="3016">
          <cell r="C3016" t="str">
            <v>Algoma Power Inc. Administrative and General Expenses - Leap 2019</v>
          </cell>
          <cell r="D3016" t="str">
            <v>Algoma Power Inc.</v>
          </cell>
          <cell r="E3016" t="str">
            <v>Administrative and General Expenses - Leap</v>
          </cell>
          <cell r="F3016">
            <v>27940</v>
          </cell>
        </row>
        <row r="3017">
          <cell r="C3017" t="str">
            <v>Algoma Power Inc. Billing and Collecting 2019</v>
          </cell>
          <cell r="D3017" t="str">
            <v>Algoma Power Inc.</v>
          </cell>
          <cell r="E3017" t="str">
            <v>Billing and Collecting</v>
          </cell>
          <cell r="F3017">
            <v>919932.88</v>
          </cell>
        </row>
        <row r="3018">
          <cell r="C3018" t="str">
            <v>Algoma Power Inc. Community Relations 2019</v>
          </cell>
          <cell r="D3018" t="str">
            <v>Algoma Power Inc.</v>
          </cell>
          <cell r="E3018" t="str">
            <v>Community Relations</v>
          </cell>
          <cell r="F3018">
            <v>141890.12</v>
          </cell>
        </row>
        <row r="3019">
          <cell r="C3019" t="str">
            <v>Algoma Power Inc. Distribution Expenses - Operation 2019</v>
          </cell>
          <cell r="D3019" t="str">
            <v>Algoma Power Inc.</v>
          </cell>
          <cell r="E3019" t="str">
            <v>Distribution Expenses - Operation</v>
          </cell>
          <cell r="F3019">
            <v>1566231.78</v>
          </cell>
        </row>
        <row r="3020">
          <cell r="C3020" t="str">
            <v>Algoma Power Inc. Distribution Expenses – Maintenance 2019</v>
          </cell>
          <cell r="D3020" t="str">
            <v>Algoma Power Inc.</v>
          </cell>
          <cell r="E3020" t="str">
            <v>Distribution Expenses – Maintenance</v>
          </cell>
          <cell r="F3020">
            <v>5145408.12</v>
          </cell>
        </row>
        <row r="3021">
          <cell r="C3021" t="str">
            <v>Algoma Power Inc. Other Expenses 2019</v>
          </cell>
          <cell r="D3021" t="str">
            <v>Algoma Power Inc.</v>
          </cell>
          <cell r="E3021" t="str">
            <v>Other Expenses</v>
          </cell>
          <cell r="F3021">
            <v>0</v>
          </cell>
        </row>
        <row r="3022">
          <cell r="C3022" t="str">
            <v>Atikokan Hydro Inc. Administrative and General Expenses 2019</v>
          </cell>
          <cell r="D3022" t="str">
            <v>Atikokan Hydro Inc.</v>
          </cell>
          <cell r="E3022" t="str">
            <v>Administrative and General Expenses</v>
          </cell>
          <cell r="F3022">
            <v>408260.87</v>
          </cell>
        </row>
        <row r="3023">
          <cell r="C3023" t="str">
            <v>Atikokan Hydro Inc. Administrative and General Expenses - Leap 2019</v>
          </cell>
          <cell r="D3023" t="str">
            <v>Atikokan Hydro Inc.</v>
          </cell>
          <cell r="E3023" t="str">
            <v>Administrative and General Expenses - Leap</v>
          </cell>
          <cell r="F3023">
            <v>0</v>
          </cell>
        </row>
        <row r="3024">
          <cell r="C3024" t="str">
            <v>Atikokan Hydro Inc. Billing and Collecting 2019</v>
          </cell>
          <cell r="D3024" t="str">
            <v>Atikokan Hydro Inc.</v>
          </cell>
          <cell r="E3024" t="str">
            <v>Billing and Collecting</v>
          </cell>
          <cell r="F3024">
            <v>177400.67</v>
          </cell>
        </row>
        <row r="3025">
          <cell r="C3025" t="str">
            <v>Atikokan Hydro Inc. Community Relations 2019</v>
          </cell>
          <cell r="D3025" t="str">
            <v>Atikokan Hydro Inc.</v>
          </cell>
          <cell r="E3025" t="str">
            <v>Community Relations</v>
          </cell>
          <cell r="F3025">
            <v>0</v>
          </cell>
        </row>
        <row r="3026">
          <cell r="C3026" t="str">
            <v>Atikokan Hydro Inc. Distribution Expenses - Operation 2019</v>
          </cell>
          <cell r="D3026" t="str">
            <v>Atikokan Hydro Inc.</v>
          </cell>
          <cell r="E3026" t="str">
            <v>Distribution Expenses - Operation</v>
          </cell>
          <cell r="F3026">
            <v>419737.22</v>
          </cell>
        </row>
        <row r="3027">
          <cell r="C3027" t="str">
            <v>Atikokan Hydro Inc. Distribution Expenses – Maintenance 2019</v>
          </cell>
          <cell r="D3027" t="str">
            <v>Atikokan Hydro Inc.</v>
          </cell>
          <cell r="E3027" t="str">
            <v>Distribution Expenses – Maintenance</v>
          </cell>
          <cell r="F3027">
            <v>86747.4</v>
          </cell>
        </row>
        <row r="3028">
          <cell r="C3028" t="str">
            <v>Atikokan Hydro Inc. Other Expenses 2019</v>
          </cell>
          <cell r="D3028" t="str">
            <v>Atikokan Hydro Inc.</v>
          </cell>
          <cell r="E3028" t="str">
            <v>Other Expenses</v>
          </cell>
          <cell r="F3028">
            <v>0</v>
          </cell>
        </row>
        <row r="3029">
          <cell r="C3029" t="str">
            <v>Bluewater Power Distribution Corporation Administrative and General Expenses 2019</v>
          </cell>
          <cell r="D3029" t="str">
            <v>Bluewater Power Distribution Corporation</v>
          </cell>
          <cell r="E3029" t="str">
            <v>Administrative and General Expenses</v>
          </cell>
          <cell r="F3029">
            <v>6925571</v>
          </cell>
        </row>
        <row r="3030">
          <cell r="C3030" t="str">
            <v>Bluewater Power Distribution Corporation Administrative and General Expenses - Leap 2019</v>
          </cell>
          <cell r="D3030" t="str">
            <v>Bluewater Power Distribution Corporation</v>
          </cell>
          <cell r="E3030" t="str">
            <v>Administrative and General Expenses - Leap</v>
          </cell>
          <cell r="F3030">
            <v>24848</v>
          </cell>
        </row>
        <row r="3031">
          <cell r="C3031" t="str">
            <v>Bluewater Power Distribution Corporation Billing and Collecting 2019</v>
          </cell>
          <cell r="D3031" t="str">
            <v>Bluewater Power Distribution Corporation</v>
          </cell>
          <cell r="E3031" t="str">
            <v>Billing and Collecting</v>
          </cell>
          <cell r="F3031">
            <v>1858242</v>
          </cell>
        </row>
        <row r="3032">
          <cell r="C3032" t="str">
            <v>Bluewater Power Distribution Corporation Community Relations 2019</v>
          </cell>
          <cell r="D3032" t="str">
            <v>Bluewater Power Distribution Corporation</v>
          </cell>
          <cell r="E3032" t="str">
            <v>Community Relations</v>
          </cell>
          <cell r="F3032">
            <v>456175</v>
          </cell>
        </row>
        <row r="3033">
          <cell r="C3033" t="str">
            <v>Bluewater Power Distribution Corporation Distribution Expenses - Operation 2019</v>
          </cell>
          <cell r="D3033" t="str">
            <v>Bluewater Power Distribution Corporation</v>
          </cell>
          <cell r="E3033" t="str">
            <v>Distribution Expenses - Operation</v>
          </cell>
          <cell r="F3033">
            <v>4145463</v>
          </cell>
        </row>
        <row r="3034">
          <cell r="C3034" t="str">
            <v>Bluewater Power Distribution Corporation Distribution Expenses – Maintenance 2019</v>
          </cell>
          <cell r="D3034" t="str">
            <v>Bluewater Power Distribution Corporation</v>
          </cell>
          <cell r="E3034" t="str">
            <v>Distribution Expenses – Maintenance</v>
          </cell>
          <cell r="F3034">
            <v>475522</v>
          </cell>
        </row>
        <row r="3035">
          <cell r="C3035" t="str">
            <v>Bluewater Power Distribution Corporation Other Expenses 2019</v>
          </cell>
          <cell r="D3035" t="str">
            <v>Bluewater Power Distribution Corporation</v>
          </cell>
          <cell r="E3035" t="str">
            <v>Other Expenses</v>
          </cell>
          <cell r="F3035">
            <v>0</v>
          </cell>
        </row>
        <row r="3036">
          <cell r="C3036" t="str">
            <v>Brantford Power Inc. Administrative and General Expenses 2019</v>
          </cell>
          <cell r="D3036" t="str">
            <v>Brantford Power Inc.</v>
          </cell>
          <cell r="E3036" t="str">
            <v>Administrative and General Expenses</v>
          </cell>
          <cell r="F3036">
            <v>3947572.94</v>
          </cell>
        </row>
        <row r="3037">
          <cell r="C3037" t="str">
            <v>Brantford Power Inc. Administrative and General Expenses - Leap 2019</v>
          </cell>
          <cell r="D3037" t="str">
            <v>Brantford Power Inc.</v>
          </cell>
          <cell r="E3037" t="str">
            <v>Administrative and General Expenses - Leap</v>
          </cell>
          <cell r="F3037">
            <v>25000</v>
          </cell>
        </row>
        <row r="3038">
          <cell r="C3038" t="str">
            <v>Brantford Power Inc. Billing and Collecting 2019</v>
          </cell>
          <cell r="D3038" t="str">
            <v>Brantford Power Inc.</v>
          </cell>
          <cell r="E3038" t="str">
            <v>Billing and Collecting</v>
          </cell>
          <cell r="F3038">
            <v>3496345.66</v>
          </cell>
        </row>
        <row r="3039">
          <cell r="C3039" t="str">
            <v>Brantford Power Inc. Community Relations 2019</v>
          </cell>
          <cell r="D3039" t="str">
            <v>Brantford Power Inc.</v>
          </cell>
          <cell r="E3039" t="str">
            <v>Community Relations</v>
          </cell>
          <cell r="F3039">
            <v>82527.31</v>
          </cell>
        </row>
        <row r="3040">
          <cell r="C3040" t="str">
            <v>Brantford Power Inc. Distribution Expenses - Operation 2019</v>
          </cell>
          <cell r="D3040" t="str">
            <v>Brantford Power Inc.</v>
          </cell>
          <cell r="E3040" t="str">
            <v>Distribution Expenses - Operation</v>
          </cell>
          <cell r="F3040">
            <v>1425143.6</v>
          </cell>
        </row>
        <row r="3041">
          <cell r="C3041" t="str">
            <v>Brantford Power Inc. Distribution Expenses – Maintenance 2019</v>
          </cell>
          <cell r="D3041" t="str">
            <v>Brantford Power Inc.</v>
          </cell>
          <cell r="E3041" t="str">
            <v>Distribution Expenses – Maintenance</v>
          </cell>
          <cell r="F3041">
            <v>1813764.95</v>
          </cell>
        </row>
        <row r="3042">
          <cell r="C3042" t="str">
            <v>Brantford Power Inc. Other Expenses 2019</v>
          </cell>
          <cell r="D3042" t="str">
            <v>Brantford Power Inc.</v>
          </cell>
          <cell r="E3042" t="str">
            <v>Other Expenses</v>
          </cell>
          <cell r="F3042">
            <v>0</v>
          </cell>
        </row>
        <row r="3043">
          <cell r="C3043" t="str">
            <v>Burlington Hydro Inc. Administrative and General Expenses 2019</v>
          </cell>
          <cell r="D3043" t="str">
            <v>Burlington Hydro Inc.</v>
          </cell>
          <cell r="E3043" t="str">
            <v>Administrative and General Expenses</v>
          </cell>
          <cell r="F3043">
            <v>6702012.0999999996</v>
          </cell>
        </row>
        <row r="3044">
          <cell r="C3044" t="str">
            <v>Burlington Hydro Inc. Administrative and General Expenses - Leap 2019</v>
          </cell>
          <cell r="D3044" t="str">
            <v>Burlington Hydro Inc.</v>
          </cell>
          <cell r="E3044" t="str">
            <v>Administrative and General Expenses - Leap</v>
          </cell>
          <cell r="F3044">
            <v>34603</v>
          </cell>
        </row>
        <row r="3045">
          <cell r="C3045" t="str">
            <v>Burlington Hydro Inc. Billing and Collecting 2019</v>
          </cell>
          <cell r="D3045" t="str">
            <v>Burlington Hydro Inc.</v>
          </cell>
          <cell r="E3045" t="str">
            <v>Billing and Collecting</v>
          </cell>
          <cell r="F3045">
            <v>2648911.1</v>
          </cell>
        </row>
        <row r="3046">
          <cell r="C3046" t="str">
            <v>Burlington Hydro Inc. Community Relations 2019</v>
          </cell>
          <cell r="D3046" t="str">
            <v>Burlington Hydro Inc.</v>
          </cell>
          <cell r="E3046" t="str">
            <v>Community Relations</v>
          </cell>
          <cell r="F3046">
            <v>25391.96</v>
          </cell>
        </row>
        <row r="3047">
          <cell r="C3047" t="str">
            <v>Burlington Hydro Inc. Distribution Expenses - Operation 2019</v>
          </cell>
          <cell r="D3047" t="str">
            <v>Burlington Hydro Inc.</v>
          </cell>
          <cell r="E3047" t="str">
            <v>Distribution Expenses - Operation</v>
          </cell>
          <cell r="F3047">
            <v>4000060.76</v>
          </cell>
        </row>
        <row r="3048">
          <cell r="C3048" t="str">
            <v>Burlington Hydro Inc. Distribution Expenses – Maintenance 2019</v>
          </cell>
          <cell r="D3048" t="str">
            <v>Burlington Hydro Inc.</v>
          </cell>
          <cell r="E3048" t="str">
            <v>Distribution Expenses – Maintenance</v>
          </cell>
          <cell r="F3048">
            <v>5395369.4699999997</v>
          </cell>
        </row>
        <row r="3049">
          <cell r="C3049" t="str">
            <v>Burlington Hydro Inc. Other Expenses 2019</v>
          </cell>
          <cell r="D3049" t="str">
            <v>Burlington Hydro Inc.</v>
          </cell>
          <cell r="E3049" t="str">
            <v>Other Expenses</v>
          </cell>
          <cell r="F3049">
            <v>0</v>
          </cell>
        </row>
        <row r="3050">
          <cell r="C3050" t="str">
            <v>Canadian Niagara Power Inc. Administrative and General Expenses 2019</v>
          </cell>
          <cell r="D3050" t="str">
            <v>Canadian Niagara Power Inc.</v>
          </cell>
          <cell r="E3050" t="str">
            <v>Administrative and General Expenses</v>
          </cell>
          <cell r="F3050">
            <v>4672720.4000000004</v>
          </cell>
        </row>
        <row r="3051">
          <cell r="C3051" t="str">
            <v>Canadian Niagara Power Inc. Administrative and General Expenses - Leap 2019</v>
          </cell>
          <cell r="D3051" t="str">
            <v>Canadian Niagara Power Inc.</v>
          </cell>
          <cell r="E3051" t="str">
            <v>Administrative and General Expenses - Leap</v>
          </cell>
          <cell r="F3051">
            <v>26435</v>
          </cell>
        </row>
        <row r="3052">
          <cell r="C3052" t="str">
            <v>Canadian Niagara Power Inc. Billing and Collecting 2019</v>
          </cell>
          <cell r="D3052" t="str">
            <v>Canadian Niagara Power Inc.</v>
          </cell>
          <cell r="E3052" t="str">
            <v>Billing and Collecting</v>
          </cell>
          <cell r="F3052">
            <v>1861959.29</v>
          </cell>
        </row>
        <row r="3053">
          <cell r="C3053" t="str">
            <v>Canadian Niagara Power Inc. Community Relations 2019</v>
          </cell>
          <cell r="D3053" t="str">
            <v>Canadian Niagara Power Inc.</v>
          </cell>
          <cell r="E3053" t="str">
            <v>Community Relations</v>
          </cell>
          <cell r="F3053">
            <v>34951.07</v>
          </cell>
        </row>
        <row r="3054">
          <cell r="C3054" t="str">
            <v>Canadian Niagara Power Inc. Distribution Expenses - Operation 2019</v>
          </cell>
          <cell r="D3054" t="str">
            <v>Canadian Niagara Power Inc.</v>
          </cell>
          <cell r="E3054" t="str">
            <v>Distribution Expenses - Operation</v>
          </cell>
          <cell r="F3054">
            <v>1811215.07</v>
          </cell>
        </row>
        <row r="3055">
          <cell r="C3055" t="str">
            <v>Canadian Niagara Power Inc. Distribution Expenses – Maintenance 2019</v>
          </cell>
          <cell r="D3055" t="str">
            <v>Canadian Niagara Power Inc.</v>
          </cell>
          <cell r="E3055" t="str">
            <v>Distribution Expenses – Maintenance</v>
          </cell>
          <cell r="F3055">
            <v>2155319.6</v>
          </cell>
        </row>
        <row r="3056">
          <cell r="C3056" t="str">
            <v>Canadian Niagara Power Inc. Other Expenses 2019</v>
          </cell>
          <cell r="D3056" t="str">
            <v>Canadian Niagara Power Inc.</v>
          </cell>
          <cell r="E3056" t="str">
            <v>Other Expenses</v>
          </cell>
          <cell r="F3056">
            <v>0</v>
          </cell>
        </row>
        <row r="3057">
          <cell r="C3057" t="str">
            <v>Centre Wellington Hydro Ltd. Administrative and General Expenses 2019</v>
          </cell>
          <cell r="D3057" t="str">
            <v>Centre Wellington Hydro Ltd.</v>
          </cell>
          <cell r="E3057" t="str">
            <v>Administrative and General Expenses</v>
          </cell>
          <cell r="F3057">
            <v>1104247.8999999999</v>
          </cell>
        </row>
        <row r="3058">
          <cell r="C3058" t="str">
            <v>Centre Wellington Hydro Ltd. Administrative and General Expenses - Leap 2019</v>
          </cell>
          <cell r="D3058" t="str">
            <v>Centre Wellington Hydro Ltd.</v>
          </cell>
          <cell r="E3058" t="str">
            <v>Administrative and General Expenses - Leap</v>
          </cell>
          <cell r="F3058">
            <v>4750</v>
          </cell>
        </row>
        <row r="3059">
          <cell r="C3059" t="str">
            <v>Centre Wellington Hydro Ltd. Billing and Collecting 2019</v>
          </cell>
          <cell r="D3059" t="str">
            <v>Centre Wellington Hydro Ltd.</v>
          </cell>
          <cell r="E3059" t="str">
            <v>Billing and Collecting</v>
          </cell>
          <cell r="F3059">
            <v>508579.03</v>
          </cell>
        </row>
        <row r="3060">
          <cell r="C3060" t="str">
            <v>Centre Wellington Hydro Ltd. Community Relations 2019</v>
          </cell>
          <cell r="D3060" t="str">
            <v>Centre Wellington Hydro Ltd.</v>
          </cell>
          <cell r="E3060" t="str">
            <v>Community Relations</v>
          </cell>
          <cell r="F3060">
            <v>35161.279999999999</v>
          </cell>
        </row>
        <row r="3061">
          <cell r="C3061" t="str">
            <v>Centre Wellington Hydro Ltd. Distribution Expenses - Operation 2019</v>
          </cell>
          <cell r="D3061" t="str">
            <v>Centre Wellington Hydro Ltd.</v>
          </cell>
          <cell r="E3061" t="str">
            <v>Distribution Expenses - Operation</v>
          </cell>
          <cell r="F3061">
            <v>353175.75</v>
          </cell>
        </row>
        <row r="3062">
          <cell r="C3062" t="str">
            <v>Centre Wellington Hydro Ltd. Distribution Expenses – Maintenance 2019</v>
          </cell>
          <cell r="D3062" t="str">
            <v>Centre Wellington Hydro Ltd.</v>
          </cell>
          <cell r="E3062" t="str">
            <v>Distribution Expenses – Maintenance</v>
          </cell>
          <cell r="F3062">
            <v>418665.27</v>
          </cell>
        </row>
        <row r="3063">
          <cell r="C3063" t="str">
            <v>Centre Wellington Hydro Ltd. Other Expenses 2019</v>
          </cell>
          <cell r="D3063" t="str">
            <v>Centre Wellington Hydro Ltd.</v>
          </cell>
          <cell r="E3063" t="str">
            <v>Other Expenses</v>
          </cell>
          <cell r="F3063">
            <v>0</v>
          </cell>
        </row>
        <row r="3064">
          <cell r="C3064" t="str">
            <v>Chapleau Public Utilities Corporation Administrative and General Expenses 2019</v>
          </cell>
          <cell r="D3064" t="str">
            <v>Chapleau Public Utilities Corporation</v>
          </cell>
          <cell r="E3064" t="str">
            <v>Administrative and General Expenses</v>
          </cell>
          <cell r="F3064">
            <v>461866.1</v>
          </cell>
        </row>
        <row r="3065">
          <cell r="C3065" t="str">
            <v>Chapleau Public Utilities Corporation Administrative and General Expenses - Leap 2019</v>
          </cell>
          <cell r="D3065" t="str">
            <v>Chapleau Public Utilities Corporation</v>
          </cell>
          <cell r="E3065" t="str">
            <v>Administrative and General Expenses - Leap</v>
          </cell>
          <cell r="F3065">
            <v>2000</v>
          </cell>
        </row>
        <row r="3066">
          <cell r="C3066" t="str">
            <v>Chapleau Public Utilities Corporation Billing and Collecting 2019</v>
          </cell>
          <cell r="D3066" t="str">
            <v>Chapleau Public Utilities Corporation</v>
          </cell>
          <cell r="E3066" t="str">
            <v>Billing and Collecting</v>
          </cell>
          <cell r="F3066">
            <v>138091.46</v>
          </cell>
        </row>
        <row r="3067">
          <cell r="C3067" t="str">
            <v>Chapleau Public Utilities Corporation Community Relations 2019</v>
          </cell>
          <cell r="D3067" t="str">
            <v>Chapleau Public Utilities Corporation</v>
          </cell>
          <cell r="E3067" t="str">
            <v>Community Relations</v>
          </cell>
          <cell r="F3067">
            <v>0</v>
          </cell>
        </row>
        <row r="3068">
          <cell r="C3068" t="str">
            <v>Chapleau Public Utilities Corporation Distribution Expenses - Operation 2019</v>
          </cell>
          <cell r="D3068" t="str">
            <v>Chapleau Public Utilities Corporation</v>
          </cell>
          <cell r="E3068" t="str">
            <v>Distribution Expenses - Operation</v>
          </cell>
          <cell r="F3068">
            <v>169495.43</v>
          </cell>
        </row>
        <row r="3069">
          <cell r="C3069" t="str">
            <v>Chapleau Public Utilities Corporation Distribution Expenses – Maintenance 2019</v>
          </cell>
          <cell r="D3069" t="str">
            <v>Chapleau Public Utilities Corporation</v>
          </cell>
          <cell r="E3069" t="str">
            <v>Distribution Expenses – Maintenance</v>
          </cell>
          <cell r="F3069">
            <v>306.57</v>
          </cell>
        </row>
        <row r="3070">
          <cell r="C3070" t="str">
            <v>Chapleau Public Utilities Corporation Other Expenses 2019</v>
          </cell>
          <cell r="D3070" t="str">
            <v>Chapleau Public Utilities Corporation</v>
          </cell>
          <cell r="E3070" t="str">
            <v>Other Expenses</v>
          </cell>
          <cell r="F3070">
            <v>0</v>
          </cell>
        </row>
        <row r="3071">
          <cell r="C3071" t="str">
            <v>Cooperative Hydro Embrun Inc. Administrative and General Expenses 2019</v>
          </cell>
          <cell r="D3071" t="str">
            <v>Cooperative Hydro Embrun Inc.</v>
          </cell>
          <cell r="E3071" t="str">
            <v>Administrative and General Expenses</v>
          </cell>
          <cell r="F3071">
            <v>395635.95</v>
          </cell>
        </row>
        <row r="3072">
          <cell r="C3072" t="str">
            <v>Cooperative Hydro Embrun Inc. Administrative and General Expenses - Leap 2019</v>
          </cell>
          <cell r="D3072" t="str">
            <v>Cooperative Hydro Embrun Inc.</v>
          </cell>
          <cell r="E3072" t="str">
            <v>Administrative and General Expenses - Leap</v>
          </cell>
          <cell r="F3072">
            <v>2000</v>
          </cell>
        </row>
        <row r="3073">
          <cell r="C3073" t="str">
            <v>Cooperative Hydro Embrun Inc. Billing and Collecting 2019</v>
          </cell>
          <cell r="D3073" t="str">
            <v>Cooperative Hydro Embrun Inc.</v>
          </cell>
          <cell r="E3073" t="str">
            <v>Billing and Collecting</v>
          </cell>
          <cell r="F3073">
            <v>199707.61</v>
          </cell>
        </row>
        <row r="3074">
          <cell r="C3074" t="str">
            <v>Cooperative Hydro Embrun Inc. Community Relations 2019</v>
          </cell>
          <cell r="D3074" t="str">
            <v>Cooperative Hydro Embrun Inc.</v>
          </cell>
          <cell r="E3074" t="str">
            <v>Community Relations</v>
          </cell>
          <cell r="F3074">
            <v>2749.67</v>
          </cell>
        </row>
        <row r="3075">
          <cell r="C3075" t="str">
            <v>Cooperative Hydro Embrun Inc. Distribution Expenses - Operation 2019</v>
          </cell>
          <cell r="D3075" t="str">
            <v>Cooperative Hydro Embrun Inc.</v>
          </cell>
          <cell r="E3075" t="str">
            <v>Distribution Expenses - Operation</v>
          </cell>
          <cell r="F3075">
            <v>38102.769999999997</v>
          </cell>
        </row>
        <row r="3076">
          <cell r="C3076" t="str">
            <v>Cooperative Hydro Embrun Inc. Distribution Expenses – Maintenance 2019</v>
          </cell>
          <cell r="D3076" t="str">
            <v>Cooperative Hydro Embrun Inc.</v>
          </cell>
          <cell r="E3076" t="str">
            <v>Distribution Expenses – Maintenance</v>
          </cell>
          <cell r="F3076">
            <v>51679.42</v>
          </cell>
        </row>
        <row r="3077">
          <cell r="C3077" t="str">
            <v>Cooperative Hydro Embrun Inc. Other Expenses 2019</v>
          </cell>
          <cell r="D3077" t="str">
            <v>Cooperative Hydro Embrun Inc.</v>
          </cell>
          <cell r="E3077" t="str">
            <v>Other Expenses</v>
          </cell>
          <cell r="F3077">
            <v>0</v>
          </cell>
        </row>
        <row r="3078">
          <cell r="C3078" t="str">
            <v>E.L.K. Energy Inc. Administrative and General Expenses 2019</v>
          </cell>
          <cell r="D3078" t="str">
            <v>E.L.K. Energy Inc.</v>
          </cell>
          <cell r="E3078" t="str">
            <v>Administrative and General Expenses</v>
          </cell>
          <cell r="F3078">
            <v>937335.53</v>
          </cell>
        </row>
        <row r="3079">
          <cell r="C3079" t="str">
            <v>E.L.K. Energy Inc. Administrative and General Expenses - Leap 2019</v>
          </cell>
          <cell r="D3079" t="str">
            <v>E.L.K. Energy Inc.</v>
          </cell>
          <cell r="E3079" t="str">
            <v>Administrative and General Expenses - Leap</v>
          </cell>
          <cell r="F3079">
            <v>5179.26</v>
          </cell>
        </row>
        <row r="3080">
          <cell r="C3080" t="str">
            <v>E.L.K. Energy Inc. Billing and Collecting 2019</v>
          </cell>
          <cell r="D3080" t="str">
            <v>E.L.K. Energy Inc.</v>
          </cell>
          <cell r="E3080" t="str">
            <v>Billing and Collecting</v>
          </cell>
          <cell r="F3080">
            <v>719649.17</v>
          </cell>
        </row>
        <row r="3081">
          <cell r="C3081" t="str">
            <v>E.L.K. Energy Inc. Community Relations 2019</v>
          </cell>
          <cell r="D3081" t="str">
            <v>E.L.K. Energy Inc.</v>
          </cell>
          <cell r="E3081" t="str">
            <v>Community Relations</v>
          </cell>
          <cell r="F3081">
            <v>20966.53</v>
          </cell>
        </row>
        <row r="3082">
          <cell r="C3082" t="str">
            <v>E.L.K. Energy Inc. Distribution Expenses - Operation 2019</v>
          </cell>
          <cell r="D3082" t="str">
            <v>E.L.K. Energy Inc.</v>
          </cell>
          <cell r="E3082" t="str">
            <v>Distribution Expenses - Operation</v>
          </cell>
          <cell r="F3082">
            <v>273237.55</v>
          </cell>
        </row>
        <row r="3083">
          <cell r="C3083" t="str">
            <v>E.L.K. Energy Inc. Distribution Expenses – Maintenance 2019</v>
          </cell>
          <cell r="D3083" t="str">
            <v>E.L.K. Energy Inc.</v>
          </cell>
          <cell r="E3083" t="str">
            <v>Distribution Expenses – Maintenance</v>
          </cell>
          <cell r="F3083">
            <v>696284.37</v>
          </cell>
        </row>
        <row r="3084">
          <cell r="C3084" t="str">
            <v>E.L.K. Energy Inc. Other Expenses 2019</v>
          </cell>
          <cell r="D3084" t="str">
            <v>E.L.K. Energy Inc.</v>
          </cell>
          <cell r="E3084" t="str">
            <v>Other Expenses</v>
          </cell>
          <cell r="F3084">
            <v>0</v>
          </cell>
        </row>
        <row r="3085">
          <cell r="C3085" t="str">
            <v>ENWIN Utilities Ltd. Administrative and General Expenses 2019</v>
          </cell>
          <cell r="D3085" t="str">
            <v>ENWIN Utilities Ltd.</v>
          </cell>
          <cell r="E3085" t="str">
            <v>Administrative and General Expenses</v>
          </cell>
          <cell r="F3085">
            <v>14115919.48</v>
          </cell>
        </row>
        <row r="3086">
          <cell r="C3086" t="str">
            <v>ENWIN Utilities Ltd. Administrative and General Expenses - Leap 2019</v>
          </cell>
          <cell r="D3086" t="str">
            <v>ENWIN Utilities Ltd.</v>
          </cell>
          <cell r="E3086" t="str">
            <v>Administrative and General Expenses - Leap</v>
          </cell>
          <cell r="F3086">
            <v>56760</v>
          </cell>
        </row>
        <row r="3087">
          <cell r="C3087" t="str">
            <v>ENWIN Utilities Ltd. Billing and Collecting 2019</v>
          </cell>
          <cell r="D3087" t="str">
            <v>ENWIN Utilities Ltd.</v>
          </cell>
          <cell r="E3087" t="str">
            <v>Billing and Collecting</v>
          </cell>
          <cell r="F3087">
            <v>2625276.89</v>
          </cell>
        </row>
        <row r="3088">
          <cell r="C3088" t="str">
            <v>ENWIN Utilities Ltd. Community Relations 2019</v>
          </cell>
          <cell r="D3088" t="str">
            <v>ENWIN Utilities Ltd.</v>
          </cell>
          <cell r="E3088" t="str">
            <v>Community Relations</v>
          </cell>
          <cell r="F3088">
            <v>147722.56</v>
          </cell>
        </row>
        <row r="3089">
          <cell r="C3089" t="str">
            <v>ENWIN Utilities Ltd. Distribution Expenses - Operation 2019</v>
          </cell>
          <cell r="D3089" t="str">
            <v>ENWIN Utilities Ltd.</v>
          </cell>
          <cell r="E3089" t="str">
            <v>Distribution Expenses - Operation</v>
          </cell>
          <cell r="F3089">
            <v>7099903.1699999999</v>
          </cell>
        </row>
        <row r="3090">
          <cell r="C3090" t="str">
            <v>ENWIN Utilities Ltd. Distribution Expenses – Maintenance 2019</v>
          </cell>
          <cell r="D3090" t="str">
            <v>ENWIN Utilities Ltd.</v>
          </cell>
          <cell r="E3090" t="str">
            <v>Distribution Expenses – Maintenance</v>
          </cell>
          <cell r="F3090">
            <v>2586197.23</v>
          </cell>
        </row>
        <row r="3091">
          <cell r="C3091" t="str">
            <v>ENWIN Utilities Ltd. Other Expenses 2019</v>
          </cell>
          <cell r="D3091" t="str">
            <v>ENWIN Utilities Ltd.</v>
          </cell>
          <cell r="E3091" t="str">
            <v>Other Expenses</v>
          </cell>
          <cell r="F3091">
            <v>0</v>
          </cell>
        </row>
        <row r="3092">
          <cell r="C3092" t="str">
            <v>EPCOR Electricity Distribution Ontario Inc. Administrative and General Expenses 2019</v>
          </cell>
          <cell r="D3092" t="str">
            <v>EPCOR Electricity Distribution Ontario Inc.</v>
          </cell>
          <cell r="E3092" t="str">
            <v>Administrative and General Expenses</v>
          </cell>
          <cell r="F3092">
            <v>1363484.75</v>
          </cell>
        </row>
        <row r="3093">
          <cell r="C3093" t="str">
            <v>EPCOR Electricity Distribution Ontario Inc. Administrative and General Expenses - Leap 2019</v>
          </cell>
          <cell r="D3093" t="str">
            <v>EPCOR Electricity Distribution Ontario Inc.</v>
          </cell>
          <cell r="E3093" t="str">
            <v>Administrative and General Expenses - Leap</v>
          </cell>
          <cell r="F3093">
            <v>8222.26</v>
          </cell>
        </row>
        <row r="3094">
          <cell r="C3094" t="str">
            <v>EPCOR Electricity Distribution Ontario Inc. Billing and Collecting 2019</v>
          </cell>
          <cell r="D3094" t="str">
            <v>EPCOR Electricity Distribution Ontario Inc.</v>
          </cell>
          <cell r="E3094" t="str">
            <v>Billing and Collecting</v>
          </cell>
          <cell r="F3094">
            <v>949464.02</v>
          </cell>
        </row>
        <row r="3095">
          <cell r="C3095" t="str">
            <v>EPCOR Electricity Distribution Ontario Inc. Community Relations 2019</v>
          </cell>
          <cell r="D3095" t="str">
            <v>EPCOR Electricity Distribution Ontario Inc.</v>
          </cell>
          <cell r="E3095" t="str">
            <v>Community Relations</v>
          </cell>
          <cell r="F3095">
            <v>227791.18</v>
          </cell>
        </row>
        <row r="3096">
          <cell r="C3096" t="str">
            <v>EPCOR Electricity Distribution Ontario Inc. Distribution Expenses - Operation 2019</v>
          </cell>
          <cell r="D3096" t="str">
            <v>EPCOR Electricity Distribution Ontario Inc.</v>
          </cell>
          <cell r="E3096" t="str">
            <v>Distribution Expenses - Operation</v>
          </cell>
          <cell r="F3096">
            <v>885793.99</v>
          </cell>
        </row>
        <row r="3097">
          <cell r="C3097" t="str">
            <v>EPCOR Electricity Distribution Ontario Inc. Distribution Expenses – Maintenance 2019</v>
          </cell>
          <cell r="D3097" t="str">
            <v>EPCOR Electricity Distribution Ontario Inc.</v>
          </cell>
          <cell r="E3097" t="str">
            <v>Distribution Expenses – Maintenance</v>
          </cell>
          <cell r="F3097">
            <v>1424249.23</v>
          </cell>
        </row>
        <row r="3098">
          <cell r="C3098" t="str">
            <v>EPCOR Electricity Distribution Ontario Inc. Other Expenses 2019</v>
          </cell>
          <cell r="D3098" t="str">
            <v>EPCOR Electricity Distribution Ontario Inc.</v>
          </cell>
          <cell r="E3098" t="str">
            <v>Other Expenses</v>
          </cell>
          <cell r="F3098">
            <v>0</v>
          </cell>
        </row>
        <row r="3099">
          <cell r="C3099" t="str">
            <v>ERTH Power Corporation Administrative and General Expenses 2019</v>
          </cell>
          <cell r="D3099" t="str">
            <v>ERTH Power Corporation</v>
          </cell>
          <cell r="E3099" t="str">
            <v>Administrative and General Expenses</v>
          </cell>
          <cell r="F3099">
            <v>3576570.62</v>
          </cell>
        </row>
        <row r="3100">
          <cell r="C3100" t="str">
            <v>ERTH Power Corporation Administrative and General Expenses - Leap 2019</v>
          </cell>
          <cell r="D3100" t="str">
            <v>ERTH Power Corporation</v>
          </cell>
          <cell r="E3100" t="str">
            <v>Administrative and General Expenses - Leap</v>
          </cell>
          <cell r="F3100">
            <v>11800</v>
          </cell>
        </row>
        <row r="3101">
          <cell r="C3101" t="str">
            <v>ERTH Power Corporation Billing and Collecting 2019</v>
          </cell>
          <cell r="D3101" t="str">
            <v>ERTH Power Corporation</v>
          </cell>
          <cell r="E3101" t="str">
            <v>Billing and Collecting</v>
          </cell>
          <cell r="F3101">
            <v>1105989.2</v>
          </cell>
        </row>
        <row r="3102">
          <cell r="C3102" t="str">
            <v>ERTH Power Corporation Community Relations 2019</v>
          </cell>
          <cell r="D3102" t="str">
            <v>ERTH Power Corporation</v>
          </cell>
          <cell r="E3102" t="str">
            <v>Community Relations</v>
          </cell>
          <cell r="F3102">
            <v>110063.52</v>
          </cell>
        </row>
        <row r="3103">
          <cell r="C3103" t="str">
            <v>ERTH Power Corporation Distribution Expenses - Operation 2019</v>
          </cell>
          <cell r="D3103" t="str">
            <v>ERTH Power Corporation</v>
          </cell>
          <cell r="E3103" t="str">
            <v>Distribution Expenses - Operation</v>
          </cell>
          <cell r="F3103">
            <v>424645.66</v>
          </cell>
        </row>
        <row r="3104">
          <cell r="C3104" t="str">
            <v>ERTH Power Corporation Distribution Expenses – Maintenance 2019</v>
          </cell>
          <cell r="D3104" t="str">
            <v>ERTH Power Corporation</v>
          </cell>
          <cell r="E3104" t="str">
            <v>Distribution Expenses – Maintenance</v>
          </cell>
          <cell r="F3104">
            <v>1063368.71</v>
          </cell>
        </row>
        <row r="3105">
          <cell r="C3105" t="str">
            <v>ERTH Power Corporation Other Expenses 2019</v>
          </cell>
          <cell r="D3105" t="str">
            <v>ERTH Power Corporation</v>
          </cell>
          <cell r="E3105" t="str">
            <v>Other Expenses</v>
          </cell>
          <cell r="F3105">
            <v>0</v>
          </cell>
        </row>
        <row r="3106">
          <cell r="C3106" t="str">
            <v>Energy Plus Inc. Administrative and General Expenses 2019</v>
          </cell>
          <cell r="D3106" t="str">
            <v>Energy Plus Inc.</v>
          </cell>
          <cell r="E3106" t="str">
            <v>Administrative and General Expenses</v>
          </cell>
          <cell r="F3106">
            <v>8440098.6300000008</v>
          </cell>
        </row>
        <row r="3107">
          <cell r="C3107" t="str">
            <v>Energy Plus Inc. Administrative and General Expenses - Leap 2019</v>
          </cell>
          <cell r="D3107" t="str">
            <v>Energy Plus Inc.</v>
          </cell>
          <cell r="E3107" t="str">
            <v>Administrative and General Expenses - Leap</v>
          </cell>
          <cell r="F3107">
            <v>39509</v>
          </cell>
        </row>
        <row r="3108">
          <cell r="C3108" t="str">
            <v>Energy Plus Inc. Billing and Collecting 2019</v>
          </cell>
          <cell r="D3108" t="str">
            <v>Energy Plus Inc.</v>
          </cell>
          <cell r="E3108" t="str">
            <v>Billing and Collecting</v>
          </cell>
          <cell r="F3108">
            <v>3012573.74</v>
          </cell>
        </row>
        <row r="3109">
          <cell r="C3109" t="str">
            <v>Energy Plus Inc. Community Relations 2019</v>
          </cell>
          <cell r="D3109" t="str">
            <v>Energy Plus Inc.</v>
          </cell>
          <cell r="E3109" t="str">
            <v>Community Relations</v>
          </cell>
          <cell r="F3109">
            <v>105606.93</v>
          </cell>
        </row>
        <row r="3110">
          <cell r="C3110" t="str">
            <v>Energy Plus Inc. Distribution Expenses - Operation 2019</v>
          </cell>
          <cell r="D3110" t="str">
            <v>Energy Plus Inc.</v>
          </cell>
          <cell r="E3110" t="str">
            <v>Distribution Expenses - Operation</v>
          </cell>
          <cell r="F3110">
            <v>3321084.97</v>
          </cell>
        </row>
        <row r="3111">
          <cell r="C3111" t="str">
            <v>Energy Plus Inc. Distribution Expenses – Maintenance 2019</v>
          </cell>
          <cell r="D3111" t="str">
            <v>Energy Plus Inc.</v>
          </cell>
          <cell r="E3111" t="str">
            <v>Distribution Expenses – Maintenance</v>
          </cell>
          <cell r="F3111">
            <v>2846895.76</v>
          </cell>
        </row>
        <row r="3112">
          <cell r="C3112" t="str">
            <v>Energy Plus Inc. Other Expenses 2019</v>
          </cell>
          <cell r="D3112" t="str">
            <v>Energy Plus Inc.</v>
          </cell>
          <cell r="E3112" t="str">
            <v>Other Expenses</v>
          </cell>
          <cell r="F3112">
            <v>0</v>
          </cell>
        </row>
        <row r="3113">
          <cell r="C3113" t="str">
            <v>Entegrus Powerlines Inc. Administrative and General Expenses 2019</v>
          </cell>
          <cell r="D3113" t="str">
            <v>Entegrus Powerlines Inc.</v>
          </cell>
          <cell r="E3113" t="str">
            <v>Administrative and General Expenses</v>
          </cell>
          <cell r="F3113">
            <v>6226625.7199999997</v>
          </cell>
        </row>
        <row r="3114">
          <cell r="C3114" t="str">
            <v>Entegrus Powerlines Inc. Administrative and General Expenses - Leap 2019</v>
          </cell>
          <cell r="D3114" t="str">
            <v>Entegrus Powerlines Inc.</v>
          </cell>
          <cell r="E3114" t="str">
            <v>Administrative and General Expenses - Leap</v>
          </cell>
          <cell r="F3114">
            <v>31606.44</v>
          </cell>
        </row>
        <row r="3115">
          <cell r="C3115" t="str">
            <v>Entegrus Powerlines Inc. Billing and Collecting 2019</v>
          </cell>
          <cell r="D3115" t="str">
            <v>Entegrus Powerlines Inc.</v>
          </cell>
          <cell r="E3115" t="str">
            <v>Billing and Collecting</v>
          </cell>
          <cell r="F3115">
            <v>3626117.95</v>
          </cell>
        </row>
        <row r="3116">
          <cell r="C3116" t="str">
            <v>Entegrus Powerlines Inc. Community Relations 2019</v>
          </cell>
          <cell r="D3116" t="str">
            <v>Entegrus Powerlines Inc.</v>
          </cell>
          <cell r="E3116" t="str">
            <v>Community Relations</v>
          </cell>
          <cell r="F3116">
            <v>41150.410000000003</v>
          </cell>
        </row>
        <row r="3117">
          <cell r="C3117" t="str">
            <v>Entegrus Powerlines Inc. Distribution Expenses - Operation 2019</v>
          </cell>
          <cell r="D3117" t="str">
            <v>Entegrus Powerlines Inc.</v>
          </cell>
          <cell r="E3117" t="str">
            <v>Distribution Expenses - Operation</v>
          </cell>
          <cell r="F3117">
            <v>1661516.53</v>
          </cell>
        </row>
        <row r="3118">
          <cell r="C3118" t="str">
            <v>Entegrus Powerlines Inc. Distribution Expenses – Maintenance 2019</v>
          </cell>
          <cell r="D3118" t="str">
            <v>Entegrus Powerlines Inc.</v>
          </cell>
          <cell r="E3118" t="str">
            <v>Distribution Expenses – Maintenance</v>
          </cell>
          <cell r="F3118">
            <v>2378616.15</v>
          </cell>
        </row>
        <row r="3119">
          <cell r="C3119" t="str">
            <v>Entegrus Powerlines Inc. Other Expenses 2019</v>
          </cell>
          <cell r="D3119" t="str">
            <v>Entegrus Powerlines Inc.</v>
          </cell>
          <cell r="E3119" t="str">
            <v>Other Expenses</v>
          </cell>
          <cell r="F3119">
            <v>0</v>
          </cell>
        </row>
        <row r="3120">
          <cell r="C3120" t="str">
            <v>Espanola Regional Hydro Distribution Corporation Administrative and General Expenses 2019</v>
          </cell>
          <cell r="D3120" t="str">
            <v>Espanola Regional Hydro Distribution Corporation</v>
          </cell>
          <cell r="E3120" t="str">
            <v>Administrative and General Expenses</v>
          </cell>
          <cell r="F3120">
            <v>325171.37</v>
          </cell>
        </row>
        <row r="3121">
          <cell r="C3121" t="str">
            <v>Espanola Regional Hydro Distribution Corporation Administrative and General Expenses - Leap 2019</v>
          </cell>
          <cell r="D3121" t="str">
            <v>Espanola Regional Hydro Distribution Corporation</v>
          </cell>
          <cell r="E3121" t="str">
            <v>Administrative and General Expenses - Leap</v>
          </cell>
          <cell r="F3121">
            <v>2005</v>
          </cell>
        </row>
        <row r="3122">
          <cell r="C3122" t="str">
            <v>Espanola Regional Hydro Distribution Corporation Billing and Collecting 2019</v>
          </cell>
          <cell r="D3122" t="str">
            <v>Espanola Regional Hydro Distribution Corporation</v>
          </cell>
          <cell r="E3122" t="str">
            <v>Billing and Collecting</v>
          </cell>
          <cell r="F3122">
            <v>429999.49</v>
          </cell>
        </row>
        <row r="3123">
          <cell r="C3123" t="str">
            <v>Espanola Regional Hydro Distribution Corporation Community Relations 2019</v>
          </cell>
          <cell r="D3123" t="str">
            <v>Espanola Regional Hydro Distribution Corporation</v>
          </cell>
          <cell r="E3123" t="str">
            <v>Community Relations</v>
          </cell>
          <cell r="F3123">
            <v>0</v>
          </cell>
        </row>
        <row r="3124">
          <cell r="C3124" t="str">
            <v>Espanola Regional Hydro Distribution Corporation Distribution Expenses - Operation 2019</v>
          </cell>
          <cell r="D3124" t="str">
            <v>Espanola Regional Hydro Distribution Corporation</v>
          </cell>
          <cell r="E3124" t="str">
            <v>Distribution Expenses - Operation</v>
          </cell>
          <cell r="F3124">
            <v>374022.21</v>
          </cell>
        </row>
        <row r="3125">
          <cell r="C3125" t="str">
            <v>Espanola Regional Hydro Distribution Corporation Distribution Expenses – Maintenance 2019</v>
          </cell>
          <cell r="D3125" t="str">
            <v>Espanola Regional Hydro Distribution Corporation</v>
          </cell>
          <cell r="E3125" t="str">
            <v>Distribution Expenses – Maintenance</v>
          </cell>
          <cell r="F3125">
            <v>267090.5</v>
          </cell>
        </row>
        <row r="3126">
          <cell r="C3126" t="str">
            <v>Espanola Regional Hydro Distribution Corporation Other Expenses 2019</v>
          </cell>
          <cell r="D3126" t="str">
            <v>Espanola Regional Hydro Distribution Corporation</v>
          </cell>
          <cell r="E3126" t="str">
            <v>Other Expenses</v>
          </cell>
          <cell r="F3126">
            <v>0</v>
          </cell>
        </row>
        <row r="3127">
          <cell r="C3127" t="str">
            <v>Essex Powerlines Corporation Administrative and General Expenses 2019</v>
          </cell>
          <cell r="D3127" t="str">
            <v>Essex Powerlines Corporation</v>
          </cell>
          <cell r="E3127" t="str">
            <v>Administrative and General Expenses</v>
          </cell>
          <cell r="F3127">
            <v>3546838.04</v>
          </cell>
        </row>
        <row r="3128">
          <cell r="C3128" t="str">
            <v>Essex Powerlines Corporation Administrative and General Expenses - Leap 2019</v>
          </cell>
          <cell r="D3128" t="str">
            <v>Essex Powerlines Corporation</v>
          </cell>
          <cell r="E3128" t="str">
            <v>Administrative and General Expenses - Leap</v>
          </cell>
          <cell r="F3128">
            <v>16820</v>
          </cell>
        </row>
        <row r="3129">
          <cell r="C3129" t="str">
            <v>Essex Powerlines Corporation Billing and Collecting 2019</v>
          </cell>
          <cell r="D3129" t="str">
            <v>Essex Powerlines Corporation</v>
          </cell>
          <cell r="E3129" t="str">
            <v>Billing and Collecting</v>
          </cell>
          <cell r="F3129">
            <v>1487060.17</v>
          </cell>
        </row>
        <row r="3130">
          <cell r="C3130" t="str">
            <v>Essex Powerlines Corporation Community Relations 2019</v>
          </cell>
          <cell r="D3130" t="str">
            <v>Essex Powerlines Corporation</v>
          </cell>
          <cell r="E3130" t="str">
            <v>Community Relations</v>
          </cell>
          <cell r="F3130">
            <v>38490.339999999997</v>
          </cell>
        </row>
        <row r="3131">
          <cell r="C3131" t="str">
            <v>Essex Powerlines Corporation Distribution Expenses - Operation 2019</v>
          </cell>
          <cell r="D3131" t="str">
            <v>Essex Powerlines Corporation</v>
          </cell>
          <cell r="E3131" t="str">
            <v>Distribution Expenses - Operation</v>
          </cell>
          <cell r="F3131">
            <v>1157298.6100000001</v>
          </cell>
        </row>
        <row r="3132">
          <cell r="C3132" t="str">
            <v>Essex Powerlines Corporation Distribution Expenses – Maintenance 2019</v>
          </cell>
          <cell r="D3132" t="str">
            <v>Essex Powerlines Corporation</v>
          </cell>
          <cell r="E3132" t="str">
            <v>Distribution Expenses – Maintenance</v>
          </cell>
          <cell r="F3132">
            <v>1342811.81</v>
          </cell>
        </row>
        <row r="3133">
          <cell r="C3133" t="str">
            <v>Essex Powerlines Corporation Other Expenses 2019</v>
          </cell>
          <cell r="D3133" t="str">
            <v>Essex Powerlines Corporation</v>
          </cell>
          <cell r="E3133" t="str">
            <v>Other Expenses</v>
          </cell>
          <cell r="F3133">
            <v>0</v>
          </cell>
        </row>
        <row r="3134">
          <cell r="C3134" t="str">
            <v>Festival Hydro Inc. Administrative and General Expenses 2019</v>
          </cell>
          <cell r="D3134" t="str">
            <v>Festival Hydro Inc.</v>
          </cell>
          <cell r="E3134" t="str">
            <v>Administrative and General Expenses</v>
          </cell>
          <cell r="F3134">
            <v>2513230.36</v>
          </cell>
        </row>
        <row r="3135">
          <cell r="C3135" t="str">
            <v>Festival Hydro Inc. Administrative and General Expenses - Leap 2019</v>
          </cell>
          <cell r="D3135" t="str">
            <v>Festival Hydro Inc.</v>
          </cell>
          <cell r="E3135" t="str">
            <v>Administrative and General Expenses - Leap</v>
          </cell>
          <cell r="F3135">
            <v>13509.96</v>
          </cell>
        </row>
        <row r="3136">
          <cell r="C3136" t="str">
            <v>Festival Hydro Inc. Billing and Collecting 2019</v>
          </cell>
          <cell r="D3136" t="str">
            <v>Festival Hydro Inc.</v>
          </cell>
          <cell r="E3136" t="str">
            <v>Billing and Collecting</v>
          </cell>
          <cell r="F3136">
            <v>1188727.3500000001</v>
          </cell>
        </row>
        <row r="3137">
          <cell r="C3137" t="str">
            <v>Festival Hydro Inc. Community Relations 2019</v>
          </cell>
          <cell r="D3137" t="str">
            <v>Festival Hydro Inc.</v>
          </cell>
          <cell r="E3137" t="str">
            <v>Community Relations</v>
          </cell>
          <cell r="F3137">
            <v>9745.07</v>
          </cell>
        </row>
        <row r="3138">
          <cell r="C3138" t="str">
            <v>Festival Hydro Inc. Distribution Expenses - Operation 2019</v>
          </cell>
          <cell r="D3138" t="str">
            <v>Festival Hydro Inc.</v>
          </cell>
          <cell r="E3138" t="str">
            <v>Distribution Expenses - Operation</v>
          </cell>
          <cell r="F3138">
            <v>1124677.1399999999</v>
          </cell>
        </row>
        <row r="3139">
          <cell r="C3139" t="str">
            <v>Festival Hydro Inc. Distribution Expenses – Maintenance 2019</v>
          </cell>
          <cell r="D3139" t="str">
            <v>Festival Hydro Inc.</v>
          </cell>
          <cell r="E3139" t="str">
            <v>Distribution Expenses – Maintenance</v>
          </cell>
          <cell r="F3139">
            <v>1477327.82</v>
          </cell>
        </row>
        <row r="3140">
          <cell r="C3140" t="str">
            <v>Festival Hydro Inc. Other Expenses 2019</v>
          </cell>
          <cell r="D3140" t="str">
            <v>Festival Hydro Inc.</v>
          </cell>
          <cell r="E3140" t="str">
            <v>Other Expenses</v>
          </cell>
          <cell r="F3140">
            <v>0</v>
          </cell>
        </row>
        <row r="3141">
          <cell r="C3141" t="str">
            <v>Fort Frances Power Corporation Administrative and General Expenses 2019</v>
          </cell>
          <cell r="D3141" t="str">
            <v>Fort Frances Power Corporation</v>
          </cell>
          <cell r="E3141" t="str">
            <v>Administrative and General Expenses</v>
          </cell>
          <cell r="F3141">
            <v>671197.07</v>
          </cell>
        </row>
        <row r="3142">
          <cell r="C3142" t="str">
            <v>Fort Frances Power Corporation Administrative and General Expenses - Leap 2019</v>
          </cell>
          <cell r="D3142" t="str">
            <v>Fort Frances Power Corporation</v>
          </cell>
          <cell r="E3142" t="str">
            <v>Administrative and General Expenses - Leap</v>
          </cell>
          <cell r="F3142">
            <v>2000</v>
          </cell>
        </row>
        <row r="3143">
          <cell r="C3143" t="str">
            <v>Fort Frances Power Corporation Billing and Collecting 2019</v>
          </cell>
          <cell r="D3143" t="str">
            <v>Fort Frances Power Corporation</v>
          </cell>
          <cell r="E3143" t="str">
            <v>Billing and Collecting</v>
          </cell>
          <cell r="F3143">
            <v>289941.40999999997</v>
          </cell>
        </row>
        <row r="3144">
          <cell r="C3144" t="str">
            <v>Fort Frances Power Corporation Community Relations 2019</v>
          </cell>
          <cell r="D3144" t="str">
            <v>Fort Frances Power Corporation</v>
          </cell>
          <cell r="E3144" t="str">
            <v>Community Relations</v>
          </cell>
          <cell r="F3144">
            <v>44459.94</v>
          </cell>
        </row>
        <row r="3145">
          <cell r="C3145" t="str">
            <v>Fort Frances Power Corporation Distribution Expenses - Operation 2019</v>
          </cell>
          <cell r="D3145" t="str">
            <v>Fort Frances Power Corporation</v>
          </cell>
          <cell r="E3145" t="str">
            <v>Distribution Expenses - Operation</v>
          </cell>
          <cell r="F3145">
            <v>408735.95</v>
          </cell>
        </row>
        <row r="3146">
          <cell r="C3146" t="str">
            <v>Fort Frances Power Corporation Distribution Expenses – Maintenance 2019</v>
          </cell>
          <cell r="D3146" t="str">
            <v>Fort Frances Power Corporation</v>
          </cell>
          <cell r="E3146" t="str">
            <v>Distribution Expenses – Maintenance</v>
          </cell>
          <cell r="F3146">
            <v>295603.37</v>
          </cell>
        </row>
        <row r="3147">
          <cell r="C3147" t="str">
            <v>Fort Frances Power Corporation Other Expenses 2019</v>
          </cell>
          <cell r="D3147" t="str">
            <v>Fort Frances Power Corporation</v>
          </cell>
          <cell r="E3147" t="str">
            <v>Other Expenses</v>
          </cell>
          <cell r="F3147">
            <v>0</v>
          </cell>
        </row>
        <row r="3148">
          <cell r="C3148" t="str">
            <v>Greater Sudbury Hydro Inc. Administrative and General Expenses 2019</v>
          </cell>
          <cell r="D3148" t="str">
            <v>Greater Sudbury Hydro Inc.</v>
          </cell>
          <cell r="E3148" t="str">
            <v>Administrative and General Expenses</v>
          </cell>
          <cell r="F3148">
            <v>4848239.59</v>
          </cell>
        </row>
        <row r="3149">
          <cell r="C3149" t="str">
            <v>Greater Sudbury Hydro Inc. Administrative and General Expenses - Leap 2019</v>
          </cell>
          <cell r="D3149" t="str">
            <v>Greater Sudbury Hydro Inc.</v>
          </cell>
          <cell r="E3149" t="str">
            <v>Administrative and General Expenses - Leap</v>
          </cell>
          <cell r="F3149">
            <v>28750</v>
          </cell>
        </row>
        <row r="3150">
          <cell r="C3150" t="str">
            <v>Greater Sudbury Hydro Inc. Billing and Collecting 2019</v>
          </cell>
          <cell r="D3150" t="str">
            <v>Greater Sudbury Hydro Inc.</v>
          </cell>
          <cell r="E3150" t="str">
            <v>Billing and Collecting</v>
          </cell>
          <cell r="F3150">
            <v>2431549.84</v>
          </cell>
        </row>
        <row r="3151">
          <cell r="C3151" t="str">
            <v>Greater Sudbury Hydro Inc. Community Relations 2019</v>
          </cell>
          <cell r="D3151" t="str">
            <v>Greater Sudbury Hydro Inc.</v>
          </cell>
          <cell r="E3151" t="str">
            <v>Community Relations</v>
          </cell>
          <cell r="F3151">
            <v>9126.17</v>
          </cell>
        </row>
        <row r="3152">
          <cell r="C3152" t="str">
            <v>Greater Sudbury Hydro Inc. Distribution Expenses - Operation 2019</v>
          </cell>
          <cell r="D3152" t="str">
            <v>Greater Sudbury Hydro Inc.</v>
          </cell>
          <cell r="E3152" t="str">
            <v>Distribution Expenses - Operation</v>
          </cell>
          <cell r="F3152">
            <v>6075425.54</v>
          </cell>
        </row>
        <row r="3153">
          <cell r="C3153" t="str">
            <v>Greater Sudbury Hydro Inc. Distribution Expenses – Maintenance 2019</v>
          </cell>
          <cell r="D3153" t="str">
            <v>Greater Sudbury Hydro Inc.</v>
          </cell>
          <cell r="E3153" t="str">
            <v>Distribution Expenses – Maintenance</v>
          </cell>
          <cell r="F3153">
            <v>1837522.63</v>
          </cell>
        </row>
        <row r="3154">
          <cell r="C3154" t="str">
            <v>Greater Sudbury Hydro Inc. Other Expenses 2019</v>
          </cell>
          <cell r="D3154" t="str">
            <v>Greater Sudbury Hydro Inc.</v>
          </cell>
          <cell r="E3154" t="str">
            <v>Other Expenses</v>
          </cell>
          <cell r="F3154">
            <v>0</v>
          </cell>
        </row>
        <row r="3155">
          <cell r="C3155" t="str">
            <v>Grimsby Power Incorporated Administrative and General Expenses 2019</v>
          </cell>
          <cell r="D3155" t="str">
            <v>Grimsby Power Incorporated</v>
          </cell>
          <cell r="E3155" t="str">
            <v>Administrative and General Expenses</v>
          </cell>
          <cell r="F3155">
            <v>1151879.47</v>
          </cell>
        </row>
        <row r="3156">
          <cell r="C3156" t="str">
            <v>Grimsby Power Incorporated Administrative and General Expenses - Leap 2019</v>
          </cell>
          <cell r="D3156" t="str">
            <v>Grimsby Power Incorporated</v>
          </cell>
          <cell r="E3156" t="str">
            <v>Administrative and General Expenses - Leap</v>
          </cell>
          <cell r="F3156">
            <v>6303.42</v>
          </cell>
        </row>
        <row r="3157">
          <cell r="C3157" t="str">
            <v>Grimsby Power Incorporated Billing and Collecting 2019</v>
          </cell>
          <cell r="D3157" t="str">
            <v>Grimsby Power Incorporated</v>
          </cell>
          <cell r="E3157" t="str">
            <v>Billing and Collecting</v>
          </cell>
          <cell r="F3157">
            <v>739770.12</v>
          </cell>
        </row>
        <row r="3158">
          <cell r="C3158" t="str">
            <v>Grimsby Power Incorporated Community Relations 2019</v>
          </cell>
          <cell r="D3158" t="str">
            <v>Grimsby Power Incorporated</v>
          </cell>
          <cell r="E3158" t="str">
            <v>Community Relations</v>
          </cell>
          <cell r="F3158">
            <v>0</v>
          </cell>
        </row>
        <row r="3159">
          <cell r="C3159" t="str">
            <v>Grimsby Power Incorporated Distribution Expenses - Operation 2019</v>
          </cell>
          <cell r="D3159" t="str">
            <v>Grimsby Power Incorporated</v>
          </cell>
          <cell r="E3159" t="str">
            <v>Distribution Expenses - Operation</v>
          </cell>
          <cell r="F3159">
            <v>876796.87</v>
          </cell>
        </row>
        <row r="3160">
          <cell r="C3160" t="str">
            <v>Grimsby Power Incorporated Distribution Expenses – Maintenance 2019</v>
          </cell>
          <cell r="D3160" t="str">
            <v>Grimsby Power Incorporated</v>
          </cell>
          <cell r="E3160" t="str">
            <v>Distribution Expenses – Maintenance</v>
          </cell>
          <cell r="F3160">
            <v>624703.25</v>
          </cell>
        </row>
        <row r="3161">
          <cell r="C3161" t="str">
            <v>Grimsby Power Incorporated Other Expenses 2019</v>
          </cell>
          <cell r="D3161" t="str">
            <v>Grimsby Power Incorporated</v>
          </cell>
          <cell r="E3161" t="str">
            <v>Other Expenses</v>
          </cell>
          <cell r="F3161">
            <v>0</v>
          </cell>
        </row>
        <row r="3162">
          <cell r="C3162" t="str">
            <v>Guelph Hydro Electric Systems Inc. Administrative and General Expenses 2019</v>
          </cell>
          <cell r="D3162" t="str">
            <v>Guelph Hydro Electric Systems Inc.</v>
          </cell>
          <cell r="E3162" t="str">
            <v>Administrative and General Expenses</v>
          </cell>
          <cell r="F3162">
            <v>7767886.9500000002</v>
          </cell>
        </row>
        <row r="3163">
          <cell r="C3163" t="str">
            <v>Guelph Hydro Electric Systems Inc. Administrative and General Expenses - Leap 2019</v>
          </cell>
          <cell r="D3163" t="str">
            <v>Guelph Hydro Electric Systems Inc.</v>
          </cell>
          <cell r="E3163" t="str">
            <v>Administrative and General Expenses - Leap</v>
          </cell>
          <cell r="F3163">
            <v>39000</v>
          </cell>
        </row>
        <row r="3164">
          <cell r="C3164" t="str">
            <v>Guelph Hydro Electric Systems Inc. Billing and Collecting 2019</v>
          </cell>
          <cell r="D3164" t="str">
            <v>Guelph Hydro Electric Systems Inc.</v>
          </cell>
          <cell r="E3164" t="str">
            <v>Billing and Collecting</v>
          </cell>
          <cell r="F3164">
            <v>2533660.39</v>
          </cell>
        </row>
        <row r="3165">
          <cell r="C3165" t="str">
            <v>Guelph Hydro Electric Systems Inc. Community Relations 2019</v>
          </cell>
          <cell r="D3165" t="str">
            <v>Guelph Hydro Electric Systems Inc.</v>
          </cell>
          <cell r="E3165" t="str">
            <v>Community Relations</v>
          </cell>
          <cell r="F3165">
            <v>61853.74</v>
          </cell>
        </row>
        <row r="3166">
          <cell r="C3166" t="str">
            <v>Guelph Hydro Electric Systems Inc. Distribution Expenses - Operation 2019</v>
          </cell>
          <cell r="D3166" t="str">
            <v>Guelph Hydro Electric Systems Inc.</v>
          </cell>
          <cell r="E3166" t="str">
            <v>Distribution Expenses - Operation</v>
          </cell>
          <cell r="F3166">
            <v>4884148.2</v>
          </cell>
        </row>
        <row r="3167">
          <cell r="C3167" t="str">
            <v>Guelph Hydro Electric Systems Inc. Distribution Expenses – Maintenance 2019</v>
          </cell>
          <cell r="D3167" t="str">
            <v>Guelph Hydro Electric Systems Inc.</v>
          </cell>
          <cell r="E3167" t="str">
            <v>Distribution Expenses – Maintenance</v>
          </cell>
          <cell r="F3167">
            <v>1331266.74</v>
          </cell>
        </row>
        <row r="3168">
          <cell r="C3168" t="str">
            <v>Guelph Hydro Electric Systems Inc. Other Expenses 2019</v>
          </cell>
          <cell r="D3168" t="str">
            <v>Guelph Hydro Electric Systems Inc.</v>
          </cell>
          <cell r="E3168" t="str">
            <v>Other Expenses</v>
          </cell>
          <cell r="F3168">
            <v>0</v>
          </cell>
        </row>
        <row r="3169">
          <cell r="C3169" t="str">
            <v>Halton Hills Hydro Inc. Administrative and General Expenses 2019</v>
          </cell>
          <cell r="D3169" t="str">
            <v>Halton Hills Hydro Inc.</v>
          </cell>
          <cell r="E3169" t="str">
            <v>Administrative and General Expenses</v>
          </cell>
          <cell r="F3169">
            <v>3360814.24</v>
          </cell>
        </row>
        <row r="3170">
          <cell r="C3170" t="str">
            <v>Halton Hills Hydro Inc. Administrative and General Expenses - Leap 2019</v>
          </cell>
          <cell r="D3170" t="str">
            <v>Halton Hills Hydro Inc.</v>
          </cell>
          <cell r="E3170" t="str">
            <v>Administrative and General Expenses - Leap</v>
          </cell>
          <cell r="F3170">
            <v>11944.53</v>
          </cell>
        </row>
        <row r="3171">
          <cell r="C3171" t="str">
            <v>Halton Hills Hydro Inc. Billing and Collecting 2019</v>
          </cell>
          <cell r="D3171" t="str">
            <v>Halton Hills Hydro Inc.</v>
          </cell>
          <cell r="E3171" t="str">
            <v>Billing and Collecting</v>
          </cell>
          <cell r="F3171">
            <v>1148641.51</v>
          </cell>
        </row>
        <row r="3172">
          <cell r="C3172" t="str">
            <v>Halton Hills Hydro Inc. Community Relations 2019</v>
          </cell>
          <cell r="D3172" t="str">
            <v>Halton Hills Hydro Inc.</v>
          </cell>
          <cell r="E3172" t="str">
            <v>Community Relations</v>
          </cell>
          <cell r="F3172">
            <v>386</v>
          </cell>
        </row>
        <row r="3173">
          <cell r="C3173" t="str">
            <v>Halton Hills Hydro Inc. Distribution Expenses - Operation 2019</v>
          </cell>
          <cell r="D3173" t="str">
            <v>Halton Hills Hydro Inc.</v>
          </cell>
          <cell r="E3173" t="str">
            <v>Distribution Expenses - Operation</v>
          </cell>
          <cell r="F3173">
            <v>1318244.52</v>
          </cell>
        </row>
        <row r="3174">
          <cell r="C3174" t="str">
            <v>Halton Hills Hydro Inc. Distribution Expenses – Maintenance 2019</v>
          </cell>
          <cell r="D3174" t="str">
            <v>Halton Hills Hydro Inc.</v>
          </cell>
          <cell r="E3174" t="str">
            <v>Distribution Expenses – Maintenance</v>
          </cell>
          <cell r="F3174">
            <v>317433.37</v>
          </cell>
        </row>
        <row r="3175">
          <cell r="C3175" t="str">
            <v>Halton Hills Hydro Inc. Other Expenses 2019</v>
          </cell>
          <cell r="D3175" t="str">
            <v>Halton Hills Hydro Inc.</v>
          </cell>
          <cell r="E3175" t="str">
            <v>Other Expenses</v>
          </cell>
          <cell r="F3175">
            <v>0</v>
          </cell>
        </row>
        <row r="3176">
          <cell r="C3176" t="str">
            <v>Hearst Power Distribution Company Limited Administrative and General Expenses 2019</v>
          </cell>
          <cell r="D3176" t="str">
            <v>Hearst Power Distribution Company Limited</v>
          </cell>
          <cell r="E3176" t="str">
            <v>Administrative and General Expenses</v>
          </cell>
          <cell r="F3176">
            <v>342918.6</v>
          </cell>
        </row>
        <row r="3177">
          <cell r="C3177" t="str">
            <v>Hearst Power Distribution Company Limited Administrative and General Expenses - Leap 2019</v>
          </cell>
          <cell r="D3177" t="str">
            <v>Hearst Power Distribution Company Limited</v>
          </cell>
          <cell r="E3177" t="str">
            <v>Administrative and General Expenses - Leap</v>
          </cell>
          <cell r="F3177">
            <v>0</v>
          </cell>
        </row>
        <row r="3178">
          <cell r="C3178" t="str">
            <v>Hearst Power Distribution Company Limited Billing and Collecting 2019</v>
          </cell>
          <cell r="D3178" t="str">
            <v>Hearst Power Distribution Company Limited</v>
          </cell>
          <cell r="E3178" t="str">
            <v>Billing and Collecting</v>
          </cell>
          <cell r="F3178">
            <v>289860.84999999998</v>
          </cell>
        </row>
        <row r="3179">
          <cell r="C3179" t="str">
            <v>Hearst Power Distribution Company Limited Community Relations 2019</v>
          </cell>
          <cell r="D3179" t="str">
            <v>Hearst Power Distribution Company Limited</v>
          </cell>
          <cell r="E3179" t="str">
            <v>Community Relations</v>
          </cell>
          <cell r="F3179">
            <v>5486.31</v>
          </cell>
        </row>
        <row r="3180">
          <cell r="C3180" t="str">
            <v>Hearst Power Distribution Company Limited Distribution Expenses - Operation 2019</v>
          </cell>
          <cell r="D3180" t="str">
            <v>Hearst Power Distribution Company Limited</v>
          </cell>
          <cell r="E3180" t="str">
            <v>Distribution Expenses - Operation</v>
          </cell>
          <cell r="F3180">
            <v>165467.39000000001</v>
          </cell>
        </row>
        <row r="3181">
          <cell r="C3181" t="str">
            <v>Hearst Power Distribution Company Limited Distribution Expenses – Maintenance 2019</v>
          </cell>
          <cell r="D3181" t="str">
            <v>Hearst Power Distribution Company Limited</v>
          </cell>
          <cell r="E3181" t="str">
            <v>Distribution Expenses – Maintenance</v>
          </cell>
          <cell r="F3181">
            <v>317482.40000000002</v>
          </cell>
        </row>
        <row r="3182">
          <cell r="C3182" t="str">
            <v>Hearst Power Distribution Company Limited Other Expenses 2019</v>
          </cell>
          <cell r="D3182" t="str">
            <v>Hearst Power Distribution Company Limited</v>
          </cell>
          <cell r="E3182" t="str">
            <v>Other Expenses</v>
          </cell>
          <cell r="F3182">
            <v>0</v>
          </cell>
        </row>
        <row r="3183">
          <cell r="C3183" t="str">
            <v>Hydro 2000 Inc. Administrative and General Expenses 2019</v>
          </cell>
          <cell r="D3183" t="str">
            <v>Hydro 2000 Inc.</v>
          </cell>
          <cell r="E3183" t="str">
            <v>Administrative and General Expenses</v>
          </cell>
          <cell r="F3183">
            <v>242279.43</v>
          </cell>
        </row>
        <row r="3184">
          <cell r="C3184" t="str">
            <v>Hydro 2000 Inc. Administrative and General Expenses - Leap 2019</v>
          </cell>
          <cell r="D3184" t="str">
            <v>Hydro 2000 Inc.</v>
          </cell>
          <cell r="E3184" t="str">
            <v>Administrative and General Expenses - Leap</v>
          </cell>
          <cell r="F3184">
            <v>2000</v>
          </cell>
        </row>
        <row r="3185">
          <cell r="C3185" t="str">
            <v>Hydro 2000 Inc. Billing and Collecting 2019</v>
          </cell>
          <cell r="D3185" t="str">
            <v>Hydro 2000 Inc.</v>
          </cell>
          <cell r="E3185" t="str">
            <v>Billing and Collecting</v>
          </cell>
          <cell r="F3185">
            <v>163548.79</v>
          </cell>
        </row>
        <row r="3186">
          <cell r="C3186" t="str">
            <v>Hydro 2000 Inc. Community Relations 2019</v>
          </cell>
          <cell r="D3186" t="str">
            <v>Hydro 2000 Inc.</v>
          </cell>
          <cell r="E3186" t="str">
            <v>Community Relations</v>
          </cell>
          <cell r="F3186">
            <v>0</v>
          </cell>
        </row>
        <row r="3187">
          <cell r="C3187" t="str">
            <v>Hydro 2000 Inc. Distribution Expenses - Operation 2019</v>
          </cell>
          <cell r="D3187" t="str">
            <v>Hydro 2000 Inc.</v>
          </cell>
          <cell r="E3187" t="str">
            <v>Distribution Expenses - Operation</v>
          </cell>
          <cell r="F3187">
            <v>29159.79</v>
          </cell>
        </row>
        <row r="3188">
          <cell r="C3188" t="str">
            <v>Hydro 2000 Inc. Distribution Expenses – Maintenance 2019</v>
          </cell>
          <cell r="D3188" t="str">
            <v>Hydro 2000 Inc.</v>
          </cell>
          <cell r="E3188" t="str">
            <v>Distribution Expenses – Maintenance</v>
          </cell>
          <cell r="F3188">
            <v>15778.57</v>
          </cell>
        </row>
        <row r="3189">
          <cell r="C3189" t="str">
            <v>Hydro 2000 Inc. Other Expenses 2019</v>
          </cell>
          <cell r="D3189" t="str">
            <v>Hydro 2000 Inc.</v>
          </cell>
          <cell r="E3189" t="str">
            <v>Other Expenses</v>
          </cell>
          <cell r="F3189">
            <v>0</v>
          </cell>
        </row>
        <row r="3190">
          <cell r="C3190" t="str">
            <v>Hydro Hawkesbury Inc. Administrative and General Expenses 2019</v>
          </cell>
          <cell r="D3190" t="str">
            <v>Hydro Hawkesbury Inc.</v>
          </cell>
          <cell r="E3190" t="str">
            <v>Administrative and General Expenses</v>
          </cell>
          <cell r="F3190">
            <v>475933.3</v>
          </cell>
        </row>
        <row r="3191">
          <cell r="C3191" t="str">
            <v>Hydro Hawkesbury Inc. Administrative and General Expenses - Leap 2019</v>
          </cell>
          <cell r="D3191" t="str">
            <v>Hydro Hawkesbury Inc.</v>
          </cell>
          <cell r="E3191" t="str">
            <v>Administrative and General Expenses - Leap</v>
          </cell>
          <cell r="F3191">
            <v>2000</v>
          </cell>
        </row>
        <row r="3192">
          <cell r="C3192" t="str">
            <v>Hydro Hawkesbury Inc. Billing and Collecting 2019</v>
          </cell>
          <cell r="D3192" t="str">
            <v>Hydro Hawkesbury Inc.</v>
          </cell>
          <cell r="E3192" t="str">
            <v>Billing and Collecting</v>
          </cell>
          <cell r="F3192">
            <v>411916.67</v>
          </cell>
        </row>
        <row r="3193">
          <cell r="C3193" t="str">
            <v>Hydro Hawkesbury Inc. Community Relations 2019</v>
          </cell>
          <cell r="D3193" t="str">
            <v>Hydro Hawkesbury Inc.</v>
          </cell>
          <cell r="E3193" t="str">
            <v>Community Relations</v>
          </cell>
          <cell r="F3193">
            <v>0</v>
          </cell>
        </row>
        <row r="3194">
          <cell r="C3194" t="str">
            <v>Hydro Hawkesbury Inc. Distribution Expenses - Operation 2019</v>
          </cell>
          <cell r="D3194" t="str">
            <v>Hydro Hawkesbury Inc.</v>
          </cell>
          <cell r="E3194" t="str">
            <v>Distribution Expenses - Operation</v>
          </cell>
          <cell r="F3194">
            <v>70877.16</v>
          </cell>
        </row>
        <row r="3195">
          <cell r="C3195" t="str">
            <v>Hydro Hawkesbury Inc. Distribution Expenses – Maintenance 2019</v>
          </cell>
          <cell r="D3195" t="str">
            <v>Hydro Hawkesbury Inc.</v>
          </cell>
          <cell r="E3195" t="str">
            <v>Distribution Expenses – Maintenance</v>
          </cell>
          <cell r="F3195">
            <v>189516.41</v>
          </cell>
        </row>
        <row r="3196">
          <cell r="C3196" t="str">
            <v>Hydro Hawkesbury Inc. Other Expenses 2019</v>
          </cell>
          <cell r="D3196" t="str">
            <v>Hydro Hawkesbury Inc.</v>
          </cell>
          <cell r="E3196" t="str">
            <v>Other Expenses</v>
          </cell>
          <cell r="F3196">
            <v>0</v>
          </cell>
        </row>
        <row r="3197">
          <cell r="C3197" t="str">
            <v>Hydro One Networks Inc. Administrative and General Expenses 2019</v>
          </cell>
          <cell r="D3197" t="str">
            <v>Hydro One Networks Inc.</v>
          </cell>
          <cell r="E3197" t="str">
            <v>Administrative and General Expenses</v>
          </cell>
          <cell r="F3197">
            <v>138900148.13</v>
          </cell>
        </row>
        <row r="3198">
          <cell r="C3198" t="str">
            <v>Hydro One Networks Inc. Administrative and General Expenses - Leap 2019</v>
          </cell>
          <cell r="D3198" t="str">
            <v>Hydro One Networks Inc.</v>
          </cell>
          <cell r="E3198" t="str">
            <v>Administrative and General Expenses - Leap</v>
          </cell>
          <cell r="F3198">
            <v>1750200</v>
          </cell>
        </row>
        <row r="3199">
          <cell r="C3199" t="str">
            <v>Hydro One Networks Inc. Billing and Collecting 2019</v>
          </cell>
          <cell r="D3199" t="str">
            <v>Hydro One Networks Inc.</v>
          </cell>
          <cell r="E3199" t="str">
            <v>Billing and Collecting</v>
          </cell>
          <cell r="F3199">
            <v>83421429.209999993</v>
          </cell>
        </row>
        <row r="3200">
          <cell r="C3200" t="str">
            <v>Hydro One Networks Inc. Community Relations 2019</v>
          </cell>
          <cell r="D3200" t="str">
            <v>Hydro One Networks Inc.</v>
          </cell>
          <cell r="E3200" t="str">
            <v>Community Relations</v>
          </cell>
          <cell r="F3200">
            <v>2421560.5099999998</v>
          </cell>
        </row>
        <row r="3201">
          <cell r="C3201" t="str">
            <v>Hydro One Networks Inc. Distribution Expenses - Operation 2019</v>
          </cell>
          <cell r="D3201" t="str">
            <v>Hydro One Networks Inc.</v>
          </cell>
          <cell r="E3201" t="str">
            <v>Distribution Expenses - Operation</v>
          </cell>
          <cell r="F3201">
            <v>93267239.069999993</v>
          </cell>
        </row>
        <row r="3202">
          <cell r="C3202" t="str">
            <v>Hydro One Networks Inc. Distribution Expenses – Maintenance 2019</v>
          </cell>
          <cell r="D3202" t="str">
            <v>Hydro One Networks Inc.</v>
          </cell>
          <cell r="E3202" t="str">
            <v>Distribution Expenses – Maintenance</v>
          </cell>
          <cell r="F3202">
            <v>234606166.34</v>
          </cell>
        </row>
        <row r="3203">
          <cell r="C3203" t="str">
            <v>Hydro One Networks Inc. Other Expenses 2019</v>
          </cell>
          <cell r="D3203" t="str">
            <v>Hydro One Networks Inc.</v>
          </cell>
          <cell r="E3203" t="str">
            <v>Other Expenses</v>
          </cell>
          <cell r="F3203">
            <v>0</v>
          </cell>
        </row>
        <row r="3204">
          <cell r="C3204" t="str">
            <v>Hydro One Networks Inc. (Orillia-Peterborough service areas) Administrative and General Expenses 2019</v>
          </cell>
          <cell r="D3204" t="str">
            <v>Hydro One Networks Inc. (Orillia-Peterborough service areas)</v>
          </cell>
          <cell r="E3204" t="str">
            <v>Administrative and General Expenses</v>
          </cell>
          <cell r="F3204">
            <v>1497478</v>
          </cell>
        </row>
        <row r="3205">
          <cell r="C3205" t="str">
            <v>Hydro One Networks Inc. (Orillia-Peterborough service areas) Administrative and General Expenses - Leap 2019</v>
          </cell>
          <cell r="D3205" t="str">
            <v>Hydro One Networks Inc. (Orillia-Peterborough service areas)</v>
          </cell>
          <cell r="E3205" t="str">
            <v>Administrative and General Expenses - Leap</v>
          </cell>
          <cell r="F3205">
            <v>9200</v>
          </cell>
        </row>
        <row r="3206">
          <cell r="C3206" t="str">
            <v>Hydro One Networks Inc. (Orillia-Peterborough service areas) Billing and Collecting 2019</v>
          </cell>
          <cell r="D3206" t="str">
            <v>Hydro One Networks Inc. (Orillia-Peterborough service areas)</v>
          </cell>
          <cell r="E3206" t="str">
            <v>Billing and Collecting</v>
          </cell>
          <cell r="F3206">
            <v>1181307</v>
          </cell>
        </row>
        <row r="3207">
          <cell r="C3207" t="str">
            <v>Hydro One Networks Inc. (Orillia-Peterborough service areas) Community Relations 2019</v>
          </cell>
          <cell r="D3207" t="str">
            <v>Hydro One Networks Inc. (Orillia-Peterborough service areas)</v>
          </cell>
          <cell r="E3207" t="str">
            <v>Community Relations</v>
          </cell>
          <cell r="F3207">
            <v>29868</v>
          </cell>
        </row>
        <row r="3208">
          <cell r="C3208" t="str">
            <v>Hydro One Networks Inc. (Orillia-Peterborough service areas) Distribution Expenses - Operation 2019</v>
          </cell>
          <cell r="D3208" t="str">
            <v>Hydro One Networks Inc. (Orillia-Peterborough service areas)</v>
          </cell>
          <cell r="E3208" t="str">
            <v>Distribution Expenses - Operation</v>
          </cell>
          <cell r="F3208">
            <v>1105352</v>
          </cell>
        </row>
        <row r="3209">
          <cell r="C3209" t="str">
            <v>Hydro One Networks Inc. (Orillia-Peterborough service areas) Distribution Expenses – Maintenance 2019</v>
          </cell>
          <cell r="D3209" t="str">
            <v>Hydro One Networks Inc. (Orillia-Peterborough service areas)</v>
          </cell>
          <cell r="E3209" t="str">
            <v>Distribution Expenses – Maintenance</v>
          </cell>
          <cell r="F3209">
            <v>1198662</v>
          </cell>
        </row>
        <row r="3210">
          <cell r="C3210" t="str">
            <v>Hydro One Networks Inc. (Orillia-Peterborough service areas) Other Expenses 2019</v>
          </cell>
          <cell r="D3210" t="str">
            <v>Hydro One Networks Inc. (Orillia-Peterborough service areas)</v>
          </cell>
          <cell r="E3210" t="str">
            <v>Other Expenses</v>
          </cell>
          <cell r="F3210">
            <v>0</v>
          </cell>
        </row>
        <row r="3211">
          <cell r="C3211" t="str">
            <v>Hydro One Networks Inc. - 1937680 Ontario Inc. (Peterborough Distribution) Administrative and General Expenses 2019</v>
          </cell>
          <cell r="D3211" t="str">
            <v>Hydro One Networks Inc. - 1937680 Ontario Inc. (Peterborough Distribution)</v>
          </cell>
          <cell r="E3211" t="str">
            <v>Administrative and General Expenses</v>
          </cell>
          <cell r="F3211">
            <v>3252847.32</v>
          </cell>
        </row>
        <row r="3212">
          <cell r="C3212" t="str">
            <v>Hydro One Networks Inc. - 1937680 Ontario Inc. (Peterborough Distribution) Administrative and General Expenses - Leap 2019</v>
          </cell>
          <cell r="D3212" t="str">
            <v>Hydro One Networks Inc. - 1937680 Ontario Inc. (Peterborough Distribution)</v>
          </cell>
          <cell r="E3212" t="str">
            <v>Administrative and General Expenses - Leap</v>
          </cell>
          <cell r="F3212">
            <v>17220</v>
          </cell>
        </row>
        <row r="3213">
          <cell r="C3213" t="str">
            <v>Hydro One Networks Inc. - 1937680 Ontario Inc. (Peterborough Distribution) Billing and Collecting 2019</v>
          </cell>
          <cell r="D3213" t="str">
            <v>Hydro One Networks Inc. - 1937680 Ontario Inc. (Peterborough Distribution)</v>
          </cell>
          <cell r="E3213" t="str">
            <v>Billing and Collecting</v>
          </cell>
          <cell r="F3213">
            <v>2207104.48</v>
          </cell>
        </row>
        <row r="3214">
          <cell r="C3214" t="str">
            <v>Hydro One Networks Inc. - 1937680 Ontario Inc. (Peterborough Distribution) Community Relations 2019</v>
          </cell>
          <cell r="D3214" t="str">
            <v>Hydro One Networks Inc. - 1937680 Ontario Inc. (Peterborough Distribution)</v>
          </cell>
          <cell r="E3214" t="str">
            <v>Community Relations</v>
          </cell>
          <cell r="F3214">
            <v>0</v>
          </cell>
        </row>
        <row r="3215">
          <cell r="C3215" t="str">
            <v>Hydro One Networks Inc. - 1937680 Ontario Inc. (Peterborough Distribution) Distribution Expenses - Operation 2019</v>
          </cell>
          <cell r="D3215" t="str">
            <v>Hydro One Networks Inc. - 1937680 Ontario Inc. (Peterborough Distribution)</v>
          </cell>
          <cell r="E3215" t="str">
            <v>Distribution Expenses - Operation</v>
          </cell>
          <cell r="F3215">
            <v>2724495.55</v>
          </cell>
        </row>
        <row r="3216">
          <cell r="C3216" t="str">
            <v>Hydro One Networks Inc. - 1937680 Ontario Inc. (Peterborough Distribution) Distribution Expenses – Maintenance 2019</v>
          </cell>
          <cell r="D3216" t="str">
            <v>Hydro One Networks Inc. - 1937680 Ontario Inc. (Peterborough Distribution)</v>
          </cell>
          <cell r="E3216" t="str">
            <v>Distribution Expenses – Maintenance</v>
          </cell>
          <cell r="F3216">
            <v>763467.21</v>
          </cell>
        </row>
        <row r="3217">
          <cell r="C3217" t="str">
            <v>Hydro One Networks Inc. - 1937680 Ontario Inc. (Peterborough Distribution) Other Expenses 2019</v>
          </cell>
          <cell r="D3217" t="str">
            <v>Hydro One Networks Inc. - 1937680 Ontario Inc. (Peterborough Distribution)</v>
          </cell>
          <cell r="E3217" t="str">
            <v>Other Expenses</v>
          </cell>
          <cell r="F3217">
            <v>0</v>
          </cell>
        </row>
        <row r="3218">
          <cell r="C3218" t="str">
            <v>Hydro One Remote Communities Inc. Administrative and General Expenses 2019</v>
          </cell>
          <cell r="D3218" t="str">
            <v>Hydro One Remote Communities Inc.</v>
          </cell>
          <cell r="E3218" t="str">
            <v>Administrative and General Expenses</v>
          </cell>
          <cell r="F3218">
            <v>1108781.69</v>
          </cell>
        </row>
        <row r="3219">
          <cell r="C3219" t="str">
            <v>Hydro One Remote Communities Inc. Administrative and General Expenses - Leap 2019</v>
          </cell>
          <cell r="D3219" t="str">
            <v>Hydro One Remote Communities Inc.</v>
          </cell>
          <cell r="E3219" t="str">
            <v>Administrative and General Expenses - Leap</v>
          </cell>
          <cell r="F3219">
            <v>50644.800000000003</v>
          </cell>
        </row>
        <row r="3220">
          <cell r="C3220" t="str">
            <v>Hydro One Remote Communities Inc. Billing and Collecting 2019</v>
          </cell>
          <cell r="D3220" t="str">
            <v>Hydro One Remote Communities Inc.</v>
          </cell>
          <cell r="E3220" t="str">
            <v>Billing and Collecting</v>
          </cell>
          <cell r="F3220">
            <v>1812847.29</v>
          </cell>
        </row>
        <row r="3221">
          <cell r="C3221" t="str">
            <v>Hydro One Remote Communities Inc. Community Relations 2019</v>
          </cell>
          <cell r="D3221" t="str">
            <v>Hydro One Remote Communities Inc.</v>
          </cell>
          <cell r="E3221" t="str">
            <v>Community Relations</v>
          </cell>
          <cell r="F3221">
            <v>157012.59</v>
          </cell>
        </row>
        <row r="3222">
          <cell r="C3222" t="str">
            <v>Hydro One Remote Communities Inc. Distribution Expenses - Operation 2019</v>
          </cell>
          <cell r="D3222" t="str">
            <v>Hydro One Remote Communities Inc.</v>
          </cell>
          <cell r="E3222" t="str">
            <v>Distribution Expenses - Operation</v>
          </cell>
          <cell r="F3222">
            <v>61828.63</v>
          </cell>
        </row>
        <row r="3223">
          <cell r="C3223" t="str">
            <v>Hydro One Remote Communities Inc. Distribution Expenses – Maintenance 2019</v>
          </cell>
          <cell r="D3223" t="str">
            <v>Hydro One Remote Communities Inc.</v>
          </cell>
          <cell r="E3223" t="str">
            <v>Distribution Expenses – Maintenance</v>
          </cell>
          <cell r="F3223">
            <v>1695613.05</v>
          </cell>
        </row>
        <row r="3224">
          <cell r="C3224" t="str">
            <v>Hydro One Remote Communities Inc. Other Expenses 2019</v>
          </cell>
          <cell r="D3224" t="str">
            <v>Hydro One Remote Communities Inc.</v>
          </cell>
          <cell r="E3224" t="str">
            <v>Other Expenses</v>
          </cell>
          <cell r="F3224">
            <v>0</v>
          </cell>
        </row>
        <row r="3225">
          <cell r="C3225" t="str">
            <v>Hydro Ottawa Limited Administrative and General Expenses 2019</v>
          </cell>
          <cell r="D3225" t="str">
            <v>Hydro Ottawa Limited</v>
          </cell>
          <cell r="E3225" t="str">
            <v>Administrative and General Expenses</v>
          </cell>
          <cell r="F3225">
            <v>37957488.289999999</v>
          </cell>
        </row>
        <row r="3226">
          <cell r="C3226" t="str">
            <v>Hydro Ottawa Limited Administrative and General Expenses - Leap 2019</v>
          </cell>
          <cell r="D3226" t="str">
            <v>Hydro Ottawa Limited</v>
          </cell>
          <cell r="E3226" t="str">
            <v>Administrative and General Expenses - Leap</v>
          </cell>
          <cell r="F3226">
            <v>228713</v>
          </cell>
        </row>
        <row r="3227">
          <cell r="C3227" t="str">
            <v>Hydro Ottawa Limited Billing and Collecting 2019</v>
          </cell>
          <cell r="D3227" t="str">
            <v>Hydro Ottawa Limited</v>
          </cell>
          <cell r="E3227" t="str">
            <v>Billing and Collecting</v>
          </cell>
          <cell r="F3227">
            <v>11940913.289999999</v>
          </cell>
        </row>
        <row r="3228">
          <cell r="C3228" t="str">
            <v>Hydro Ottawa Limited Community Relations 2019</v>
          </cell>
          <cell r="D3228" t="str">
            <v>Hydro Ottawa Limited</v>
          </cell>
          <cell r="E3228" t="str">
            <v>Community Relations</v>
          </cell>
          <cell r="F3228">
            <v>4426722.99</v>
          </cell>
        </row>
        <row r="3229">
          <cell r="C3229" t="str">
            <v>Hydro Ottawa Limited Distribution Expenses - Operation 2019</v>
          </cell>
          <cell r="D3229" t="str">
            <v>Hydro Ottawa Limited</v>
          </cell>
          <cell r="E3229" t="str">
            <v>Distribution Expenses - Operation</v>
          </cell>
          <cell r="F3229">
            <v>20877216.239999998</v>
          </cell>
        </row>
        <row r="3230">
          <cell r="C3230" t="str">
            <v>Hydro Ottawa Limited Distribution Expenses – Maintenance 2019</v>
          </cell>
          <cell r="D3230" t="str">
            <v>Hydro Ottawa Limited</v>
          </cell>
          <cell r="E3230" t="str">
            <v>Distribution Expenses – Maintenance</v>
          </cell>
          <cell r="F3230">
            <v>9125315.9399999995</v>
          </cell>
        </row>
        <row r="3231">
          <cell r="C3231" t="str">
            <v>Hydro Ottawa Limited Other Expenses 2019</v>
          </cell>
          <cell r="D3231" t="str">
            <v>Hydro Ottawa Limited</v>
          </cell>
          <cell r="E3231" t="str">
            <v>Other Expenses</v>
          </cell>
          <cell r="F3231">
            <v>0</v>
          </cell>
        </row>
        <row r="3232">
          <cell r="C3232" t="str">
            <v>InnPower Corporation Administrative and General Expenses 2019</v>
          </cell>
          <cell r="D3232" t="str">
            <v>InnPower Corporation</v>
          </cell>
          <cell r="E3232" t="str">
            <v>Administrative and General Expenses</v>
          </cell>
          <cell r="F3232">
            <v>2563107.13</v>
          </cell>
        </row>
        <row r="3233">
          <cell r="C3233" t="str">
            <v>InnPower Corporation Administrative and General Expenses - Leap 2019</v>
          </cell>
          <cell r="D3233" t="str">
            <v>InnPower Corporation</v>
          </cell>
          <cell r="E3233" t="str">
            <v>Administrative and General Expenses - Leap</v>
          </cell>
          <cell r="F3233">
            <v>12140.55</v>
          </cell>
        </row>
        <row r="3234">
          <cell r="C3234" t="str">
            <v>InnPower Corporation Billing and Collecting 2019</v>
          </cell>
          <cell r="D3234" t="str">
            <v>InnPower Corporation</v>
          </cell>
          <cell r="E3234" t="str">
            <v>Billing and Collecting</v>
          </cell>
          <cell r="F3234">
            <v>1085092.7</v>
          </cell>
        </row>
        <row r="3235">
          <cell r="C3235" t="str">
            <v>InnPower Corporation Community Relations 2019</v>
          </cell>
          <cell r="D3235" t="str">
            <v>InnPower Corporation</v>
          </cell>
          <cell r="E3235" t="str">
            <v>Community Relations</v>
          </cell>
          <cell r="F3235">
            <v>72722.080000000002</v>
          </cell>
        </row>
        <row r="3236">
          <cell r="C3236" t="str">
            <v>InnPower Corporation Distribution Expenses - Operation 2019</v>
          </cell>
          <cell r="D3236" t="str">
            <v>InnPower Corporation</v>
          </cell>
          <cell r="E3236" t="str">
            <v>Distribution Expenses - Operation</v>
          </cell>
          <cell r="F3236">
            <v>1418406.77</v>
          </cell>
        </row>
        <row r="3237">
          <cell r="C3237" t="str">
            <v>InnPower Corporation Distribution Expenses – Maintenance 2019</v>
          </cell>
          <cell r="D3237" t="str">
            <v>InnPower Corporation</v>
          </cell>
          <cell r="E3237" t="str">
            <v>Distribution Expenses – Maintenance</v>
          </cell>
          <cell r="F3237">
            <v>631422.75</v>
          </cell>
        </row>
        <row r="3238">
          <cell r="C3238" t="str">
            <v>InnPower Corporation Other Expenses 2019</v>
          </cell>
          <cell r="D3238" t="str">
            <v>InnPower Corporation</v>
          </cell>
          <cell r="E3238" t="str">
            <v>Other Expenses</v>
          </cell>
          <cell r="F3238">
            <v>0</v>
          </cell>
        </row>
        <row r="3239">
          <cell r="C3239" t="str">
            <v>Kenora Hydro Electric Corporation Ltd. Administrative and General Expenses 2019</v>
          </cell>
          <cell r="D3239" t="str">
            <v>Kenora Hydro Electric Corporation Ltd.</v>
          </cell>
          <cell r="E3239" t="str">
            <v>Administrative and General Expenses</v>
          </cell>
          <cell r="F3239">
            <v>1064902</v>
          </cell>
        </row>
        <row r="3240">
          <cell r="C3240" t="str">
            <v>Kenora Hydro Electric Corporation Ltd. Administrative and General Expenses - Leap 2019</v>
          </cell>
          <cell r="D3240" t="str">
            <v>Kenora Hydro Electric Corporation Ltd.</v>
          </cell>
          <cell r="E3240" t="str">
            <v>Administrative and General Expenses - Leap</v>
          </cell>
          <cell r="F3240">
            <v>3695</v>
          </cell>
        </row>
        <row r="3241">
          <cell r="C3241" t="str">
            <v>Kenora Hydro Electric Corporation Ltd. Billing and Collecting 2019</v>
          </cell>
          <cell r="D3241" t="str">
            <v>Kenora Hydro Electric Corporation Ltd.</v>
          </cell>
          <cell r="E3241" t="str">
            <v>Billing and Collecting</v>
          </cell>
          <cell r="F3241">
            <v>533206</v>
          </cell>
        </row>
        <row r="3242">
          <cell r="C3242" t="str">
            <v>Kenora Hydro Electric Corporation Ltd. Community Relations 2019</v>
          </cell>
          <cell r="D3242" t="str">
            <v>Kenora Hydro Electric Corporation Ltd.</v>
          </cell>
          <cell r="E3242" t="str">
            <v>Community Relations</v>
          </cell>
          <cell r="F3242">
            <v>0</v>
          </cell>
        </row>
        <row r="3243">
          <cell r="C3243" t="str">
            <v>Kenora Hydro Electric Corporation Ltd. Distribution Expenses - Operation 2019</v>
          </cell>
          <cell r="D3243" t="str">
            <v>Kenora Hydro Electric Corporation Ltd.</v>
          </cell>
          <cell r="E3243" t="str">
            <v>Distribution Expenses - Operation</v>
          </cell>
          <cell r="F3243">
            <v>140084</v>
          </cell>
        </row>
        <row r="3244">
          <cell r="C3244" t="str">
            <v>Kenora Hydro Electric Corporation Ltd. Distribution Expenses – Maintenance 2019</v>
          </cell>
          <cell r="D3244" t="str">
            <v>Kenora Hydro Electric Corporation Ltd.</v>
          </cell>
          <cell r="E3244" t="str">
            <v>Distribution Expenses – Maintenance</v>
          </cell>
          <cell r="F3244">
            <v>568050</v>
          </cell>
        </row>
        <row r="3245">
          <cell r="C3245" t="str">
            <v>Kenora Hydro Electric Corporation Ltd. Other Expenses 2019</v>
          </cell>
          <cell r="D3245" t="str">
            <v>Kenora Hydro Electric Corporation Ltd.</v>
          </cell>
          <cell r="E3245" t="str">
            <v>Other Expenses</v>
          </cell>
          <cell r="F3245">
            <v>0</v>
          </cell>
        </row>
        <row r="3246">
          <cell r="C3246" t="str">
            <v>Kingston Hydro Corporation Administrative and General Expenses 2019</v>
          </cell>
          <cell r="D3246" t="str">
            <v>Kingston Hydro Corporation</v>
          </cell>
          <cell r="E3246" t="str">
            <v>Administrative and General Expenses</v>
          </cell>
          <cell r="F3246">
            <v>2693558</v>
          </cell>
        </row>
        <row r="3247">
          <cell r="C3247" t="str">
            <v>Kingston Hydro Corporation Administrative and General Expenses - Leap 2019</v>
          </cell>
          <cell r="D3247" t="str">
            <v>Kingston Hydro Corporation</v>
          </cell>
          <cell r="E3247" t="str">
            <v>Administrative and General Expenses - Leap</v>
          </cell>
          <cell r="F3247">
            <v>17340</v>
          </cell>
        </row>
        <row r="3248">
          <cell r="C3248" t="str">
            <v>Kingston Hydro Corporation Billing and Collecting 2019</v>
          </cell>
          <cell r="D3248" t="str">
            <v>Kingston Hydro Corporation</v>
          </cell>
          <cell r="E3248" t="str">
            <v>Billing and Collecting</v>
          </cell>
          <cell r="F3248">
            <v>745052</v>
          </cell>
        </row>
        <row r="3249">
          <cell r="C3249" t="str">
            <v>Kingston Hydro Corporation Community Relations 2019</v>
          </cell>
          <cell r="D3249" t="str">
            <v>Kingston Hydro Corporation</v>
          </cell>
          <cell r="E3249" t="str">
            <v>Community Relations</v>
          </cell>
          <cell r="F3249">
            <v>194597</v>
          </cell>
        </row>
        <row r="3250">
          <cell r="C3250" t="str">
            <v>Kingston Hydro Corporation Distribution Expenses - Operation 2019</v>
          </cell>
          <cell r="D3250" t="str">
            <v>Kingston Hydro Corporation</v>
          </cell>
          <cell r="E3250" t="str">
            <v>Distribution Expenses - Operation</v>
          </cell>
          <cell r="F3250">
            <v>2366890</v>
          </cell>
        </row>
        <row r="3251">
          <cell r="C3251" t="str">
            <v>Kingston Hydro Corporation Distribution Expenses – Maintenance 2019</v>
          </cell>
          <cell r="D3251" t="str">
            <v>Kingston Hydro Corporation</v>
          </cell>
          <cell r="E3251" t="str">
            <v>Distribution Expenses – Maintenance</v>
          </cell>
          <cell r="F3251">
            <v>1545398</v>
          </cell>
        </row>
        <row r="3252">
          <cell r="C3252" t="str">
            <v>Kingston Hydro Corporation Other Expenses 2019</v>
          </cell>
          <cell r="D3252" t="str">
            <v>Kingston Hydro Corporation</v>
          </cell>
          <cell r="E3252" t="str">
            <v>Other Expenses</v>
          </cell>
          <cell r="F3252">
            <v>0</v>
          </cell>
        </row>
        <row r="3253">
          <cell r="C3253" t="str">
            <v>Kitchener-Wilmot Hydro Inc. Administrative and General Expenses 2019</v>
          </cell>
          <cell r="D3253" t="str">
            <v>Kitchener-Wilmot Hydro Inc.</v>
          </cell>
          <cell r="E3253" t="str">
            <v>Administrative and General Expenses</v>
          </cell>
          <cell r="F3253">
            <v>2702118.22</v>
          </cell>
        </row>
        <row r="3254">
          <cell r="C3254" t="str">
            <v>Kitchener-Wilmot Hydro Inc. Administrative and General Expenses - Leap 2019</v>
          </cell>
          <cell r="D3254" t="str">
            <v>Kitchener-Wilmot Hydro Inc.</v>
          </cell>
          <cell r="E3254" t="str">
            <v>Administrative and General Expenses - Leap</v>
          </cell>
          <cell r="F3254">
            <v>49000</v>
          </cell>
        </row>
        <row r="3255">
          <cell r="C3255" t="str">
            <v>Kitchener-Wilmot Hydro Inc. Billing and Collecting 2019</v>
          </cell>
          <cell r="D3255" t="str">
            <v>Kitchener-Wilmot Hydro Inc.</v>
          </cell>
          <cell r="E3255" t="str">
            <v>Billing and Collecting</v>
          </cell>
          <cell r="F3255">
            <v>4615265.6399999997</v>
          </cell>
        </row>
        <row r="3256">
          <cell r="C3256" t="str">
            <v>Kitchener-Wilmot Hydro Inc. Community Relations 2019</v>
          </cell>
          <cell r="D3256" t="str">
            <v>Kitchener-Wilmot Hydro Inc.</v>
          </cell>
          <cell r="E3256" t="str">
            <v>Community Relations</v>
          </cell>
          <cell r="F3256">
            <v>241006.15</v>
          </cell>
        </row>
        <row r="3257">
          <cell r="C3257" t="str">
            <v>Kitchener-Wilmot Hydro Inc. Distribution Expenses - Operation 2019</v>
          </cell>
          <cell r="D3257" t="str">
            <v>Kitchener-Wilmot Hydro Inc.</v>
          </cell>
          <cell r="E3257" t="str">
            <v>Distribution Expenses - Operation</v>
          </cell>
          <cell r="F3257">
            <v>5813946.9500000002</v>
          </cell>
        </row>
        <row r="3258">
          <cell r="C3258" t="str">
            <v>Kitchener-Wilmot Hydro Inc. Distribution Expenses – Maintenance 2019</v>
          </cell>
          <cell r="D3258" t="str">
            <v>Kitchener-Wilmot Hydro Inc.</v>
          </cell>
          <cell r="E3258" t="str">
            <v>Distribution Expenses – Maintenance</v>
          </cell>
          <cell r="F3258">
            <v>5996631.79</v>
          </cell>
        </row>
        <row r="3259">
          <cell r="C3259" t="str">
            <v>Kitchener-Wilmot Hydro Inc. Other Expenses 2019</v>
          </cell>
          <cell r="D3259" t="str">
            <v>Kitchener-Wilmot Hydro Inc.</v>
          </cell>
          <cell r="E3259" t="str">
            <v>Other Expenses</v>
          </cell>
          <cell r="F3259">
            <v>0</v>
          </cell>
        </row>
        <row r="3260">
          <cell r="C3260" t="str">
            <v>Lakefront Utilities Inc. Administrative and General Expenses 2019</v>
          </cell>
          <cell r="D3260" t="str">
            <v>Lakefront Utilities Inc.</v>
          </cell>
          <cell r="E3260" t="str">
            <v>Administrative and General Expenses</v>
          </cell>
          <cell r="F3260">
            <v>1103497.57</v>
          </cell>
        </row>
        <row r="3261">
          <cell r="C3261" t="str">
            <v>Lakefront Utilities Inc. Administrative and General Expenses - Leap 2019</v>
          </cell>
          <cell r="D3261" t="str">
            <v>Lakefront Utilities Inc.</v>
          </cell>
          <cell r="E3261" t="str">
            <v>Administrative and General Expenses - Leap</v>
          </cell>
          <cell r="F3261">
            <v>5850</v>
          </cell>
        </row>
        <row r="3262">
          <cell r="C3262" t="str">
            <v>Lakefront Utilities Inc. Billing and Collecting 2019</v>
          </cell>
          <cell r="D3262" t="str">
            <v>Lakefront Utilities Inc.</v>
          </cell>
          <cell r="E3262" t="str">
            <v>Billing and Collecting</v>
          </cell>
          <cell r="F3262">
            <v>489721.13</v>
          </cell>
        </row>
        <row r="3263">
          <cell r="C3263" t="str">
            <v>Lakefront Utilities Inc. Community Relations 2019</v>
          </cell>
          <cell r="D3263" t="str">
            <v>Lakefront Utilities Inc.</v>
          </cell>
          <cell r="E3263" t="str">
            <v>Community Relations</v>
          </cell>
          <cell r="F3263">
            <v>21563.64</v>
          </cell>
        </row>
        <row r="3264">
          <cell r="C3264" t="str">
            <v>Lakefront Utilities Inc. Distribution Expenses - Operation 2019</v>
          </cell>
          <cell r="D3264" t="str">
            <v>Lakefront Utilities Inc.</v>
          </cell>
          <cell r="E3264" t="str">
            <v>Distribution Expenses - Operation</v>
          </cell>
          <cell r="F3264">
            <v>646650.19999999995</v>
          </cell>
        </row>
        <row r="3265">
          <cell r="C3265" t="str">
            <v>Lakefront Utilities Inc. Distribution Expenses – Maintenance 2019</v>
          </cell>
          <cell r="D3265" t="str">
            <v>Lakefront Utilities Inc.</v>
          </cell>
          <cell r="E3265" t="str">
            <v>Distribution Expenses – Maintenance</v>
          </cell>
          <cell r="F3265">
            <v>343942.15</v>
          </cell>
        </row>
        <row r="3266">
          <cell r="C3266" t="str">
            <v>Lakefront Utilities Inc. Other Expenses 2019</v>
          </cell>
          <cell r="D3266" t="str">
            <v>Lakefront Utilities Inc.</v>
          </cell>
          <cell r="E3266" t="str">
            <v>Other Expenses</v>
          </cell>
          <cell r="F3266">
            <v>0</v>
          </cell>
        </row>
        <row r="3267">
          <cell r="C3267" t="str">
            <v>Lakeland Power Distribution Ltd. Administrative and General Expenses 2019</v>
          </cell>
          <cell r="D3267" t="str">
            <v>Lakeland Power Distribution Ltd.</v>
          </cell>
          <cell r="E3267" t="str">
            <v>Administrative and General Expenses</v>
          </cell>
          <cell r="F3267">
            <v>2135773.44</v>
          </cell>
        </row>
        <row r="3268">
          <cell r="C3268" t="str">
            <v>Lakeland Power Distribution Ltd. Administrative and General Expenses - Leap 2019</v>
          </cell>
          <cell r="D3268" t="str">
            <v>Lakeland Power Distribution Ltd.</v>
          </cell>
          <cell r="E3268" t="str">
            <v>Administrative and General Expenses - Leap</v>
          </cell>
          <cell r="F3268">
            <v>9175</v>
          </cell>
        </row>
        <row r="3269">
          <cell r="C3269" t="str">
            <v>Lakeland Power Distribution Ltd. Billing and Collecting 2019</v>
          </cell>
          <cell r="D3269" t="str">
            <v>Lakeland Power Distribution Ltd.</v>
          </cell>
          <cell r="E3269" t="str">
            <v>Billing and Collecting</v>
          </cell>
          <cell r="F3269">
            <v>903973.02</v>
          </cell>
        </row>
        <row r="3270">
          <cell r="C3270" t="str">
            <v>Lakeland Power Distribution Ltd. Community Relations 2019</v>
          </cell>
          <cell r="D3270" t="str">
            <v>Lakeland Power Distribution Ltd.</v>
          </cell>
          <cell r="E3270" t="str">
            <v>Community Relations</v>
          </cell>
          <cell r="F3270">
            <v>51737.120000000003</v>
          </cell>
        </row>
        <row r="3271">
          <cell r="C3271" t="str">
            <v>Lakeland Power Distribution Ltd. Distribution Expenses - Operation 2019</v>
          </cell>
          <cell r="D3271" t="str">
            <v>Lakeland Power Distribution Ltd.</v>
          </cell>
          <cell r="E3271" t="str">
            <v>Distribution Expenses - Operation</v>
          </cell>
          <cell r="F3271">
            <v>353649.14</v>
          </cell>
        </row>
        <row r="3272">
          <cell r="C3272" t="str">
            <v>Lakeland Power Distribution Ltd. Distribution Expenses – Maintenance 2019</v>
          </cell>
          <cell r="D3272" t="str">
            <v>Lakeland Power Distribution Ltd.</v>
          </cell>
          <cell r="E3272" t="str">
            <v>Distribution Expenses – Maintenance</v>
          </cell>
          <cell r="F3272">
            <v>1525272.22</v>
          </cell>
        </row>
        <row r="3273">
          <cell r="C3273" t="str">
            <v>Lakeland Power Distribution Ltd. Other Expenses 2019</v>
          </cell>
          <cell r="D3273" t="str">
            <v>Lakeland Power Distribution Ltd.</v>
          </cell>
          <cell r="E3273" t="str">
            <v>Other Expenses</v>
          </cell>
          <cell r="F3273">
            <v>0</v>
          </cell>
        </row>
        <row r="3274">
          <cell r="C3274" t="str">
            <v>London Hydro Inc. Administrative and General Expenses 2019</v>
          </cell>
          <cell r="D3274" t="str">
            <v>London Hydro Inc.</v>
          </cell>
          <cell r="E3274" t="str">
            <v>Administrative and General Expenses</v>
          </cell>
          <cell r="F3274">
            <v>14338245.76</v>
          </cell>
        </row>
        <row r="3275">
          <cell r="C3275" t="str">
            <v>London Hydro Inc. Administrative and General Expenses - Leap 2019</v>
          </cell>
          <cell r="D3275" t="str">
            <v>London Hydro Inc.</v>
          </cell>
          <cell r="E3275" t="str">
            <v>Administrative and General Expenses - Leap</v>
          </cell>
          <cell r="F3275">
            <v>200000</v>
          </cell>
        </row>
        <row r="3276">
          <cell r="C3276" t="str">
            <v>London Hydro Inc. Billing and Collecting 2019</v>
          </cell>
          <cell r="D3276" t="str">
            <v>London Hydro Inc.</v>
          </cell>
          <cell r="E3276" t="str">
            <v>Billing and Collecting</v>
          </cell>
          <cell r="F3276">
            <v>4969447.9800000004</v>
          </cell>
        </row>
        <row r="3277">
          <cell r="C3277" t="str">
            <v>London Hydro Inc. Community Relations 2019</v>
          </cell>
          <cell r="D3277" t="str">
            <v>London Hydro Inc.</v>
          </cell>
          <cell r="E3277" t="str">
            <v>Community Relations</v>
          </cell>
          <cell r="F3277">
            <v>180706.19</v>
          </cell>
        </row>
        <row r="3278">
          <cell r="C3278" t="str">
            <v>London Hydro Inc. Distribution Expenses - Operation 2019</v>
          </cell>
          <cell r="D3278" t="str">
            <v>London Hydro Inc.</v>
          </cell>
          <cell r="E3278" t="str">
            <v>Distribution Expenses - Operation</v>
          </cell>
          <cell r="F3278">
            <v>10212541.49</v>
          </cell>
        </row>
        <row r="3279">
          <cell r="C3279" t="str">
            <v>London Hydro Inc. Distribution Expenses – Maintenance 2019</v>
          </cell>
          <cell r="D3279" t="str">
            <v>London Hydro Inc.</v>
          </cell>
          <cell r="E3279" t="str">
            <v>Distribution Expenses – Maintenance</v>
          </cell>
          <cell r="F3279">
            <v>9017046.2100000009</v>
          </cell>
        </row>
        <row r="3280">
          <cell r="C3280" t="str">
            <v>London Hydro Inc. Other Expenses 2019</v>
          </cell>
          <cell r="D3280" t="str">
            <v>London Hydro Inc.</v>
          </cell>
          <cell r="E3280" t="str">
            <v>Other Expenses</v>
          </cell>
          <cell r="F3280">
            <v>0</v>
          </cell>
        </row>
        <row r="3281">
          <cell r="C3281" t="str">
            <v>Milton Hydro Distribution Inc. Administrative and General Expenses 2019</v>
          </cell>
          <cell r="D3281" t="str">
            <v>Milton Hydro Distribution Inc.</v>
          </cell>
          <cell r="E3281" t="str">
            <v>Administrative and General Expenses</v>
          </cell>
          <cell r="F3281">
            <v>3507003</v>
          </cell>
        </row>
        <row r="3282">
          <cell r="C3282" t="str">
            <v>Milton Hydro Distribution Inc. Administrative and General Expenses - Leap 2019</v>
          </cell>
          <cell r="D3282" t="str">
            <v>Milton Hydro Distribution Inc.</v>
          </cell>
          <cell r="E3282" t="str">
            <v>Administrative and General Expenses - Leap</v>
          </cell>
          <cell r="F3282">
            <v>19567</v>
          </cell>
        </row>
        <row r="3283">
          <cell r="C3283" t="str">
            <v>Milton Hydro Distribution Inc. Billing and Collecting 2019</v>
          </cell>
          <cell r="D3283" t="str">
            <v>Milton Hydro Distribution Inc.</v>
          </cell>
          <cell r="E3283" t="str">
            <v>Billing and Collecting</v>
          </cell>
          <cell r="F3283">
            <v>1495920</v>
          </cell>
        </row>
        <row r="3284">
          <cell r="C3284" t="str">
            <v>Milton Hydro Distribution Inc. Community Relations 2019</v>
          </cell>
          <cell r="D3284" t="str">
            <v>Milton Hydro Distribution Inc.</v>
          </cell>
          <cell r="E3284" t="str">
            <v>Community Relations</v>
          </cell>
          <cell r="F3284">
            <v>10120</v>
          </cell>
        </row>
        <row r="3285">
          <cell r="C3285" t="str">
            <v>Milton Hydro Distribution Inc. Distribution Expenses - Operation 2019</v>
          </cell>
          <cell r="D3285" t="str">
            <v>Milton Hydro Distribution Inc.</v>
          </cell>
          <cell r="E3285" t="str">
            <v>Distribution Expenses - Operation</v>
          </cell>
          <cell r="F3285">
            <v>2371190</v>
          </cell>
        </row>
        <row r="3286">
          <cell r="C3286" t="str">
            <v>Milton Hydro Distribution Inc. Distribution Expenses – Maintenance 2019</v>
          </cell>
          <cell r="D3286" t="str">
            <v>Milton Hydro Distribution Inc.</v>
          </cell>
          <cell r="E3286" t="str">
            <v>Distribution Expenses – Maintenance</v>
          </cell>
          <cell r="F3286">
            <v>1401782</v>
          </cell>
        </row>
        <row r="3287">
          <cell r="C3287" t="str">
            <v>Milton Hydro Distribution Inc. Other Expenses 2019</v>
          </cell>
          <cell r="D3287" t="str">
            <v>Milton Hydro Distribution Inc.</v>
          </cell>
          <cell r="E3287" t="str">
            <v>Other Expenses</v>
          </cell>
          <cell r="F3287">
            <v>0</v>
          </cell>
        </row>
        <row r="3288">
          <cell r="C3288" t="str">
            <v>Newmarket-Tay Power Distribution Ltd. Administrative and General Expenses 2019</v>
          </cell>
          <cell r="D3288" t="str">
            <v>Newmarket-Tay Power Distribution Ltd.</v>
          </cell>
          <cell r="E3288" t="str">
            <v>Administrative and General Expenses</v>
          </cell>
          <cell r="F3288">
            <v>5535262.79</v>
          </cell>
        </row>
        <row r="3289">
          <cell r="C3289" t="str">
            <v>Newmarket-Tay Power Distribution Ltd. Administrative and General Expenses - Leap 2019</v>
          </cell>
          <cell r="D3289" t="str">
            <v>Newmarket-Tay Power Distribution Ltd.</v>
          </cell>
          <cell r="E3289" t="str">
            <v>Administrative and General Expenses - Leap</v>
          </cell>
          <cell r="F3289">
            <v>23839</v>
          </cell>
        </row>
        <row r="3290">
          <cell r="C3290" t="str">
            <v>Newmarket-Tay Power Distribution Ltd. Billing and Collecting 2019</v>
          </cell>
          <cell r="D3290" t="str">
            <v>Newmarket-Tay Power Distribution Ltd.</v>
          </cell>
          <cell r="E3290" t="str">
            <v>Billing and Collecting</v>
          </cell>
          <cell r="F3290">
            <v>1997400.84</v>
          </cell>
        </row>
        <row r="3291">
          <cell r="C3291" t="str">
            <v>Newmarket-Tay Power Distribution Ltd. Community Relations 2019</v>
          </cell>
          <cell r="D3291" t="str">
            <v>Newmarket-Tay Power Distribution Ltd.</v>
          </cell>
          <cell r="E3291" t="str">
            <v>Community Relations</v>
          </cell>
          <cell r="F3291">
            <v>107795.44</v>
          </cell>
        </row>
        <row r="3292">
          <cell r="C3292" t="str">
            <v>Newmarket-Tay Power Distribution Ltd. Distribution Expenses - Operation 2019</v>
          </cell>
          <cell r="D3292" t="str">
            <v>Newmarket-Tay Power Distribution Ltd.</v>
          </cell>
          <cell r="E3292" t="str">
            <v>Distribution Expenses - Operation</v>
          </cell>
          <cell r="F3292">
            <v>2129540.17</v>
          </cell>
        </row>
        <row r="3293">
          <cell r="C3293" t="str">
            <v>Newmarket-Tay Power Distribution Ltd. Distribution Expenses – Maintenance 2019</v>
          </cell>
          <cell r="D3293" t="str">
            <v>Newmarket-Tay Power Distribution Ltd.</v>
          </cell>
          <cell r="E3293" t="str">
            <v>Distribution Expenses – Maintenance</v>
          </cell>
          <cell r="F3293">
            <v>1590204.61</v>
          </cell>
        </row>
        <row r="3294">
          <cell r="C3294" t="str">
            <v>Newmarket-Tay Power Distribution Ltd. Other Expenses 2019</v>
          </cell>
          <cell r="D3294" t="str">
            <v>Newmarket-Tay Power Distribution Ltd.</v>
          </cell>
          <cell r="E3294" t="str">
            <v>Other Expenses</v>
          </cell>
          <cell r="F3294">
            <v>0</v>
          </cell>
        </row>
        <row r="3295">
          <cell r="C3295" t="str">
            <v>Niagara Peninsula Energy Inc. Administrative and General Expenses 2019</v>
          </cell>
          <cell r="D3295" t="str">
            <v>Niagara Peninsula Energy Inc.</v>
          </cell>
          <cell r="E3295" t="str">
            <v>Administrative and General Expenses</v>
          </cell>
          <cell r="F3295">
            <v>4812554.22</v>
          </cell>
        </row>
        <row r="3296">
          <cell r="C3296" t="str">
            <v>Niagara Peninsula Energy Inc. Administrative and General Expenses - Leap 2019</v>
          </cell>
          <cell r="D3296" t="str">
            <v>Niagara Peninsula Energy Inc.</v>
          </cell>
          <cell r="E3296" t="str">
            <v>Administrative and General Expenses - Leap</v>
          </cell>
          <cell r="F3296">
            <v>37166</v>
          </cell>
        </row>
        <row r="3297">
          <cell r="C3297" t="str">
            <v>Niagara Peninsula Energy Inc. Billing and Collecting 2019</v>
          </cell>
          <cell r="D3297" t="str">
            <v>Niagara Peninsula Energy Inc.</v>
          </cell>
          <cell r="E3297" t="str">
            <v>Billing and Collecting</v>
          </cell>
          <cell r="F3297">
            <v>5717281.1500000004</v>
          </cell>
        </row>
        <row r="3298">
          <cell r="C3298" t="str">
            <v>Niagara Peninsula Energy Inc. Community Relations 2019</v>
          </cell>
          <cell r="D3298" t="str">
            <v>Niagara Peninsula Energy Inc.</v>
          </cell>
          <cell r="E3298" t="str">
            <v>Community Relations</v>
          </cell>
          <cell r="F3298">
            <v>132561.32999999999</v>
          </cell>
        </row>
        <row r="3299">
          <cell r="C3299" t="str">
            <v>Niagara Peninsula Energy Inc. Distribution Expenses - Operation 2019</v>
          </cell>
          <cell r="D3299" t="str">
            <v>Niagara Peninsula Energy Inc.</v>
          </cell>
          <cell r="E3299" t="str">
            <v>Distribution Expenses - Operation</v>
          </cell>
          <cell r="F3299">
            <v>4458287.43</v>
          </cell>
        </row>
        <row r="3300">
          <cell r="C3300" t="str">
            <v>Niagara Peninsula Energy Inc. Distribution Expenses – Maintenance 2019</v>
          </cell>
          <cell r="D3300" t="str">
            <v>Niagara Peninsula Energy Inc.</v>
          </cell>
          <cell r="E3300" t="str">
            <v>Distribution Expenses – Maintenance</v>
          </cell>
          <cell r="F3300">
            <v>2589111.9500000002</v>
          </cell>
        </row>
        <row r="3301">
          <cell r="C3301" t="str">
            <v>Niagara Peninsula Energy Inc. Other Expenses 2019</v>
          </cell>
          <cell r="D3301" t="str">
            <v>Niagara Peninsula Energy Inc.</v>
          </cell>
          <cell r="E3301" t="str">
            <v>Other Expenses</v>
          </cell>
          <cell r="F3301">
            <v>0</v>
          </cell>
        </row>
        <row r="3302">
          <cell r="C3302" t="str">
            <v>Niagara-on-the-Lake Hydro Inc. Administrative and General Expenses 2019</v>
          </cell>
          <cell r="D3302" t="str">
            <v>Niagara-on-the-Lake Hydro Inc.</v>
          </cell>
          <cell r="E3302" t="str">
            <v>Administrative and General Expenses</v>
          </cell>
          <cell r="F3302">
            <v>1209298.76</v>
          </cell>
        </row>
        <row r="3303">
          <cell r="C3303" t="str">
            <v>Niagara-on-the-Lake Hydro Inc. Administrative and General Expenses - Leap 2019</v>
          </cell>
          <cell r="D3303" t="str">
            <v>Niagara-on-the-Lake Hydro Inc.</v>
          </cell>
          <cell r="E3303" t="str">
            <v>Administrative and General Expenses - Leap</v>
          </cell>
          <cell r="F3303">
            <v>5693.85</v>
          </cell>
        </row>
        <row r="3304">
          <cell r="C3304" t="str">
            <v>Niagara-on-the-Lake Hydro Inc. Billing and Collecting 2019</v>
          </cell>
          <cell r="D3304" t="str">
            <v>Niagara-on-the-Lake Hydro Inc.</v>
          </cell>
          <cell r="E3304" t="str">
            <v>Billing and Collecting</v>
          </cell>
          <cell r="F3304">
            <v>571044.15</v>
          </cell>
        </row>
        <row r="3305">
          <cell r="C3305" t="str">
            <v>Niagara-on-the-Lake Hydro Inc. Community Relations 2019</v>
          </cell>
          <cell r="D3305" t="str">
            <v>Niagara-on-the-Lake Hydro Inc.</v>
          </cell>
          <cell r="E3305" t="str">
            <v>Community Relations</v>
          </cell>
          <cell r="F3305">
            <v>9474.9699999999993</v>
          </cell>
        </row>
        <row r="3306">
          <cell r="C3306" t="str">
            <v>Niagara-on-the-Lake Hydro Inc. Distribution Expenses - Operation 2019</v>
          </cell>
          <cell r="D3306" t="str">
            <v>Niagara-on-the-Lake Hydro Inc.</v>
          </cell>
          <cell r="E3306" t="str">
            <v>Distribution Expenses - Operation</v>
          </cell>
          <cell r="F3306">
            <v>634344.38</v>
          </cell>
        </row>
        <row r="3307">
          <cell r="C3307" t="str">
            <v>Niagara-on-the-Lake Hydro Inc. Distribution Expenses – Maintenance 2019</v>
          </cell>
          <cell r="D3307" t="str">
            <v>Niagara-on-the-Lake Hydro Inc.</v>
          </cell>
          <cell r="E3307" t="str">
            <v>Distribution Expenses – Maintenance</v>
          </cell>
          <cell r="F3307">
            <v>461201.29</v>
          </cell>
        </row>
        <row r="3308">
          <cell r="C3308" t="str">
            <v>Niagara-on-the-Lake Hydro Inc. Other Expenses 2019</v>
          </cell>
          <cell r="D3308" t="str">
            <v>Niagara-on-the-Lake Hydro Inc.</v>
          </cell>
          <cell r="E3308" t="str">
            <v>Other Expenses</v>
          </cell>
          <cell r="F3308">
            <v>0</v>
          </cell>
        </row>
        <row r="3309">
          <cell r="C3309" t="str">
            <v>North Bay Hydro Distribution Limited Administrative and General Expenses 2019</v>
          </cell>
          <cell r="D3309" t="str">
            <v>North Bay Hydro Distribution Limited</v>
          </cell>
          <cell r="E3309" t="str">
            <v>Administrative and General Expenses</v>
          </cell>
          <cell r="F3309">
            <v>2683244.39</v>
          </cell>
        </row>
        <row r="3310">
          <cell r="C3310" t="str">
            <v>North Bay Hydro Distribution Limited Administrative and General Expenses - Leap 2019</v>
          </cell>
          <cell r="D3310" t="str">
            <v>North Bay Hydro Distribution Limited</v>
          </cell>
          <cell r="E3310" t="str">
            <v>Administrative and General Expenses - Leap</v>
          </cell>
          <cell r="F3310">
            <v>15560.49</v>
          </cell>
        </row>
        <row r="3311">
          <cell r="C3311" t="str">
            <v>North Bay Hydro Distribution Limited Billing and Collecting 2019</v>
          </cell>
          <cell r="D3311" t="str">
            <v>North Bay Hydro Distribution Limited</v>
          </cell>
          <cell r="E3311" t="str">
            <v>Billing and Collecting</v>
          </cell>
          <cell r="F3311">
            <v>1258639.44</v>
          </cell>
        </row>
        <row r="3312">
          <cell r="C3312" t="str">
            <v>North Bay Hydro Distribution Limited Community Relations 2019</v>
          </cell>
          <cell r="D3312" t="str">
            <v>North Bay Hydro Distribution Limited</v>
          </cell>
          <cell r="E3312" t="str">
            <v>Community Relations</v>
          </cell>
          <cell r="F3312">
            <v>0</v>
          </cell>
        </row>
        <row r="3313">
          <cell r="C3313" t="str">
            <v>North Bay Hydro Distribution Limited Distribution Expenses - Operation 2019</v>
          </cell>
          <cell r="D3313" t="str">
            <v>North Bay Hydro Distribution Limited</v>
          </cell>
          <cell r="E3313" t="str">
            <v>Distribution Expenses - Operation</v>
          </cell>
          <cell r="F3313">
            <v>645452.81000000006</v>
          </cell>
        </row>
        <row r="3314">
          <cell r="C3314" t="str">
            <v>North Bay Hydro Distribution Limited Distribution Expenses – Maintenance 2019</v>
          </cell>
          <cell r="D3314" t="str">
            <v>North Bay Hydro Distribution Limited</v>
          </cell>
          <cell r="E3314" t="str">
            <v>Distribution Expenses – Maintenance</v>
          </cell>
          <cell r="F3314">
            <v>1652474.93</v>
          </cell>
        </row>
        <row r="3315">
          <cell r="C3315" t="str">
            <v>North Bay Hydro Distribution Limited Other Expenses 2019</v>
          </cell>
          <cell r="D3315" t="str">
            <v>North Bay Hydro Distribution Limited</v>
          </cell>
          <cell r="E3315" t="str">
            <v>Other Expenses</v>
          </cell>
          <cell r="F3315">
            <v>0</v>
          </cell>
        </row>
        <row r="3316">
          <cell r="C3316" t="str">
            <v>Northern Ontario Wires Inc. Administrative and General Expenses 2019</v>
          </cell>
          <cell r="D3316" t="str">
            <v>Northern Ontario Wires Inc.</v>
          </cell>
          <cell r="E3316" t="str">
            <v>Administrative and General Expenses</v>
          </cell>
          <cell r="F3316">
            <v>553990.31999999995</v>
          </cell>
        </row>
        <row r="3317">
          <cell r="C3317" t="str">
            <v>Northern Ontario Wires Inc. Administrative and General Expenses - Leap 2019</v>
          </cell>
          <cell r="D3317" t="str">
            <v>Northern Ontario Wires Inc.</v>
          </cell>
          <cell r="E3317" t="str">
            <v>Administrative and General Expenses - Leap</v>
          </cell>
          <cell r="F3317">
            <v>4093</v>
          </cell>
        </row>
        <row r="3318">
          <cell r="C3318" t="str">
            <v>Northern Ontario Wires Inc. Billing and Collecting 2019</v>
          </cell>
          <cell r="D3318" t="str">
            <v>Northern Ontario Wires Inc.</v>
          </cell>
          <cell r="E3318" t="str">
            <v>Billing and Collecting</v>
          </cell>
          <cell r="F3318">
            <v>749497.7</v>
          </cell>
        </row>
        <row r="3319">
          <cell r="C3319" t="str">
            <v>Northern Ontario Wires Inc. Community Relations 2019</v>
          </cell>
          <cell r="D3319" t="str">
            <v>Northern Ontario Wires Inc.</v>
          </cell>
          <cell r="E3319" t="str">
            <v>Community Relations</v>
          </cell>
          <cell r="F3319">
            <v>0</v>
          </cell>
        </row>
        <row r="3320">
          <cell r="C3320" t="str">
            <v>Northern Ontario Wires Inc. Distribution Expenses - Operation 2019</v>
          </cell>
          <cell r="D3320" t="str">
            <v>Northern Ontario Wires Inc.</v>
          </cell>
          <cell r="E3320" t="str">
            <v>Distribution Expenses - Operation</v>
          </cell>
          <cell r="F3320">
            <v>888480.84</v>
          </cell>
        </row>
        <row r="3321">
          <cell r="C3321" t="str">
            <v>Northern Ontario Wires Inc. Distribution Expenses – Maintenance 2019</v>
          </cell>
          <cell r="D3321" t="str">
            <v>Northern Ontario Wires Inc.</v>
          </cell>
          <cell r="E3321" t="str">
            <v>Distribution Expenses – Maintenance</v>
          </cell>
          <cell r="F3321">
            <v>490704.5</v>
          </cell>
        </row>
        <row r="3322">
          <cell r="C3322" t="str">
            <v>Northern Ontario Wires Inc. Other Expenses 2019</v>
          </cell>
          <cell r="D3322" t="str">
            <v>Northern Ontario Wires Inc.</v>
          </cell>
          <cell r="E3322" t="str">
            <v>Other Expenses</v>
          </cell>
          <cell r="F3322">
            <v>0</v>
          </cell>
        </row>
        <row r="3323">
          <cell r="C3323" t="str">
            <v>Oakville Hydro Electricity Distribution Inc. Administrative and General Expenses 2019</v>
          </cell>
          <cell r="D3323" t="str">
            <v>Oakville Hydro Electricity Distribution Inc.</v>
          </cell>
          <cell r="E3323" t="str">
            <v>Administrative and General Expenses</v>
          </cell>
          <cell r="F3323">
            <v>6004476.6600000001</v>
          </cell>
        </row>
        <row r="3324">
          <cell r="C3324" t="str">
            <v>Oakville Hydro Electricity Distribution Inc. Administrative and General Expenses - Leap 2019</v>
          </cell>
          <cell r="D3324" t="str">
            <v>Oakville Hydro Electricity Distribution Inc.</v>
          </cell>
          <cell r="E3324" t="str">
            <v>Administrative and General Expenses - Leap</v>
          </cell>
          <cell r="F3324">
            <v>45350</v>
          </cell>
        </row>
        <row r="3325">
          <cell r="C3325" t="str">
            <v>Oakville Hydro Electricity Distribution Inc. Billing and Collecting 2019</v>
          </cell>
          <cell r="D3325" t="str">
            <v>Oakville Hydro Electricity Distribution Inc.</v>
          </cell>
          <cell r="E3325" t="str">
            <v>Billing and Collecting</v>
          </cell>
          <cell r="F3325">
            <v>2748758.95</v>
          </cell>
        </row>
        <row r="3326">
          <cell r="C3326" t="str">
            <v>Oakville Hydro Electricity Distribution Inc. Community Relations 2019</v>
          </cell>
          <cell r="D3326" t="str">
            <v>Oakville Hydro Electricity Distribution Inc.</v>
          </cell>
          <cell r="E3326" t="str">
            <v>Community Relations</v>
          </cell>
          <cell r="F3326">
            <v>245768.21</v>
          </cell>
        </row>
        <row r="3327">
          <cell r="C3327" t="str">
            <v>Oakville Hydro Electricity Distribution Inc. Distribution Expenses - Operation 2019</v>
          </cell>
          <cell r="D3327" t="str">
            <v>Oakville Hydro Electricity Distribution Inc.</v>
          </cell>
          <cell r="E3327" t="str">
            <v>Distribution Expenses - Operation</v>
          </cell>
          <cell r="F3327">
            <v>7586847.2000000002</v>
          </cell>
        </row>
        <row r="3328">
          <cell r="C3328" t="str">
            <v>Oakville Hydro Electricity Distribution Inc. Distribution Expenses – Maintenance 2019</v>
          </cell>
          <cell r="D3328" t="str">
            <v>Oakville Hydro Electricity Distribution Inc.</v>
          </cell>
          <cell r="E3328" t="str">
            <v>Distribution Expenses – Maintenance</v>
          </cell>
          <cell r="F3328">
            <v>1918038.57</v>
          </cell>
        </row>
        <row r="3329">
          <cell r="C3329" t="str">
            <v>Oakville Hydro Electricity Distribution Inc. Other Expenses 2019</v>
          </cell>
          <cell r="D3329" t="str">
            <v>Oakville Hydro Electricity Distribution Inc.</v>
          </cell>
          <cell r="E3329" t="str">
            <v>Other Expenses</v>
          </cell>
          <cell r="F3329">
            <v>0</v>
          </cell>
        </row>
        <row r="3330">
          <cell r="C3330" t="str">
            <v>Orangeville Hydro Limited Administrative and General Expenses 2019</v>
          </cell>
          <cell r="D3330" t="str">
            <v>Orangeville Hydro Limited</v>
          </cell>
          <cell r="E3330" t="str">
            <v>Administrative and General Expenses</v>
          </cell>
          <cell r="F3330">
            <v>1643019.78</v>
          </cell>
        </row>
        <row r="3331">
          <cell r="C3331" t="str">
            <v>Orangeville Hydro Limited Administrative and General Expenses - Leap 2019</v>
          </cell>
          <cell r="D3331" t="str">
            <v>Orangeville Hydro Limited</v>
          </cell>
          <cell r="E3331" t="str">
            <v>Administrative and General Expenses - Leap</v>
          </cell>
          <cell r="F3331">
            <v>6269.88</v>
          </cell>
        </row>
        <row r="3332">
          <cell r="C3332" t="str">
            <v>Orangeville Hydro Limited Billing and Collecting 2019</v>
          </cell>
          <cell r="D3332" t="str">
            <v>Orangeville Hydro Limited</v>
          </cell>
          <cell r="E3332" t="str">
            <v>Billing and Collecting</v>
          </cell>
          <cell r="F3332">
            <v>763377.82</v>
          </cell>
        </row>
        <row r="3333">
          <cell r="C3333" t="str">
            <v>Orangeville Hydro Limited Community Relations 2019</v>
          </cell>
          <cell r="D3333" t="str">
            <v>Orangeville Hydro Limited</v>
          </cell>
          <cell r="E3333" t="str">
            <v>Community Relations</v>
          </cell>
          <cell r="F3333">
            <v>32725.4</v>
          </cell>
        </row>
        <row r="3334">
          <cell r="C3334" t="str">
            <v>Orangeville Hydro Limited Distribution Expenses - Operation 2019</v>
          </cell>
          <cell r="D3334" t="str">
            <v>Orangeville Hydro Limited</v>
          </cell>
          <cell r="E3334" t="str">
            <v>Distribution Expenses - Operation</v>
          </cell>
          <cell r="F3334">
            <v>388461.35</v>
          </cell>
        </row>
        <row r="3335">
          <cell r="C3335" t="str">
            <v>Orangeville Hydro Limited Distribution Expenses – Maintenance 2019</v>
          </cell>
          <cell r="D3335" t="str">
            <v>Orangeville Hydro Limited</v>
          </cell>
          <cell r="E3335" t="str">
            <v>Distribution Expenses – Maintenance</v>
          </cell>
          <cell r="F3335">
            <v>366416.41</v>
          </cell>
        </row>
        <row r="3336">
          <cell r="C3336" t="str">
            <v>Orangeville Hydro Limited Other Expenses 2019</v>
          </cell>
          <cell r="D3336" t="str">
            <v>Orangeville Hydro Limited</v>
          </cell>
          <cell r="E3336" t="str">
            <v>Other Expenses</v>
          </cell>
          <cell r="F3336">
            <v>0</v>
          </cell>
        </row>
        <row r="3337">
          <cell r="C3337" t="str">
            <v>Oshawa PUC Networks Inc. Administrative and General Expenses 2019</v>
          </cell>
          <cell r="D3337" t="str">
            <v>Oshawa PUC Networks Inc.</v>
          </cell>
          <cell r="E3337" t="str">
            <v>Administrative and General Expenses</v>
          </cell>
          <cell r="F3337">
            <v>6683750</v>
          </cell>
        </row>
        <row r="3338">
          <cell r="C3338" t="str">
            <v>Oshawa PUC Networks Inc. Administrative and General Expenses - Leap 2019</v>
          </cell>
          <cell r="D3338" t="str">
            <v>Oshawa PUC Networks Inc.</v>
          </cell>
          <cell r="E3338" t="str">
            <v>Administrative and General Expenses - Leap</v>
          </cell>
          <cell r="F3338">
            <v>30678</v>
          </cell>
        </row>
        <row r="3339">
          <cell r="C3339" t="str">
            <v>Oshawa PUC Networks Inc. Billing and Collecting 2019</v>
          </cell>
          <cell r="D3339" t="str">
            <v>Oshawa PUC Networks Inc.</v>
          </cell>
          <cell r="E3339" t="str">
            <v>Billing and Collecting</v>
          </cell>
          <cell r="F3339">
            <v>2478411</v>
          </cell>
        </row>
        <row r="3340">
          <cell r="C3340" t="str">
            <v>Oshawa PUC Networks Inc. Community Relations 2019</v>
          </cell>
          <cell r="D3340" t="str">
            <v>Oshawa PUC Networks Inc.</v>
          </cell>
          <cell r="E3340" t="str">
            <v>Community Relations</v>
          </cell>
          <cell r="F3340">
            <v>1268113</v>
          </cell>
        </row>
        <row r="3341">
          <cell r="C3341" t="str">
            <v>Oshawa PUC Networks Inc. Distribution Expenses - Operation 2019</v>
          </cell>
          <cell r="D3341" t="str">
            <v>Oshawa PUC Networks Inc.</v>
          </cell>
          <cell r="E3341" t="str">
            <v>Distribution Expenses - Operation</v>
          </cell>
          <cell r="F3341">
            <v>2070198</v>
          </cell>
        </row>
        <row r="3342">
          <cell r="C3342" t="str">
            <v>Oshawa PUC Networks Inc. Distribution Expenses – Maintenance 2019</v>
          </cell>
          <cell r="D3342" t="str">
            <v>Oshawa PUC Networks Inc.</v>
          </cell>
          <cell r="E3342" t="str">
            <v>Distribution Expenses – Maintenance</v>
          </cell>
          <cell r="F3342">
            <v>1084144</v>
          </cell>
        </row>
        <row r="3343">
          <cell r="C3343" t="str">
            <v>Oshawa PUC Networks Inc. Other Expenses 2019</v>
          </cell>
          <cell r="D3343" t="str">
            <v>Oshawa PUC Networks Inc.</v>
          </cell>
          <cell r="E3343" t="str">
            <v>Other Expenses</v>
          </cell>
          <cell r="F3343">
            <v>0</v>
          </cell>
        </row>
        <row r="3344">
          <cell r="C3344" t="str">
            <v>Ottawa River Power Corporation Administrative and General Expenses 2019</v>
          </cell>
          <cell r="D3344" t="str">
            <v>Ottawa River Power Corporation</v>
          </cell>
          <cell r="E3344" t="str">
            <v>Administrative and General Expenses</v>
          </cell>
          <cell r="F3344">
            <v>1071973.8400000001</v>
          </cell>
        </row>
        <row r="3345">
          <cell r="C3345" t="str">
            <v>Ottawa River Power Corporation Administrative and General Expenses - Leap 2019</v>
          </cell>
          <cell r="D3345" t="str">
            <v>Ottawa River Power Corporation</v>
          </cell>
          <cell r="E3345" t="str">
            <v>Administrative and General Expenses - Leap</v>
          </cell>
          <cell r="F3345">
            <v>5201</v>
          </cell>
        </row>
        <row r="3346">
          <cell r="C3346" t="str">
            <v>Ottawa River Power Corporation Billing and Collecting 2019</v>
          </cell>
          <cell r="D3346" t="str">
            <v>Ottawa River Power Corporation</v>
          </cell>
          <cell r="E3346" t="str">
            <v>Billing and Collecting</v>
          </cell>
          <cell r="F3346">
            <v>668040.86</v>
          </cell>
        </row>
        <row r="3347">
          <cell r="C3347" t="str">
            <v>Ottawa River Power Corporation Community Relations 2019</v>
          </cell>
          <cell r="D3347" t="str">
            <v>Ottawa River Power Corporation</v>
          </cell>
          <cell r="E3347" t="str">
            <v>Community Relations</v>
          </cell>
          <cell r="F3347">
            <v>71626.66</v>
          </cell>
        </row>
        <row r="3348">
          <cell r="C3348" t="str">
            <v>Ottawa River Power Corporation Distribution Expenses - Operation 2019</v>
          </cell>
          <cell r="D3348" t="str">
            <v>Ottawa River Power Corporation</v>
          </cell>
          <cell r="E3348" t="str">
            <v>Distribution Expenses - Operation</v>
          </cell>
          <cell r="F3348">
            <v>484252.12</v>
          </cell>
        </row>
        <row r="3349">
          <cell r="C3349" t="str">
            <v>Ottawa River Power Corporation Distribution Expenses – Maintenance 2019</v>
          </cell>
          <cell r="D3349" t="str">
            <v>Ottawa River Power Corporation</v>
          </cell>
          <cell r="E3349" t="str">
            <v>Distribution Expenses – Maintenance</v>
          </cell>
          <cell r="F3349">
            <v>500383.53</v>
          </cell>
        </row>
        <row r="3350">
          <cell r="C3350" t="str">
            <v>Ottawa River Power Corporation Other Expenses 2019</v>
          </cell>
          <cell r="D3350" t="str">
            <v>Ottawa River Power Corporation</v>
          </cell>
          <cell r="E3350" t="str">
            <v>Other Expenses</v>
          </cell>
          <cell r="F3350">
            <v>0</v>
          </cell>
        </row>
        <row r="3351">
          <cell r="C3351" t="str">
            <v>PUC Distribution Inc. Administrative and General Expenses 2019</v>
          </cell>
          <cell r="D3351" t="str">
            <v>PUC Distribution Inc.</v>
          </cell>
          <cell r="E3351" t="str">
            <v>Administrative and General Expenses</v>
          </cell>
          <cell r="F3351">
            <v>3264474.2</v>
          </cell>
        </row>
        <row r="3352">
          <cell r="C3352" t="str">
            <v>PUC Distribution Inc. Administrative and General Expenses - Leap 2019</v>
          </cell>
          <cell r="D3352" t="str">
            <v>PUC Distribution Inc.</v>
          </cell>
          <cell r="E3352" t="str">
            <v>Administrative and General Expenses - Leap</v>
          </cell>
          <cell r="F3352">
            <v>23607</v>
          </cell>
        </row>
        <row r="3353">
          <cell r="C3353" t="str">
            <v>PUC Distribution Inc. Billing and Collecting 2019</v>
          </cell>
          <cell r="D3353" t="str">
            <v>PUC Distribution Inc.</v>
          </cell>
          <cell r="E3353" t="str">
            <v>Billing and Collecting</v>
          </cell>
          <cell r="F3353">
            <v>1381283.27</v>
          </cell>
        </row>
        <row r="3354">
          <cell r="C3354" t="str">
            <v>PUC Distribution Inc. Community Relations 2019</v>
          </cell>
          <cell r="D3354" t="str">
            <v>PUC Distribution Inc.</v>
          </cell>
          <cell r="E3354" t="str">
            <v>Community Relations</v>
          </cell>
          <cell r="F3354">
            <v>595226.17000000004</v>
          </cell>
        </row>
        <row r="3355">
          <cell r="C3355" t="str">
            <v>PUC Distribution Inc. Distribution Expenses - Operation 2019</v>
          </cell>
          <cell r="D3355" t="str">
            <v>PUC Distribution Inc.</v>
          </cell>
          <cell r="E3355" t="str">
            <v>Distribution Expenses - Operation</v>
          </cell>
          <cell r="F3355">
            <v>3631145.71</v>
          </cell>
        </row>
        <row r="3356">
          <cell r="C3356" t="str">
            <v>PUC Distribution Inc. Distribution Expenses – Maintenance 2019</v>
          </cell>
          <cell r="D3356" t="str">
            <v>PUC Distribution Inc.</v>
          </cell>
          <cell r="E3356" t="str">
            <v>Distribution Expenses – Maintenance</v>
          </cell>
          <cell r="F3356">
            <v>2329917.9300000002</v>
          </cell>
        </row>
        <row r="3357">
          <cell r="C3357" t="str">
            <v>PUC Distribution Inc. Other Expenses 2019</v>
          </cell>
          <cell r="D3357" t="str">
            <v>PUC Distribution Inc.</v>
          </cell>
          <cell r="E3357" t="str">
            <v>Other Expenses</v>
          </cell>
          <cell r="F3357">
            <v>0</v>
          </cell>
        </row>
        <row r="3358">
          <cell r="C3358" t="str">
            <v>Renfrew Hydro Inc. Administrative and General Expenses 2019</v>
          </cell>
          <cell r="D3358" t="str">
            <v>Renfrew Hydro Inc.</v>
          </cell>
          <cell r="E3358" t="str">
            <v>Administrative and General Expenses</v>
          </cell>
          <cell r="F3358">
            <v>518198.71</v>
          </cell>
        </row>
        <row r="3359">
          <cell r="C3359" t="str">
            <v>Renfrew Hydro Inc. Administrative and General Expenses - Leap 2019</v>
          </cell>
          <cell r="D3359" t="str">
            <v>Renfrew Hydro Inc.</v>
          </cell>
          <cell r="E3359" t="str">
            <v>Administrative and General Expenses - Leap</v>
          </cell>
          <cell r="F3359">
            <v>5000</v>
          </cell>
        </row>
        <row r="3360">
          <cell r="C3360" t="str">
            <v>Renfrew Hydro Inc. Billing and Collecting 2019</v>
          </cell>
          <cell r="D3360" t="str">
            <v>Renfrew Hydro Inc.</v>
          </cell>
          <cell r="E3360" t="str">
            <v>Billing and Collecting</v>
          </cell>
          <cell r="F3360">
            <v>441284.36</v>
          </cell>
        </row>
        <row r="3361">
          <cell r="C3361" t="str">
            <v>Renfrew Hydro Inc. Community Relations 2019</v>
          </cell>
          <cell r="D3361" t="str">
            <v>Renfrew Hydro Inc.</v>
          </cell>
          <cell r="E3361" t="str">
            <v>Community Relations</v>
          </cell>
          <cell r="F3361">
            <v>14172.93</v>
          </cell>
        </row>
        <row r="3362">
          <cell r="C3362" t="str">
            <v>Renfrew Hydro Inc. Distribution Expenses - Operation 2019</v>
          </cell>
          <cell r="D3362" t="str">
            <v>Renfrew Hydro Inc.</v>
          </cell>
          <cell r="E3362" t="str">
            <v>Distribution Expenses - Operation</v>
          </cell>
          <cell r="F3362">
            <v>320778.15999999997</v>
          </cell>
        </row>
        <row r="3363">
          <cell r="C3363" t="str">
            <v>Renfrew Hydro Inc. Distribution Expenses – Maintenance 2019</v>
          </cell>
          <cell r="D3363" t="str">
            <v>Renfrew Hydro Inc.</v>
          </cell>
          <cell r="E3363" t="str">
            <v>Distribution Expenses – Maintenance</v>
          </cell>
          <cell r="F3363">
            <v>146086.57999999999</v>
          </cell>
        </row>
        <row r="3364">
          <cell r="C3364" t="str">
            <v>Renfrew Hydro Inc. Other Expenses 2019</v>
          </cell>
          <cell r="D3364" t="str">
            <v>Renfrew Hydro Inc.</v>
          </cell>
          <cell r="E3364" t="str">
            <v>Other Expenses</v>
          </cell>
          <cell r="F3364">
            <v>0</v>
          </cell>
        </row>
        <row r="3365">
          <cell r="C3365" t="str">
            <v>Rideau St. Lawrence Distribution Inc. Administrative and General Expenses 2019</v>
          </cell>
          <cell r="D3365" t="str">
            <v>Rideau St. Lawrence Distribution Inc.</v>
          </cell>
          <cell r="E3365" t="str">
            <v>Administrative and General Expenses</v>
          </cell>
          <cell r="F3365">
            <v>874271.52</v>
          </cell>
        </row>
        <row r="3366">
          <cell r="C3366" t="str">
            <v>Rideau St. Lawrence Distribution Inc. Administrative and General Expenses - Leap 2019</v>
          </cell>
          <cell r="D3366" t="str">
            <v>Rideau St. Lawrence Distribution Inc.</v>
          </cell>
          <cell r="E3366" t="str">
            <v>Administrative and General Expenses - Leap</v>
          </cell>
          <cell r="F3366">
            <v>3500</v>
          </cell>
        </row>
        <row r="3367">
          <cell r="C3367" t="str">
            <v>Rideau St. Lawrence Distribution Inc. Billing and Collecting 2019</v>
          </cell>
          <cell r="D3367" t="str">
            <v>Rideau St. Lawrence Distribution Inc.</v>
          </cell>
          <cell r="E3367" t="str">
            <v>Billing and Collecting</v>
          </cell>
          <cell r="F3367">
            <v>548504.68999999994</v>
          </cell>
        </row>
        <row r="3368">
          <cell r="C3368" t="str">
            <v>Rideau St. Lawrence Distribution Inc. Community Relations 2019</v>
          </cell>
          <cell r="D3368" t="str">
            <v>Rideau St. Lawrence Distribution Inc.</v>
          </cell>
          <cell r="E3368" t="str">
            <v>Community Relations</v>
          </cell>
          <cell r="F3368">
            <v>25277.22</v>
          </cell>
        </row>
        <row r="3369">
          <cell r="C3369" t="str">
            <v>Rideau St. Lawrence Distribution Inc. Distribution Expenses - Operation 2019</v>
          </cell>
          <cell r="D3369" t="str">
            <v>Rideau St. Lawrence Distribution Inc.</v>
          </cell>
          <cell r="E3369" t="str">
            <v>Distribution Expenses - Operation</v>
          </cell>
          <cell r="F3369">
            <v>354881.08</v>
          </cell>
        </row>
        <row r="3370">
          <cell r="C3370" t="str">
            <v>Rideau St. Lawrence Distribution Inc. Distribution Expenses – Maintenance 2019</v>
          </cell>
          <cell r="D3370" t="str">
            <v>Rideau St. Lawrence Distribution Inc.</v>
          </cell>
          <cell r="E3370" t="str">
            <v>Distribution Expenses – Maintenance</v>
          </cell>
          <cell r="F3370">
            <v>398021.04</v>
          </cell>
        </row>
        <row r="3371">
          <cell r="C3371" t="str">
            <v>Rideau St. Lawrence Distribution Inc. Other Expenses 2019</v>
          </cell>
          <cell r="D3371" t="str">
            <v>Rideau St. Lawrence Distribution Inc.</v>
          </cell>
          <cell r="E3371" t="str">
            <v>Other Expenses</v>
          </cell>
          <cell r="F3371">
            <v>0</v>
          </cell>
        </row>
        <row r="3372">
          <cell r="C3372" t="str">
            <v>Sioux Lookout Hydro Inc. Administrative and General Expenses 2019</v>
          </cell>
          <cell r="D3372" t="str">
            <v>Sioux Lookout Hydro Inc.</v>
          </cell>
          <cell r="E3372" t="str">
            <v>Administrative and General Expenses</v>
          </cell>
          <cell r="F3372">
            <v>420165.63</v>
          </cell>
        </row>
        <row r="3373">
          <cell r="C3373" t="str">
            <v>Sioux Lookout Hydro Inc. Administrative and General Expenses - Leap 2019</v>
          </cell>
          <cell r="D3373" t="str">
            <v>Sioux Lookout Hydro Inc.</v>
          </cell>
          <cell r="E3373" t="str">
            <v>Administrative and General Expenses - Leap</v>
          </cell>
          <cell r="F3373">
            <v>2340</v>
          </cell>
        </row>
        <row r="3374">
          <cell r="C3374" t="str">
            <v>Sioux Lookout Hydro Inc. Billing and Collecting 2019</v>
          </cell>
          <cell r="D3374" t="str">
            <v>Sioux Lookout Hydro Inc.</v>
          </cell>
          <cell r="E3374" t="str">
            <v>Billing and Collecting</v>
          </cell>
          <cell r="F3374">
            <v>335212.57</v>
          </cell>
        </row>
        <row r="3375">
          <cell r="C3375" t="str">
            <v>Sioux Lookout Hydro Inc. Community Relations 2019</v>
          </cell>
          <cell r="D3375" t="str">
            <v>Sioux Lookout Hydro Inc.</v>
          </cell>
          <cell r="E3375" t="str">
            <v>Community Relations</v>
          </cell>
          <cell r="F3375">
            <v>408</v>
          </cell>
        </row>
        <row r="3376">
          <cell r="C3376" t="str">
            <v>Sioux Lookout Hydro Inc. Distribution Expenses - Operation 2019</v>
          </cell>
          <cell r="D3376" t="str">
            <v>Sioux Lookout Hydro Inc.</v>
          </cell>
          <cell r="E3376" t="str">
            <v>Distribution Expenses - Operation</v>
          </cell>
          <cell r="F3376">
            <v>566080.78</v>
          </cell>
        </row>
        <row r="3377">
          <cell r="C3377" t="str">
            <v>Sioux Lookout Hydro Inc. Distribution Expenses – Maintenance 2019</v>
          </cell>
          <cell r="D3377" t="str">
            <v>Sioux Lookout Hydro Inc.</v>
          </cell>
          <cell r="E3377" t="str">
            <v>Distribution Expenses – Maintenance</v>
          </cell>
          <cell r="F3377">
            <v>136932.38</v>
          </cell>
        </row>
        <row r="3378">
          <cell r="C3378" t="str">
            <v>Sioux Lookout Hydro Inc. Other Expenses 2019</v>
          </cell>
          <cell r="D3378" t="str">
            <v>Sioux Lookout Hydro Inc.</v>
          </cell>
          <cell r="E3378" t="str">
            <v>Other Expenses</v>
          </cell>
          <cell r="F3378">
            <v>0</v>
          </cell>
        </row>
        <row r="3379">
          <cell r="C3379" t="str">
            <v>Thunder Bay Hydro Electricity Distribution Inc. Administrative and General Expenses 2019</v>
          </cell>
          <cell r="D3379" t="str">
            <v>Thunder Bay Hydro Electricity Distribution Inc.</v>
          </cell>
          <cell r="E3379" t="str">
            <v>Administrative and General Expenses</v>
          </cell>
          <cell r="F3379">
            <v>5108259.9000000004</v>
          </cell>
        </row>
        <row r="3380">
          <cell r="C3380" t="str">
            <v>Thunder Bay Hydro Electricity Distribution Inc. Administrative and General Expenses - Leap 2019</v>
          </cell>
          <cell r="D3380" t="str">
            <v>Thunder Bay Hydro Electricity Distribution Inc.</v>
          </cell>
          <cell r="E3380" t="str">
            <v>Administrative and General Expenses - Leap</v>
          </cell>
          <cell r="F3380">
            <v>29059</v>
          </cell>
        </row>
        <row r="3381">
          <cell r="C3381" t="str">
            <v>Thunder Bay Hydro Electricity Distribution Inc. Billing and Collecting 2019</v>
          </cell>
          <cell r="D3381" t="str">
            <v>Thunder Bay Hydro Electricity Distribution Inc.</v>
          </cell>
          <cell r="E3381" t="str">
            <v>Billing and Collecting</v>
          </cell>
          <cell r="F3381">
            <v>1974047.42</v>
          </cell>
        </row>
        <row r="3382">
          <cell r="C3382" t="str">
            <v>Thunder Bay Hydro Electricity Distribution Inc. Community Relations 2019</v>
          </cell>
          <cell r="D3382" t="str">
            <v>Thunder Bay Hydro Electricity Distribution Inc.</v>
          </cell>
          <cell r="E3382" t="str">
            <v>Community Relations</v>
          </cell>
          <cell r="F3382">
            <v>13670.2</v>
          </cell>
        </row>
        <row r="3383">
          <cell r="C3383" t="str">
            <v>Thunder Bay Hydro Electricity Distribution Inc. Distribution Expenses - Operation 2019</v>
          </cell>
          <cell r="D3383" t="str">
            <v>Thunder Bay Hydro Electricity Distribution Inc.</v>
          </cell>
          <cell r="E3383" t="str">
            <v>Distribution Expenses - Operation</v>
          </cell>
          <cell r="F3383">
            <v>3173462.78</v>
          </cell>
        </row>
        <row r="3384">
          <cell r="C3384" t="str">
            <v>Thunder Bay Hydro Electricity Distribution Inc. Distribution Expenses – Maintenance 2019</v>
          </cell>
          <cell r="D3384" t="str">
            <v>Thunder Bay Hydro Electricity Distribution Inc.</v>
          </cell>
          <cell r="E3384" t="str">
            <v>Distribution Expenses – Maintenance</v>
          </cell>
          <cell r="F3384">
            <v>5264388.93</v>
          </cell>
        </row>
        <row r="3385">
          <cell r="C3385" t="str">
            <v>Thunder Bay Hydro Electricity Distribution Inc. Other Expenses 2019</v>
          </cell>
          <cell r="D3385" t="str">
            <v>Thunder Bay Hydro Electricity Distribution Inc.</v>
          </cell>
          <cell r="E3385" t="str">
            <v>Other Expenses</v>
          </cell>
          <cell r="F3385">
            <v>0</v>
          </cell>
        </row>
        <row r="3386">
          <cell r="C3386" t="str">
            <v>Tillsonburg Hydro Inc. Administrative and General Expenses 2019</v>
          </cell>
          <cell r="D3386" t="str">
            <v>Tillsonburg Hydro Inc.</v>
          </cell>
          <cell r="E3386" t="str">
            <v>Administrative and General Expenses</v>
          </cell>
          <cell r="F3386">
            <v>1307724.03</v>
          </cell>
        </row>
        <row r="3387">
          <cell r="C3387" t="str">
            <v>Tillsonburg Hydro Inc. Administrative and General Expenses - Leap 2019</v>
          </cell>
          <cell r="D3387" t="str">
            <v>Tillsonburg Hydro Inc.</v>
          </cell>
          <cell r="E3387" t="str">
            <v>Administrative and General Expenses - Leap</v>
          </cell>
          <cell r="F3387">
            <v>7761.64</v>
          </cell>
        </row>
        <row r="3388">
          <cell r="C3388" t="str">
            <v>Tillsonburg Hydro Inc. Billing and Collecting 2019</v>
          </cell>
          <cell r="D3388" t="str">
            <v>Tillsonburg Hydro Inc.</v>
          </cell>
          <cell r="E3388" t="str">
            <v>Billing and Collecting</v>
          </cell>
          <cell r="F3388">
            <v>658553.86</v>
          </cell>
        </row>
        <row r="3389">
          <cell r="C3389" t="str">
            <v>Tillsonburg Hydro Inc. Community Relations 2019</v>
          </cell>
          <cell r="D3389" t="str">
            <v>Tillsonburg Hydro Inc.</v>
          </cell>
          <cell r="E3389" t="str">
            <v>Community Relations</v>
          </cell>
          <cell r="F3389">
            <v>0</v>
          </cell>
        </row>
        <row r="3390">
          <cell r="C3390" t="str">
            <v>Tillsonburg Hydro Inc. Distribution Expenses - Operation 2019</v>
          </cell>
          <cell r="D3390" t="str">
            <v>Tillsonburg Hydro Inc.</v>
          </cell>
          <cell r="E3390" t="str">
            <v>Distribution Expenses - Operation</v>
          </cell>
          <cell r="F3390">
            <v>723170.32</v>
          </cell>
        </row>
        <row r="3391">
          <cell r="C3391" t="str">
            <v>Tillsonburg Hydro Inc. Distribution Expenses – Maintenance 2019</v>
          </cell>
          <cell r="D3391" t="str">
            <v>Tillsonburg Hydro Inc.</v>
          </cell>
          <cell r="E3391" t="str">
            <v>Distribution Expenses – Maintenance</v>
          </cell>
          <cell r="F3391">
            <v>234868.49</v>
          </cell>
        </row>
        <row r="3392">
          <cell r="C3392" t="str">
            <v>Tillsonburg Hydro Inc. Other Expenses 2019</v>
          </cell>
          <cell r="D3392" t="str">
            <v>Tillsonburg Hydro Inc.</v>
          </cell>
          <cell r="E3392" t="str">
            <v>Other Expenses</v>
          </cell>
          <cell r="F3392">
            <v>0</v>
          </cell>
        </row>
        <row r="3393">
          <cell r="C3393" t="str">
            <v>Toronto Hydro-Electric System Limited Administrative and General Expenses 2019</v>
          </cell>
          <cell r="D3393" t="str">
            <v>Toronto Hydro-Electric System Limited</v>
          </cell>
          <cell r="E3393" t="str">
            <v>Administrative and General Expenses</v>
          </cell>
          <cell r="F3393">
            <v>90341875.090000004</v>
          </cell>
        </row>
        <row r="3394">
          <cell r="C3394" t="str">
            <v>Toronto Hydro-Electric System Limited Administrative and General Expenses - Leap 2019</v>
          </cell>
          <cell r="D3394" t="str">
            <v>Toronto Hydro-Electric System Limited</v>
          </cell>
          <cell r="E3394" t="str">
            <v>Administrative and General Expenses - Leap</v>
          </cell>
          <cell r="F3394">
            <v>819886.51</v>
          </cell>
        </row>
        <row r="3395">
          <cell r="C3395" t="str">
            <v>Toronto Hydro-Electric System Limited Billing and Collecting 2019</v>
          </cell>
          <cell r="D3395" t="str">
            <v>Toronto Hydro-Electric System Limited</v>
          </cell>
          <cell r="E3395" t="str">
            <v>Billing and Collecting</v>
          </cell>
          <cell r="F3395">
            <v>32534730.949999999</v>
          </cell>
        </row>
        <row r="3396">
          <cell r="C3396" t="str">
            <v>Toronto Hydro-Electric System Limited Community Relations 2019</v>
          </cell>
          <cell r="D3396" t="str">
            <v>Toronto Hydro-Electric System Limited</v>
          </cell>
          <cell r="E3396" t="str">
            <v>Community Relations</v>
          </cell>
          <cell r="F3396">
            <v>2423032.13</v>
          </cell>
        </row>
        <row r="3397">
          <cell r="C3397" t="str">
            <v>Toronto Hydro-Electric System Limited Distribution Expenses - Operation 2019</v>
          </cell>
          <cell r="D3397" t="str">
            <v>Toronto Hydro-Electric System Limited</v>
          </cell>
          <cell r="E3397" t="str">
            <v>Distribution Expenses - Operation</v>
          </cell>
          <cell r="F3397">
            <v>57721502.270000003</v>
          </cell>
        </row>
        <row r="3398">
          <cell r="C3398" t="str">
            <v>Toronto Hydro-Electric System Limited Distribution Expenses – Maintenance 2019</v>
          </cell>
          <cell r="D3398" t="str">
            <v>Toronto Hydro-Electric System Limited</v>
          </cell>
          <cell r="E3398" t="str">
            <v>Distribution Expenses – Maintenance</v>
          </cell>
          <cell r="F3398">
            <v>73978312.969999999</v>
          </cell>
        </row>
        <row r="3399">
          <cell r="C3399" t="str">
            <v>Toronto Hydro-Electric System Limited Other Expenses 2019</v>
          </cell>
          <cell r="D3399" t="str">
            <v>Toronto Hydro-Electric System Limited</v>
          </cell>
          <cell r="E3399" t="str">
            <v>Other Expenses</v>
          </cell>
          <cell r="F3399">
            <v>0</v>
          </cell>
        </row>
        <row r="3400">
          <cell r="C3400" t="str">
            <v>Veridian Connections Inc. Administrative and General Expenses 2019</v>
          </cell>
          <cell r="D3400" t="str">
            <v>Veridian Connections Inc.</v>
          </cell>
          <cell r="E3400" t="str">
            <v>Administrative and General Expenses</v>
          </cell>
          <cell r="F3400">
            <v>10139359</v>
          </cell>
        </row>
        <row r="3401">
          <cell r="C3401" t="str">
            <v>Veridian Connections Inc. Administrative and General Expenses - Leap 2019</v>
          </cell>
          <cell r="D3401" t="str">
            <v>Veridian Connections Inc.</v>
          </cell>
          <cell r="E3401" t="str">
            <v>Administrative and General Expenses - Leap</v>
          </cell>
          <cell r="F3401">
            <v>64629</v>
          </cell>
        </row>
        <row r="3402">
          <cell r="C3402" t="str">
            <v>Veridian Connections Inc. Billing and Collecting 2019</v>
          </cell>
          <cell r="D3402" t="str">
            <v>Veridian Connections Inc.</v>
          </cell>
          <cell r="E3402" t="str">
            <v>Billing and Collecting</v>
          </cell>
          <cell r="F3402">
            <v>5825949</v>
          </cell>
        </row>
        <row r="3403">
          <cell r="C3403" t="str">
            <v>Veridian Connections Inc. Community Relations 2019</v>
          </cell>
          <cell r="D3403" t="str">
            <v>Veridian Connections Inc.</v>
          </cell>
          <cell r="E3403" t="str">
            <v>Community Relations</v>
          </cell>
          <cell r="F3403">
            <v>146324</v>
          </cell>
        </row>
        <row r="3404">
          <cell r="C3404" t="str">
            <v>Veridian Connections Inc. Distribution Expenses - Operation 2019</v>
          </cell>
          <cell r="D3404" t="str">
            <v>Veridian Connections Inc.</v>
          </cell>
          <cell r="E3404" t="str">
            <v>Distribution Expenses - Operation</v>
          </cell>
          <cell r="F3404">
            <v>7127730</v>
          </cell>
        </row>
        <row r="3405">
          <cell r="C3405" t="str">
            <v>Veridian Connections Inc. Distribution Expenses – Maintenance 2019</v>
          </cell>
          <cell r="D3405" t="str">
            <v>Veridian Connections Inc.</v>
          </cell>
          <cell r="E3405" t="str">
            <v>Distribution Expenses – Maintenance</v>
          </cell>
          <cell r="F3405">
            <v>3729139</v>
          </cell>
        </row>
        <row r="3406">
          <cell r="C3406" t="str">
            <v>Veridian Connections Inc. Other Expenses 2019</v>
          </cell>
          <cell r="D3406" t="str">
            <v>Veridian Connections Inc.</v>
          </cell>
          <cell r="E3406" t="str">
            <v>Other Expenses</v>
          </cell>
          <cell r="F3406">
            <v>0</v>
          </cell>
        </row>
        <row r="3407">
          <cell r="C3407" t="str">
            <v>Wasaga Distribution Inc. Administrative and General Expenses 2019</v>
          </cell>
          <cell r="D3407" t="str">
            <v>Wasaga Distribution Inc.</v>
          </cell>
          <cell r="E3407" t="str">
            <v>Administrative and General Expenses</v>
          </cell>
          <cell r="F3407">
            <v>1237491.81</v>
          </cell>
        </row>
        <row r="3408">
          <cell r="C3408" t="str">
            <v>Wasaga Distribution Inc. Administrative and General Expenses - Leap 2019</v>
          </cell>
          <cell r="D3408" t="str">
            <v>Wasaga Distribution Inc.</v>
          </cell>
          <cell r="E3408" t="str">
            <v>Administrative and General Expenses - Leap</v>
          </cell>
          <cell r="F3408">
            <v>4226.54</v>
          </cell>
        </row>
        <row r="3409">
          <cell r="C3409" t="str">
            <v>Wasaga Distribution Inc. Billing and Collecting 2019</v>
          </cell>
          <cell r="D3409" t="str">
            <v>Wasaga Distribution Inc.</v>
          </cell>
          <cell r="E3409" t="str">
            <v>Billing and Collecting</v>
          </cell>
          <cell r="F3409">
            <v>1057714.17</v>
          </cell>
        </row>
        <row r="3410">
          <cell r="C3410" t="str">
            <v>Wasaga Distribution Inc. Community Relations 2019</v>
          </cell>
          <cell r="D3410" t="str">
            <v>Wasaga Distribution Inc.</v>
          </cell>
          <cell r="E3410" t="str">
            <v>Community Relations</v>
          </cell>
          <cell r="F3410">
            <v>10552.91</v>
          </cell>
        </row>
        <row r="3411">
          <cell r="C3411" t="str">
            <v>Wasaga Distribution Inc. Distribution Expenses - Operation 2019</v>
          </cell>
          <cell r="D3411" t="str">
            <v>Wasaga Distribution Inc.</v>
          </cell>
          <cell r="E3411" t="str">
            <v>Distribution Expenses - Operation</v>
          </cell>
          <cell r="F3411">
            <v>50486.99</v>
          </cell>
        </row>
        <row r="3412">
          <cell r="C3412" t="str">
            <v>Wasaga Distribution Inc. Distribution Expenses – Maintenance 2019</v>
          </cell>
          <cell r="D3412" t="str">
            <v>Wasaga Distribution Inc.</v>
          </cell>
          <cell r="E3412" t="str">
            <v>Distribution Expenses – Maintenance</v>
          </cell>
          <cell r="F3412">
            <v>838683.52</v>
          </cell>
        </row>
        <row r="3413">
          <cell r="C3413" t="str">
            <v>Wasaga Distribution Inc. Other Expenses 2019</v>
          </cell>
          <cell r="D3413" t="str">
            <v>Wasaga Distribution Inc.</v>
          </cell>
          <cell r="E3413" t="str">
            <v>Other Expenses</v>
          </cell>
          <cell r="F3413">
            <v>0</v>
          </cell>
        </row>
        <row r="3414">
          <cell r="C3414" t="str">
            <v>Waterloo North Hydro Inc. Administrative and General Expenses 2019</v>
          </cell>
          <cell r="D3414" t="str">
            <v>Waterloo North Hydro Inc.</v>
          </cell>
          <cell r="E3414" t="str">
            <v>Administrative and General Expenses</v>
          </cell>
          <cell r="F3414">
            <v>3223637</v>
          </cell>
        </row>
        <row r="3415">
          <cell r="C3415" t="str">
            <v>Waterloo North Hydro Inc. Administrative and General Expenses - Leap 2019</v>
          </cell>
          <cell r="D3415" t="str">
            <v>Waterloo North Hydro Inc.</v>
          </cell>
          <cell r="E3415" t="str">
            <v>Administrative and General Expenses - Leap</v>
          </cell>
          <cell r="F3415">
            <v>42000</v>
          </cell>
        </row>
        <row r="3416">
          <cell r="C3416" t="str">
            <v>Waterloo North Hydro Inc. Billing and Collecting 2019</v>
          </cell>
          <cell r="D3416" t="str">
            <v>Waterloo North Hydro Inc.</v>
          </cell>
          <cell r="E3416" t="str">
            <v>Billing and Collecting</v>
          </cell>
          <cell r="F3416">
            <v>3100765</v>
          </cell>
        </row>
        <row r="3417">
          <cell r="C3417" t="str">
            <v>Waterloo North Hydro Inc. Community Relations 2019</v>
          </cell>
          <cell r="D3417" t="str">
            <v>Waterloo North Hydro Inc.</v>
          </cell>
          <cell r="E3417" t="str">
            <v>Community Relations</v>
          </cell>
          <cell r="F3417">
            <v>200330</v>
          </cell>
        </row>
        <row r="3418">
          <cell r="C3418" t="str">
            <v>Waterloo North Hydro Inc. Distribution Expenses - Operation 2019</v>
          </cell>
          <cell r="D3418" t="str">
            <v>Waterloo North Hydro Inc.</v>
          </cell>
          <cell r="E3418" t="str">
            <v>Distribution Expenses - Operation</v>
          </cell>
          <cell r="F3418">
            <v>6021922</v>
          </cell>
        </row>
        <row r="3419">
          <cell r="C3419" t="str">
            <v>Waterloo North Hydro Inc. Distribution Expenses – Maintenance 2019</v>
          </cell>
          <cell r="D3419" t="str">
            <v>Waterloo North Hydro Inc.</v>
          </cell>
          <cell r="E3419" t="str">
            <v>Distribution Expenses – Maintenance</v>
          </cell>
          <cell r="F3419">
            <v>1963196</v>
          </cell>
        </row>
        <row r="3420">
          <cell r="C3420" t="str">
            <v>Waterloo North Hydro Inc. Other Expenses 2019</v>
          </cell>
          <cell r="D3420" t="str">
            <v>Waterloo North Hydro Inc.</v>
          </cell>
          <cell r="E3420" t="str">
            <v>Other Expenses</v>
          </cell>
          <cell r="F3420">
            <v>0</v>
          </cell>
        </row>
        <row r="3421">
          <cell r="C3421" t="str">
            <v>Welland Hydro-Electric System Corp. Administrative and General Expenses 2019</v>
          </cell>
          <cell r="D3421" t="str">
            <v>Welland Hydro-Electric System Corp.</v>
          </cell>
          <cell r="E3421" t="str">
            <v>Administrative and General Expenses</v>
          </cell>
          <cell r="F3421">
            <v>1820669.2</v>
          </cell>
        </row>
        <row r="3422">
          <cell r="C3422" t="str">
            <v>Welland Hydro-Electric System Corp. Administrative and General Expenses - Leap 2019</v>
          </cell>
          <cell r="D3422" t="str">
            <v>Welland Hydro-Electric System Corp.</v>
          </cell>
          <cell r="E3422" t="str">
            <v>Administrative and General Expenses - Leap</v>
          </cell>
          <cell r="F3422">
            <v>13500</v>
          </cell>
        </row>
        <row r="3423">
          <cell r="C3423" t="str">
            <v>Welland Hydro-Electric System Corp. Billing and Collecting 2019</v>
          </cell>
          <cell r="D3423" t="str">
            <v>Welland Hydro-Electric System Corp.</v>
          </cell>
          <cell r="E3423" t="str">
            <v>Billing and Collecting</v>
          </cell>
          <cell r="F3423">
            <v>1399518.96</v>
          </cell>
        </row>
        <row r="3424">
          <cell r="C3424" t="str">
            <v>Welland Hydro-Electric System Corp. Community Relations 2019</v>
          </cell>
          <cell r="D3424" t="str">
            <v>Welland Hydro-Electric System Corp.</v>
          </cell>
          <cell r="E3424" t="str">
            <v>Community Relations</v>
          </cell>
          <cell r="F3424">
            <v>164682.20000000001</v>
          </cell>
        </row>
        <row r="3425">
          <cell r="C3425" t="str">
            <v>Welland Hydro-Electric System Corp. Distribution Expenses - Operation 2019</v>
          </cell>
          <cell r="D3425" t="str">
            <v>Welland Hydro-Electric System Corp.</v>
          </cell>
          <cell r="E3425" t="str">
            <v>Distribution Expenses - Operation</v>
          </cell>
          <cell r="F3425">
            <v>1311161.3999999999</v>
          </cell>
        </row>
        <row r="3426">
          <cell r="C3426" t="str">
            <v>Welland Hydro-Electric System Corp. Distribution Expenses – Maintenance 2019</v>
          </cell>
          <cell r="D3426" t="str">
            <v>Welland Hydro-Electric System Corp.</v>
          </cell>
          <cell r="E3426" t="str">
            <v>Distribution Expenses – Maintenance</v>
          </cell>
          <cell r="F3426">
            <v>2086551.34</v>
          </cell>
        </row>
        <row r="3427">
          <cell r="C3427" t="str">
            <v>Welland Hydro-Electric System Corp. Other Expenses 2019</v>
          </cell>
          <cell r="D3427" t="str">
            <v>Welland Hydro-Electric System Corp.</v>
          </cell>
          <cell r="E3427" t="str">
            <v>Other Expenses</v>
          </cell>
          <cell r="F3427">
            <v>0</v>
          </cell>
        </row>
        <row r="3428">
          <cell r="C3428" t="str">
            <v>Wellington North Power Inc. Administrative and General Expenses 2019</v>
          </cell>
          <cell r="D3428" t="str">
            <v>Wellington North Power Inc.</v>
          </cell>
          <cell r="E3428" t="str">
            <v>Administrative and General Expenses</v>
          </cell>
          <cell r="F3428">
            <v>710011.89</v>
          </cell>
        </row>
        <row r="3429">
          <cell r="C3429" t="str">
            <v>Wellington North Power Inc. Administrative and General Expenses - Leap 2019</v>
          </cell>
          <cell r="D3429" t="str">
            <v>Wellington North Power Inc.</v>
          </cell>
          <cell r="E3429" t="str">
            <v>Administrative and General Expenses - Leap</v>
          </cell>
          <cell r="F3429">
            <v>3246.92</v>
          </cell>
        </row>
        <row r="3430">
          <cell r="C3430" t="str">
            <v>Wellington North Power Inc. Billing and Collecting 2019</v>
          </cell>
          <cell r="D3430" t="str">
            <v>Wellington North Power Inc.</v>
          </cell>
          <cell r="E3430" t="str">
            <v>Billing and Collecting</v>
          </cell>
          <cell r="F3430">
            <v>351744.6</v>
          </cell>
        </row>
        <row r="3431">
          <cell r="C3431" t="str">
            <v>Wellington North Power Inc. Community Relations 2019</v>
          </cell>
          <cell r="D3431" t="str">
            <v>Wellington North Power Inc.</v>
          </cell>
          <cell r="E3431" t="str">
            <v>Community Relations</v>
          </cell>
          <cell r="F3431">
            <v>9832.73</v>
          </cell>
        </row>
        <row r="3432">
          <cell r="C3432" t="str">
            <v>Wellington North Power Inc. Distribution Expenses - Operation 2019</v>
          </cell>
          <cell r="D3432" t="str">
            <v>Wellington North Power Inc.</v>
          </cell>
          <cell r="E3432" t="str">
            <v>Distribution Expenses - Operation</v>
          </cell>
          <cell r="F3432">
            <v>394083.69</v>
          </cell>
        </row>
        <row r="3433">
          <cell r="C3433" t="str">
            <v>Wellington North Power Inc. Distribution Expenses – Maintenance 2019</v>
          </cell>
          <cell r="D3433" t="str">
            <v>Wellington North Power Inc.</v>
          </cell>
          <cell r="E3433" t="str">
            <v>Distribution Expenses – Maintenance</v>
          </cell>
          <cell r="F3433">
            <v>243714.53</v>
          </cell>
        </row>
        <row r="3434">
          <cell r="C3434" t="str">
            <v>Wellington North Power Inc. Other Expenses 2019</v>
          </cell>
          <cell r="D3434" t="str">
            <v>Wellington North Power Inc.</v>
          </cell>
          <cell r="E3434" t="str">
            <v>Other Expenses</v>
          </cell>
          <cell r="F3434">
            <v>0</v>
          </cell>
        </row>
        <row r="3435">
          <cell r="C3435" t="str">
            <v>West Coast Huron Energy Inc. Administrative and General Expenses 2019</v>
          </cell>
          <cell r="D3435" t="str">
            <v>West Coast Huron Energy Inc.</v>
          </cell>
          <cell r="E3435" t="str">
            <v>Administrative and General Expenses</v>
          </cell>
          <cell r="F3435">
            <v>807687</v>
          </cell>
        </row>
        <row r="3436">
          <cell r="C3436" t="str">
            <v>West Coast Huron Energy Inc. Administrative and General Expenses - Leap 2019</v>
          </cell>
          <cell r="D3436" t="str">
            <v>West Coast Huron Energy Inc.</v>
          </cell>
          <cell r="E3436" t="str">
            <v>Administrative and General Expenses - Leap</v>
          </cell>
          <cell r="F3436">
            <v>2953</v>
          </cell>
        </row>
        <row r="3437">
          <cell r="C3437" t="str">
            <v>West Coast Huron Energy Inc. Billing and Collecting 2019</v>
          </cell>
          <cell r="D3437" t="str">
            <v>West Coast Huron Energy Inc.</v>
          </cell>
          <cell r="E3437" t="str">
            <v>Billing and Collecting</v>
          </cell>
          <cell r="F3437">
            <v>426224</v>
          </cell>
        </row>
        <row r="3438">
          <cell r="C3438" t="str">
            <v>West Coast Huron Energy Inc. Community Relations 2019</v>
          </cell>
          <cell r="D3438" t="str">
            <v>West Coast Huron Energy Inc.</v>
          </cell>
          <cell r="E3438" t="str">
            <v>Community Relations</v>
          </cell>
          <cell r="F3438">
            <v>2069</v>
          </cell>
        </row>
        <row r="3439">
          <cell r="C3439" t="str">
            <v>West Coast Huron Energy Inc. Distribution Expenses - Operation 2019</v>
          </cell>
          <cell r="D3439" t="str">
            <v>West Coast Huron Energy Inc.</v>
          </cell>
          <cell r="E3439" t="str">
            <v>Distribution Expenses - Operation</v>
          </cell>
          <cell r="F3439">
            <v>127610</v>
          </cell>
        </row>
        <row r="3440">
          <cell r="C3440" t="str">
            <v>West Coast Huron Energy Inc. Distribution Expenses – Maintenance 2019</v>
          </cell>
          <cell r="D3440" t="str">
            <v>West Coast Huron Energy Inc.</v>
          </cell>
          <cell r="E3440" t="str">
            <v>Distribution Expenses – Maintenance</v>
          </cell>
          <cell r="F3440">
            <v>332109</v>
          </cell>
        </row>
        <row r="3441">
          <cell r="C3441" t="str">
            <v>West Coast Huron Energy Inc. Other Expenses 2019</v>
          </cell>
          <cell r="D3441" t="str">
            <v>West Coast Huron Energy Inc.</v>
          </cell>
          <cell r="E3441" t="str">
            <v>Other Expenses</v>
          </cell>
          <cell r="F3441">
            <v>0</v>
          </cell>
        </row>
        <row r="3442">
          <cell r="C3442" t="str">
            <v>Westario Power Inc. Administrative and General Expenses 2019</v>
          </cell>
          <cell r="D3442" t="str">
            <v>Westario Power Inc.</v>
          </cell>
          <cell r="E3442" t="str">
            <v>Administrative and General Expenses</v>
          </cell>
          <cell r="F3442">
            <v>2625751.77</v>
          </cell>
        </row>
        <row r="3443">
          <cell r="C3443" t="str">
            <v>Westario Power Inc. Administrative and General Expenses - Leap 2019</v>
          </cell>
          <cell r="D3443" t="str">
            <v>Westario Power Inc.</v>
          </cell>
          <cell r="E3443" t="str">
            <v>Administrative and General Expenses - Leap</v>
          </cell>
          <cell r="F3443">
            <v>25000</v>
          </cell>
        </row>
        <row r="3444">
          <cell r="C3444" t="str">
            <v>Westario Power Inc. Billing and Collecting 2019</v>
          </cell>
          <cell r="D3444" t="str">
            <v>Westario Power Inc.</v>
          </cell>
          <cell r="E3444" t="str">
            <v>Billing and Collecting</v>
          </cell>
          <cell r="F3444">
            <v>839486.26</v>
          </cell>
        </row>
        <row r="3445">
          <cell r="C3445" t="str">
            <v>Westario Power Inc. Community Relations 2019</v>
          </cell>
          <cell r="D3445" t="str">
            <v>Westario Power Inc.</v>
          </cell>
          <cell r="E3445" t="str">
            <v>Community Relations</v>
          </cell>
          <cell r="F3445">
            <v>29323.17</v>
          </cell>
        </row>
        <row r="3446">
          <cell r="C3446" t="str">
            <v>Westario Power Inc. Distribution Expenses - Operation 2019</v>
          </cell>
          <cell r="D3446" t="str">
            <v>Westario Power Inc.</v>
          </cell>
          <cell r="E3446" t="str">
            <v>Distribution Expenses - Operation</v>
          </cell>
          <cell r="F3446">
            <v>522032.95</v>
          </cell>
        </row>
        <row r="3447">
          <cell r="C3447" t="str">
            <v>Westario Power Inc. Distribution Expenses – Maintenance 2019</v>
          </cell>
          <cell r="D3447" t="str">
            <v>Westario Power Inc.</v>
          </cell>
          <cell r="E3447" t="str">
            <v>Distribution Expenses – Maintenance</v>
          </cell>
          <cell r="F3447">
            <v>1427339.1</v>
          </cell>
        </row>
        <row r="3448">
          <cell r="C3448" t="str">
            <v>Westario Power Inc. Other Expenses 2019</v>
          </cell>
          <cell r="D3448" t="str">
            <v>Westario Power Inc.</v>
          </cell>
          <cell r="E3448" t="str">
            <v>Other Expenses</v>
          </cell>
          <cell r="F3448">
            <v>0</v>
          </cell>
        </row>
        <row r="3449">
          <cell r="C3449" t="str">
            <v>Whitby Hydro Electric Corporation Administrative and General Expenses 2019</v>
          </cell>
          <cell r="D3449" t="str">
            <v>Whitby Hydro Electric Corporation</v>
          </cell>
          <cell r="E3449" t="str">
            <v>Administrative and General Expenses</v>
          </cell>
          <cell r="F3449">
            <v>3423427.79</v>
          </cell>
        </row>
        <row r="3450">
          <cell r="C3450" t="str">
            <v>Whitby Hydro Electric Corporation Administrative and General Expenses - Leap 2019</v>
          </cell>
          <cell r="D3450" t="str">
            <v>Whitby Hydro Electric Corporation</v>
          </cell>
          <cell r="E3450" t="str">
            <v>Administrative and General Expenses - Leap</v>
          </cell>
          <cell r="F3450">
            <v>24237</v>
          </cell>
        </row>
        <row r="3451">
          <cell r="C3451" t="str">
            <v>Whitby Hydro Electric Corporation Billing and Collecting 2019</v>
          </cell>
          <cell r="D3451" t="str">
            <v>Whitby Hydro Electric Corporation</v>
          </cell>
          <cell r="E3451" t="str">
            <v>Billing and Collecting</v>
          </cell>
          <cell r="F3451">
            <v>2548892.4500000002</v>
          </cell>
        </row>
        <row r="3452">
          <cell r="C3452" t="str">
            <v>Whitby Hydro Electric Corporation Community Relations 2019</v>
          </cell>
          <cell r="D3452" t="str">
            <v>Whitby Hydro Electric Corporation</v>
          </cell>
          <cell r="E3452" t="str">
            <v>Community Relations</v>
          </cell>
          <cell r="F3452">
            <v>134383.12</v>
          </cell>
        </row>
        <row r="3453">
          <cell r="C3453" t="str">
            <v>Whitby Hydro Electric Corporation Distribution Expenses - Operation 2019</v>
          </cell>
          <cell r="D3453" t="str">
            <v>Whitby Hydro Electric Corporation</v>
          </cell>
          <cell r="E3453" t="str">
            <v>Distribution Expenses - Operation</v>
          </cell>
          <cell r="F3453">
            <v>3011073.89</v>
          </cell>
        </row>
        <row r="3454">
          <cell r="C3454" t="str">
            <v>Whitby Hydro Electric Corporation Distribution Expenses – Maintenance 2019</v>
          </cell>
          <cell r="D3454" t="str">
            <v>Whitby Hydro Electric Corporation</v>
          </cell>
          <cell r="E3454" t="str">
            <v>Distribution Expenses – Maintenance</v>
          </cell>
          <cell r="F3454">
            <v>2101735.7200000002</v>
          </cell>
        </row>
        <row r="3455">
          <cell r="C3455" t="str">
            <v>Whitby Hydro Electric Corporation Other Expenses 2019</v>
          </cell>
          <cell r="D3455" t="str">
            <v>Whitby Hydro Electric Corporation</v>
          </cell>
          <cell r="E3455" t="str">
            <v>Other Expenses</v>
          </cell>
          <cell r="F3455">
            <v>0</v>
          </cell>
        </row>
        <row r="3456">
          <cell r="C3456" t="str">
            <v>Alectra Utilities Corporation Administrative and General Expenses 2020</v>
          </cell>
          <cell r="D3456" t="str">
            <v>Alectra Utilities Corporation</v>
          </cell>
          <cell r="E3456" t="str">
            <v>Administrative and General Expenses</v>
          </cell>
          <cell r="F3456">
            <v>96853226.540000007</v>
          </cell>
        </row>
        <row r="3457">
          <cell r="C3457" t="str">
            <v>Alectra Utilities Corporation Administrative and General Expenses - Leap 2020</v>
          </cell>
          <cell r="D3457" t="str">
            <v>Alectra Utilities Corporation</v>
          </cell>
          <cell r="E3457" t="str">
            <v>Administrative and General Expenses - Leap</v>
          </cell>
          <cell r="F3457">
            <v>675885.69</v>
          </cell>
        </row>
        <row r="3458">
          <cell r="C3458" t="str">
            <v>Alectra Utilities Corporation Billing and Collecting 2020</v>
          </cell>
          <cell r="D3458" t="str">
            <v>Alectra Utilities Corporation</v>
          </cell>
          <cell r="E3458" t="str">
            <v>Billing and Collecting</v>
          </cell>
          <cell r="F3458">
            <v>47532456.200000003</v>
          </cell>
        </row>
        <row r="3459">
          <cell r="C3459" t="str">
            <v>Alectra Utilities Corporation Community Relations 2020</v>
          </cell>
          <cell r="D3459" t="str">
            <v>Alectra Utilities Corporation</v>
          </cell>
          <cell r="E3459" t="str">
            <v>Community Relations</v>
          </cell>
          <cell r="F3459">
            <v>2845057</v>
          </cell>
        </row>
        <row r="3460">
          <cell r="C3460" t="str">
            <v>Alectra Utilities Corporation Distribution Expenses - Operation 2020</v>
          </cell>
          <cell r="D3460" t="str">
            <v>Alectra Utilities Corporation</v>
          </cell>
          <cell r="E3460" t="str">
            <v>Distribution Expenses - Operation</v>
          </cell>
          <cell r="F3460">
            <v>89541387.430000007</v>
          </cell>
        </row>
        <row r="3461">
          <cell r="C3461" t="str">
            <v>Alectra Utilities Corporation Distribution Expenses – Maintenance 2020</v>
          </cell>
          <cell r="D3461" t="str">
            <v>Alectra Utilities Corporation</v>
          </cell>
          <cell r="E3461" t="str">
            <v>Distribution Expenses – Maintenance</v>
          </cell>
          <cell r="F3461">
            <v>27747271.489999998</v>
          </cell>
        </row>
        <row r="3462">
          <cell r="C3462" t="str">
            <v>Alectra Utilities Corporation Other Expenses 2020</v>
          </cell>
          <cell r="D3462" t="str">
            <v>Alectra Utilities Corporation</v>
          </cell>
          <cell r="E3462" t="str">
            <v>Other Expenses</v>
          </cell>
          <cell r="F3462">
            <v>0</v>
          </cell>
        </row>
        <row r="3463">
          <cell r="C3463" t="str">
            <v>Algoma Power Inc. Administrative and General Expenses 2020</v>
          </cell>
          <cell r="D3463" t="str">
            <v>Algoma Power Inc.</v>
          </cell>
          <cell r="E3463" t="str">
            <v>Administrative and General Expenses</v>
          </cell>
          <cell r="F3463">
            <v>4587020.3899999997</v>
          </cell>
        </row>
        <row r="3464">
          <cell r="C3464" t="str">
            <v>Algoma Power Inc. Administrative and General Expenses - Leap 2020</v>
          </cell>
          <cell r="D3464" t="str">
            <v>Algoma Power Inc.</v>
          </cell>
          <cell r="E3464" t="str">
            <v>Administrative and General Expenses - Leap</v>
          </cell>
          <cell r="F3464">
            <v>27940</v>
          </cell>
        </row>
        <row r="3465">
          <cell r="C3465" t="str">
            <v>Algoma Power Inc. Billing and Collecting 2020</v>
          </cell>
          <cell r="D3465" t="str">
            <v>Algoma Power Inc.</v>
          </cell>
          <cell r="E3465" t="str">
            <v>Billing and Collecting</v>
          </cell>
          <cell r="F3465">
            <v>862338.62</v>
          </cell>
        </row>
        <row r="3466">
          <cell r="C3466" t="str">
            <v>Algoma Power Inc. Community Relations 2020</v>
          </cell>
          <cell r="D3466" t="str">
            <v>Algoma Power Inc.</v>
          </cell>
          <cell r="E3466" t="str">
            <v>Community Relations</v>
          </cell>
          <cell r="F3466">
            <v>37729.07</v>
          </cell>
        </row>
        <row r="3467">
          <cell r="C3467" t="str">
            <v>Algoma Power Inc. Distribution Expenses - Operation 2020</v>
          </cell>
          <cell r="D3467" t="str">
            <v>Algoma Power Inc.</v>
          </cell>
          <cell r="E3467" t="str">
            <v>Distribution Expenses - Operation</v>
          </cell>
          <cell r="F3467">
            <v>1508015.66</v>
          </cell>
        </row>
        <row r="3468">
          <cell r="C3468" t="str">
            <v>Algoma Power Inc. Distribution Expenses – Maintenance 2020</v>
          </cell>
          <cell r="D3468" t="str">
            <v>Algoma Power Inc.</v>
          </cell>
          <cell r="E3468" t="str">
            <v>Distribution Expenses – Maintenance</v>
          </cell>
          <cell r="F3468">
            <v>5116429.22</v>
          </cell>
        </row>
        <row r="3469">
          <cell r="C3469" t="str">
            <v>Algoma Power Inc. Other Expenses 2020</v>
          </cell>
          <cell r="D3469" t="str">
            <v>Algoma Power Inc.</v>
          </cell>
          <cell r="E3469" t="str">
            <v>Other Expenses</v>
          </cell>
          <cell r="F3469">
            <v>0</v>
          </cell>
        </row>
        <row r="3470">
          <cell r="C3470" t="str">
            <v>Atikokan Hydro Inc. Administrative and General Expenses 2020</v>
          </cell>
          <cell r="D3470" t="str">
            <v>Atikokan Hydro Inc.</v>
          </cell>
          <cell r="E3470" t="str">
            <v>Administrative and General Expenses</v>
          </cell>
          <cell r="F3470">
            <v>415798.46</v>
          </cell>
        </row>
        <row r="3471">
          <cell r="C3471" t="str">
            <v>Atikokan Hydro Inc. Administrative and General Expenses - Leap 2020</v>
          </cell>
          <cell r="D3471" t="str">
            <v>Atikokan Hydro Inc.</v>
          </cell>
          <cell r="E3471" t="str">
            <v>Administrative and General Expenses - Leap</v>
          </cell>
          <cell r="F3471">
            <v>0</v>
          </cell>
        </row>
        <row r="3472">
          <cell r="C3472" t="str">
            <v>Atikokan Hydro Inc. Billing and Collecting 2020</v>
          </cell>
          <cell r="D3472" t="str">
            <v>Atikokan Hydro Inc.</v>
          </cell>
          <cell r="E3472" t="str">
            <v>Billing and Collecting</v>
          </cell>
          <cell r="F3472">
            <v>177817.96</v>
          </cell>
        </row>
        <row r="3473">
          <cell r="C3473" t="str">
            <v>Atikokan Hydro Inc. Community Relations 2020</v>
          </cell>
          <cell r="D3473" t="str">
            <v>Atikokan Hydro Inc.</v>
          </cell>
          <cell r="E3473" t="str">
            <v>Community Relations</v>
          </cell>
          <cell r="F3473">
            <v>0</v>
          </cell>
        </row>
        <row r="3474">
          <cell r="C3474" t="str">
            <v>Atikokan Hydro Inc. Distribution Expenses - Operation 2020</v>
          </cell>
          <cell r="D3474" t="str">
            <v>Atikokan Hydro Inc.</v>
          </cell>
          <cell r="E3474" t="str">
            <v>Distribution Expenses - Operation</v>
          </cell>
          <cell r="F3474">
            <v>396072.36</v>
          </cell>
        </row>
        <row r="3475">
          <cell r="C3475" t="str">
            <v>Atikokan Hydro Inc. Distribution Expenses – Maintenance 2020</v>
          </cell>
          <cell r="D3475" t="str">
            <v>Atikokan Hydro Inc.</v>
          </cell>
          <cell r="E3475" t="str">
            <v>Distribution Expenses – Maintenance</v>
          </cell>
          <cell r="F3475">
            <v>99359.35</v>
          </cell>
        </row>
        <row r="3476">
          <cell r="C3476" t="str">
            <v>Atikokan Hydro Inc. Other Expenses 2020</v>
          </cell>
          <cell r="D3476" t="str">
            <v>Atikokan Hydro Inc.</v>
          </cell>
          <cell r="E3476" t="str">
            <v>Other Expenses</v>
          </cell>
          <cell r="F3476">
            <v>0</v>
          </cell>
        </row>
        <row r="3477">
          <cell r="C3477" t="str">
            <v>Bluewater Power Distribution Corporation Administrative and General Expenses 2020</v>
          </cell>
          <cell r="D3477" t="str">
            <v>Bluewater Power Distribution Corporation</v>
          </cell>
          <cell r="E3477" t="str">
            <v>Administrative and General Expenses</v>
          </cell>
          <cell r="F3477">
            <v>6963299</v>
          </cell>
        </row>
        <row r="3478">
          <cell r="C3478" t="str">
            <v>Bluewater Power Distribution Corporation Administrative and General Expenses - Leap 2020</v>
          </cell>
          <cell r="D3478" t="str">
            <v>Bluewater Power Distribution Corporation</v>
          </cell>
          <cell r="E3478" t="str">
            <v>Administrative and General Expenses - Leap</v>
          </cell>
          <cell r="F3478">
            <v>24848</v>
          </cell>
        </row>
        <row r="3479">
          <cell r="C3479" t="str">
            <v>Bluewater Power Distribution Corporation Billing and Collecting 2020</v>
          </cell>
          <cell r="D3479" t="str">
            <v>Bluewater Power Distribution Corporation</v>
          </cell>
          <cell r="E3479" t="str">
            <v>Billing and Collecting</v>
          </cell>
          <cell r="F3479">
            <v>1890448</v>
          </cell>
        </row>
        <row r="3480">
          <cell r="C3480" t="str">
            <v>Bluewater Power Distribution Corporation Community Relations 2020</v>
          </cell>
          <cell r="D3480" t="str">
            <v>Bluewater Power Distribution Corporation</v>
          </cell>
          <cell r="E3480" t="str">
            <v>Community Relations</v>
          </cell>
          <cell r="F3480">
            <v>385093</v>
          </cell>
        </row>
        <row r="3481">
          <cell r="C3481" t="str">
            <v>Bluewater Power Distribution Corporation Distribution Expenses - Operation 2020</v>
          </cell>
          <cell r="D3481" t="str">
            <v>Bluewater Power Distribution Corporation</v>
          </cell>
          <cell r="E3481" t="str">
            <v>Distribution Expenses - Operation</v>
          </cell>
          <cell r="F3481">
            <v>3657457</v>
          </cell>
        </row>
        <row r="3482">
          <cell r="C3482" t="str">
            <v>Bluewater Power Distribution Corporation Distribution Expenses – Maintenance 2020</v>
          </cell>
          <cell r="D3482" t="str">
            <v>Bluewater Power Distribution Corporation</v>
          </cell>
          <cell r="E3482" t="str">
            <v>Distribution Expenses – Maintenance</v>
          </cell>
          <cell r="F3482">
            <v>494282</v>
          </cell>
        </row>
        <row r="3483">
          <cell r="C3483" t="str">
            <v>Bluewater Power Distribution Corporation Other Expenses 2020</v>
          </cell>
          <cell r="D3483" t="str">
            <v>Bluewater Power Distribution Corporation</v>
          </cell>
          <cell r="E3483" t="str">
            <v>Other Expenses</v>
          </cell>
          <cell r="F3483">
            <v>0</v>
          </cell>
        </row>
        <row r="3484">
          <cell r="C3484" t="str">
            <v>Brantford Power Inc. Administrative and General Expenses 2020</v>
          </cell>
          <cell r="D3484" t="str">
            <v>Brantford Power Inc.</v>
          </cell>
          <cell r="E3484" t="str">
            <v>Administrative and General Expenses</v>
          </cell>
          <cell r="F3484">
            <v>3932442.35</v>
          </cell>
        </row>
        <row r="3485">
          <cell r="C3485" t="str">
            <v>Brantford Power Inc. Administrative and General Expenses - Leap 2020</v>
          </cell>
          <cell r="D3485" t="str">
            <v>Brantford Power Inc.</v>
          </cell>
          <cell r="E3485" t="str">
            <v>Administrative and General Expenses - Leap</v>
          </cell>
          <cell r="F3485">
            <v>25000</v>
          </cell>
        </row>
        <row r="3486">
          <cell r="C3486" t="str">
            <v>Brantford Power Inc. Billing and Collecting 2020</v>
          </cell>
          <cell r="D3486" t="str">
            <v>Brantford Power Inc.</v>
          </cell>
          <cell r="E3486" t="str">
            <v>Billing and Collecting</v>
          </cell>
          <cell r="F3486">
            <v>3533060.48</v>
          </cell>
        </row>
        <row r="3487">
          <cell r="C3487" t="str">
            <v>Brantford Power Inc. Community Relations 2020</v>
          </cell>
          <cell r="D3487" t="str">
            <v>Brantford Power Inc.</v>
          </cell>
          <cell r="E3487" t="str">
            <v>Community Relations</v>
          </cell>
          <cell r="F3487">
            <v>68295.490000000005</v>
          </cell>
        </row>
        <row r="3488">
          <cell r="C3488" t="str">
            <v>Brantford Power Inc. Distribution Expenses - Operation 2020</v>
          </cell>
          <cell r="D3488" t="str">
            <v>Brantford Power Inc.</v>
          </cell>
          <cell r="E3488" t="str">
            <v>Distribution Expenses - Operation</v>
          </cell>
          <cell r="F3488">
            <v>1829325.16</v>
          </cell>
        </row>
        <row r="3489">
          <cell r="C3489" t="str">
            <v>Brantford Power Inc. Distribution Expenses – Maintenance 2020</v>
          </cell>
          <cell r="D3489" t="str">
            <v>Brantford Power Inc.</v>
          </cell>
          <cell r="E3489" t="str">
            <v>Distribution Expenses – Maintenance</v>
          </cell>
          <cell r="F3489">
            <v>1764705.58</v>
          </cell>
        </row>
        <row r="3490">
          <cell r="C3490" t="str">
            <v>Brantford Power Inc. Other Expenses 2020</v>
          </cell>
          <cell r="D3490" t="str">
            <v>Brantford Power Inc.</v>
          </cell>
          <cell r="E3490" t="str">
            <v>Other Expenses</v>
          </cell>
          <cell r="F3490">
            <v>0</v>
          </cell>
        </row>
        <row r="3491">
          <cell r="C3491" t="str">
            <v>Burlington Hydro Inc. Administrative and General Expenses 2020</v>
          </cell>
          <cell r="D3491" t="str">
            <v>Burlington Hydro Inc.</v>
          </cell>
          <cell r="E3491" t="str">
            <v>Administrative and General Expenses</v>
          </cell>
          <cell r="F3491">
            <v>7226877.3700000001</v>
          </cell>
        </row>
        <row r="3492">
          <cell r="C3492" t="str">
            <v>Burlington Hydro Inc. Administrative and General Expenses - Leap 2020</v>
          </cell>
          <cell r="D3492" t="str">
            <v>Burlington Hydro Inc.</v>
          </cell>
          <cell r="E3492" t="str">
            <v>Administrative and General Expenses - Leap</v>
          </cell>
          <cell r="F3492">
            <v>34603</v>
          </cell>
        </row>
        <row r="3493">
          <cell r="C3493" t="str">
            <v>Burlington Hydro Inc. Billing and Collecting 2020</v>
          </cell>
          <cell r="D3493" t="str">
            <v>Burlington Hydro Inc.</v>
          </cell>
          <cell r="E3493" t="str">
            <v>Billing and Collecting</v>
          </cell>
          <cell r="F3493">
            <v>2278861.48</v>
          </cell>
        </row>
        <row r="3494">
          <cell r="C3494" t="str">
            <v>Burlington Hydro Inc. Community Relations 2020</v>
          </cell>
          <cell r="D3494" t="str">
            <v>Burlington Hydro Inc.</v>
          </cell>
          <cell r="E3494" t="str">
            <v>Community Relations</v>
          </cell>
          <cell r="F3494">
            <v>15271.3</v>
          </cell>
        </row>
        <row r="3495">
          <cell r="C3495" t="str">
            <v>Burlington Hydro Inc. Distribution Expenses - Operation 2020</v>
          </cell>
          <cell r="D3495" t="str">
            <v>Burlington Hydro Inc.</v>
          </cell>
          <cell r="E3495" t="str">
            <v>Distribution Expenses - Operation</v>
          </cell>
          <cell r="F3495">
            <v>4565792.3</v>
          </cell>
        </row>
        <row r="3496">
          <cell r="C3496" t="str">
            <v>Burlington Hydro Inc. Distribution Expenses – Maintenance 2020</v>
          </cell>
          <cell r="D3496" t="str">
            <v>Burlington Hydro Inc.</v>
          </cell>
          <cell r="E3496" t="str">
            <v>Distribution Expenses – Maintenance</v>
          </cell>
          <cell r="F3496">
            <v>4967139.13</v>
          </cell>
        </row>
        <row r="3497">
          <cell r="C3497" t="str">
            <v>Burlington Hydro Inc. Other Expenses 2020</v>
          </cell>
          <cell r="D3497" t="str">
            <v>Burlington Hydro Inc.</v>
          </cell>
          <cell r="E3497" t="str">
            <v>Other Expenses</v>
          </cell>
          <cell r="F3497">
            <v>0</v>
          </cell>
        </row>
        <row r="3498">
          <cell r="C3498" t="str">
            <v>Canadian Niagara Power Inc. Administrative and General Expenses 2020</v>
          </cell>
          <cell r="D3498" t="str">
            <v>Canadian Niagara Power Inc.</v>
          </cell>
          <cell r="E3498" t="str">
            <v>Administrative and General Expenses</v>
          </cell>
          <cell r="F3498">
            <v>4503696.3899999997</v>
          </cell>
        </row>
        <row r="3499">
          <cell r="C3499" t="str">
            <v>Canadian Niagara Power Inc. Administrative and General Expenses - Leap 2020</v>
          </cell>
          <cell r="D3499" t="str">
            <v>Canadian Niagara Power Inc.</v>
          </cell>
          <cell r="E3499" t="str">
            <v>Administrative and General Expenses - Leap</v>
          </cell>
          <cell r="F3499">
            <v>25667</v>
          </cell>
        </row>
        <row r="3500">
          <cell r="C3500" t="str">
            <v>Canadian Niagara Power Inc. Billing and Collecting 2020</v>
          </cell>
          <cell r="D3500" t="str">
            <v>Canadian Niagara Power Inc.</v>
          </cell>
          <cell r="E3500" t="str">
            <v>Billing and Collecting</v>
          </cell>
          <cell r="F3500">
            <v>1579097.81</v>
          </cell>
        </row>
        <row r="3501">
          <cell r="C3501" t="str">
            <v>Canadian Niagara Power Inc. Community Relations 2020</v>
          </cell>
          <cell r="D3501" t="str">
            <v>Canadian Niagara Power Inc.</v>
          </cell>
          <cell r="E3501" t="str">
            <v>Community Relations</v>
          </cell>
          <cell r="F3501">
            <v>55762.73</v>
          </cell>
        </row>
        <row r="3502">
          <cell r="C3502" t="str">
            <v>Canadian Niagara Power Inc. Distribution Expenses - Operation 2020</v>
          </cell>
          <cell r="D3502" t="str">
            <v>Canadian Niagara Power Inc.</v>
          </cell>
          <cell r="E3502" t="str">
            <v>Distribution Expenses - Operation</v>
          </cell>
          <cell r="F3502">
            <v>1921232.31</v>
          </cell>
        </row>
        <row r="3503">
          <cell r="C3503" t="str">
            <v>Canadian Niagara Power Inc. Distribution Expenses – Maintenance 2020</v>
          </cell>
          <cell r="D3503" t="str">
            <v>Canadian Niagara Power Inc.</v>
          </cell>
          <cell r="E3503" t="str">
            <v>Distribution Expenses – Maintenance</v>
          </cell>
          <cell r="F3503">
            <v>2058652.16</v>
          </cell>
        </row>
        <row r="3504">
          <cell r="C3504" t="str">
            <v>Canadian Niagara Power Inc. Other Expenses 2020</v>
          </cell>
          <cell r="D3504" t="str">
            <v>Canadian Niagara Power Inc.</v>
          </cell>
          <cell r="E3504" t="str">
            <v>Other Expenses</v>
          </cell>
          <cell r="F3504">
            <v>0</v>
          </cell>
        </row>
        <row r="3505">
          <cell r="C3505" t="str">
            <v>Centre Wellington Hydro Ltd. Administrative and General Expenses 2020</v>
          </cell>
          <cell r="D3505" t="str">
            <v>Centre Wellington Hydro Ltd.</v>
          </cell>
          <cell r="E3505" t="str">
            <v>Administrative and General Expenses</v>
          </cell>
          <cell r="F3505">
            <v>1145330.98</v>
          </cell>
        </row>
        <row r="3506">
          <cell r="C3506" t="str">
            <v>Centre Wellington Hydro Ltd. Administrative and General Expenses - Leap 2020</v>
          </cell>
          <cell r="D3506" t="str">
            <v>Centre Wellington Hydro Ltd.</v>
          </cell>
          <cell r="E3506" t="str">
            <v>Administrative and General Expenses - Leap</v>
          </cell>
          <cell r="F3506">
            <v>4750</v>
          </cell>
        </row>
        <row r="3507">
          <cell r="C3507" t="str">
            <v>Centre Wellington Hydro Ltd. Billing and Collecting 2020</v>
          </cell>
          <cell r="D3507" t="str">
            <v>Centre Wellington Hydro Ltd.</v>
          </cell>
          <cell r="E3507" t="str">
            <v>Billing and Collecting</v>
          </cell>
          <cell r="F3507">
            <v>538923.38</v>
          </cell>
        </row>
        <row r="3508">
          <cell r="C3508" t="str">
            <v>Centre Wellington Hydro Ltd. Community Relations 2020</v>
          </cell>
          <cell r="D3508" t="str">
            <v>Centre Wellington Hydro Ltd.</v>
          </cell>
          <cell r="E3508" t="str">
            <v>Community Relations</v>
          </cell>
          <cell r="F3508">
            <v>32743.439999999999</v>
          </cell>
        </row>
        <row r="3509">
          <cell r="C3509" t="str">
            <v>Centre Wellington Hydro Ltd. Distribution Expenses - Operation 2020</v>
          </cell>
          <cell r="D3509" t="str">
            <v>Centre Wellington Hydro Ltd.</v>
          </cell>
          <cell r="E3509" t="str">
            <v>Distribution Expenses - Operation</v>
          </cell>
          <cell r="F3509">
            <v>347001.22</v>
          </cell>
        </row>
        <row r="3510">
          <cell r="C3510" t="str">
            <v>Centre Wellington Hydro Ltd. Distribution Expenses – Maintenance 2020</v>
          </cell>
          <cell r="D3510" t="str">
            <v>Centre Wellington Hydro Ltd.</v>
          </cell>
          <cell r="E3510" t="str">
            <v>Distribution Expenses – Maintenance</v>
          </cell>
          <cell r="F3510">
            <v>503991.66</v>
          </cell>
        </row>
        <row r="3511">
          <cell r="C3511" t="str">
            <v>Centre Wellington Hydro Ltd. Other Expenses 2020</v>
          </cell>
          <cell r="D3511" t="str">
            <v>Centre Wellington Hydro Ltd.</v>
          </cell>
          <cell r="E3511" t="str">
            <v>Other Expenses</v>
          </cell>
          <cell r="F3511">
            <v>0</v>
          </cell>
        </row>
        <row r="3512">
          <cell r="C3512" t="str">
            <v>Chapleau Public Utilities Corporation Administrative and General Expenses 2020</v>
          </cell>
          <cell r="D3512" t="str">
            <v>Chapleau Public Utilities Corporation</v>
          </cell>
          <cell r="E3512" t="str">
            <v>Administrative and General Expenses</v>
          </cell>
          <cell r="F3512">
            <v>515263.3</v>
          </cell>
        </row>
        <row r="3513">
          <cell r="C3513" t="str">
            <v>Chapleau Public Utilities Corporation Administrative and General Expenses - Leap 2020</v>
          </cell>
          <cell r="D3513" t="str">
            <v>Chapleau Public Utilities Corporation</v>
          </cell>
          <cell r="E3513" t="str">
            <v>Administrative and General Expenses - Leap</v>
          </cell>
          <cell r="F3513">
            <v>4000</v>
          </cell>
        </row>
        <row r="3514">
          <cell r="C3514" t="str">
            <v>Chapleau Public Utilities Corporation Billing and Collecting 2020</v>
          </cell>
          <cell r="D3514" t="str">
            <v>Chapleau Public Utilities Corporation</v>
          </cell>
          <cell r="E3514" t="str">
            <v>Billing and Collecting</v>
          </cell>
          <cell r="F3514">
            <v>122445.26</v>
          </cell>
        </row>
        <row r="3515">
          <cell r="C3515" t="str">
            <v>Chapleau Public Utilities Corporation Community Relations 2020</v>
          </cell>
          <cell r="D3515" t="str">
            <v>Chapleau Public Utilities Corporation</v>
          </cell>
          <cell r="E3515" t="str">
            <v>Community Relations</v>
          </cell>
          <cell r="F3515">
            <v>0</v>
          </cell>
        </row>
        <row r="3516">
          <cell r="C3516" t="str">
            <v>Chapleau Public Utilities Corporation Distribution Expenses - Operation 2020</v>
          </cell>
          <cell r="D3516" t="str">
            <v>Chapleau Public Utilities Corporation</v>
          </cell>
          <cell r="E3516" t="str">
            <v>Distribution Expenses - Operation</v>
          </cell>
          <cell r="F3516">
            <v>181339.38</v>
          </cell>
        </row>
        <row r="3517">
          <cell r="C3517" t="str">
            <v>Chapleau Public Utilities Corporation Distribution Expenses – Maintenance 2020</v>
          </cell>
          <cell r="D3517" t="str">
            <v>Chapleau Public Utilities Corporation</v>
          </cell>
          <cell r="E3517" t="str">
            <v>Distribution Expenses – Maintenance</v>
          </cell>
          <cell r="F3517">
            <v>0</v>
          </cell>
        </row>
        <row r="3518">
          <cell r="C3518" t="str">
            <v>Chapleau Public Utilities Corporation Other Expenses 2020</v>
          </cell>
          <cell r="D3518" t="str">
            <v>Chapleau Public Utilities Corporation</v>
          </cell>
          <cell r="E3518" t="str">
            <v>Other Expenses</v>
          </cell>
          <cell r="F3518">
            <v>0</v>
          </cell>
        </row>
        <row r="3519">
          <cell r="C3519" t="str">
            <v>Cooperative Hydro Embrun Inc. Administrative and General Expenses 2020</v>
          </cell>
          <cell r="D3519" t="str">
            <v>Cooperative Hydro Embrun Inc.</v>
          </cell>
          <cell r="E3519" t="str">
            <v>Administrative and General Expenses</v>
          </cell>
          <cell r="F3519">
            <v>391540.97</v>
          </cell>
        </row>
        <row r="3520">
          <cell r="C3520" t="str">
            <v>Cooperative Hydro Embrun Inc. Administrative and General Expenses - Leap 2020</v>
          </cell>
          <cell r="D3520" t="str">
            <v>Cooperative Hydro Embrun Inc.</v>
          </cell>
          <cell r="E3520" t="str">
            <v>Administrative and General Expenses - Leap</v>
          </cell>
          <cell r="F3520">
            <v>2000</v>
          </cell>
        </row>
        <row r="3521">
          <cell r="C3521" t="str">
            <v>Cooperative Hydro Embrun Inc. Billing and Collecting 2020</v>
          </cell>
          <cell r="D3521" t="str">
            <v>Cooperative Hydro Embrun Inc.</v>
          </cell>
          <cell r="E3521" t="str">
            <v>Billing and Collecting</v>
          </cell>
          <cell r="F3521">
            <v>219757.05</v>
          </cell>
        </row>
        <row r="3522">
          <cell r="C3522" t="str">
            <v>Cooperative Hydro Embrun Inc. Community Relations 2020</v>
          </cell>
          <cell r="D3522" t="str">
            <v>Cooperative Hydro Embrun Inc.</v>
          </cell>
          <cell r="E3522" t="str">
            <v>Community Relations</v>
          </cell>
          <cell r="F3522">
            <v>2385</v>
          </cell>
        </row>
        <row r="3523">
          <cell r="C3523" t="str">
            <v>Cooperative Hydro Embrun Inc. Distribution Expenses - Operation 2020</v>
          </cell>
          <cell r="D3523" t="str">
            <v>Cooperative Hydro Embrun Inc.</v>
          </cell>
          <cell r="E3523" t="str">
            <v>Distribution Expenses - Operation</v>
          </cell>
          <cell r="F3523">
            <v>44095.65</v>
          </cell>
        </row>
        <row r="3524">
          <cell r="C3524" t="str">
            <v>Cooperative Hydro Embrun Inc. Distribution Expenses – Maintenance 2020</v>
          </cell>
          <cell r="D3524" t="str">
            <v>Cooperative Hydro Embrun Inc.</v>
          </cell>
          <cell r="E3524" t="str">
            <v>Distribution Expenses – Maintenance</v>
          </cell>
          <cell r="F3524">
            <v>38679.370000000003</v>
          </cell>
        </row>
        <row r="3525">
          <cell r="C3525" t="str">
            <v>Cooperative Hydro Embrun Inc. Other Expenses 2020</v>
          </cell>
          <cell r="D3525" t="str">
            <v>Cooperative Hydro Embrun Inc.</v>
          </cell>
          <cell r="E3525" t="str">
            <v>Other Expenses</v>
          </cell>
          <cell r="F3525">
            <v>0</v>
          </cell>
        </row>
        <row r="3526">
          <cell r="C3526" t="str">
            <v>E.L.K. Energy Inc. Administrative and General Expenses 2020</v>
          </cell>
          <cell r="D3526" t="str">
            <v>E.L.K. Energy Inc.</v>
          </cell>
          <cell r="E3526" t="str">
            <v>Administrative and General Expenses</v>
          </cell>
          <cell r="F3526">
            <v>1105061.8</v>
          </cell>
        </row>
        <row r="3527">
          <cell r="C3527" t="str">
            <v>E.L.K. Energy Inc. Administrative and General Expenses - Leap 2020</v>
          </cell>
          <cell r="D3527" t="str">
            <v>E.L.K. Energy Inc.</v>
          </cell>
          <cell r="E3527" t="str">
            <v>Administrative and General Expenses - Leap</v>
          </cell>
          <cell r="F3527">
            <v>5179.26</v>
          </cell>
        </row>
        <row r="3528">
          <cell r="C3528" t="str">
            <v>E.L.K. Energy Inc. Billing and Collecting 2020</v>
          </cell>
          <cell r="D3528" t="str">
            <v>E.L.K. Energy Inc.</v>
          </cell>
          <cell r="E3528" t="str">
            <v>Billing and Collecting</v>
          </cell>
          <cell r="F3528">
            <v>669848.75</v>
          </cell>
        </row>
        <row r="3529">
          <cell r="C3529" t="str">
            <v>E.L.K. Energy Inc. Community Relations 2020</v>
          </cell>
          <cell r="D3529" t="str">
            <v>E.L.K. Energy Inc.</v>
          </cell>
          <cell r="E3529" t="str">
            <v>Community Relations</v>
          </cell>
          <cell r="F3529">
            <v>5989.55</v>
          </cell>
        </row>
        <row r="3530">
          <cell r="C3530" t="str">
            <v>E.L.K. Energy Inc. Distribution Expenses - Operation 2020</v>
          </cell>
          <cell r="D3530" t="str">
            <v>E.L.K. Energy Inc.</v>
          </cell>
          <cell r="E3530" t="str">
            <v>Distribution Expenses - Operation</v>
          </cell>
          <cell r="F3530">
            <v>311699.65999999997</v>
          </cell>
        </row>
        <row r="3531">
          <cell r="C3531" t="str">
            <v>E.L.K. Energy Inc. Distribution Expenses – Maintenance 2020</v>
          </cell>
          <cell r="D3531" t="str">
            <v>E.L.K. Energy Inc.</v>
          </cell>
          <cell r="E3531" t="str">
            <v>Distribution Expenses – Maintenance</v>
          </cell>
          <cell r="F3531">
            <v>774109.01</v>
          </cell>
        </row>
        <row r="3532">
          <cell r="C3532" t="str">
            <v>E.L.K. Energy Inc. Other Expenses 2020</v>
          </cell>
          <cell r="D3532" t="str">
            <v>E.L.K. Energy Inc.</v>
          </cell>
          <cell r="E3532" t="str">
            <v>Other Expenses</v>
          </cell>
          <cell r="F3532">
            <v>0</v>
          </cell>
        </row>
        <row r="3533">
          <cell r="C3533" t="str">
            <v>ENWIN Utilities Ltd. Administrative and General Expenses 2020</v>
          </cell>
          <cell r="D3533" t="str">
            <v>ENWIN Utilities Ltd.</v>
          </cell>
          <cell r="E3533" t="str">
            <v>Administrative and General Expenses</v>
          </cell>
          <cell r="F3533">
            <v>13035766.9</v>
          </cell>
        </row>
        <row r="3534">
          <cell r="C3534" t="str">
            <v>ENWIN Utilities Ltd. Administrative and General Expenses - Leap 2020</v>
          </cell>
          <cell r="D3534" t="str">
            <v>ENWIN Utilities Ltd.</v>
          </cell>
          <cell r="E3534" t="str">
            <v>Administrative and General Expenses - Leap</v>
          </cell>
          <cell r="F3534">
            <v>56760</v>
          </cell>
        </row>
        <row r="3535">
          <cell r="C3535" t="str">
            <v>ENWIN Utilities Ltd. Billing and Collecting 2020</v>
          </cell>
          <cell r="D3535" t="str">
            <v>ENWIN Utilities Ltd.</v>
          </cell>
          <cell r="E3535" t="str">
            <v>Billing and Collecting</v>
          </cell>
          <cell r="F3535">
            <v>3089464.42</v>
          </cell>
        </row>
        <row r="3536">
          <cell r="C3536" t="str">
            <v>ENWIN Utilities Ltd. Community Relations 2020</v>
          </cell>
          <cell r="D3536" t="str">
            <v>ENWIN Utilities Ltd.</v>
          </cell>
          <cell r="E3536" t="str">
            <v>Community Relations</v>
          </cell>
          <cell r="F3536">
            <v>125259.76</v>
          </cell>
        </row>
        <row r="3537">
          <cell r="C3537" t="str">
            <v>ENWIN Utilities Ltd. Distribution Expenses - Operation 2020</v>
          </cell>
          <cell r="D3537" t="str">
            <v>ENWIN Utilities Ltd.</v>
          </cell>
          <cell r="E3537" t="str">
            <v>Distribution Expenses - Operation</v>
          </cell>
          <cell r="F3537">
            <v>6896841.0800000001</v>
          </cell>
        </row>
        <row r="3538">
          <cell r="C3538" t="str">
            <v>ENWIN Utilities Ltd. Distribution Expenses – Maintenance 2020</v>
          </cell>
          <cell r="D3538" t="str">
            <v>ENWIN Utilities Ltd.</v>
          </cell>
          <cell r="E3538" t="str">
            <v>Distribution Expenses – Maintenance</v>
          </cell>
          <cell r="F3538">
            <v>2708434.06</v>
          </cell>
        </row>
        <row r="3539">
          <cell r="C3539" t="str">
            <v>ENWIN Utilities Ltd. Other Expenses 2020</v>
          </cell>
          <cell r="D3539" t="str">
            <v>ENWIN Utilities Ltd.</v>
          </cell>
          <cell r="E3539" t="str">
            <v>Other Expenses</v>
          </cell>
          <cell r="F3539">
            <v>0</v>
          </cell>
        </row>
        <row r="3540">
          <cell r="C3540" t="str">
            <v>EPCOR Electricity Distribution Ontario Inc. Administrative and General Expenses 2020</v>
          </cell>
          <cell r="D3540" t="str">
            <v>EPCOR Electricity Distribution Ontario Inc.</v>
          </cell>
          <cell r="E3540" t="str">
            <v>Administrative and General Expenses</v>
          </cell>
          <cell r="F3540">
            <v>3072514.16</v>
          </cell>
        </row>
        <row r="3541">
          <cell r="C3541" t="str">
            <v>EPCOR Electricity Distribution Ontario Inc. Administrative and General Expenses - Leap 2020</v>
          </cell>
          <cell r="D3541" t="str">
            <v>EPCOR Electricity Distribution Ontario Inc.</v>
          </cell>
          <cell r="E3541" t="str">
            <v>Administrative and General Expenses - Leap</v>
          </cell>
          <cell r="F3541">
            <v>8709.59</v>
          </cell>
        </row>
        <row r="3542">
          <cell r="C3542" t="str">
            <v>EPCOR Electricity Distribution Ontario Inc. Billing and Collecting 2020</v>
          </cell>
          <cell r="D3542" t="str">
            <v>EPCOR Electricity Distribution Ontario Inc.</v>
          </cell>
          <cell r="E3542" t="str">
            <v>Billing and Collecting</v>
          </cell>
          <cell r="F3542">
            <v>975000.41</v>
          </cell>
        </row>
        <row r="3543">
          <cell r="C3543" t="str">
            <v>EPCOR Electricity Distribution Ontario Inc. Community Relations 2020</v>
          </cell>
          <cell r="D3543" t="str">
            <v>EPCOR Electricity Distribution Ontario Inc.</v>
          </cell>
          <cell r="E3543" t="str">
            <v>Community Relations</v>
          </cell>
          <cell r="F3543">
            <v>241736.02</v>
          </cell>
        </row>
        <row r="3544">
          <cell r="C3544" t="str">
            <v>EPCOR Electricity Distribution Ontario Inc. Distribution Expenses - Operation 2020</v>
          </cell>
          <cell r="D3544" t="str">
            <v>EPCOR Electricity Distribution Ontario Inc.</v>
          </cell>
          <cell r="E3544" t="str">
            <v>Distribution Expenses - Operation</v>
          </cell>
          <cell r="F3544">
            <v>866848.74</v>
          </cell>
        </row>
        <row r="3545">
          <cell r="C3545" t="str">
            <v>EPCOR Electricity Distribution Ontario Inc. Distribution Expenses – Maintenance 2020</v>
          </cell>
          <cell r="D3545" t="str">
            <v>EPCOR Electricity Distribution Ontario Inc.</v>
          </cell>
          <cell r="E3545" t="str">
            <v>Distribution Expenses – Maintenance</v>
          </cell>
          <cell r="F3545">
            <v>1391638.33</v>
          </cell>
        </row>
        <row r="3546">
          <cell r="C3546" t="str">
            <v>EPCOR Electricity Distribution Ontario Inc. Other Expenses 2020</v>
          </cell>
          <cell r="D3546" t="str">
            <v>EPCOR Electricity Distribution Ontario Inc.</v>
          </cell>
          <cell r="E3546" t="str">
            <v>Other Expenses</v>
          </cell>
          <cell r="F3546">
            <v>0</v>
          </cell>
        </row>
        <row r="3547">
          <cell r="C3547" t="str">
            <v>ERTH Power Corporation Administrative and General Expenses 2020</v>
          </cell>
          <cell r="D3547" t="str">
            <v>ERTH Power Corporation</v>
          </cell>
          <cell r="E3547" t="str">
            <v>Administrative and General Expenses</v>
          </cell>
          <cell r="F3547">
            <v>3367265.03</v>
          </cell>
        </row>
        <row r="3548">
          <cell r="C3548" t="str">
            <v>ERTH Power Corporation Administrative and General Expenses - Leap 2020</v>
          </cell>
          <cell r="D3548" t="str">
            <v>ERTH Power Corporation</v>
          </cell>
          <cell r="E3548" t="str">
            <v>Administrative and General Expenses - Leap</v>
          </cell>
          <cell r="F3548">
            <v>14753</v>
          </cell>
        </row>
        <row r="3549">
          <cell r="C3549" t="str">
            <v>ERTH Power Corporation Billing and Collecting 2020</v>
          </cell>
          <cell r="D3549" t="str">
            <v>ERTH Power Corporation</v>
          </cell>
          <cell r="E3549" t="str">
            <v>Billing and Collecting</v>
          </cell>
          <cell r="F3549">
            <v>1568604.39</v>
          </cell>
        </row>
        <row r="3550">
          <cell r="C3550" t="str">
            <v>ERTH Power Corporation Community Relations 2020</v>
          </cell>
          <cell r="D3550" t="str">
            <v>ERTH Power Corporation</v>
          </cell>
          <cell r="E3550" t="str">
            <v>Community Relations</v>
          </cell>
          <cell r="F3550">
            <v>75890.91</v>
          </cell>
        </row>
        <row r="3551">
          <cell r="C3551" t="str">
            <v>ERTH Power Corporation Distribution Expenses - Operation 2020</v>
          </cell>
          <cell r="D3551" t="str">
            <v>ERTH Power Corporation</v>
          </cell>
          <cell r="E3551" t="str">
            <v>Distribution Expenses - Operation</v>
          </cell>
          <cell r="F3551">
            <v>553058.31999999995</v>
          </cell>
        </row>
        <row r="3552">
          <cell r="C3552" t="str">
            <v>ERTH Power Corporation Distribution Expenses – Maintenance 2020</v>
          </cell>
          <cell r="D3552" t="str">
            <v>ERTH Power Corporation</v>
          </cell>
          <cell r="E3552" t="str">
            <v>Distribution Expenses – Maintenance</v>
          </cell>
          <cell r="F3552">
            <v>1722179.16</v>
          </cell>
        </row>
        <row r="3553">
          <cell r="C3553" t="str">
            <v>ERTH Power Corporation Other Expenses 2020</v>
          </cell>
          <cell r="D3553" t="str">
            <v>ERTH Power Corporation</v>
          </cell>
          <cell r="E3553" t="str">
            <v>Other Expenses</v>
          </cell>
          <cell r="F3553">
            <v>0</v>
          </cell>
        </row>
        <row r="3554">
          <cell r="C3554" t="str">
            <v>Elexicon Energy Inc. Administrative and General Expenses 2020</v>
          </cell>
          <cell r="D3554" t="str">
            <v>Elexicon Energy Inc.</v>
          </cell>
          <cell r="E3554" t="str">
            <v>Administrative and General Expenses</v>
          </cell>
          <cell r="F3554">
            <v>11359056.220000001</v>
          </cell>
        </row>
        <row r="3555">
          <cell r="C3555" t="str">
            <v>Elexicon Energy Inc. Administrative and General Expenses - Leap 2020</v>
          </cell>
          <cell r="D3555" t="str">
            <v>Elexicon Energy Inc.</v>
          </cell>
          <cell r="E3555" t="str">
            <v>Administrative and General Expenses - Leap</v>
          </cell>
          <cell r="F3555">
            <v>88866</v>
          </cell>
        </row>
        <row r="3556">
          <cell r="C3556" t="str">
            <v>Elexicon Energy Inc. Billing and Collecting 2020</v>
          </cell>
          <cell r="D3556" t="str">
            <v>Elexicon Energy Inc.</v>
          </cell>
          <cell r="E3556" t="str">
            <v>Billing and Collecting</v>
          </cell>
          <cell r="F3556">
            <v>7534069.1500000004</v>
          </cell>
        </row>
        <row r="3557">
          <cell r="C3557" t="str">
            <v>Elexicon Energy Inc. Community Relations 2020</v>
          </cell>
          <cell r="D3557" t="str">
            <v>Elexicon Energy Inc.</v>
          </cell>
          <cell r="E3557" t="str">
            <v>Community Relations</v>
          </cell>
          <cell r="F3557">
            <v>62129.19</v>
          </cell>
        </row>
        <row r="3558">
          <cell r="C3558" t="str">
            <v>Elexicon Energy Inc. Distribution Expenses - Operation 2020</v>
          </cell>
          <cell r="D3558" t="str">
            <v>Elexicon Energy Inc.</v>
          </cell>
          <cell r="E3558" t="str">
            <v>Distribution Expenses - Operation</v>
          </cell>
          <cell r="F3558">
            <v>8185869.3899999997</v>
          </cell>
        </row>
        <row r="3559">
          <cell r="C3559" t="str">
            <v>Elexicon Energy Inc. Distribution Expenses – Maintenance 2020</v>
          </cell>
          <cell r="D3559" t="str">
            <v>Elexicon Energy Inc.</v>
          </cell>
          <cell r="E3559" t="str">
            <v>Distribution Expenses – Maintenance</v>
          </cell>
          <cell r="F3559">
            <v>3924652.42</v>
          </cell>
        </row>
        <row r="3560">
          <cell r="C3560" t="str">
            <v>Elexicon Energy Inc. Other Expenses 2020</v>
          </cell>
          <cell r="D3560" t="str">
            <v>Elexicon Energy Inc.</v>
          </cell>
          <cell r="E3560" t="str">
            <v>Other Expenses</v>
          </cell>
          <cell r="F3560">
            <v>0</v>
          </cell>
        </row>
        <row r="3561">
          <cell r="C3561" t="str">
            <v>Energy Plus Inc. Administrative and General Expenses 2020</v>
          </cell>
          <cell r="D3561" t="str">
            <v>Energy Plus Inc.</v>
          </cell>
          <cell r="E3561" t="str">
            <v>Administrative and General Expenses</v>
          </cell>
          <cell r="F3561">
            <v>8712410.9199999999</v>
          </cell>
        </row>
        <row r="3562">
          <cell r="C3562" t="str">
            <v>Energy Plus Inc. Administrative and General Expenses - Leap 2020</v>
          </cell>
          <cell r="D3562" t="str">
            <v>Energy Plus Inc.</v>
          </cell>
          <cell r="E3562" t="str">
            <v>Administrative and General Expenses - Leap</v>
          </cell>
          <cell r="F3562">
            <v>41484</v>
          </cell>
        </row>
        <row r="3563">
          <cell r="C3563" t="str">
            <v>Energy Plus Inc. Billing and Collecting 2020</v>
          </cell>
          <cell r="D3563" t="str">
            <v>Energy Plus Inc.</v>
          </cell>
          <cell r="E3563" t="str">
            <v>Billing and Collecting</v>
          </cell>
          <cell r="F3563">
            <v>3459494.95</v>
          </cell>
        </row>
        <row r="3564">
          <cell r="C3564" t="str">
            <v>Energy Plus Inc. Community Relations 2020</v>
          </cell>
          <cell r="D3564" t="str">
            <v>Energy Plus Inc.</v>
          </cell>
          <cell r="E3564" t="str">
            <v>Community Relations</v>
          </cell>
          <cell r="F3564">
            <v>140512.43</v>
          </cell>
        </row>
        <row r="3565">
          <cell r="C3565" t="str">
            <v>Energy Plus Inc. Distribution Expenses - Operation 2020</v>
          </cell>
          <cell r="D3565" t="str">
            <v>Energy Plus Inc.</v>
          </cell>
          <cell r="E3565" t="str">
            <v>Distribution Expenses - Operation</v>
          </cell>
          <cell r="F3565">
            <v>3541717.38</v>
          </cell>
        </row>
        <row r="3566">
          <cell r="C3566" t="str">
            <v>Energy Plus Inc. Distribution Expenses – Maintenance 2020</v>
          </cell>
          <cell r="D3566" t="str">
            <v>Energy Plus Inc.</v>
          </cell>
          <cell r="E3566" t="str">
            <v>Distribution Expenses – Maintenance</v>
          </cell>
          <cell r="F3566">
            <v>2629707.4700000002</v>
          </cell>
        </row>
        <row r="3567">
          <cell r="C3567" t="str">
            <v>Energy Plus Inc. Other Expenses 2020</v>
          </cell>
          <cell r="D3567" t="str">
            <v>Energy Plus Inc.</v>
          </cell>
          <cell r="E3567" t="str">
            <v>Other Expenses</v>
          </cell>
          <cell r="F3567">
            <v>0</v>
          </cell>
        </row>
        <row r="3568">
          <cell r="C3568" t="str">
            <v>Entegrus Powerlines Inc. Administrative and General Expenses 2020</v>
          </cell>
          <cell r="D3568" t="str">
            <v>Entegrus Powerlines Inc.</v>
          </cell>
          <cell r="E3568" t="str">
            <v>Administrative and General Expenses</v>
          </cell>
          <cell r="F3568">
            <v>5840521.8300000001</v>
          </cell>
        </row>
        <row r="3569">
          <cell r="C3569" t="str">
            <v>Entegrus Powerlines Inc. Administrative and General Expenses - Leap 2020</v>
          </cell>
          <cell r="D3569" t="str">
            <v>Entegrus Powerlines Inc.</v>
          </cell>
          <cell r="E3569" t="str">
            <v>Administrative and General Expenses - Leap</v>
          </cell>
          <cell r="F3569">
            <v>34569.339999999997</v>
          </cell>
        </row>
        <row r="3570">
          <cell r="C3570" t="str">
            <v>Entegrus Powerlines Inc. Billing and Collecting 2020</v>
          </cell>
          <cell r="D3570" t="str">
            <v>Entegrus Powerlines Inc.</v>
          </cell>
          <cell r="E3570" t="str">
            <v>Billing and Collecting</v>
          </cell>
          <cell r="F3570">
            <v>3322270.42</v>
          </cell>
        </row>
        <row r="3571">
          <cell r="C3571" t="str">
            <v>Entegrus Powerlines Inc. Community Relations 2020</v>
          </cell>
          <cell r="D3571" t="str">
            <v>Entegrus Powerlines Inc.</v>
          </cell>
          <cell r="E3571" t="str">
            <v>Community Relations</v>
          </cell>
          <cell r="F3571">
            <v>37008.85</v>
          </cell>
        </row>
        <row r="3572">
          <cell r="C3572" t="str">
            <v>Entegrus Powerlines Inc. Distribution Expenses - Operation 2020</v>
          </cell>
          <cell r="D3572" t="str">
            <v>Entegrus Powerlines Inc.</v>
          </cell>
          <cell r="E3572" t="str">
            <v>Distribution Expenses - Operation</v>
          </cell>
          <cell r="F3572">
            <v>1723929.57</v>
          </cell>
        </row>
        <row r="3573">
          <cell r="C3573" t="str">
            <v>Entegrus Powerlines Inc. Distribution Expenses – Maintenance 2020</v>
          </cell>
          <cell r="D3573" t="str">
            <v>Entegrus Powerlines Inc.</v>
          </cell>
          <cell r="E3573" t="str">
            <v>Distribution Expenses – Maintenance</v>
          </cell>
          <cell r="F3573">
            <v>2616736.41</v>
          </cell>
        </row>
        <row r="3574">
          <cell r="C3574" t="str">
            <v>Entegrus Powerlines Inc. Other Expenses 2020</v>
          </cell>
          <cell r="D3574" t="str">
            <v>Entegrus Powerlines Inc.</v>
          </cell>
          <cell r="E3574" t="str">
            <v>Other Expenses</v>
          </cell>
          <cell r="F3574">
            <v>0</v>
          </cell>
        </row>
        <row r="3575">
          <cell r="C3575" t="str">
            <v>Espanola Regional Hydro Distribution Corporation Administrative and General Expenses 2020</v>
          </cell>
          <cell r="D3575" t="str">
            <v>Espanola Regional Hydro Distribution Corporation</v>
          </cell>
          <cell r="E3575" t="str">
            <v>Administrative and General Expenses</v>
          </cell>
          <cell r="F3575">
            <v>484310.03</v>
          </cell>
        </row>
        <row r="3576">
          <cell r="C3576" t="str">
            <v>Espanola Regional Hydro Distribution Corporation Administrative and General Expenses - Leap 2020</v>
          </cell>
          <cell r="D3576" t="str">
            <v>Espanola Regional Hydro Distribution Corporation</v>
          </cell>
          <cell r="E3576" t="str">
            <v>Administrative and General Expenses - Leap</v>
          </cell>
          <cell r="F3576">
            <v>2004</v>
          </cell>
        </row>
        <row r="3577">
          <cell r="C3577" t="str">
            <v>Espanola Regional Hydro Distribution Corporation Billing and Collecting 2020</v>
          </cell>
          <cell r="D3577" t="str">
            <v>Espanola Regional Hydro Distribution Corporation</v>
          </cell>
          <cell r="E3577" t="str">
            <v>Billing and Collecting</v>
          </cell>
          <cell r="F3577">
            <v>452916.63</v>
          </cell>
        </row>
        <row r="3578">
          <cell r="C3578" t="str">
            <v>Espanola Regional Hydro Distribution Corporation Community Relations 2020</v>
          </cell>
          <cell r="D3578" t="str">
            <v>Espanola Regional Hydro Distribution Corporation</v>
          </cell>
          <cell r="E3578" t="str">
            <v>Community Relations</v>
          </cell>
          <cell r="F3578">
            <v>0</v>
          </cell>
        </row>
        <row r="3579">
          <cell r="C3579" t="str">
            <v>Espanola Regional Hydro Distribution Corporation Distribution Expenses - Operation 2020</v>
          </cell>
          <cell r="D3579" t="str">
            <v>Espanola Regional Hydro Distribution Corporation</v>
          </cell>
          <cell r="E3579" t="str">
            <v>Distribution Expenses - Operation</v>
          </cell>
          <cell r="F3579">
            <v>428161.3</v>
          </cell>
        </row>
        <row r="3580">
          <cell r="C3580" t="str">
            <v>Espanola Regional Hydro Distribution Corporation Distribution Expenses – Maintenance 2020</v>
          </cell>
          <cell r="D3580" t="str">
            <v>Espanola Regional Hydro Distribution Corporation</v>
          </cell>
          <cell r="E3580" t="str">
            <v>Distribution Expenses – Maintenance</v>
          </cell>
          <cell r="F3580">
            <v>292824.64</v>
          </cell>
        </row>
        <row r="3581">
          <cell r="C3581" t="str">
            <v>Espanola Regional Hydro Distribution Corporation Other Expenses 2020</v>
          </cell>
          <cell r="D3581" t="str">
            <v>Espanola Regional Hydro Distribution Corporation</v>
          </cell>
          <cell r="E3581" t="str">
            <v>Other Expenses</v>
          </cell>
          <cell r="F3581">
            <v>0</v>
          </cell>
        </row>
        <row r="3582">
          <cell r="C3582" t="str">
            <v>Essex Powerlines Corporation Administrative and General Expenses 2020</v>
          </cell>
          <cell r="D3582" t="str">
            <v>Essex Powerlines Corporation</v>
          </cell>
          <cell r="E3582" t="str">
            <v>Administrative and General Expenses</v>
          </cell>
          <cell r="F3582">
            <v>3264714.33</v>
          </cell>
        </row>
        <row r="3583">
          <cell r="C3583" t="str">
            <v>Essex Powerlines Corporation Administrative and General Expenses - Leap 2020</v>
          </cell>
          <cell r="D3583" t="str">
            <v>Essex Powerlines Corporation</v>
          </cell>
          <cell r="E3583" t="str">
            <v>Administrative and General Expenses - Leap</v>
          </cell>
          <cell r="F3583">
            <v>16820</v>
          </cell>
        </row>
        <row r="3584">
          <cell r="C3584" t="str">
            <v>Essex Powerlines Corporation Billing and Collecting 2020</v>
          </cell>
          <cell r="D3584" t="str">
            <v>Essex Powerlines Corporation</v>
          </cell>
          <cell r="E3584" t="str">
            <v>Billing and Collecting</v>
          </cell>
          <cell r="F3584">
            <v>1399044.34</v>
          </cell>
        </row>
        <row r="3585">
          <cell r="C3585" t="str">
            <v>Essex Powerlines Corporation Community Relations 2020</v>
          </cell>
          <cell r="D3585" t="str">
            <v>Essex Powerlines Corporation</v>
          </cell>
          <cell r="E3585" t="str">
            <v>Community Relations</v>
          </cell>
          <cell r="F3585">
            <v>29389.35</v>
          </cell>
        </row>
        <row r="3586">
          <cell r="C3586" t="str">
            <v>Essex Powerlines Corporation Distribution Expenses - Operation 2020</v>
          </cell>
          <cell r="D3586" t="str">
            <v>Essex Powerlines Corporation</v>
          </cell>
          <cell r="E3586" t="str">
            <v>Distribution Expenses - Operation</v>
          </cell>
          <cell r="F3586">
            <v>1420487.34</v>
          </cell>
        </row>
        <row r="3587">
          <cell r="C3587" t="str">
            <v>Essex Powerlines Corporation Distribution Expenses – Maintenance 2020</v>
          </cell>
          <cell r="D3587" t="str">
            <v>Essex Powerlines Corporation</v>
          </cell>
          <cell r="E3587" t="str">
            <v>Distribution Expenses – Maintenance</v>
          </cell>
          <cell r="F3587">
            <v>1216418.26</v>
          </cell>
        </row>
        <row r="3588">
          <cell r="C3588" t="str">
            <v>Essex Powerlines Corporation Other Expenses 2020</v>
          </cell>
          <cell r="D3588" t="str">
            <v>Essex Powerlines Corporation</v>
          </cell>
          <cell r="E3588" t="str">
            <v>Other Expenses</v>
          </cell>
          <cell r="F3588">
            <v>0</v>
          </cell>
        </row>
        <row r="3589">
          <cell r="C3589" t="str">
            <v>Festival Hydro Inc. Administrative and General Expenses 2020</v>
          </cell>
          <cell r="D3589" t="str">
            <v>Festival Hydro Inc.</v>
          </cell>
          <cell r="E3589" t="str">
            <v>Administrative and General Expenses</v>
          </cell>
          <cell r="F3589">
            <v>2369990.37</v>
          </cell>
        </row>
        <row r="3590">
          <cell r="C3590" t="str">
            <v>Festival Hydro Inc. Administrative and General Expenses - Leap 2020</v>
          </cell>
          <cell r="D3590" t="str">
            <v>Festival Hydro Inc.</v>
          </cell>
          <cell r="E3590" t="str">
            <v>Administrative and General Expenses - Leap</v>
          </cell>
          <cell r="F3590">
            <v>13650</v>
          </cell>
        </row>
        <row r="3591">
          <cell r="C3591" t="str">
            <v>Festival Hydro Inc. Billing and Collecting 2020</v>
          </cell>
          <cell r="D3591" t="str">
            <v>Festival Hydro Inc.</v>
          </cell>
          <cell r="E3591" t="str">
            <v>Billing and Collecting</v>
          </cell>
          <cell r="F3591">
            <v>1259372.8400000001</v>
          </cell>
        </row>
        <row r="3592">
          <cell r="C3592" t="str">
            <v>Festival Hydro Inc. Community Relations 2020</v>
          </cell>
          <cell r="D3592" t="str">
            <v>Festival Hydro Inc.</v>
          </cell>
          <cell r="E3592" t="str">
            <v>Community Relations</v>
          </cell>
          <cell r="F3592">
            <v>7412.72</v>
          </cell>
        </row>
        <row r="3593">
          <cell r="C3593" t="str">
            <v>Festival Hydro Inc. Distribution Expenses - Operation 2020</v>
          </cell>
          <cell r="D3593" t="str">
            <v>Festival Hydro Inc.</v>
          </cell>
          <cell r="E3593" t="str">
            <v>Distribution Expenses - Operation</v>
          </cell>
          <cell r="F3593">
            <v>964463.83</v>
          </cell>
        </row>
        <row r="3594">
          <cell r="C3594" t="str">
            <v>Festival Hydro Inc. Distribution Expenses – Maintenance 2020</v>
          </cell>
          <cell r="D3594" t="str">
            <v>Festival Hydro Inc.</v>
          </cell>
          <cell r="E3594" t="str">
            <v>Distribution Expenses – Maintenance</v>
          </cell>
          <cell r="F3594">
            <v>1443147.46</v>
          </cell>
        </row>
        <row r="3595">
          <cell r="C3595" t="str">
            <v>Festival Hydro Inc. Other Expenses 2020</v>
          </cell>
          <cell r="D3595" t="str">
            <v>Festival Hydro Inc.</v>
          </cell>
          <cell r="E3595" t="str">
            <v>Other Expenses</v>
          </cell>
          <cell r="F3595">
            <v>0</v>
          </cell>
        </row>
        <row r="3596">
          <cell r="C3596" t="str">
            <v>Fort Frances Power Corporation Administrative and General Expenses 2020</v>
          </cell>
          <cell r="D3596" t="str">
            <v>Fort Frances Power Corporation</v>
          </cell>
          <cell r="E3596" t="str">
            <v>Administrative and General Expenses</v>
          </cell>
          <cell r="F3596">
            <v>637037.4</v>
          </cell>
        </row>
        <row r="3597">
          <cell r="C3597" t="str">
            <v>Fort Frances Power Corporation Administrative and General Expenses - Leap 2020</v>
          </cell>
          <cell r="D3597" t="str">
            <v>Fort Frances Power Corporation</v>
          </cell>
          <cell r="E3597" t="str">
            <v>Administrative and General Expenses - Leap</v>
          </cell>
          <cell r="F3597">
            <v>2000</v>
          </cell>
        </row>
        <row r="3598">
          <cell r="C3598" t="str">
            <v>Fort Frances Power Corporation Billing and Collecting 2020</v>
          </cell>
          <cell r="D3598" t="str">
            <v>Fort Frances Power Corporation</v>
          </cell>
          <cell r="E3598" t="str">
            <v>Billing and Collecting</v>
          </cell>
          <cell r="F3598">
            <v>292663.21999999997</v>
          </cell>
        </row>
        <row r="3599">
          <cell r="C3599" t="str">
            <v>Fort Frances Power Corporation Community Relations 2020</v>
          </cell>
          <cell r="D3599" t="str">
            <v>Fort Frances Power Corporation</v>
          </cell>
          <cell r="E3599" t="str">
            <v>Community Relations</v>
          </cell>
          <cell r="F3599">
            <v>67606.28</v>
          </cell>
        </row>
        <row r="3600">
          <cell r="C3600" t="str">
            <v>Fort Frances Power Corporation Distribution Expenses - Operation 2020</v>
          </cell>
          <cell r="D3600" t="str">
            <v>Fort Frances Power Corporation</v>
          </cell>
          <cell r="E3600" t="str">
            <v>Distribution Expenses - Operation</v>
          </cell>
          <cell r="F3600">
            <v>528615.56000000006</v>
          </cell>
        </row>
        <row r="3601">
          <cell r="C3601" t="str">
            <v>Fort Frances Power Corporation Distribution Expenses – Maintenance 2020</v>
          </cell>
          <cell r="D3601" t="str">
            <v>Fort Frances Power Corporation</v>
          </cell>
          <cell r="E3601" t="str">
            <v>Distribution Expenses – Maintenance</v>
          </cell>
          <cell r="F3601">
            <v>236434.52</v>
          </cell>
        </row>
        <row r="3602">
          <cell r="C3602" t="str">
            <v>Fort Frances Power Corporation Other Expenses 2020</v>
          </cell>
          <cell r="D3602" t="str">
            <v>Fort Frances Power Corporation</v>
          </cell>
          <cell r="E3602" t="str">
            <v>Other Expenses</v>
          </cell>
          <cell r="F3602">
            <v>0</v>
          </cell>
        </row>
        <row r="3603">
          <cell r="C3603" t="str">
            <v>Greater Sudbury Hydro Inc. Administrative and General Expenses 2020</v>
          </cell>
          <cell r="D3603" t="str">
            <v>Greater Sudbury Hydro Inc.</v>
          </cell>
          <cell r="E3603" t="str">
            <v>Administrative and General Expenses</v>
          </cell>
          <cell r="F3603">
            <v>4887302.3600000003</v>
          </cell>
        </row>
        <row r="3604">
          <cell r="C3604" t="str">
            <v>Greater Sudbury Hydro Inc. Administrative and General Expenses - Leap 2020</v>
          </cell>
          <cell r="D3604" t="str">
            <v>Greater Sudbury Hydro Inc.</v>
          </cell>
          <cell r="E3604" t="str">
            <v>Administrative and General Expenses - Leap</v>
          </cell>
          <cell r="F3604">
            <v>28750</v>
          </cell>
        </row>
        <row r="3605">
          <cell r="C3605" t="str">
            <v>Greater Sudbury Hydro Inc. Billing and Collecting 2020</v>
          </cell>
          <cell r="D3605" t="str">
            <v>Greater Sudbury Hydro Inc.</v>
          </cell>
          <cell r="E3605" t="str">
            <v>Billing and Collecting</v>
          </cell>
          <cell r="F3605">
            <v>2496100.2400000002</v>
          </cell>
        </row>
        <row r="3606">
          <cell r="C3606" t="str">
            <v>Greater Sudbury Hydro Inc. Community Relations 2020</v>
          </cell>
          <cell r="D3606" t="str">
            <v>Greater Sudbury Hydro Inc.</v>
          </cell>
          <cell r="E3606" t="str">
            <v>Community Relations</v>
          </cell>
          <cell r="F3606">
            <v>-5158.67</v>
          </cell>
        </row>
        <row r="3607">
          <cell r="C3607" t="str">
            <v>Greater Sudbury Hydro Inc. Distribution Expenses - Operation 2020</v>
          </cell>
          <cell r="D3607" t="str">
            <v>Greater Sudbury Hydro Inc.</v>
          </cell>
          <cell r="E3607" t="str">
            <v>Distribution Expenses - Operation</v>
          </cell>
          <cell r="F3607">
            <v>6258137.1900000004</v>
          </cell>
        </row>
        <row r="3608">
          <cell r="C3608" t="str">
            <v>Greater Sudbury Hydro Inc. Distribution Expenses – Maintenance 2020</v>
          </cell>
          <cell r="D3608" t="str">
            <v>Greater Sudbury Hydro Inc.</v>
          </cell>
          <cell r="E3608" t="str">
            <v>Distribution Expenses – Maintenance</v>
          </cell>
          <cell r="F3608">
            <v>1862902.16</v>
          </cell>
        </row>
        <row r="3609">
          <cell r="C3609" t="str">
            <v>Greater Sudbury Hydro Inc. Other Expenses 2020</v>
          </cell>
          <cell r="D3609" t="str">
            <v>Greater Sudbury Hydro Inc.</v>
          </cell>
          <cell r="E3609" t="str">
            <v>Other Expenses</v>
          </cell>
          <cell r="F3609">
            <v>0</v>
          </cell>
        </row>
        <row r="3610">
          <cell r="C3610" t="str">
            <v>Grimsby Power Incorporated Administrative and General Expenses 2020</v>
          </cell>
          <cell r="D3610" t="str">
            <v>Grimsby Power Incorporated</v>
          </cell>
          <cell r="E3610" t="str">
            <v>Administrative and General Expenses</v>
          </cell>
          <cell r="F3610">
            <v>1210703.3600000001</v>
          </cell>
        </row>
        <row r="3611">
          <cell r="C3611" t="str">
            <v>Grimsby Power Incorporated Administrative and General Expenses - Leap 2020</v>
          </cell>
          <cell r="D3611" t="str">
            <v>Grimsby Power Incorporated</v>
          </cell>
          <cell r="E3611" t="str">
            <v>Administrative and General Expenses - Leap</v>
          </cell>
          <cell r="F3611">
            <v>6303.42</v>
          </cell>
        </row>
        <row r="3612">
          <cell r="C3612" t="str">
            <v>Grimsby Power Incorporated Billing and Collecting 2020</v>
          </cell>
          <cell r="D3612" t="str">
            <v>Grimsby Power Incorporated</v>
          </cell>
          <cell r="E3612" t="str">
            <v>Billing and Collecting</v>
          </cell>
          <cell r="F3612">
            <v>488200.62</v>
          </cell>
        </row>
        <row r="3613">
          <cell r="C3613" t="str">
            <v>Grimsby Power Incorporated Community Relations 2020</v>
          </cell>
          <cell r="D3613" t="str">
            <v>Grimsby Power Incorporated</v>
          </cell>
          <cell r="E3613" t="str">
            <v>Community Relations</v>
          </cell>
          <cell r="F3613">
            <v>0</v>
          </cell>
        </row>
        <row r="3614">
          <cell r="C3614" t="str">
            <v>Grimsby Power Incorporated Distribution Expenses - Operation 2020</v>
          </cell>
          <cell r="D3614" t="str">
            <v>Grimsby Power Incorporated</v>
          </cell>
          <cell r="E3614" t="str">
            <v>Distribution Expenses - Operation</v>
          </cell>
          <cell r="F3614">
            <v>831139.42</v>
          </cell>
        </row>
        <row r="3615">
          <cell r="C3615" t="str">
            <v>Grimsby Power Incorporated Distribution Expenses – Maintenance 2020</v>
          </cell>
          <cell r="D3615" t="str">
            <v>Grimsby Power Incorporated</v>
          </cell>
          <cell r="E3615" t="str">
            <v>Distribution Expenses – Maintenance</v>
          </cell>
          <cell r="F3615">
            <v>640714.31999999995</v>
          </cell>
        </row>
        <row r="3616">
          <cell r="C3616" t="str">
            <v>Grimsby Power Incorporated Other Expenses 2020</v>
          </cell>
          <cell r="D3616" t="str">
            <v>Grimsby Power Incorporated</v>
          </cell>
          <cell r="E3616" t="str">
            <v>Other Expenses</v>
          </cell>
          <cell r="F3616">
            <v>0</v>
          </cell>
        </row>
        <row r="3617">
          <cell r="C3617" t="str">
            <v>Halton Hills Hydro Inc. Administrative and General Expenses 2020</v>
          </cell>
          <cell r="D3617" t="str">
            <v>Halton Hills Hydro Inc.</v>
          </cell>
          <cell r="E3617" t="str">
            <v>Administrative and General Expenses</v>
          </cell>
          <cell r="F3617">
            <v>3592638.56</v>
          </cell>
        </row>
        <row r="3618">
          <cell r="C3618" t="str">
            <v>Halton Hills Hydro Inc. Administrative and General Expenses - Leap 2020</v>
          </cell>
          <cell r="D3618" t="str">
            <v>Halton Hills Hydro Inc.</v>
          </cell>
          <cell r="E3618" t="str">
            <v>Administrative and General Expenses - Leap</v>
          </cell>
          <cell r="F3618">
            <v>11944.53</v>
          </cell>
        </row>
        <row r="3619">
          <cell r="C3619" t="str">
            <v>Halton Hills Hydro Inc. Billing and Collecting 2020</v>
          </cell>
          <cell r="D3619" t="str">
            <v>Halton Hills Hydro Inc.</v>
          </cell>
          <cell r="E3619" t="str">
            <v>Billing and Collecting</v>
          </cell>
          <cell r="F3619">
            <v>1125654</v>
          </cell>
        </row>
        <row r="3620">
          <cell r="C3620" t="str">
            <v>Halton Hills Hydro Inc. Community Relations 2020</v>
          </cell>
          <cell r="D3620" t="str">
            <v>Halton Hills Hydro Inc.</v>
          </cell>
          <cell r="E3620" t="str">
            <v>Community Relations</v>
          </cell>
          <cell r="F3620">
            <v>0</v>
          </cell>
        </row>
        <row r="3621">
          <cell r="C3621" t="str">
            <v>Halton Hills Hydro Inc. Distribution Expenses - Operation 2020</v>
          </cell>
          <cell r="D3621" t="str">
            <v>Halton Hills Hydro Inc.</v>
          </cell>
          <cell r="E3621" t="str">
            <v>Distribution Expenses - Operation</v>
          </cell>
          <cell r="F3621">
            <v>1264253.74</v>
          </cell>
        </row>
        <row r="3622">
          <cell r="C3622" t="str">
            <v>Halton Hills Hydro Inc. Distribution Expenses – Maintenance 2020</v>
          </cell>
          <cell r="D3622" t="str">
            <v>Halton Hills Hydro Inc.</v>
          </cell>
          <cell r="E3622" t="str">
            <v>Distribution Expenses – Maintenance</v>
          </cell>
          <cell r="F3622">
            <v>305636.71000000002</v>
          </cell>
        </row>
        <row r="3623">
          <cell r="C3623" t="str">
            <v>Halton Hills Hydro Inc. Other Expenses 2020</v>
          </cell>
          <cell r="D3623" t="str">
            <v>Halton Hills Hydro Inc.</v>
          </cell>
          <cell r="E3623" t="str">
            <v>Other Expenses</v>
          </cell>
          <cell r="F3623">
            <v>0</v>
          </cell>
        </row>
        <row r="3624">
          <cell r="C3624" t="str">
            <v>Hearst Power Distribution Company Limited Administrative and General Expenses 2020</v>
          </cell>
          <cell r="D3624" t="str">
            <v>Hearst Power Distribution Company Limited</v>
          </cell>
          <cell r="E3624" t="str">
            <v>Administrative and General Expenses</v>
          </cell>
          <cell r="F3624">
            <v>318123.3</v>
          </cell>
        </row>
        <row r="3625">
          <cell r="C3625" t="str">
            <v>Hearst Power Distribution Company Limited Administrative and General Expenses - Leap 2020</v>
          </cell>
          <cell r="D3625" t="str">
            <v>Hearst Power Distribution Company Limited</v>
          </cell>
          <cell r="E3625" t="str">
            <v>Administrative and General Expenses - Leap</v>
          </cell>
          <cell r="F3625">
            <v>4000</v>
          </cell>
        </row>
        <row r="3626">
          <cell r="C3626" t="str">
            <v>Hearst Power Distribution Company Limited Billing and Collecting 2020</v>
          </cell>
          <cell r="D3626" t="str">
            <v>Hearst Power Distribution Company Limited</v>
          </cell>
          <cell r="E3626" t="str">
            <v>Billing and Collecting</v>
          </cell>
          <cell r="F3626">
            <v>303101.19</v>
          </cell>
        </row>
        <row r="3627">
          <cell r="C3627" t="str">
            <v>Hearst Power Distribution Company Limited Community Relations 2020</v>
          </cell>
          <cell r="D3627" t="str">
            <v>Hearst Power Distribution Company Limited</v>
          </cell>
          <cell r="E3627" t="str">
            <v>Community Relations</v>
          </cell>
          <cell r="F3627">
            <v>1762.9</v>
          </cell>
        </row>
        <row r="3628">
          <cell r="C3628" t="str">
            <v>Hearst Power Distribution Company Limited Distribution Expenses - Operation 2020</v>
          </cell>
          <cell r="D3628" t="str">
            <v>Hearst Power Distribution Company Limited</v>
          </cell>
          <cell r="E3628" t="str">
            <v>Distribution Expenses - Operation</v>
          </cell>
          <cell r="F3628">
            <v>169073.18</v>
          </cell>
        </row>
        <row r="3629">
          <cell r="C3629" t="str">
            <v>Hearst Power Distribution Company Limited Distribution Expenses – Maintenance 2020</v>
          </cell>
          <cell r="D3629" t="str">
            <v>Hearst Power Distribution Company Limited</v>
          </cell>
          <cell r="E3629" t="str">
            <v>Distribution Expenses – Maintenance</v>
          </cell>
          <cell r="F3629">
            <v>305686.82</v>
          </cell>
        </row>
        <row r="3630">
          <cell r="C3630" t="str">
            <v>Hearst Power Distribution Company Limited Other Expenses 2020</v>
          </cell>
          <cell r="D3630" t="str">
            <v>Hearst Power Distribution Company Limited</v>
          </cell>
          <cell r="E3630" t="str">
            <v>Other Expenses</v>
          </cell>
          <cell r="F3630">
            <v>0</v>
          </cell>
        </row>
        <row r="3631">
          <cell r="C3631" t="str">
            <v>Hydro 2000 Inc. Administrative and General Expenses 2020</v>
          </cell>
          <cell r="D3631" t="str">
            <v>Hydro 2000 Inc.</v>
          </cell>
          <cell r="E3631" t="str">
            <v>Administrative and General Expenses</v>
          </cell>
          <cell r="F3631">
            <v>302802.56</v>
          </cell>
        </row>
        <row r="3632">
          <cell r="C3632" t="str">
            <v>Hydro 2000 Inc. Administrative and General Expenses - Leap 2020</v>
          </cell>
          <cell r="D3632" t="str">
            <v>Hydro 2000 Inc.</v>
          </cell>
          <cell r="E3632" t="str">
            <v>Administrative and General Expenses - Leap</v>
          </cell>
          <cell r="F3632">
            <v>2000</v>
          </cell>
        </row>
        <row r="3633">
          <cell r="C3633" t="str">
            <v>Hydro 2000 Inc. Billing and Collecting 2020</v>
          </cell>
          <cell r="D3633" t="str">
            <v>Hydro 2000 Inc.</v>
          </cell>
          <cell r="E3633" t="str">
            <v>Billing and Collecting</v>
          </cell>
          <cell r="F3633">
            <v>161951.65</v>
          </cell>
        </row>
        <row r="3634">
          <cell r="C3634" t="str">
            <v>Hydro 2000 Inc. Community Relations 2020</v>
          </cell>
          <cell r="D3634" t="str">
            <v>Hydro 2000 Inc.</v>
          </cell>
          <cell r="E3634" t="str">
            <v>Community Relations</v>
          </cell>
          <cell r="F3634">
            <v>0</v>
          </cell>
        </row>
        <row r="3635">
          <cell r="C3635" t="str">
            <v>Hydro 2000 Inc. Distribution Expenses - Operation 2020</v>
          </cell>
          <cell r="D3635" t="str">
            <v>Hydro 2000 Inc.</v>
          </cell>
          <cell r="E3635" t="str">
            <v>Distribution Expenses - Operation</v>
          </cell>
          <cell r="F3635">
            <v>13474.61</v>
          </cell>
        </row>
        <row r="3636">
          <cell r="C3636" t="str">
            <v>Hydro 2000 Inc. Distribution Expenses – Maintenance 2020</v>
          </cell>
          <cell r="D3636" t="str">
            <v>Hydro 2000 Inc.</v>
          </cell>
          <cell r="E3636" t="str">
            <v>Distribution Expenses – Maintenance</v>
          </cell>
          <cell r="F3636">
            <v>28068.1</v>
          </cell>
        </row>
        <row r="3637">
          <cell r="C3637" t="str">
            <v>Hydro 2000 Inc. Other Expenses 2020</v>
          </cell>
          <cell r="D3637" t="str">
            <v>Hydro 2000 Inc.</v>
          </cell>
          <cell r="E3637" t="str">
            <v>Other Expenses</v>
          </cell>
          <cell r="F3637">
            <v>0</v>
          </cell>
        </row>
        <row r="3638">
          <cell r="C3638" t="str">
            <v>Hydro Hawkesbury Inc. Administrative and General Expenses 2020</v>
          </cell>
          <cell r="D3638" t="str">
            <v>Hydro Hawkesbury Inc.</v>
          </cell>
          <cell r="E3638" t="str">
            <v>Administrative and General Expenses</v>
          </cell>
          <cell r="F3638">
            <v>464514.46</v>
          </cell>
        </row>
        <row r="3639">
          <cell r="C3639" t="str">
            <v>Hydro Hawkesbury Inc. Administrative and General Expenses - Leap 2020</v>
          </cell>
          <cell r="D3639" t="str">
            <v>Hydro Hawkesbury Inc.</v>
          </cell>
          <cell r="E3639" t="str">
            <v>Administrative and General Expenses - Leap</v>
          </cell>
          <cell r="F3639">
            <v>2000</v>
          </cell>
        </row>
        <row r="3640">
          <cell r="C3640" t="str">
            <v>Hydro Hawkesbury Inc. Billing and Collecting 2020</v>
          </cell>
          <cell r="D3640" t="str">
            <v>Hydro Hawkesbury Inc.</v>
          </cell>
          <cell r="E3640" t="str">
            <v>Billing and Collecting</v>
          </cell>
          <cell r="F3640">
            <v>450033.06</v>
          </cell>
        </row>
        <row r="3641">
          <cell r="C3641" t="str">
            <v>Hydro Hawkesbury Inc. Community Relations 2020</v>
          </cell>
          <cell r="D3641" t="str">
            <v>Hydro Hawkesbury Inc.</v>
          </cell>
          <cell r="E3641" t="str">
            <v>Community Relations</v>
          </cell>
          <cell r="F3641">
            <v>0</v>
          </cell>
        </row>
        <row r="3642">
          <cell r="C3642" t="str">
            <v>Hydro Hawkesbury Inc. Distribution Expenses - Operation 2020</v>
          </cell>
          <cell r="D3642" t="str">
            <v>Hydro Hawkesbury Inc.</v>
          </cell>
          <cell r="E3642" t="str">
            <v>Distribution Expenses - Operation</v>
          </cell>
          <cell r="F3642">
            <v>83464.14</v>
          </cell>
        </row>
        <row r="3643">
          <cell r="C3643" t="str">
            <v>Hydro Hawkesbury Inc. Distribution Expenses – Maintenance 2020</v>
          </cell>
          <cell r="D3643" t="str">
            <v>Hydro Hawkesbury Inc.</v>
          </cell>
          <cell r="E3643" t="str">
            <v>Distribution Expenses – Maintenance</v>
          </cell>
          <cell r="F3643">
            <v>92790.64</v>
          </cell>
        </row>
        <row r="3644">
          <cell r="C3644" t="str">
            <v>Hydro Hawkesbury Inc. Other Expenses 2020</v>
          </cell>
          <cell r="D3644" t="str">
            <v>Hydro Hawkesbury Inc.</v>
          </cell>
          <cell r="E3644" t="str">
            <v>Other Expenses</v>
          </cell>
          <cell r="F3644">
            <v>0</v>
          </cell>
        </row>
        <row r="3645">
          <cell r="C3645" t="str">
            <v>Hydro One Networks Inc. Administrative and General Expenses 2020</v>
          </cell>
          <cell r="D3645" t="str">
            <v>Hydro One Networks Inc.</v>
          </cell>
          <cell r="E3645" t="str">
            <v>Administrative and General Expenses</v>
          </cell>
          <cell r="F3645">
            <v>121651987.09999999</v>
          </cell>
        </row>
        <row r="3646">
          <cell r="C3646" t="str">
            <v>Hydro One Networks Inc. Administrative and General Expenses - Leap 2020</v>
          </cell>
          <cell r="D3646" t="str">
            <v>Hydro One Networks Inc.</v>
          </cell>
          <cell r="E3646" t="str">
            <v>Administrative and General Expenses - Leap</v>
          </cell>
          <cell r="F3646">
            <v>1750200</v>
          </cell>
        </row>
        <row r="3647">
          <cell r="C3647" t="str">
            <v>Hydro One Networks Inc. Billing and Collecting 2020</v>
          </cell>
          <cell r="D3647" t="str">
            <v>Hydro One Networks Inc.</v>
          </cell>
          <cell r="E3647" t="str">
            <v>Billing and Collecting</v>
          </cell>
          <cell r="F3647">
            <v>78621647.420000002</v>
          </cell>
        </row>
        <row r="3648">
          <cell r="C3648" t="str">
            <v>Hydro One Networks Inc. Community Relations 2020</v>
          </cell>
          <cell r="D3648" t="str">
            <v>Hydro One Networks Inc.</v>
          </cell>
          <cell r="E3648" t="str">
            <v>Community Relations</v>
          </cell>
          <cell r="F3648">
            <v>1011481.18</v>
          </cell>
        </row>
        <row r="3649">
          <cell r="C3649" t="str">
            <v>Hydro One Networks Inc. Distribution Expenses - Operation 2020</v>
          </cell>
          <cell r="D3649" t="str">
            <v>Hydro One Networks Inc.</v>
          </cell>
          <cell r="E3649" t="str">
            <v>Distribution Expenses - Operation</v>
          </cell>
          <cell r="F3649">
            <v>85566695.400000006</v>
          </cell>
        </row>
        <row r="3650">
          <cell r="C3650" t="str">
            <v>Hydro One Networks Inc. Distribution Expenses – Maintenance 2020</v>
          </cell>
          <cell r="D3650" t="str">
            <v>Hydro One Networks Inc.</v>
          </cell>
          <cell r="E3650" t="str">
            <v>Distribution Expenses – Maintenance</v>
          </cell>
          <cell r="F3650">
            <v>270666614.13999999</v>
          </cell>
        </row>
        <row r="3651">
          <cell r="C3651" t="str">
            <v>Hydro One Networks Inc. Other Expenses 2020</v>
          </cell>
          <cell r="D3651" t="str">
            <v>Hydro One Networks Inc.</v>
          </cell>
          <cell r="E3651" t="str">
            <v>Other Expenses</v>
          </cell>
          <cell r="F3651">
            <v>0</v>
          </cell>
        </row>
        <row r="3652">
          <cell r="C3652" t="str">
            <v>Hydro One Networks Inc. (Orillia-Peterborough service areas) Administrative and General Expenses 2020</v>
          </cell>
          <cell r="D3652" t="str">
            <v>Hydro One Networks Inc. (Orillia-Peterborough service areas)</v>
          </cell>
          <cell r="E3652" t="str">
            <v>Administrative and General Expenses</v>
          </cell>
          <cell r="F3652">
            <v>1588029</v>
          </cell>
        </row>
        <row r="3653">
          <cell r="C3653" t="str">
            <v>Hydro One Networks Inc. (Orillia-Peterborough service areas) Administrative and General Expenses - Leap 2020</v>
          </cell>
          <cell r="D3653" t="str">
            <v>Hydro One Networks Inc. (Orillia-Peterborough service areas)</v>
          </cell>
          <cell r="E3653" t="str">
            <v>Administrative and General Expenses - Leap</v>
          </cell>
          <cell r="F3653">
            <v>9200</v>
          </cell>
        </row>
        <row r="3654">
          <cell r="C3654" t="str">
            <v>Hydro One Networks Inc. (Orillia-Peterborough service areas) Billing and Collecting 2020</v>
          </cell>
          <cell r="D3654" t="str">
            <v>Hydro One Networks Inc. (Orillia-Peterborough service areas)</v>
          </cell>
          <cell r="E3654" t="str">
            <v>Billing and Collecting</v>
          </cell>
          <cell r="F3654">
            <v>1197973</v>
          </cell>
        </row>
        <row r="3655">
          <cell r="C3655" t="str">
            <v>Hydro One Networks Inc. (Orillia-Peterborough service areas) Community Relations 2020</v>
          </cell>
          <cell r="D3655" t="str">
            <v>Hydro One Networks Inc. (Orillia-Peterborough service areas)</v>
          </cell>
          <cell r="E3655" t="str">
            <v>Community Relations</v>
          </cell>
          <cell r="F3655">
            <v>39648</v>
          </cell>
        </row>
        <row r="3656">
          <cell r="C3656" t="str">
            <v>Hydro One Networks Inc. (Orillia-Peterborough service areas) Distribution Expenses - Operation 2020</v>
          </cell>
          <cell r="D3656" t="str">
            <v>Hydro One Networks Inc. (Orillia-Peterborough service areas)</v>
          </cell>
          <cell r="E3656" t="str">
            <v>Distribution Expenses - Operation</v>
          </cell>
          <cell r="F3656">
            <v>1103884</v>
          </cell>
        </row>
        <row r="3657">
          <cell r="C3657" t="str">
            <v>Hydro One Networks Inc. (Orillia-Peterborough service areas) Distribution Expenses – Maintenance 2020</v>
          </cell>
          <cell r="D3657" t="str">
            <v>Hydro One Networks Inc. (Orillia-Peterborough service areas)</v>
          </cell>
          <cell r="E3657" t="str">
            <v>Distribution Expenses – Maintenance</v>
          </cell>
          <cell r="F3657">
            <v>1095091</v>
          </cell>
        </row>
        <row r="3658">
          <cell r="C3658" t="str">
            <v>Hydro One Networks Inc. (Orillia-Peterborough service areas) Other Expenses 2020</v>
          </cell>
          <cell r="D3658" t="str">
            <v>Hydro One Networks Inc. (Orillia-Peterborough service areas)</v>
          </cell>
          <cell r="E3658" t="str">
            <v>Other Expenses</v>
          </cell>
          <cell r="F3658">
            <v>0</v>
          </cell>
        </row>
        <row r="3659">
          <cell r="C3659" t="str">
            <v>Hydro One Networks Inc. - 1937680 Ontario Inc. (Peterborough Distribution) Administrative and General Expenses 2020</v>
          </cell>
          <cell r="D3659" t="str">
            <v>Hydro One Networks Inc. - 1937680 Ontario Inc. (Peterborough Distribution)</v>
          </cell>
          <cell r="E3659" t="str">
            <v>Administrative and General Expenses</v>
          </cell>
          <cell r="F3659">
            <v>3081008.0959999999</v>
          </cell>
        </row>
        <row r="3660">
          <cell r="C3660" t="str">
            <v>Hydro One Networks Inc. - 1937680 Ontario Inc. (Peterborough Distribution) Administrative and General Expenses - Leap 2020</v>
          </cell>
          <cell r="D3660" t="str">
            <v>Hydro One Networks Inc. - 1937680 Ontario Inc. (Peterborough Distribution)</v>
          </cell>
          <cell r="E3660" t="str">
            <v>Administrative and General Expenses - Leap</v>
          </cell>
          <cell r="F3660">
            <v>18008</v>
          </cell>
        </row>
        <row r="3661">
          <cell r="C3661" t="str">
            <v>Hydro One Networks Inc. - 1937680 Ontario Inc. (Peterborough Distribution) Billing and Collecting 2020</v>
          </cell>
          <cell r="D3661" t="str">
            <v>Hydro One Networks Inc. - 1937680 Ontario Inc. (Peterborough Distribution)</v>
          </cell>
          <cell r="E3661" t="str">
            <v>Billing and Collecting</v>
          </cell>
          <cell r="F3661">
            <v>2360169.1439999999</v>
          </cell>
        </row>
        <row r="3662">
          <cell r="C3662" t="str">
            <v>Hydro One Networks Inc. - 1937680 Ontario Inc. (Peterborough Distribution) Community Relations 2020</v>
          </cell>
          <cell r="D3662" t="str">
            <v>Hydro One Networks Inc. - 1937680 Ontario Inc. (Peterborough Distribution)</v>
          </cell>
          <cell r="E3662" t="str">
            <v>Community Relations</v>
          </cell>
          <cell r="F3662">
            <v>0</v>
          </cell>
        </row>
        <row r="3663">
          <cell r="C3663" t="str">
            <v>Hydro One Networks Inc. - 1937680 Ontario Inc. (Peterborough Distribution) Distribution Expenses - Operation 2020</v>
          </cell>
          <cell r="D3663" t="str">
            <v>Hydro One Networks Inc. - 1937680 Ontario Inc. (Peterborough Distribution)</v>
          </cell>
          <cell r="E3663" t="str">
            <v>Distribution Expenses - Operation</v>
          </cell>
          <cell r="F3663">
            <v>2566914.6</v>
          </cell>
        </row>
        <row r="3664">
          <cell r="C3664" t="str">
            <v>Hydro One Networks Inc. - 1937680 Ontario Inc. (Peterborough Distribution) Distribution Expenses – Maintenance 2020</v>
          </cell>
          <cell r="D3664" t="str">
            <v>Hydro One Networks Inc. - 1937680 Ontario Inc. (Peterborough Distribution)</v>
          </cell>
          <cell r="E3664" t="str">
            <v>Distribution Expenses – Maintenance</v>
          </cell>
          <cell r="F3664">
            <v>611102.66</v>
          </cell>
        </row>
        <row r="3665">
          <cell r="C3665" t="str">
            <v>Hydro One Networks Inc. - 1937680 Ontario Inc. (Peterborough Distribution) Other Expenses 2020</v>
          </cell>
          <cell r="D3665" t="str">
            <v>Hydro One Networks Inc. - 1937680 Ontario Inc. (Peterborough Distribution)</v>
          </cell>
          <cell r="E3665" t="str">
            <v>Other Expenses</v>
          </cell>
          <cell r="F3665">
            <v>0</v>
          </cell>
        </row>
        <row r="3666">
          <cell r="C3666" t="str">
            <v>Hydro One Remote Communities Inc. Administrative and General Expenses 2020</v>
          </cell>
          <cell r="D3666" t="str">
            <v>Hydro One Remote Communities Inc.</v>
          </cell>
          <cell r="E3666" t="str">
            <v>Administrative and General Expenses</v>
          </cell>
          <cell r="F3666">
            <v>940235.68</v>
          </cell>
        </row>
        <row r="3667">
          <cell r="C3667" t="str">
            <v>Hydro One Remote Communities Inc. Administrative and General Expenses - Leap 2020</v>
          </cell>
          <cell r="D3667" t="str">
            <v>Hydro One Remote Communities Inc.</v>
          </cell>
          <cell r="E3667" t="str">
            <v>Administrative and General Expenses - Leap</v>
          </cell>
          <cell r="F3667">
            <v>78558.8</v>
          </cell>
        </row>
        <row r="3668">
          <cell r="C3668" t="str">
            <v>Hydro One Remote Communities Inc. Billing and Collecting 2020</v>
          </cell>
          <cell r="D3668" t="str">
            <v>Hydro One Remote Communities Inc.</v>
          </cell>
          <cell r="E3668" t="str">
            <v>Billing and Collecting</v>
          </cell>
          <cell r="F3668">
            <v>1982172.55</v>
          </cell>
        </row>
        <row r="3669">
          <cell r="C3669" t="str">
            <v>Hydro One Remote Communities Inc. Community Relations 2020</v>
          </cell>
          <cell r="D3669" t="str">
            <v>Hydro One Remote Communities Inc.</v>
          </cell>
          <cell r="E3669" t="str">
            <v>Community Relations</v>
          </cell>
          <cell r="F3669">
            <v>703145.67</v>
          </cell>
        </row>
        <row r="3670">
          <cell r="C3670" t="str">
            <v>Hydro One Remote Communities Inc. Distribution Expenses - Operation 2020</v>
          </cell>
          <cell r="D3670" t="str">
            <v>Hydro One Remote Communities Inc.</v>
          </cell>
          <cell r="E3670" t="str">
            <v>Distribution Expenses - Operation</v>
          </cell>
          <cell r="F3670">
            <v>107640.16</v>
          </cell>
        </row>
        <row r="3671">
          <cell r="C3671" t="str">
            <v>Hydro One Remote Communities Inc. Distribution Expenses – Maintenance 2020</v>
          </cell>
          <cell r="D3671" t="str">
            <v>Hydro One Remote Communities Inc.</v>
          </cell>
          <cell r="E3671" t="str">
            <v>Distribution Expenses – Maintenance</v>
          </cell>
          <cell r="F3671">
            <v>1969639.64</v>
          </cell>
        </row>
        <row r="3672">
          <cell r="C3672" t="str">
            <v>Hydro One Remote Communities Inc. Other Expenses 2020</v>
          </cell>
          <cell r="D3672" t="str">
            <v>Hydro One Remote Communities Inc.</v>
          </cell>
          <cell r="E3672" t="str">
            <v>Other Expenses</v>
          </cell>
          <cell r="F3672">
            <v>0</v>
          </cell>
        </row>
        <row r="3673">
          <cell r="C3673" t="str">
            <v>Hydro Ottawa Limited Administrative and General Expenses 2020</v>
          </cell>
          <cell r="D3673" t="str">
            <v>Hydro Ottawa Limited</v>
          </cell>
          <cell r="E3673" t="str">
            <v>Administrative and General Expenses</v>
          </cell>
          <cell r="F3673">
            <v>36397224.799999997</v>
          </cell>
        </row>
        <row r="3674">
          <cell r="C3674" t="str">
            <v>Hydro Ottawa Limited Administrative and General Expenses - Leap 2020</v>
          </cell>
          <cell r="D3674" t="str">
            <v>Hydro Ottawa Limited</v>
          </cell>
          <cell r="E3674" t="str">
            <v>Administrative and General Expenses - Leap</v>
          </cell>
          <cell r="F3674">
            <v>236138</v>
          </cell>
        </row>
        <row r="3675">
          <cell r="C3675" t="str">
            <v>Hydro Ottawa Limited Billing and Collecting 2020</v>
          </cell>
          <cell r="D3675" t="str">
            <v>Hydro Ottawa Limited</v>
          </cell>
          <cell r="E3675" t="str">
            <v>Billing and Collecting</v>
          </cell>
          <cell r="F3675">
            <v>10873478.699999999</v>
          </cell>
        </row>
        <row r="3676">
          <cell r="C3676" t="str">
            <v>Hydro Ottawa Limited Community Relations 2020</v>
          </cell>
          <cell r="D3676" t="str">
            <v>Hydro Ottawa Limited</v>
          </cell>
          <cell r="E3676" t="str">
            <v>Community Relations</v>
          </cell>
          <cell r="F3676">
            <v>4409417.84</v>
          </cell>
        </row>
        <row r="3677">
          <cell r="C3677" t="str">
            <v>Hydro Ottawa Limited Distribution Expenses - Operation 2020</v>
          </cell>
          <cell r="D3677" t="str">
            <v>Hydro Ottawa Limited</v>
          </cell>
          <cell r="E3677" t="str">
            <v>Distribution Expenses - Operation</v>
          </cell>
          <cell r="F3677">
            <v>20863261.059999999</v>
          </cell>
        </row>
        <row r="3678">
          <cell r="C3678" t="str">
            <v>Hydro Ottawa Limited Distribution Expenses – Maintenance 2020</v>
          </cell>
          <cell r="D3678" t="str">
            <v>Hydro Ottawa Limited</v>
          </cell>
          <cell r="E3678" t="str">
            <v>Distribution Expenses – Maintenance</v>
          </cell>
          <cell r="F3678">
            <v>7692890.96</v>
          </cell>
        </row>
        <row r="3679">
          <cell r="C3679" t="str">
            <v>Hydro Ottawa Limited Other Expenses 2020</v>
          </cell>
          <cell r="D3679" t="str">
            <v>Hydro Ottawa Limited</v>
          </cell>
          <cell r="E3679" t="str">
            <v>Other Expenses</v>
          </cell>
          <cell r="F3679">
            <v>0</v>
          </cell>
        </row>
        <row r="3680">
          <cell r="C3680" t="str">
            <v>InnPower Corporation Administrative and General Expenses 2020</v>
          </cell>
          <cell r="D3680" t="str">
            <v>InnPower Corporation</v>
          </cell>
          <cell r="E3680" t="str">
            <v>Administrative and General Expenses</v>
          </cell>
          <cell r="F3680">
            <v>2570541.88</v>
          </cell>
        </row>
        <row r="3681">
          <cell r="C3681" t="str">
            <v>InnPower Corporation Administrative and General Expenses - Leap 2020</v>
          </cell>
          <cell r="D3681" t="str">
            <v>InnPower Corporation</v>
          </cell>
          <cell r="E3681" t="str">
            <v>Administrative and General Expenses - Leap</v>
          </cell>
          <cell r="F3681">
            <v>12140.55</v>
          </cell>
        </row>
        <row r="3682">
          <cell r="C3682" t="str">
            <v>InnPower Corporation Billing and Collecting 2020</v>
          </cell>
          <cell r="D3682" t="str">
            <v>InnPower Corporation</v>
          </cell>
          <cell r="E3682" t="str">
            <v>Billing and Collecting</v>
          </cell>
          <cell r="F3682">
            <v>1132148.97</v>
          </cell>
        </row>
        <row r="3683">
          <cell r="C3683" t="str">
            <v>InnPower Corporation Community Relations 2020</v>
          </cell>
          <cell r="D3683" t="str">
            <v>InnPower Corporation</v>
          </cell>
          <cell r="E3683" t="str">
            <v>Community Relations</v>
          </cell>
          <cell r="F3683">
            <v>48693.99</v>
          </cell>
        </row>
        <row r="3684">
          <cell r="C3684" t="str">
            <v>InnPower Corporation Distribution Expenses - Operation 2020</v>
          </cell>
          <cell r="D3684" t="str">
            <v>InnPower Corporation</v>
          </cell>
          <cell r="E3684" t="str">
            <v>Distribution Expenses - Operation</v>
          </cell>
          <cell r="F3684">
            <v>1313974.5</v>
          </cell>
        </row>
        <row r="3685">
          <cell r="C3685" t="str">
            <v>InnPower Corporation Distribution Expenses – Maintenance 2020</v>
          </cell>
          <cell r="D3685" t="str">
            <v>InnPower Corporation</v>
          </cell>
          <cell r="E3685" t="str">
            <v>Distribution Expenses – Maintenance</v>
          </cell>
          <cell r="F3685">
            <v>652489.39</v>
          </cell>
        </row>
        <row r="3686">
          <cell r="C3686" t="str">
            <v>InnPower Corporation Other Expenses 2020</v>
          </cell>
          <cell r="D3686" t="str">
            <v>InnPower Corporation</v>
          </cell>
          <cell r="E3686" t="str">
            <v>Other Expenses</v>
          </cell>
          <cell r="F3686">
            <v>0</v>
          </cell>
        </row>
        <row r="3687">
          <cell r="C3687" t="str">
            <v>Kingston Hydro Corporation Administrative and General Expenses 2020</v>
          </cell>
          <cell r="D3687" t="str">
            <v>Kingston Hydro Corporation</v>
          </cell>
          <cell r="E3687" t="str">
            <v>Administrative and General Expenses</v>
          </cell>
          <cell r="F3687">
            <v>2516238.35</v>
          </cell>
        </row>
        <row r="3688">
          <cell r="C3688" t="str">
            <v>Kingston Hydro Corporation Administrative and General Expenses - Leap 2020</v>
          </cell>
          <cell r="D3688" t="str">
            <v>Kingston Hydro Corporation</v>
          </cell>
          <cell r="E3688" t="str">
            <v>Administrative and General Expenses - Leap</v>
          </cell>
          <cell r="F3688">
            <v>17340</v>
          </cell>
        </row>
        <row r="3689">
          <cell r="C3689" t="str">
            <v>Kingston Hydro Corporation Billing and Collecting 2020</v>
          </cell>
          <cell r="D3689" t="str">
            <v>Kingston Hydro Corporation</v>
          </cell>
          <cell r="E3689" t="str">
            <v>Billing and Collecting</v>
          </cell>
          <cell r="F3689">
            <v>785986.86</v>
          </cell>
        </row>
        <row r="3690">
          <cell r="C3690" t="str">
            <v>Kingston Hydro Corporation Community Relations 2020</v>
          </cell>
          <cell r="D3690" t="str">
            <v>Kingston Hydro Corporation</v>
          </cell>
          <cell r="E3690" t="str">
            <v>Community Relations</v>
          </cell>
          <cell r="F3690">
            <v>311999.45</v>
          </cell>
        </row>
        <row r="3691">
          <cell r="C3691" t="str">
            <v>Kingston Hydro Corporation Distribution Expenses - Operation 2020</v>
          </cell>
          <cell r="D3691" t="str">
            <v>Kingston Hydro Corporation</v>
          </cell>
          <cell r="E3691" t="str">
            <v>Distribution Expenses - Operation</v>
          </cell>
          <cell r="F3691">
            <v>2108627.9</v>
          </cell>
        </row>
        <row r="3692">
          <cell r="C3692" t="str">
            <v>Kingston Hydro Corporation Distribution Expenses – Maintenance 2020</v>
          </cell>
          <cell r="D3692" t="str">
            <v>Kingston Hydro Corporation</v>
          </cell>
          <cell r="E3692" t="str">
            <v>Distribution Expenses – Maintenance</v>
          </cell>
          <cell r="F3692">
            <v>1360301.78</v>
          </cell>
        </row>
        <row r="3693">
          <cell r="C3693" t="str">
            <v>Kingston Hydro Corporation Other Expenses 2020</v>
          </cell>
          <cell r="D3693" t="str">
            <v>Kingston Hydro Corporation</v>
          </cell>
          <cell r="E3693" t="str">
            <v>Other Expenses</v>
          </cell>
          <cell r="F3693">
            <v>0</v>
          </cell>
        </row>
        <row r="3694">
          <cell r="C3694" t="str">
            <v>Kitchener-Wilmot Hydro Inc. Administrative and General Expenses 2020</v>
          </cell>
          <cell r="D3694" t="str">
            <v>Kitchener-Wilmot Hydro Inc.</v>
          </cell>
          <cell r="E3694" t="str">
            <v>Administrative and General Expenses</v>
          </cell>
          <cell r="F3694">
            <v>2761188.92</v>
          </cell>
        </row>
        <row r="3695">
          <cell r="C3695" t="str">
            <v>Kitchener-Wilmot Hydro Inc. Administrative and General Expenses - Leap 2020</v>
          </cell>
          <cell r="D3695" t="str">
            <v>Kitchener-Wilmot Hydro Inc.</v>
          </cell>
          <cell r="E3695" t="str">
            <v>Administrative and General Expenses - Leap</v>
          </cell>
          <cell r="F3695">
            <v>49000</v>
          </cell>
        </row>
        <row r="3696">
          <cell r="C3696" t="str">
            <v>Kitchener-Wilmot Hydro Inc. Billing and Collecting 2020</v>
          </cell>
          <cell r="D3696" t="str">
            <v>Kitchener-Wilmot Hydro Inc.</v>
          </cell>
          <cell r="E3696" t="str">
            <v>Billing and Collecting</v>
          </cell>
          <cell r="F3696">
            <v>4542985.66</v>
          </cell>
        </row>
        <row r="3697">
          <cell r="C3697" t="str">
            <v>Kitchener-Wilmot Hydro Inc. Community Relations 2020</v>
          </cell>
          <cell r="D3697" t="str">
            <v>Kitchener-Wilmot Hydro Inc.</v>
          </cell>
          <cell r="E3697" t="str">
            <v>Community Relations</v>
          </cell>
          <cell r="F3697">
            <v>270927.99</v>
          </cell>
        </row>
        <row r="3698">
          <cell r="C3698" t="str">
            <v>Kitchener-Wilmot Hydro Inc. Distribution Expenses - Operation 2020</v>
          </cell>
          <cell r="D3698" t="str">
            <v>Kitchener-Wilmot Hydro Inc.</v>
          </cell>
          <cell r="E3698" t="str">
            <v>Distribution Expenses - Operation</v>
          </cell>
          <cell r="F3698">
            <v>5447296.29</v>
          </cell>
        </row>
        <row r="3699">
          <cell r="C3699" t="str">
            <v>Kitchener-Wilmot Hydro Inc. Distribution Expenses – Maintenance 2020</v>
          </cell>
          <cell r="D3699" t="str">
            <v>Kitchener-Wilmot Hydro Inc.</v>
          </cell>
          <cell r="E3699" t="str">
            <v>Distribution Expenses – Maintenance</v>
          </cell>
          <cell r="F3699">
            <v>6264292.5199999996</v>
          </cell>
        </row>
        <row r="3700">
          <cell r="C3700" t="str">
            <v>Kitchener-Wilmot Hydro Inc. Other Expenses 2020</v>
          </cell>
          <cell r="D3700" t="str">
            <v>Kitchener-Wilmot Hydro Inc.</v>
          </cell>
          <cell r="E3700" t="str">
            <v>Other Expenses</v>
          </cell>
          <cell r="F3700">
            <v>0</v>
          </cell>
        </row>
        <row r="3701">
          <cell r="C3701" t="str">
            <v>Lakefront Utilities Inc. Administrative and General Expenses 2020</v>
          </cell>
          <cell r="D3701" t="str">
            <v>Lakefront Utilities Inc.</v>
          </cell>
          <cell r="E3701" t="str">
            <v>Administrative and General Expenses</v>
          </cell>
          <cell r="F3701">
            <v>1086528.6299999999</v>
          </cell>
        </row>
        <row r="3702">
          <cell r="C3702" t="str">
            <v>Lakefront Utilities Inc. Administrative and General Expenses - Leap 2020</v>
          </cell>
          <cell r="D3702" t="str">
            <v>Lakefront Utilities Inc.</v>
          </cell>
          <cell r="E3702" t="str">
            <v>Administrative and General Expenses - Leap</v>
          </cell>
          <cell r="F3702">
            <v>5850</v>
          </cell>
        </row>
        <row r="3703">
          <cell r="C3703" t="str">
            <v>Lakefront Utilities Inc. Billing and Collecting 2020</v>
          </cell>
          <cell r="D3703" t="str">
            <v>Lakefront Utilities Inc.</v>
          </cell>
          <cell r="E3703" t="str">
            <v>Billing and Collecting</v>
          </cell>
          <cell r="F3703">
            <v>531083.55000000005</v>
          </cell>
        </row>
        <row r="3704">
          <cell r="C3704" t="str">
            <v>Lakefront Utilities Inc. Community Relations 2020</v>
          </cell>
          <cell r="D3704" t="str">
            <v>Lakefront Utilities Inc.</v>
          </cell>
          <cell r="E3704" t="str">
            <v>Community Relations</v>
          </cell>
          <cell r="F3704">
            <v>16140.66</v>
          </cell>
        </row>
        <row r="3705">
          <cell r="C3705" t="str">
            <v>Lakefront Utilities Inc. Distribution Expenses - Operation 2020</v>
          </cell>
          <cell r="D3705" t="str">
            <v>Lakefront Utilities Inc.</v>
          </cell>
          <cell r="E3705" t="str">
            <v>Distribution Expenses - Operation</v>
          </cell>
          <cell r="F3705">
            <v>680237.39</v>
          </cell>
        </row>
        <row r="3706">
          <cell r="C3706" t="str">
            <v>Lakefront Utilities Inc. Distribution Expenses – Maintenance 2020</v>
          </cell>
          <cell r="D3706" t="str">
            <v>Lakefront Utilities Inc.</v>
          </cell>
          <cell r="E3706" t="str">
            <v>Distribution Expenses – Maintenance</v>
          </cell>
          <cell r="F3706">
            <v>305443.76</v>
          </cell>
        </row>
        <row r="3707">
          <cell r="C3707" t="str">
            <v>Lakefront Utilities Inc. Other Expenses 2020</v>
          </cell>
          <cell r="D3707" t="str">
            <v>Lakefront Utilities Inc.</v>
          </cell>
          <cell r="E3707" t="str">
            <v>Other Expenses</v>
          </cell>
          <cell r="F3707">
            <v>0</v>
          </cell>
        </row>
        <row r="3708">
          <cell r="C3708" t="str">
            <v>Lakeland Power Distribution Ltd. Administrative and General Expenses 2020</v>
          </cell>
          <cell r="D3708" t="str">
            <v>Lakeland Power Distribution Ltd.</v>
          </cell>
          <cell r="E3708" t="str">
            <v>Administrative and General Expenses</v>
          </cell>
          <cell r="F3708">
            <v>2070436.57</v>
          </cell>
        </row>
        <row r="3709">
          <cell r="C3709" t="str">
            <v>Lakeland Power Distribution Ltd. Administrative and General Expenses - Leap 2020</v>
          </cell>
          <cell r="D3709" t="str">
            <v>Lakeland Power Distribution Ltd.</v>
          </cell>
          <cell r="E3709" t="str">
            <v>Administrative and General Expenses - Leap</v>
          </cell>
          <cell r="F3709">
            <v>13000</v>
          </cell>
        </row>
        <row r="3710">
          <cell r="C3710" t="str">
            <v>Lakeland Power Distribution Ltd. Billing and Collecting 2020</v>
          </cell>
          <cell r="D3710" t="str">
            <v>Lakeland Power Distribution Ltd.</v>
          </cell>
          <cell r="E3710" t="str">
            <v>Billing and Collecting</v>
          </cell>
          <cell r="F3710">
            <v>936606.94</v>
          </cell>
        </row>
        <row r="3711">
          <cell r="C3711" t="str">
            <v>Lakeland Power Distribution Ltd. Community Relations 2020</v>
          </cell>
          <cell r="D3711" t="str">
            <v>Lakeland Power Distribution Ltd.</v>
          </cell>
          <cell r="E3711" t="str">
            <v>Community Relations</v>
          </cell>
          <cell r="F3711">
            <v>38436.44</v>
          </cell>
        </row>
        <row r="3712">
          <cell r="C3712" t="str">
            <v>Lakeland Power Distribution Ltd. Distribution Expenses - Operation 2020</v>
          </cell>
          <cell r="D3712" t="str">
            <v>Lakeland Power Distribution Ltd.</v>
          </cell>
          <cell r="E3712" t="str">
            <v>Distribution Expenses - Operation</v>
          </cell>
          <cell r="F3712">
            <v>370938.24</v>
          </cell>
        </row>
        <row r="3713">
          <cell r="C3713" t="str">
            <v>Lakeland Power Distribution Ltd. Distribution Expenses – Maintenance 2020</v>
          </cell>
          <cell r="D3713" t="str">
            <v>Lakeland Power Distribution Ltd.</v>
          </cell>
          <cell r="E3713" t="str">
            <v>Distribution Expenses – Maintenance</v>
          </cell>
          <cell r="F3713">
            <v>1339716.28</v>
          </cell>
        </row>
        <row r="3714">
          <cell r="C3714" t="str">
            <v>Lakeland Power Distribution Ltd. Other Expenses 2020</v>
          </cell>
          <cell r="D3714" t="str">
            <v>Lakeland Power Distribution Ltd.</v>
          </cell>
          <cell r="E3714" t="str">
            <v>Other Expenses</v>
          </cell>
          <cell r="F3714">
            <v>0</v>
          </cell>
        </row>
        <row r="3715">
          <cell r="C3715" t="str">
            <v>London Hydro Inc. Administrative and General Expenses 2020</v>
          </cell>
          <cell r="D3715" t="str">
            <v>London Hydro Inc.</v>
          </cell>
          <cell r="E3715" t="str">
            <v>Administrative and General Expenses</v>
          </cell>
          <cell r="F3715">
            <v>14631191.439999999</v>
          </cell>
        </row>
        <row r="3716">
          <cell r="C3716" t="str">
            <v>London Hydro Inc. Administrative and General Expenses - Leap 2020</v>
          </cell>
          <cell r="D3716" t="str">
            <v>London Hydro Inc.</v>
          </cell>
          <cell r="E3716" t="str">
            <v>Administrative and General Expenses - Leap</v>
          </cell>
          <cell r="F3716">
            <v>200000</v>
          </cell>
        </row>
        <row r="3717">
          <cell r="C3717" t="str">
            <v>London Hydro Inc. Billing and Collecting 2020</v>
          </cell>
          <cell r="D3717" t="str">
            <v>London Hydro Inc.</v>
          </cell>
          <cell r="E3717" t="str">
            <v>Billing and Collecting</v>
          </cell>
          <cell r="F3717">
            <v>5417318.3200000003</v>
          </cell>
        </row>
        <row r="3718">
          <cell r="C3718" t="str">
            <v>London Hydro Inc. Community Relations 2020</v>
          </cell>
          <cell r="D3718" t="str">
            <v>London Hydro Inc.</v>
          </cell>
          <cell r="E3718" t="str">
            <v>Community Relations</v>
          </cell>
          <cell r="F3718">
            <v>209510.46</v>
          </cell>
        </row>
        <row r="3719">
          <cell r="C3719" t="str">
            <v>London Hydro Inc. Distribution Expenses - Operation 2020</v>
          </cell>
          <cell r="D3719" t="str">
            <v>London Hydro Inc.</v>
          </cell>
          <cell r="E3719" t="str">
            <v>Distribution Expenses - Operation</v>
          </cell>
          <cell r="F3719">
            <v>10625498.67</v>
          </cell>
        </row>
        <row r="3720">
          <cell r="C3720" t="str">
            <v>London Hydro Inc. Distribution Expenses – Maintenance 2020</v>
          </cell>
          <cell r="D3720" t="str">
            <v>London Hydro Inc.</v>
          </cell>
          <cell r="E3720" t="str">
            <v>Distribution Expenses – Maintenance</v>
          </cell>
          <cell r="F3720">
            <v>8519922.4900000002</v>
          </cell>
        </row>
        <row r="3721">
          <cell r="C3721" t="str">
            <v>London Hydro Inc. Other Expenses 2020</v>
          </cell>
          <cell r="D3721" t="str">
            <v>London Hydro Inc.</v>
          </cell>
          <cell r="E3721" t="str">
            <v>Other Expenses</v>
          </cell>
          <cell r="F3721">
            <v>0</v>
          </cell>
        </row>
        <row r="3722">
          <cell r="C3722" t="str">
            <v>Milton Hydro Distribution Inc. Administrative and General Expenses 2020</v>
          </cell>
          <cell r="D3722" t="str">
            <v>Milton Hydro Distribution Inc.</v>
          </cell>
          <cell r="E3722" t="str">
            <v>Administrative and General Expenses</v>
          </cell>
          <cell r="F3722">
            <v>3874281</v>
          </cell>
        </row>
        <row r="3723">
          <cell r="C3723" t="str">
            <v>Milton Hydro Distribution Inc. Administrative and General Expenses - Leap 2020</v>
          </cell>
          <cell r="D3723" t="str">
            <v>Milton Hydro Distribution Inc.</v>
          </cell>
          <cell r="E3723" t="str">
            <v>Administrative and General Expenses - Leap</v>
          </cell>
          <cell r="F3723">
            <v>19567</v>
          </cell>
        </row>
        <row r="3724">
          <cell r="C3724" t="str">
            <v>Milton Hydro Distribution Inc. Billing and Collecting 2020</v>
          </cell>
          <cell r="D3724" t="str">
            <v>Milton Hydro Distribution Inc.</v>
          </cell>
          <cell r="E3724" t="str">
            <v>Billing and Collecting</v>
          </cell>
          <cell r="F3724">
            <v>1475063</v>
          </cell>
        </row>
        <row r="3725">
          <cell r="C3725" t="str">
            <v>Milton Hydro Distribution Inc. Community Relations 2020</v>
          </cell>
          <cell r="D3725" t="str">
            <v>Milton Hydro Distribution Inc.</v>
          </cell>
          <cell r="E3725" t="str">
            <v>Community Relations</v>
          </cell>
          <cell r="F3725">
            <v>9650</v>
          </cell>
        </row>
        <row r="3726">
          <cell r="C3726" t="str">
            <v>Milton Hydro Distribution Inc. Distribution Expenses - Operation 2020</v>
          </cell>
          <cell r="D3726" t="str">
            <v>Milton Hydro Distribution Inc.</v>
          </cell>
          <cell r="E3726" t="str">
            <v>Distribution Expenses - Operation</v>
          </cell>
          <cell r="F3726">
            <v>2460780</v>
          </cell>
        </row>
        <row r="3727">
          <cell r="C3727" t="str">
            <v>Milton Hydro Distribution Inc. Distribution Expenses – Maintenance 2020</v>
          </cell>
          <cell r="D3727" t="str">
            <v>Milton Hydro Distribution Inc.</v>
          </cell>
          <cell r="E3727" t="str">
            <v>Distribution Expenses – Maintenance</v>
          </cell>
          <cell r="F3727">
            <v>1512621</v>
          </cell>
        </row>
        <row r="3728">
          <cell r="C3728" t="str">
            <v>Milton Hydro Distribution Inc. Other Expenses 2020</v>
          </cell>
          <cell r="D3728" t="str">
            <v>Milton Hydro Distribution Inc.</v>
          </cell>
          <cell r="E3728" t="str">
            <v>Other Expenses</v>
          </cell>
          <cell r="F3728">
            <v>0</v>
          </cell>
        </row>
        <row r="3729">
          <cell r="C3729" t="str">
            <v>Newmarket-Tay Power Distribution Ltd. Administrative and General Expenses 2020</v>
          </cell>
          <cell r="D3729" t="str">
            <v>Newmarket-Tay Power Distribution Ltd.</v>
          </cell>
          <cell r="E3729" t="str">
            <v>Administrative and General Expenses</v>
          </cell>
          <cell r="F3729">
            <v>5475798.5199999996</v>
          </cell>
        </row>
        <row r="3730">
          <cell r="C3730" t="str">
            <v>Newmarket-Tay Power Distribution Ltd. Administrative and General Expenses - Leap 2020</v>
          </cell>
          <cell r="D3730" t="str">
            <v>Newmarket-Tay Power Distribution Ltd.</v>
          </cell>
          <cell r="E3730" t="str">
            <v>Administrative and General Expenses - Leap</v>
          </cell>
          <cell r="F3730">
            <v>24800</v>
          </cell>
        </row>
        <row r="3731">
          <cell r="C3731" t="str">
            <v>Newmarket-Tay Power Distribution Ltd. Billing and Collecting 2020</v>
          </cell>
          <cell r="D3731" t="str">
            <v>Newmarket-Tay Power Distribution Ltd.</v>
          </cell>
          <cell r="E3731" t="str">
            <v>Billing and Collecting</v>
          </cell>
          <cell r="F3731">
            <v>2589765.15</v>
          </cell>
        </row>
        <row r="3732">
          <cell r="C3732" t="str">
            <v>Newmarket-Tay Power Distribution Ltd. Community Relations 2020</v>
          </cell>
          <cell r="D3732" t="str">
            <v>Newmarket-Tay Power Distribution Ltd.</v>
          </cell>
          <cell r="E3732" t="str">
            <v>Community Relations</v>
          </cell>
          <cell r="F3732">
            <v>148270.51</v>
          </cell>
        </row>
        <row r="3733">
          <cell r="C3733" t="str">
            <v>Newmarket-Tay Power Distribution Ltd. Distribution Expenses - Operation 2020</v>
          </cell>
          <cell r="D3733" t="str">
            <v>Newmarket-Tay Power Distribution Ltd.</v>
          </cell>
          <cell r="E3733" t="str">
            <v>Distribution Expenses - Operation</v>
          </cell>
          <cell r="F3733">
            <v>2556655.89</v>
          </cell>
        </row>
        <row r="3734">
          <cell r="C3734" t="str">
            <v>Newmarket-Tay Power Distribution Ltd. Distribution Expenses – Maintenance 2020</v>
          </cell>
          <cell r="D3734" t="str">
            <v>Newmarket-Tay Power Distribution Ltd.</v>
          </cell>
          <cell r="E3734" t="str">
            <v>Distribution Expenses – Maintenance</v>
          </cell>
          <cell r="F3734">
            <v>1928682.73</v>
          </cell>
        </row>
        <row r="3735">
          <cell r="C3735" t="str">
            <v>Newmarket-Tay Power Distribution Ltd. Other Expenses 2020</v>
          </cell>
          <cell r="D3735" t="str">
            <v>Newmarket-Tay Power Distribution Ltd.</v>
          </cell>
          <cell r="E3735" t="str">
            <v>Other Expenses</v>
          </cell>
          <cell r="F3735">
            <v>0</v>
          </cell>
        </row>
        <row r="3736">
          <cell r="C3736" t="str">
            <v>Niagara Peninsula Energy Inc. Administrative and General Expenses 2020</v>
          </cell>
          <cell r="D3736" t="str">
            <v>Niagara Peninsula Energy Inc.</v>
          </cell>
          <cell r="E3736" t="str">
            <v>Administrative and General Expenses</v>
          </cell>
          <cell r="F3736">
            <v>5221015.54</v>
          </cell>
        </row>
        <row r="3737">
          <cell r="C3737" t="str">
            <v>Niagara Peninsula Energy Inc. Administrative and General Expenses - Leap 2020</v>
          </cell>
          <cell r="D3737" t="str">
            <v>Niagara Peninsula Energy Inc.</v>
          </cell>
          <cell r="E3737" t="str">
            <v>Administrative and General Expenses - Leap</v>
          </cell>
          <cell r="F3737">
            <v>37166</v>
          </cell>
        </row>
        <row r="3738">
          <cell r="C3738" t="str">
            <v>Niagara Peninsula Energy Inc. Billing and Collecting 2020</v>
          </cell>
          <cell r="D3738" t="str">
            <v>Niagara Peninsula Energy Inc.</v>
          </cell>
          <cell r="E3738" t="str">
            <v>Billing and Collecting</v>
          </cell>
          <cell r="F3738">
            <v>5748321.3799999999</v>
          </cell>
        </row>
        <row r="3739">
          <cell r="C3739" t="str">
            <v>Niagara Peninsula Energy Inc. Community Relations 2020</v>
          </cell>
          <cell r="D3739" t="str">
            <v>Niagara Peninsula Energy Inc.</v>
          </cell>
          <cell r="E3739" t="str">
            <v>Community Relations</v>
          </cell>
          <cell r="F3739">
            <v>133275.75</v>
          </cell>
        </row>
        <row r="3740">
          <cell r="C3740" t="str">
            <v>Niagara Peninsula Energy Inc. Distribution Expenses - Operation 2020</v>
          </cell>
          <cell r="D3740" t="str">
            <v>Niagara Peninsula Energy Inc.</v>
          </cell>
          <cell r="E3740" t="str">
            <v>Distribution Expenses - Operation</v>
          </cell>
          <cell r="F3740">
            <v>5033717.88</v>
          </cell>
        </row>
        <row r="3741">
          <cell r="C3741" t="str">
            <v>Niagara Peninsula Energy Inc. Distribution Expenses – Maintenance 2020</v>
          </cell>
          <cell r="D3741" t="str">
            <v>Niagara Peninsula Energy Inc.</v>
          </cell>
          <cell r="E3741" t="str">
            <v>Distribution Expenses – Maintenance</v>
          </cell>
          <cell r="F3741">
            <v>2678573.4900000002</v>
          </cell>
        </row>
        <row r="3742">
          <cell r="C3742" t="str">
            <v>Niagara Peninsula Energy Inc. Other Expenses 2020</v>
          </cell>
          <cell r="D3742" t="str">
            <v>Niagara Peninsula Energy Inc.</v>
          </cell>
          <cell r="E3742" t="str">
            <v>Other Expenses</v>
          </cell>
          <cell r="F3742">
            <v>0</v>
          </cell>
        </row>
        <row r="3743">
          <cell r="C3743" t="str">
            <v>Niagara-on-the-Lake Hydro Inc. Administrative and General Expenses 2020</v>
          </cell>
          <cell r="D3743" t="str">
            <v>Niagara-on-the-Lake Hydro Inc.</v>
          </cell>
          <cell r="E3743" t="str">
            <v>Administrative and General Expenses</v>
          </cell>
          <cell r="F3743">
            <v>1157658.73</v>
          </cell>
        </row>
        <row r="3744">
          <cell r="C3744" t="str">
            <v>Niagara-on-the-Lake Hydro Inc. Administrative and General Expenses - Leap 2020</v>
          </cell>
          <cell r="D3744" t="str">
            <v>Niagara-on-the-Lake Hydro Inc.</v>
          </cell>
          <cell r="E3744" t="str">
            <v>Administrative and General Expenses - Leap</v>
          </cell>
          <cell r="F3744">
            <v>6865.82</v>
          </cell>
        </row>
        <row r="3745">
          <cell r="C3745" t="str">
            <v>Niagara-on-the-Lake Hydro Inc. Billing and Collecting 2020</v>
          </cell>
          <cell r="D3745" t="str">
            <v>Niagara-on-the-Lake Hydro Inc.</v>
          </cell>
          <cell r="E3745" t="str">
            <v>Billing and Collecting</v>
          </cell>
          <cell r="F3745">
            <v>520424.96000000002</v>
          </cell>
        </row>
        <row r="3746">
          <cell r="C3746" t="str">
            <v>Niagara-on-the-Lake Hydro Inc. Community Relations 2020</v>
          </cell>
          <cell r="D3746" t="str">
            <v>Niagara-on-the-Lake Hydro Inc.</v>
          </cell>
          <cell r="E3746" t="str">
            <v>Community Relations</v>
          </cell>
          <cell r="F3746">
            <v>656.49</v>
          </cell>
        </row>
        <row r="3747">
          <cell r="C3747" t="str">
            <v>Niagara-on-the-Lake Hydro Inc. Distribution Expenses - Operation 2020</v>
          </cell>
          <cell r="D3747" t="str">
            <v>Niagara-on-the-Lake Hydro Inc.</v>
          </cell>
          <cell r="E3747" t="str">
            <v>Distribution Expenses - Operation</v>
          </cell>
          <cell r="F3747">
            <v>623207.24</v>
          </cell>
        </row>
        <row r="3748">
          <cell r="C3748" t="str">
            <v>Niagara-on-the-Lake Hydro Inc. Distribution Expenses – Maintenance 2020</v>
          </cell>
          <cell r="D3748" t="str">
            <v>Niagara-on-the-Lake Hydro Inc.</v>
          </cell>
          <cell r="E3748" t="str">
            <v>Distribution Expenses – Maintenance</v>
          </cell>
          <cell r="F3748">
            <v>521538.33</v>
          </cell>
        </row>
        <row r="3749">
          <cell r="C3749" t="str">
            <v>Niagara-on-the-Lake Hydro Inc. Other Expenses 2020</v>
          </cell>
          <cell r="D3749" t="str">
            <v>Niagara-on-the-Lake Hydro Inc.</v>
          </cell>
          <cell r="E3749" t="str">
            <v>Other Expenses</v>
          </cell>
          <cell r="F3749">
            <v>0</v>
          </cell>
        </row>
        <row r="3750">
          <cell r="C3750" t="str">
            <v>North Bay Hydro Distribution Limited Administrative and General Expenses 2020</v>
          </cell>
          <cell r="D3750" t="str">
            <v>North Bay Hydro Distribution Limited</v>
          </cell>
          <cell r="E3750" t="str">
            <v>Administrative and General Expenses</v>
          </cell>
          <cell r="F3750">
            <v>2791842.88</v>
          </cell>
        </row>
        <row r="3751">
          <cell r="C3751" t="str">
            <v>North Bay Hydro Distribution Limited Administrative and General Expenses - Leap 2020</v>
          </cell>
          <cell r="D3751" t="str">
            <v>North Bay Hydro Distribution Limited</v>
          </cell>
          <cell r="E3751" t="str">
            <v>Administrative and General Expenses - Leap</v>
          </cell>
          <cell r="F3751">
            <v>15560.49</v>
          </cell>
        </row>
        <row r="3752">
          <cell r="C3752" t="str">
            <v>North Bay Hydro Distribution Limited Billing and Collecting 2020</v>
          </cell>
          <cell r="D3752" t="str">
            <v>North Bay Hydro Distribution Limited</v>
          </cell>
          <cell r="E3752" t="str">
            <v>Billing and Collecting</v>
          </cell>
          <cell r="F3752">
            <v>1142030.47</v>
          </cell>
        </row>
        <row r="3753">
          <cell r="C3753" t="str">
            <v>North Bay Hydro Distribution Limited Community Relations 2020</v>
          </cell>
          <cell r="D3753" t="str">
            <v>North Bay Hydro Distribution Limited</v>
          </cell>
          <cell r="E3753" t="str">
            <v>Community Relations</v>
          </cell>
          <cell r="F3753">
            <v>0</v>
          </cell>
        </row>
        <row r="3754">
          <cell r="C3754" t="str">
            <v>North Bay Hydro Distribution Limited Distribution Expenses - Operation 2020</v>
          </cell>
          <cell r="D3754" t="str">
            <v>North Bay Hydro Distribution Limited</v>
          </cell>
          <cell r="E3754" t="str">
            <v>Distribution Expenses - Operation</v>
          </cell>
          <cell r="F3754">
            <v>925842.47</v>
          </cell>
        </row>
        <row r="3755">
          <cell r="C3755" t="str">
            <v>North Bay Hydro Distribution Limited Distribution Expenses – Maintenance 2020</v>
          </cell>
          <cell r="D3755" t="str">
            <v>North Bay Hydro Distribution Limited</v>
          </cell>
          <cell r="E3755" t="str">
            <v>Distribution Expenses – Maintenance</v>
          </cell>
          <cell r="F3755">
            <v>1829166</v>
          </cell>
        </row>
        <row r="3756">
          <cell r="C3756" t="str">
            <v>North Bay Hydro Distribution Limited Other Expenses 2020</v>
          </cell>
          <cell r="D3756" t="str">
            <v>North Bay Hydro Distribution Limited</v>
          </cell>
          <cell r="E3756" t="str">
            <v>Other Expenses</v>
          </cell>
          <cell r="F3756">
            <v>0</v>
          </cell>
        </row>
        <row r="3757">
          <cell r="C3757" t="str">
            <v>Northern Ontario Wires Inc. Administrative and General Expenses 2020</v>
          </cell>
          <cell r="D3757" t="str">
            <v>Northern Ontario Wires Inc.</v>
          </cell>
          <cell r="E3757" t="str">
            <v>Administrative and General Expenses</v>
          </cell>
          <cell r="F3757">
            <v>596750.75</v>
          </cell>
        </row>
        <row r="3758">
          <cell r="C3758" t="str">
            <v>Northern Ontario Wires Inc. Administrative and General Expenses - Leap 2020</v>
          </cell>
          <cell r="D3758" t="str">
            <v>Northern Ontario Wires Inc.</v>
          </cell>
          <cell r="E3758" t="str">
            <v>Administrative and General Expenses - Leap</v>
          </cell>
          <cell r="F3758">
            <v>4093</v>
          </cell>
        </row>
        <row r="3759">
          <cell r="C3759" t="str">
            <v>Northern Ontario Wires Inc. Billing and Collecting 2020</v>
          </cell>
          <cell r="D3759" t="str">
            <v>Northern Ontario Wires Inc.</v>
          </cell>
          <cell r="E3759" t="str">
            <v>Billing and Collecting</v>
          </cell>
          <cell r="F3759">
            <v>757347.74</v>
          </cell>
        </row>
        <row r="3760">
          <cell r="C3760" t="str">
            <v>Northern Ontario Wires Inc. Community Relations 2020</v>
          </cell>
          <cell r="D3760" t="str">
            <v>Northern Ontario Wires Inc.</v>
          </cell>
          <cell r="E3760" t="str">
            <v>Community Relations</v>
          </cell>
          <cell r="F3760">
            <v>0</v>
          </cell>
        </row>
        <row r="3761">
          <cell r="C3761" t="str">
            <v>Northern Ontario Wires Inc. Distribution Expenses - Operation 2020</v>
          </cell>
          <cell r="D3761" t="str">
            <v>Northern Ontario Wires Inc.</v>
          </cell>
          <cell r="E3761" t="str">
            <v>Distribution Expenses - Operation</v>
          </cell>
          <cell r="F3761">
            <v>927457.79</v>
          </cell>
        </row>
        <row r="3762">
          <cell r="C3762" t="str">
            <v>Northern Ontario Wires Inc. Distribution Expenses – Maintenance 2020</v>
          </cell>
          <cell r="D3762" t="str">
            <v>Northern Ontario Wires Inc.</v>
          </cell>
          <cell r="E3762" t="str">
            <v>Distribution Expenses – Maintenance</v>
          </cell>
          <cell r="F3762">
            <v>488483.64</v>
          </cell>
        </row>
        <row r="3763">
          <cell r="C3763" t="str">
            <v>Northern Ontario Wires Inc. Other Expenses 2020</v>
          </cell>
          <cell r="D3763" t="str">
            <v>Northern Ontario Wires Inc.</v>
          </cell>
          <cell r="E3763" t="str">
            <v>Other Expenses</v>
          </cell>
          <cell r="F3763">
            <v>0</v>
          </cell>
        </row>
        <row r="3764">
          <cell r="C3764" t="str">
            <v>Oakville Hydro Electricity Distribution Inc. Administrative and General Expenses 2020</v>
          </cell>
          <cell r="D3764" t="str">
            <v>Oakville Hydro Electricity Distribution Inc.</v>
          </cell>
          <cell r="E3764" t="str">
            <v>Administrative and General Expenses</v>
          </cell>
          <cell r="F3764">
            <v>6387722.2400000002</v>
          </cell>
        </row>
        <row r="3765">
          <cell r="C3765" t="str">
            <v>Oakville Hydro Electricity Distribution Inc. Administrative and General Expenses - Leap 2020</v>
          </cell>
          <cell r="D3765" t="str">
            <v>Oakville Hydro Electricity Distribution Inc.</v>
          </cell>
          <cell r="E3765" t="str">
            <v>Administrative and General Expenses - Leap</v>
          </cell>
          <cell r="F3765">
            <v>45350</v>
          </cell>
        </row>
        <row r="3766">
          <cell r="C3766" t="str">
            <v>Oakville Hydro Electricity Distribution Inc. Billing and Collecting 2020</v>
          </cell>
          <cell r="D3766" t="str">
            <v>Oakville Hydro Electricity Distribution Inc.</v>
          </cell>
          <cell r="E3766" t="str">
            <v>Billing and Collecting</v>
          </cell>
          <cell r="F3766">
            <v>3149243.26</v>
          </cell>
        </row>
        <row r="3767">
          <cell r="C3767" t="str">
            <v>Oakville Hydro Electricity Distribution Inc. Community Relations 2020</v>
          </cell>
          <cell r="D3767" t="str">
            <v>Oakville Hydro Electricity Distribution Inc.</v>
          </cell>
          <cell r="E3767" t="str">
            <v>Community Relations</v>
          </cell>
          <cell r="F3767">
            <v>258690.37</v>
          </cell>
        </row>
        <row r="3768">
          <cell r="C3768" t="str">
            <v>Oakville Hydro Electricity Distribution Inc. Distribution Expenses - Operation 2020</v>
          </cell>
          <cell r="D3768" t="str">
            <v>Oakville Hydro Electricity Distribution Inc.</v>
          </cell>
          <cell r="E3768" t="str">
            <v>Distribution Expenses - Operation</v>
          </cell>
          <cell r="F3768">
            <v>7407140.0099999998</v>
          </cell>
        </row>
        <row r="3769">
          <cell r="C3769" t="str">
            <v>Oakville Hydro Electricity Distribution Inc. Distribution Expenses – Maintenance 2020</v>
          </cell>
          <cell r="D3769" t="str">
            <v>Oakville Hydro Electricity Distribution Inc.</v>
          </cell>
          <cell r="E3769" t="str">
            <v>Distribution Expenses – Maintenance</v>
          </cell>
          <cell r="F3769">
            <v>1279543.99</v>
          </cell>
        </row>
        <row r="3770">
          <cell r="C3770" t="str">
            <v>Oakville Hydro Electricity Distribution Inc. Other Expenses 2020</v>
          </cell>
          <cell r="D3770" t="str">
            <v>Oakville Hydro Electricity Distribution Inc.</v>
          </cell>
          <cell r="E3770" t="str">
            <v>Other Expenses</v>
          </cell>
          <cell r="F3770">
            <v>0</v>
          </cell>
        </row>
        <row r="3771">
          <cell r="C3771" t="str">
            <v>Orangeville Hydro Limited Administrative and General Expenses 2020</v>
          </cell>
          <cell r="D3771" t="str">
            <v>Orangeville Hydro Limited</v>
          </cell>
          <cell r="E3771" t="str">
            <v>Administrative and General Expenses</v>
          </cell>
          <cell r="F3771">
            <v>1646194.47</v>
          </cell>
        </row>
        <row r="3772">
          <cell r="C3772" t="str">
            <v>Orangeville Hydro Limited Administrative and General Expenses - Leap 2020</v>
          </cell>
          <cell r="D3772" t="str">
            <v>Orangeville Hydro Limited</v>
          </cell>
          <cell r="E3772" t="str">
            <v>Administrative and General Expenses - Leap</v>
          </cell>
          <cell r="F3772">
            <v>6258.6</v>
          </cell>
        </row>
        <row r="3773">
          <cell r="C3773" t="str">
            <v>Orangeville Hydro Limited Billing and Collecting 2020</v>
          </cell>
          <cell r="D3773" t="str">
            <v>Orangeville Hydro Limited</v>
          </cell>
          <cell r="E3773" t="str">
            <v>Billing and Collecting</v>
          </cell>
          <cell r="F3773">
            <v>807700.37</v>
          </cell>
        </row>
        <row r="3774">
          <cell r="C3774" t="str">
            <v>Orangeville Hydro Limited Community Relations 2020</v>
          </cell>
          <cell r="D3774" t="str">
            <v>Orangeville Hydro Limited</v>
          </cell>
          <cell r="E3774" t="str">
            <v>Community Relations</v>
          </cell>
          <cell r="F3774">
            <v>22928.57</v>
          </cell>
        </row>
        <row r="3775">
          <cell r="C3775" t="str">
            <v>Orangeville Hydro Limited Distribution Expenses - Operation 2020</v>
          </cell>
          <cell r="D3775" t="str">
            <v>Orangeville Hydro Limited</v>
          </cell>
          <cell r="E3775" t="str">
            <v>Distribution Expenses - Operation</v>
          </cell>
          <cell r="F3775">
            <v>525906.39</v>
          </cell>
        </row>
        <row r="3776">
          <cell r="C3776" t="str">
            <v>Orangeville Hydro Limited Distribution Expenses – Maintenance 2020</v>
          </cell>
          <cell r="D3776" t="str">
            <v>Orangeville Hydro Limited</v>
          </cell>
          <cell r="E3776" t="str">
            <v>Distribution Expenses – Maintenance</v>
          </cell>
          <cell r="F3776">
            <v>433084.58</v>
          </cell>
        </row>
        <row r="3777">
          <cell r="C3777" t="str">
            <v>Orangeville Hydro Limited Other Expenses 2020</v>
          </cell>
          <cell r="D3777" t="str">
            <v>Orangeville Hydro Limited</v>
          </cell>
          <cell r="E3777" t="str">
            <v>Other Expenses</v>
          </cell>
          <cell r="F3777">
            <v>0</v>
          </cell>
        </row>
        <row r="3778">
          <cell r="C3778" t="str">
            <v>Oshawa PUC Networks Inc. Administrative and General Expenses 2020</v>
          </cell>
          <cell r="D3778" t="str">
            <v>Oshawa PUC Networks Inc.</v>
          </cell>
          <cell r="E3778" t="str">
            <v>Administrative and General Expenses</v>
          </cell>
          <cell r="F3778">
            <v>6516450.8200000003</v>
          </cell>
        </row>
        <row r="3779">
          <cell r="C3779" t="str">
            <v>Oshawa PUC Networks Inc. Administrative and General Expenses - Leap 2020</v>
          </cell>
          <cell r="D3779" t="str">
            <v>Oshawa PUC Networks Inc.</v>
          </cell>
          <cell r="E3779" t="str">
            <v>Administrative and General Expenses - Leap</v>
          </cell>
          <cell r="F3779">
            <v>32192</v>
          </cell>
        </row>
        <row r="3780">
          <cell r="C3780" t="str">
            <v>Oshawa PUC Networks Inc. Billing and Collecting 2020</v>
          </cell>
          <cell r="D3780" t="str">
            <v>Oshawa PUC Networks Inc.</v>
          </cell>
          <cell r="E3780" t="str">
            <v>Billing and Collecting</v>
          </cell>
          <cell r="F3780">
            <v>2175967.02</v>
          </cell>
        </row>
        <row r="3781">
          <cell r="C3781" t="str">
            <v>Oshawa PUC Networks Inc. Community Relations 2020</v>
          </cell>
          <cell r="D3781" t="str">
            <v>Oshawa PUC Networks Inc.</v>
          </cell>
          <cell r="E3781" t="str">
            <v>Community Relations</v>
          </cell>
          <cell r="F3781">
            <v>1166681.3799999999</v>
          </cell>
        </row>
        <row r="3782">
          <cell r="C3782" t="str">
            <v>Oshawa PUC Networks Inc. Distribution Expenses - Operation 2020</v>
          </cell>
          <cell r="D3782" t="str">
            <v>Oshawa PUC Networks Inc.</v>
          </cell>
          <cell r="E3782" t="str">
            <v>Distribution Expenses - Operation</v>
          </cell>
          <cell r="F3782">
            <v>1995035</v>
          </cell>
        </row>
        <row r="3783">
          <cell r="C3783" t="str">
            <v>Oshawa PUC Networks Inc. Distribution Expenses – Maintenance 2020</v>
          </cell>
          <cell r="D3783" t="str">
            <v>Oshawa PUC Networks Inc.</v>
          </cell>
          <cell r="E3783" t="str">
            <v>Distribution Expenses – Maintenance</v>
          </cell>
          <cell r="F3783">
            <v>1019828</v>
          </cell>
        </row>
        <row r="3784">
          <cell r="C3784" t="str">
            <v>Oshawa PUC Networks Inc. Other Expenses 2020</v>
          </cell>
          <cell r="D3784" t="str">
            <v>Oshawa PUC Networks Inc.</v>
          </cell>
          <cell r="E3784" t="str">
            <v>Other Expenses</v>
          </cell>
          <cell r="F3784">
            <v>0</v>
          </cell>
        </row>
        <row r="3785">
          <cell r="C3785" t="str">
            <v>Ottawa River Power Corporation Administrative and General Expenses 2020</v>
          </cell>
          <cell r="D3785" t="str">
            <v>Ottawa River Power Corporation</v>
          </cell>
          <cell r="E3785" t="str">
            <v>Administrative and General Expenses</v>
          </cell>
          <cell r="F3785">
            <v>1383559.21</v>
          </cell>
        </row>
        <row r="3786">
          <cell r="C3786" t="str">
            <v>Ottawa River Power Corporation Administrative and General Expenses - Leap 2020</v>
          </cell>
          <cell r="D3786" t="str">
            <v>Ottawa River Power Corporation</v>
          </cell>
          <cell r="E3786" t="str">
            <v>Administrative and General Expenses - Leap</v>
          </cell>
          <cell r="F3786">
            <v>5199.96</v>
          </cell>
        </row>
        <row r="3787">
          <cell r="C3787" t="str">
            <v>Ottawa River Power Corporation Billing and Collecting 2020</v>
          </cell>
          <cell r="D3787" t="str">
            <v>Ottawa River Power Corporation</v>
          </cell>
          <cell r="E3787" t="str">
            <v>Billing and Collecting</v>
          </cell>
          <cell r="F3787">
            <v>748224.19</v>
          </cell>
        </row>
        <row r="3788">
          <cell r="C3788" t="str">
            <v>Ottawa River Power Corporation Community Relations 2020</v>
          </cell>
          <cell r="D3788" t="str">
            <v>Ottawa River Power Corporation</v>
          </cell>
          <cell r="E3788" t="str">
            <v>Community Relations</v>
          </cell>
          <cell r="F3788">
            <v>64256.95</v>
          </cell>
        </row>
        <row r="3789">
          <cell r="C3789" t="str">
            <v>Ottawa River Power Corporation Distribution Expenses - Operation 2020</v>
          </cell>
          <cell r="D3789" t="str">
            <v>Ottawa River Power Corporation</v>
          </cell>
          <cell r="E3789" t="str">
            <v>Distribution Expenses - Operation</v>
          </cell>
          <cell r="F3789">
            <v>513327.29</v>
          </cell>
        </row>
        <row r="3790">
          <cell r="C3790" t="str">
            <v>Ottawa River Power Corporation Distribution Expenses – Maintenance 2020</v>
          </cell>
          <cell r="D3790" t="str">
            <v>Ottawa River Power Corporation</v>
          </cell>
          <cell r="E3790" t="str">
            <v>Distribution Expenses – Maintenance</v>
          </cell>
          <cell r="F3790">
            <v>645567.21</v>
          </cell>
        </row>
        <row r="3791">
          <cell r="C3791" t="str">
            <v>Ottawa River Power Corporation Other Expenses 2020</v>
          </cell>
          <cell r="D3791" t="str">
            <v>Ottawa River Power Corporation</v>
          </cell>
          <cell r="E3791" t="str">
            <v>Other Expenses</v>
          </cell>
          <cell r="F3791">
            <v>0</v>
          </cell>
        </row>
        <row r="3792">
          <cell r="C3792" t="str">
            <v>PUC Distribution Inc. Administrative and General Expenses 2020</v>
          </cell>
          <cell r="D3792" t="str">
            <v>PUC Distribution Inc.</v>
          </cell>
          <cell r="E3792" t="str">
            <v>Administrative and General Expenses</v>
          </cell>
          <cell r="F3792">
            <v>2831110.86</v>
          </cell>
        </row>
        <row r="3793">
          <cell r="C3793" t="str">
            <v>PUC Distribution Inc. Administrative and General Expenses - Leap 2020</v>
          </cell>
          <cell r="D3793" t="str">
            <v>PUC Distribution Inc.</v>
          </cell>
          <cell r="E3793" t="str">
            <v>Administrative and General Expenses - Leap</v>
          </cell>
          <cell r="F3793">
            <v>26267</v>
          </cell>
        </row>
        <row r="3794">
          <cell r="C3794" t="str">
            <v>PUC Distribution Inc. Billing and Collecting 2020</v>
          </cell>
          <cell r="D3794" t="str">
            <v>PUC Distribution Inc.</v>
          </cell>
          <cell r="E3794" t="str">
            <v>Billing and Collecting</v>
          </cell>
          <cell r="F3794">
            <v>1354435.06</v>
          </cell>
        </row>
        <row r="3795">
          <cell r="C3795" t="str">
            <v>PUC Distribution Inc. Community Relations 2020</v>
          </cell>
          <cell r="D3795" t="str">
            <v>PUC Distribution Inc.</v>
          </cell>
          <cell r="E3795" t="str">
            <v>Community Relations</v>
          </cell>
          <cell r="F3795">
            <v>640859.43999999994</v>
          </cell>
        </row>
        <row r="3796">
          <cell r="C3796" t="str">
            <v>PUC Distribution Inc. Distribution Expenses - Operation 2020</v>
          </cell>
          <cell r="D3796" t="str">
            <v>PUC Distribution Inc.</v>
          </cell>
          <cell r="E3796" t="str">
            <v>Distribution Expenses - Operation</v>
          </cell>
          <cell r="F3796">
            <v>4140941.66</v>
          </cell>
        </row>
        <row r="3797">
          <cell r="C3797" t="str">
            <v>PUC Distribution Inc. Distribution Expenses – Maintenance 2020</v>
          </cell>
          <cell r="D3797" t="str">
            <v>PUC Distribution Inc.</v>
          </cell>
          <cell r="E3797" t="str">
            <v>Distribution Expenses – Maintenance</v>
          </cell>
          <cell r="F3797">
            <v>2150490.12</v>
          </cell>
        </row>
        <row r="3798">
          <cell r="C3798" t="str">
            <v>PUC Distribution Inc. Other Expenses 2020</v>
          </cell>
          <cell r="D3798" t="str">
            <v>PUC Distribution Inc.</v>
          </cell>
          <cell r="E3798" t="str">
            <v>Other Expenses</v>
          </cell>
          <cell r="F3798">
            <v>0</v>
          </cell>
        </row>
        <row r="3799">
          <cell r="C3799" t="str">
            <v>Renfrew Hydro Inc. Administrative and General Expenses 2020</v>
          </cell>
          <cell r="D3799" t="str">
            <v>Renfrew Hydro Inc.</v>
          </cell>
          <cell r="E3799" t="str">
            <v>Administrative and General Expenses</v>
          </cell>
          <cell r="F3799">
            <v>480725.78</v>
          </cell>
        </row>
        <row r="3800">
          <cell r="C3800" t="str">
            <v>Renfrew Hydro Inc. Administrative and General Expenses - Leap 2020</v>
          </cell>
          <cell r="D3800" t="str">
            <v>Renfrew Hydro Inc.</v>
          </cell>
          <cell r="E3800" t="str">
            <v>Administrative and General Expenses - Leap</v>
          </cell>
          <cell r="F3800">
            <v>2404.13</v>
          </cell>
        </row>
        <row r="3801">
          <cell r="C3801" t="str">
            <v>Renfrew Hydro Inc. Billing and Collecting 2020</v>
          </cell>
          <cell r="D3801" t="str">
            <v>Renfrew Hydro Inc.</v>
          </cell>
          <cell r="E3801" t="str">
            <v>Billing and Collecting</v>
          </cell>
          <cell r="F3801">
            <v>445229.95</v>
          </cell>
        </row>
        <row r="3802">
          <cell r="C3802" t="str">
            <v>Renfrew Hydro Inc. Community Relations 2020</v>
          </cell>
          <cell r="D3802" t="str">
            <v>Renfrew Hydro Inc.</v>
          </cell>
          <cell r="E3802" t="str">
            <v>Community Relations</v>
          </cell>
          <cell r="F3802">
            <v>10241.77</v>
          </cell>
        </row>
        <row r="3803">
          <cell r="C3803" t="str">
            <v>Renfrew Hydro Inc. Distribution Expenses - Operation 2020</v>
          </cell>
          <cell r="D3803" t="str">
            <v>Renfrew Hydro Inc.</v>
          </cell>
          <cell r="E3803" t="str">
            <v>Distribution Expenses - Operation</v>
          </cell>
          <cell r="F3803">
            <v>273099.02</v>
          </cell>
        </row>
        <row r="3804">
          <cell r="C3804" t="str">
            <v>Renfrew Hydro Inc. Distribution Expenses – Maintenance 2020</v>
          </cell>
          <cell r="D3804" t="str">
            <v>Renfrew Hydro Inc.</v>
          </cell>
          <cell r="E3804" t="str">
            <v>Distribution Expenses – Maintenance</v>
          </cell>
          <cell r="F3804">
            <v>149456.35999999999</v>
          </cell>
        </row>
        <row r="3805">
          <cell r="C3805" t="str">
            <v>Renfrew Hydro Inc. Other Expenses 2020</v>
          </cell>
          <cell r="D3805" t="str">
            <v>Renfrew Hydro Inc.</v>
          </cell>
          <cell r="E3805" t="str">
            <v>Other Expenses</v>
          </cell>
          <cell r="F3805">
            <v>0</v>
          </cell>
        </row>
        <row r="3806">
          <cell r="C3806" t="str">
            <v>Rideau St. Lawrence Distribution Inc. Administrative and General Expenses 2020</v>
          </cell>
          <cell r="D3806" t="str">
            <v>Rideau St. Lawrence Distribution Inc.</v>
          </cell>
          <cell r="E3806" t="str">
            <v>Administrative and General Expenses</v>
          </cell>
          <cell r="F3806">
            <v>871129.88</v>
          </cell>
        </row>
        <row r="3807">
          <cell r="C3807" t="str">
            <v>Rideau St. Lawrence Distribution Inc. Administrative and General Expenses - Leap 2020</v>
          </cell>
          <cell r="D3807" t="str">
            <v>Rideau St. Lawrence Distribution Inc.</v>
          </cell>
          <cell r="E3807" t="str">
            <v>Administrative and General Expenses - Leap</v>
          </cell>
          <cell r="F3807">
            <v>3500</v>
          </cell>
        </row>
        <row r="3808">
          <cell r="C3808" t="str">
            <v>Rideau St. Lawrence Distribution Inc. Billing and Collecting 2020</v>
          </cell>
          <cell r="D3808" t="str">
            <v>Rideau St. Lawrence Distribution Inc.</v>
          </cell>
          <cell r="E3808" t="str">
            <v>Billing and Collecting</v>
          </cell>
          <cell r="F3808">
            <v>535954.4</v>
          </cell>
        </row>
        <row r="3809">
          <cell r="C3809" t="str">
            <v>Rideau St. Lawrence Distribution Inc. Community Relations 2020</v>
          </cell>
          <cell r="D3809" t="str">
            <v>Rideau St. Lawrence Distribution Inc.</v>
          </cell>
          <cell r="E3809" t="str">
            <v>Community Relations</v>
          </cell>
          <cell r="F3809">
            <v>29409.759999999998</v>
          </cell>
        </row>
        <row r="3810">
          <cell r="C3810" t="str">
            <v>Rideau St. Lawrence Distribution Inc. Distribution Expenses - Operation 2020</v>
          </cell>
          <cell r="D3810" t="str">
            <v>Rideau St. Lawrence Distribution Inc.</v>
          </cell>
          <cell r="E3810" t="str">
            <v>Distribution Expenses - Operation</v>
          </cell>
          <cell r="F3810">
            <v>335193.48</v>
          </cell>
        </row>
        <row r="3811">
          <cell r="C3811" t="str">
            <v>Rideau St. Lawrence Distribution Inc. Distribution Expenses – Maintenance 2020</v>
          </cell>
          <cell r="D3811" t="str">
            <v>Rideau St. Lawrence Distribution Inc.</v>
          </cell>
          <cell r="E3811" t="str">
            <v>Distribution Expenses – Maintenance</v>
          </cell>
          <cell r="F3811">
            <v>470617.96</v>
          </cell>
        </row>
        <row r="3812">
          <cell r="C3812" t="str">
            <v>Rideau St. Lawrence Distribution Inc. Other Expenses 2020</v>
          </cell>
          <cell r="D3812" t="str">
            <v>Rideau St. Lawrence Distribution Inc.</v>
          </cell>
          <cell r="E3812" t="str">
            <v>Other Expenses</v>
          </cell>
          <cell r="F3812">
            <v>0</v>
          </cell>
        </row>
        <row r="3813">
          <cell r="C3813" t="str">
            <v>Sioux Lookout Hydro Inc. Administrative and General Expenses 2020</v>
          </cell>
          <cell r="D3813" t="str">
            <v>Sioux Lookout Hydro Inc.</v>
          </cell>
          <cell r="E3813" t="str">
            <v>Administrative and General Expenses</v>
          </cell>
          <cell r="F3813">
            <v>504979.49</v>
          </cell>
        </row>
        <row r="3814">
          <cell r="C3814" t="str">
            <v>Sioux Lookout Hydro Inc. Administrative and General Expenses - Leap 2020</v>
          </cell>
          <cell r="D3814" t="str">
            <v>Sioux Lookout Hydro Inc.</v>
          </cell>
          <cell r="E3814" t="str">
            <v>Administrative and General Expenses - Leap</v>
          </cell>
          <cell r="F3814">
            <v>2610</v>
          </cell>
        </row>
        <row r="3815">
          <cell r="C3815" t="str">
            <v>Sioux Lookout Hydro Inc. Billing and Collecting 2020</v>
          </cell>
          <cell r="D3815" t="str">
            <v>Sioux Lookout Hydro Inc.</v>
          </cell>
          <cell r="E3815" t="str">
            <v>Billing and Collecting</v>
          </cell>
          <cell r="F3815">
            <v>321324.71000000002</v>
          </cell>
        </row>
        <row r="3816">
          <cell r="C3816" t="str">
            <v>Sioux Lookout Hydro Inc. Community Relations 2020</v>
          </cell>
          <cell r="D3816" t="str">
            <v>Sioux Lookout Hydro Inc.</v>
          </cell>
          <cell r="E3816" t="str">
            <v>Community Relations</v>
          </cell>
          <cell r="F3816">
            <v>0</v>
          </cell>
        </row>
        <row r="3817">
          <cell r="C3817" t="str">
            <v>Sioux Lookout Hydro Inc. Distribution Expenses - Operation 2020</v>
          </cell>
          <cell r="D3817" t="str">
            <v>Sioux Lookout Hydro Inc.</v>
          </cell>
          <cell r="E3817" t="str">
            <v>Distribution Expenses - Operation</v>
          </cell>
          <cell r="F3817">
            <v>576175.15</v>
          </cell>
        </row>
        <row r="3818">
          <cell r="C3818" t="str">
            <v>Sioux Lookout Hydro Inc. Distribution Expenses – Maintenance 2020</v>
          </cell>
          <cell r="D3818" t="str">
            <v>Sioux Lookout Hydro Inc.</v>
          </cell>
          <cell r="E3818" t="str">
            <v>Distribution Expenses – Maintenance</v>
          </cell>
          <cell r="F3818">
            <v>144224.98000000001</v>
          </cell>
        </row>
        <row r="3819">
          <cell r="C3819" t="str">
            <v>Sioux Lookout Hydro Inc. Other Expenses 2020</v>
          </cell>
          <cell r="D3819" t="str">
            <v>Sioux Lookout Hydro Inc.</v>
          </cell>
          <cell r="E3819" t="str">
            <v>Other Expenses</v>
          </cell>
          <cell r="F3819">
            <v>0</v>
          </cell>
        </row>
        <row r="3820">
          <cell r="C3820" t="str">
            <v>Synergy North Corporation Administrative and General Expenses 2020</v>
          </cell>
          <cell r="D3820" t="str">
            <v>Synergy North Corporation</v>
          </cell>
          <cell r="E3820" t="str">
            <v>Administrative and General Expenses</v>
          </cell>
          <cell r="F3820">
            <v>5819041.3799999999</v>
          </cell>
        </row>
        <row r="3821">
          <cell r="C3821" t="str">
            <v>Synergy North Corporation Administrative and General Expenses - Leap 2020</v>
          </cell>
          <cell r="D3821" t="str">
            <v>Synergy North Corporation</v>
          </cell>
          <cell r="E3821" t="str">
            <v>Administrative and General Expenses - Leap</v>
          </cell>
          <cell r="F3821">
            <v>10959.75</v>
          </cell>
        </row>
        <row r="3822">
          <cell r="C3822" t="str">
            <v>Synergy North Corporation Billing and Collecting 2020</v>
          </cell>
          <cell r="D3822" t="str">
            <v>Synergy North Corporation</v>
          </cell>
          <cell r="E3822" t="str">
            <v>Billing and Collecting</v>
          </cell>
          <cell r="F3822">
            <v>2354853.67</v>
          </cell>
        </row>
        <row r="3823">
          <cell r="C3823" t="str">
            <v>Synergy North Corporation Community Relations 2020</v>
          </cell>
          <cell r="D3823" t="str">
            <v>Synergy North Corporation</v>
          </cell>
          <cell r="E3823" t="str">
            <v>Community Relations</v>
          </cell>
          <cell r="F3823">
            <v>76813.08</v>
          </cell>
        </row>
        <row r="3824">
          <cell r="C3824" t="str">
            <v>Synergy North Corporation Distribution Expenses - Operation 2020</v>
          </cell>
          <cell r="D3824" t="str">
            <v>Synergy North Corporation</v>
          </cell>
          <cell r="E3824" t="str">
            <v>Distribution Expenses - Operation</v>
          </cell>
          <cell r="F3824">
            <v>3369004.11</v>
          </cell>
        </row>
        <row r="3825">
          <cell r="C3825" t="str">
            <v>Synergy North Corporation Distribution Expenses – Maintenance 2020</v>
          </cell>
          <cell r="D3825" t="str">
            <v>Synergy North Corporation</v>
          </cell>
          <cell r="E3825" t="str">
            <v>Distribution Expenses – Maintenance</v>
          </cell>
          <cell r="F3825">
            <v>5514648.5300000003</v>
          </cell>
        </row>
        <row r="3826">
          <cell r="C3826" t="str">
            <v>Synergy North Corporation Other Expenses 2020</v>
          </cell>
          <cell r="D3826" t="str">
            <v>Synergy North Corporation</v>
          </cell>
          <cell r="E3826" t="str">
            <v>Other Expenses</v>
          </cell>
          <cell r="F3826">
            <v>0</v>
          </cell>
        </row>
        <row r="3827">
          <cell r="C3827" t="str">
            <v>Tillsonburg Hydro Inc. Administrative and General Expenses 2020</v>
          </cell>
          <cell r="D3827" t="str">
            <v>Tillsonburg Hydro Inc.</v>
          </cell>
          <cell r="E3827" t="str">
            <v>Administrative and General Expenses</v>
          </cell>
          <cell r="F3827">
            <v>1278057.3500000001</v>
          </cell>
        </row>
        <row r="3828">
          <cell r="C3828" t="str">
            <v>Tillsonburg Hydro Inc. Administrative and General Expenses - Leap 2020</v>
          </cell>
          <cell r="D3828" t="str">
            <v>Tillsonburg Hydro Inc.</v>
          </cell>
          <cell r="E3828" t="str">
            <v>Administrative and General Expenses - Leap</v>
          </cell>
          <cell r="F3828">
            <v>0</v>
          </cell>
        </row>
        <row r="3829">
          <cell r="C3829" t="str">
            <v>Tillsonburg Hydro Inc. Billing and Collecting 2020</v>
          </cell>
          <cell r="D3829" t="str">
            <v>Tillsonburg Hydro Inc.</v>
          </cell>
          <cell r="E3829" t="str">
            <v>Billing and Collecting</v>
          </cell>
          <cell r="F3829">
            <v>740167.58</v>
          </cell>
        </row>
        <row r="3830">
          <cell r="C3830" t="str">
            <v>Tillsonburg Hydro Inc. Community Relations 2020</v>
          </cell>
          <cell r="D3830" t="str">
            <v>Tillsonburg Hydro Inc.</v>
          </cell>
          <cell r="E3830" t="str">
            <v>Community Relations</v>
          </cell>
          <cell r="F3830">
            <v>0</v>
          </cell>
        </row>
        <row r="3831">
          <cell r="C3831" t="str">
            <v>Tillsonburg Hydro Inc. Distribution Expenses - Operation 2020</v>
          </cell>
          <cell r="D3831" t="str">
            <v>Tillsonburg Hydro Inc.</v>
          </cell>
          <cell r="E3831" t="str">
            <v>Distribution Expenses - Operation</v>
          </cell>
          <cell r="F3831">
            <v>644866.62</v>
          </cell>
        </row>
        <row r="3832">
          <cell r="C3832" t="str">
            <v>Tillsonburg Hydro Inc. Distribution Expenses – Maintenance 2020</v>
          </cell>
          <cell r="D3832" t="str">
            <v>Tillsonburg Hydro Inc.</v>
          </cell>
          <cell r="E3832" t="str">
            <v>Distribution Expenses – Maintenance</v>
          </cell>
          <cell r="F3832">
            <v>210034.15</v>
          </cell>
        </row>
        <row r="3833">
          <cell r="C3833" t="str">
            <v>Tillsonburg Hydro Inc. Other Expenses 2020</v>
          </cell>
          <cell r="D3833" t="str">
            <v>Tillsonburg Hydro Inc.</v>
          </cell>
          <cell r="E3833" t="str">
            <v>Other Expenses</v>
          </cell>
          <cell r="F3833">
            <v>0</v>
          </cell>
        </row>
        <row r="3834">
          <cell r="C3834" t="str">
            <v>Toronto Hydro-Electric System Limited Administrative and General Expenses 2020</v>
          </cell>
          <cell r="D3834" t="str">
            <v>Toronto Hydro-Electric System Limited</v>
          </cell>
          <cell r="E3834" t="str">
            <v>Administrative and General Expenses</v>
          </cell>
          <cell r="F3834">
            <v>114117142.97</v>
          </cell>
        </row>
        <row r="3835">
          <cell r="C3835" t="str">
            <v>Toronto Hydro-Electric System Limited Administrative and General Expenses - Leap 2020</v>
          </cell>
          <cell r="D3835" t="str">
            <v>Toronto Hydro-Electric System Limited</v>
          </cell>
          <cell r="E3835" t="str">
            <v>Administrative and General Expenses - Leap</v>
          </cell>
          <cell r="F3835">
            <v>810000</v>
          </cell>
        </row>
        <row r="3836">
          <cell r="C3836" t="str">
            <v>Toronto Hydro-Electric System Limited Billing and Collecting 2020</v>
          </cell>
          <cell r="D3836" t="str">
            <v>Toronto Hydro-Electric System Limited</v>
          </cell>
          <cell r="E3836" t="str">
            <v>Billing and Collecting</v>
          </cell>
          <cell r="F3836">
            <v>33658923.780000001</v>
          </cell>
        </row>
        <row r="3837">
          <cell r="C3837" t="str">
            <v>Toronto Hydro-Electric System Limited Community Relations 2020</v>
          </cell>
          <cell r="D3837" t="str">
            <v>Toronto Hydro-Electric System Limited</v>
          </cell>
          <cell r="E3837" t="str">
            <v>Community Relations</v>
          </cell>
          <cell r="F3837">
            <v>2446484.2599999998</v>
          </cell>
        </row>
        <row r="3838">
          <cell r="C3838" t="str">
            <v>Toronto Hydro-Electric System Limited Distribution Expenses - Operation 2020</v>
          </cell>
          <cell r="D3838" t="str">
            <v>Toronto Hydro-Electric System Limited</v>
          </cell>
          <cell r="E3838" t="str">
            <v>Distribution Expenses - Operation</v>
          </cell>
          <cell r="F3838">
            <v>48274874.920000002</v>
          </cell>
        </row>
        <row r="3839">
          <cell r="C3839" t="str">
            <v>Toronto Hydro-Electric System Limited Distribution Expenses – Maintenance 2020</v>
          </cell>
          <cell r="D3839" t="str">
            <v>Toronto Hydro-Electric System Limited</v>
          </cell>
          <cell r="E3839" t="str">
            <v>Distribution Expenses – Maintenance</v>
          </cell>
          <cell r="F3839">
            <v>63749097</v>
          </cell>
        </row>
        <row r="3840">
          <cell r="C3840" t="str">
            <v>Toronto Hydro-Electric System Limited Other Expenses 2020</v>
          </cell>
          <cell r="D3840" t="str">
            <v>Toronto Hydro-Electric System Limited</v>
          </cell>
          <cell r="E3840" t="str">
            <v>Other Expenses</v>
          </cell>
          <cell r="F3840">
            <v>0</v>
          </cell>
        </row>
        <row r="3841">
          <cell r="C3841" t="str">
            <v>Wasaga Distribution Inc. Administrative and General Expenses 2020</v>
          </cell>
          <cell r="D3841" t="str">
            <v>Wasaga Distribution Inc.</v>
          </cell>
          <cell r="E3841" t="str">
            <v>Administrative and General Expenses</v>
          </cell>
          <cell r="F3841">
            <v>1422720.59</v>
          </cell>
        </row>
        <row r="3842">
          <cell r="C3842" t="str">
            <v>Wasaga Distribution Inc. Administrative and General Expenses - Leap 2020</v>
          </cell>
          <cell r="D3842" t="str">
            <v>Wasaga Distribution Inc.</v>
          </cell>
          <cell r="E3842" t="str">
            <v>Administrative and General Expenses - Leap</v>
          </cell>
          <cell r="F3842">
            <v>2815.73</v>
          </cell>
        </row>
        <row r="3843">
          <cell r="C3843" t="str">
            <v>Wasaga Distribution Inc. Billing and Collecting 2020</v>
          </cell>
          <cell r="D3843" t="str">
            <v>Wasaga Distribution Inc.</v>
          </cell>
          <cell r="E3843" t="str">
            <v>Billing and Collecting</v>
          </cell>
          <cell r="F3843">
            <v>1138326.25</v>
          </cell>
        </row>
        <row r="3844">
          <cell r="C3844" t="str">
            <v>Wasaga Distribution Inc. Community Relations 2020</v>
          </cell>
          <cell r="D3844" t="str">
            <v>Wasaga Distribution Inc.</v>
          </cell>
          <cell r="E3844" t="str">
            <v>Community Relations</v>
          </cell>
          <cell r="F3844">
            <v>11306.71</v>
          </cell>
        </row>
        <row r="3845">
          <cell r="C3845" t="str">
            <v>Wasaga Distribution Inc. Distribution Expenses - Operation 2020</v>
          </cell>
          <cell r="D3845" t="str">
            <v>Wasaga Distribution Inc.</v>
          </cell>
          <cell r="E3845" t="str">
            <v>Distribution Expenses - Operation</v>
          </cell>
          <cell r="F3845">
            <v>38450.230000000003</v>
          </cell>
        </row>
        <row r="3846">
          <cell r="C3846" t="str">
            <v>Wasaga Distribution Inc. Distribution Expenses – Maintenance 2020</v>
          </cell>
          <cell r="D3846" t="str">
            <v>Wasaga Distribution Inc.</v>
          </cell>
          <cell r="E3846" t="str">
            <v>Distribution Expenses – Maintenance</v>
          </cell>
          <cell r="F3846">
            <v>855276.24</v>
          </cell>
        </row>
        <row r="3847">
          <cell r="C3847" t="str">
            <v>Wasaga Distribution Inc. Other Expenses 2020</v>
          </cell>
          <cell r="D3847" t="str">
            <v>Wasaga Distribution Inc.</v>
          </cell>
          <cell r="E3847" t="str">
            <v>Other Expenses</v>
          </cell>
          <cell r="F3847">
            <v>0</v>
          </cell>
        </row>
        <row r="3848">
          <cell r="C3848" t="str">
            <v>Waterloo North Hydro Inc. Administrative and General Expenses 2020</v>
          </cell>
          <cell r="D3848" t="str">
            <v>Waterloo North Hydro Inc.</v>
          </cell>
          <cell r="E3848" t="str">
            <v>Administrative and General Expenses</v>
          </cell>
          <cell r="F3848">
            <v>3482548</v>
          </cell>
        </row>
        <row r="3849">
          <cell r="C3849" t="str">
            <v>Waterloo North Hydro Inc. Administrative and General Expenses - Leap 2020</v>
          </cell>
          <cell r="D3849" t="str">
            <v>Waterloo North Hydro Inc.</v>
          </cell>
          <cell r="E3849" t="str">
            <v>Administrative and General Expenses - Leap</v>
          </cell>
          <cell r="F3849">
            <v>42000</v>
          </cell>
        </row>
        <row r="3850">
          <cell r="C3850" t="str">
            <v>Waterloo North Hydro Inc. Billing and Collecting 2020</v>
          </cell>
          <cell r="D3850" t="str">
            <v>Waterloo North Hydro Inc.</v>
          </cell>
          <cell r="E3850" t="str">
            <v>Billing and Collecting</v>
          </cell>
          <cell r="F3850">
            <v>2966160</v>
          </cell>
        </row>
        <row r="3851">
          <cell r="C3851" t="str">
            <v>Waterloo North Hydro Inc. Community Relations 2020</v>
          </cell>
          <cell r="D3851" t="str">
            <v>Waterloo North Hydro Inc.</v>
          </cell>
          <cell r="E3851" t="str">
            <v>Community Relations</v>
          </cell>
          <cell r="F3851">
            <v>244189</v>
          </cell>
        </row>
        <row r="3852">
          <cell r="C3852" t="str">
            <v>Waterloo North Hydro Inc. Distribution Expenses - Operation 2020</v>
          </cell>
          <cell r="D3852" t="str">
            <v>Waterloo North Hydro Inc.</v>
          </cell>
          <cell r="E3852" t="str">
            <v>Distribution Expenses - Operation</v>
          </cell>
          <cell r="F3852">
            <v>6269001</v>
          </cell>
        </row>
        <row r="3853">
          <cell r="C3853" t="str">
            <v>Waterloo North Hydro Inc. Distribution Expenses – Maintenance 2020</v>
          </cell>
          <cell r="D3853" t="str">
            <v>Waterloo North Hydro Inc.</v>
          </cell>
          <cell r="E3853" t="str">
            <v>Distribution Expenses – Maintenance</v>
          </cell>
          <cell r="F3853">
            <v>1497703</v>
          </cell>
        </row>
        <row r="3854">
          <cell r="C3854" t="str">
            <v>Waterloo North Hydro Inc. Other Expenses 2020</v>
          </cell>
          <cell r="D3854" t="str">
            <v>Waterloo North Hydro Inc.</v>
          </cell>
          <cell r="E3854" t="str">
            <v>Other Expenses</v>
          </cell>
          <cell r="F3854">
            <v>0</v>
          </cell>
        </row>
        <row r="3855">
          <cell r="C3855" t="str">
            <v>Welland Hydro-Electric System Corp. Administrative and General Expenses 2020</v>
          </cell>
          <cell r="D3855" t="str">
            <v>Welland Hydro-Electric System Corp.</v>
          </cell>
          <cell r="E3855" t="str">
            <v>Administrative and General Expenses</v>
          </cell>
          <cell r="F3855">
            <v>1846894.64</v>
          </cell>
        </row>
        <row r="3856">
          <cell r="C3856" t="str">
            <v>Welland Hydro-Electric System Corp. Administrative and General Expenses - Leap 2020</v>
          </cell>
          <cell r="D3856" t="str">
            <v>Welland Hydro-Electric System Corp.</v>
          </cell>
          <cell r="E3856" t="str">
            <v>Administrative and General Expenses - Leap</v>
          </cell>
          <cell r="F3856">
            <v>13500</v>
          </cell>
        </row>
        <row r="3857">
          <cell r="C3857" t="str">
            <v>Welland Hydro-Electric System Corp. Billing and Collecting 2020</v>
          </cell>
          <cell r="D3857" t="str">
            <v>Welland Hydro-Electric System Corp.</v>
          </cell>
          <cell r="E3857" t="str">
            <v>Billing and Collecting</v>
          </cell>
          <cell r="F3857">
            <v>1320953.42</v>
          </cell>
        </row>
        <row r="3858">
          <cell r="C3858" t="str">
            <v>Welland Hydro-Electric System Corp. Community Relations 2020</v>
          </cell>
          <cell r="D3858" t="str">
            <v>Welland Hydro-Electric System Corp.</v>
          </cell>
          <cell r="E3858" t="str">
            <v>Community Relations</v>
          </cell>
          <cell r="F3858">
            <v>153684.43</v>
          </cell>
        </row>
        <row r="3859">
          <cell r="C3859" t="str">
            <v>Welland Hydro-Electric System Corp. Distribution Expenses - Operation 2020</v>
          </cell>
          <cell r="D3859" t="str">
            <v>Welland Hydro-Electric System Corp.</v>
          </cell>
          <cell r="E3859" t="str">
            <v>Distribution Expenses - Operation</v>
          </cell>
          <cell r="F3859">
            <v>1330026.24</v>
          </cell>
        </row>
        <row r="3860">
          <cell r="C3860" t="str">
            <v>Welland Hydro-Electric System Corp. Distribution Expenses – Maintenance 2020</v>
          </cell>
          <cell r="D3860" t="str">
            <v>Welland Hydro-Electric System Corp.</v>
          </cell>
          <cell r="E3860" t="str">
            <v>Distribution Expenses – Maintenance</v>
          </cell>
          <cell r="F3860">
            <v>2270810.48</v>
          </cell>
        </row>
        <row r="3861">
          <cell r="C3861" t="str">
            <v>Welland Hydro-Electric System Corp. Other Expenses 2020</v>
          </cell>
          <cell r="D3861" t="str">
            <v>Welland Hydro-Electric System Corp.</v>
          </cell>
          <cell r="E3861" t="str">
            <v>Other Expenses</v>
          </cell>
          <cell r="F3861">
            <v>0</v>
          </cell>
        </row>
        <row r="3862">
          <cell r="C3862" t="str">
            <v>Wellington North Power Inc. Administrative and General Expenses 2020</v>
          </cell>
          <cell r="D3862" t="str">
            <v>Wellington North Power Inc.</v>
          </cell>
          <cell r="E3862" t="str">
            <v>Administrative and General Expenses</v>
          </cell>
          <cell r="F3862">
            <v>784856.05</v>
          </cell>
        </row>
        <row r="3863">
          <cell r="C3863" t="str">
            <v>Wellington North Power Inc. Administrative and General Expenses - Leap 2020</v>
          </cell>
          <cell r="D3863" t="str">
            <v>Wellington North Power Inc.</v>
          </cell>
          <cell r="E3863" t="str">
            <v>Administrative and General Expenses - Leap</v>
          </cell>
          <cell r="F3863">
            <v>3270.21</v>
          </cell>
        </row>
        <row r="3864">
          <cell r="C3864" t="str">
            <v>Wellington North Power Inc. Billing and Collecting 2020</v>
          </cell>
          <cell r="D3864" t="str">
            <v>Wellington North Power Inc.</v>
          </cell>
          <cell r="E3864" t="str">
            <v>Billing and Collecting</v>
          </cell>
          <cell r="F3864">
            <v>402260.42</v>
          </cell>
        </row>
        <row r="3865">
          <cell r="C3865" t="str">
            <v>Wellington North Power Inc. Community Relations 2020</v>
          </cell>
          <cell r="D3865" t="str">
            <v>Wellington North Power Inc.</v>
          </cell>
          <cell r="E3865" t="str">
            <v>Community Relations</v>
          </cell>
          <cell r="F3865">
            <v>7369.64</v>
          </cell>
        </row>
        <row r="3866">
          <cell r="C3866" t="str">
            <v>Wellington North Power Inc. Distribution Expenses - Operation 2020</v>
          </cell>
          <cell r="D3866" t="str">
            <v>Wellington North Power Inc.</v>
          </cell>
          <cell r="E3866" t="str">
            <v>Distribution Expenses - Operation</v>
          </cell>
          <cell r="F3866">
            <v>407116.83</v>
          </cell>
        </row>
        <row r="3867">
          <cell r="C3867" t="str">
            <v>Wellington North Power Inc. Distribution Expenses – Maintenance 2020</v>
          </cell>
          <cell r="D3867" t="str">
            <v>Wellington North Power Inc.</v>
          </cell>
          <cell r="E3867" t="str">
            <v>Distribution Expenses – Maintenance</v>
          </cell>
          <cell r="F3867">
            <v>214208.63</v>
          </cell>
        </row>
        <row r="3868">
          <cell r="C3868" t="str">
            <v>Wellington North Power Inc. Other Expenses 2020</v>
          </cell>
          <cell r="D3868" t="str">
            <v>Wellington North Power Inc.</v>
          </cell>
          <cell r="E3868" t="str">
            <v>Other Expenses</v>
          </cell>
          <cell r="F3868">
            <v>0</v>
          </cell>
        </row>
        <row r="3869">
          <cell r="C3869" t="str">
            <v>Westario Power Inc. Administrative and General Expenses 2020</v>
          </cell>
          <cell r="D3869" t="str">
            <v>Westario Power Inc.</v>
          </cell>
          <cell r="E3869" t="str">
            <v>Administrative and General Expenses</v>
          </cell>
          <cell r="F3869">
            <v>2803580.83</v>
          </cell>
        </row>
        <row r="3870">
          <cell r="C3870" t="str">
            <v>Westario Power Inc. Administrative and General Expenses - Leap 2020</v>
          </cell>
          <cell r="D3870" t="str">
            <v>Westario Power Inc.</v>
          </cell>
          <cell r="E3870" t="str">
            <v>Administrative and General Expenses - Leap</v>
          </cell>
          <cell r="F3870">
            <v>13357.41</v>
          </cell>
        </row>
        <row r="3871">
          <cell r="C3871" t="str">
            <v>Westario Power Inc. Billing and Collecting 2020</v>
          </cell>
          <cell r="D3871" t="str">
            <v>Westario Power Inc.</v>
          </cell>
          <cell r="E3871" t="str">
            <v>Billing and Collecting</v>
          </cell>
          <cell r="F3871">
            <v>903280.2</v>
          </cell>
        </row>
        <row r="3872">
          <cell r="C3872" t="str">
            <v>Westario Power Inc. Community Relations 2020</v>
          </cell>
          <cell r="D3872" t="str">
            <v>Westario Power Inc.</v>
          </cell>
          <cell r="E3872" t="str">
            <v>Community Relations</v>
          </cell>
          <cell r="F3872">
            <v>53565.78</v>
          </cell>
        </row>
        <row r="3873">
          <cell r="C3873" t="str">
            <v>Westario Power Inc. Distribution Expenses - Operation 2020</v>
          </cell>
          <cell r="D3873" t="str">
            <v>Westario Power Inc.</v>
          </cell>
          <cell r="E3873" t="str">
            <v>Distribution Expenses - Operation</v>
          </cell>
          <cell r="F3873">
            <v>655009.11</v>
          </cell>
        </row>
        <row r="3874">
          <cell r="C3874" t="str">
            <v>Westario Power Inc. Distribution Expenses – Maintenance 2020</v>
          </cell>
          <cell r="D3874" t="str">
            <v>Westario Power Inc.</v>
          </cell>
          <cell r="E3874" t="str">
            <v>Distribution Expenses – Maintenance</v>
          </cell>
          <cell r="F3874">
            <v>1480064.93</v>
          </cell>
        </row>
        <row r="3875">
          <cell r="C3875" t="str">
            <v>Westario Power Inc. Other Expenses 2020</v>
          </cell>
          <cell r="D3875" t="str">
            <v>Westario Power Inc.</v>
          </cell>
          <cell r="E3875" t="str">
            <v>Other Expenses</v>
          </cell>
          <cell r="F3875">
            <v>0</v>
          </cell>
        </row>
        <row r="3876">
          <cell r="C3876" t="str">
            <v>Alectra Utilities Corporation Administrative and General Expenses 2021</v>
          </cell>
          <cell r="D3876" t="str">
            <v>Alectra Utilities Corporation</v>
          </cell>
          <cell r="E3876" t="str">
            <v>Administrative and General Expenses</v>
          </cell>
          <cell r="F3876">
            <v>94769185.969999999</v>
          </cell>
        </row>
        <row r="3877">
          <cell r="C3877" t="str">
            <v>Alectra Utilities Corporation Administrative and General Expenses - Leap 2021</v>
          </cell>
          <cell r="D3877" t="str">
            <v>Alectra Utilities Corporation</v>
          </cell>
          <cell r="E3877" t="str">
            <v>Administrative and General Expenses - Leap</v>
          </cell>
          <cell r="F3877">
            <v>679168.5</v>
          </cell>
        </row>
        <row r="3878">
          <cell r="C3878" t="str">
            <v>Alectra Utilities Corporation Billing and Collecting 2021</v>
          </cell>
          <cell r="D3878" t="str">
            <v>Alectra Utilities Corporation</v>
          </cell>
          <cell r="E3878" t="str">
            <v>Billing and Collecting</v>
          </cell>
          <cell r="F3878">
            <v>63720835.740000002</v>
          </cell>
        </row>
        <row r="3879">
          <cell r="C3879" t="str">
            <v>Alectra Utilities Corporation Community Relations 2021</v>
          </cell>
          <cell r="D3879" t="str">
            <v>Alectra Utilities Corporation</v>
          </cell>
          <cell r="E3879" t="str">
            <v>Community Relations</v>
          </cell>
          <cell r="F3879">
            <v>4445930.7699999996</v>
          </cell>
        </row>
        <row r="3880">
          <cell r="C3880" t="str">
            <v>Alectra Utilities Corporation Distribution Expenses - Operation 2021</v>
          </cell>
          <cell r="D3880" t="str">
            <v>Alectra Utilities Corporation</v>
          </cell>
          <cell r="E3880" t="str">
            <v>Distribution Expenses - Operation</v>
          </cell>
          <cell r="F3880">
            <v>84136002.689999998</v>
          </cell>
        </row>
        <row r="3881">
          <cell r="C3881" t="str">
            <v>Alectra Utilities Corporation Distribution Expenses – Maintenance 2021</v>
          </cell>
          <cell r="D3881" t="str">
            <v>Alectra Utilities Corporation</v>
          </cell>
          <cell r="E3881" t="str">
            <v>Distribution Expenses – Maintenance</v>
          </cell>
          <cell r="F3881">
            <v>26763321.449999999</v>
          </cell>
        </row>
        <row r="3882">
          <cell r="C3882" t="str">
            <v>Alectra Utilities Corporation Other Expenses 2021</v>
          </cell>
          <cell r="D3882" t="str">
            <v>Alectra Utilities Corporation</v>
          </cell>
          <cell r="E3882" t="str">
            <v>Other Expenses</v>
          </cell>
          <cell r="F3882">
            <v>0</v>
          </cell>
        </row>
        <row r="3883">
          <cell r="C3883" t="str">
            <v>Algoma Power Inc. Administrative and General Expenses 2021</v>
          </cell>
          <cell r="D3883" t="str">
            <v>Algoma Power Inc.</v>
          </cell>
          <cell r="E3883" t="str">
            <v>Administrative and General Expenses</v>
          </cell>
          <cell r="F3883">
            <v>5262108.49</v>
          </cell>
        </row>
        <row r="3884">
          <cell r="C3884" t="str">
            <v>Algoma Power Inc. Administrative and General Expenses - Leap 2021</v>
          </cell>
          <cell r="D3884" t="str">
            <v>Algoma Power Inc.</v>
          </cell>
          <cell r="E3884" t="str">
            <v>Administrative and General Expenses - Leap</v>
          </cell>
          <cell r="F3884">
            <v>30612</v>
          </cell>
        </row>
        <row r="3885">
          <cell r="C3885" t="str">
            <v>Algoma Power Inc. Billing and Collecting 2021</v>
          </cell>
          <cell r="D3885" t="str">
            <v>Algoma Power Inc.</v>
          </cell>
          <cell r="E3885" t="str">
            <v>Billing and Collecting</v>
          </cell>
          <cell r="F3885">
            <v>951794.44</v>
          </cell>
        </row>
        <row r="3886">
          <cell r="C3886" t="str">
            <v>Algoma Power Inc. Community Relations 2021</v>
          </cell>
          <cell r="D3886" t="str">
            <v>Algoma Power Inc.</v>
          </cell>
          <cell r="E3886" t="str">
            <v>Community Relations</v>
          </cell>
          <cell r="F3886">
            <v>34401.919999999998</v>
          </cell>
        </row>
        <row r="3887">
          <cell r="C3887" t="str">
            <v>Algoma Power Inc. Distribution Expenses - Operation 2021</v>
          </cell>
          <cell r="D3887" t="str">
            <v>Algoma Power Inc.</v>
          </cell>
          <cell r="E3887" t="str">
            <v>Distribution Expenses - Operation</v>
          </cell>
          <cell r="F3887">
            <v>1481440.12</v>
          </cell>
        </row>
        <row r="3888">
          <cell r="C3888" t="str">
            <v>Algoma Power Inc. Distribution Expenses – Maintenance 2021</v>
          </cell>
          <cell r="D3888" t="str">
            <v>Algoma Power Inc.</v>
          </cell>
          <cell r="E3888" t="str">
            <v>Distribution Expenses – Maintenance</v>
          </cell>
          <cell r="F3888">
            <v>5596378.0899999999</v>
          </cell>
        </row>
        <row r="3889">
          <cell r="C3889" t="str">
            <v>Algoma Power Inc. Other Expenses 2021</v>
          </cell>
          <cell r="D3889" t="str">
            <v>Algoma Power Inc.</v>
          </cell>
          <cell r="E3889" t="str">
            <v>Other Expenses</v>
          </cell>
          <cell r="F3889">
            <v>0</v>
          </cell>
        </row>
        <row r="3890">
          <cell r="C3890" t="str">
            <v>Atikokan Hydro Inc. Administrative and General Expenses 2021</v>
          </cell>
          <cell r="D3890" t="str">
            <v>Atikokan Hydro Inc.</v>
          </cell>
          <cell r="E3890" t="str">
            <v>Administrative and General Expenses</v>
          </cell>
          <cell r="F3890">
            <v>419084.05</v>
          </cell>
        </row>
        <row r="3891">
          <cell r="C3891" t="str">
            <v>Atikokan Hydro Inc. Administrative and General Expenses - Leap 2021</v>
          </cell>
          <cell r="D3891" t="str">
            <v>Atikokan Hydro Inc.</v>
          </cell>
          <cell r="E3891" t="str">
            <v>Administrative and General Expenses - Leap</v>
          </cell>
          <cell r="F3891">
            <v>0</v>
          </cell>
        </row>
        <row r="3892">
          <cell r="C3892" t="str">
            <v>Atikokan Hydro Inc. Billing and Collecting 2021</v>
          </cell>
          <cell r="D3892" t="str">
            <v>Atikokan Hydro Inc.</v>
          </cell>
          <cell r="E3892" t="str">
            <v>Billing and Collecting</v>
          </cell>
          <cell r="F3892">
            <v>177886.36</v>
          </cell>
        </row>
        <row r="3893">
          <cell r="C3893" t="str">
            <v>Atikokan Hydro Inc. Community Relations 2021</v>
          </cell>
          <cell r="D3893" t="str">
            <v>Atikokan Hydro Inc.</v>
          </cell>
          <cell r="E3893" t="str">
            <v>Community Relations</v>
          </cell>
          <cell r="F3893">
            <v>0</v>
          </cell>
        </row>
        <row r="3894">
          <cell r="C3894" t="str">
            <v>Atikokan Hydro Inc. Distribution Expenses - Operation 2021</v>
          </cell>
          <cell r="D3894" t="str">
            <v>Atikokan Hydro Inc.</v>
          </cell>
          <cell r="E3894" t="str">
            <v>Distribution Expenses - Operation</v>
          </cell>
          <cell r="F3894">
            <v>438047.77</v>
          </cell>
        </row>
        <row r="3895">
          <cell r="C3895" t="str">
            <v>Atikokan Hydro Inc. Distribution Expenses – Maintenance 2021</v>
          </cell>
          <cell r="D3895" t="str">
            <v>Atikokan Hydro Inc.</v>
          </cell>
          <cell r="E3895" t="str">
            <v>Distribution Expenses – Maintenance</v>
          </cell>
          <cell r="F3895">
            <v>78732.84</v>
          </cell>
        </row>
        <row r="3896">
          <cell r="C3896" t="str">
            <v>Atikokan Hydro Inc. Other Expenses 2021</v>
          </cell>
          <cell r="D3896" t="str">
            <v>Atikokan Hydro Inc.</v>
          </cell>
          <cell r="E3896" t="str">
            <v>Other Expenses</v>
          </cell>
          <cell r="F3896">
            <v>0</v>
          </cell>
        </row>
        <row r="3897">
          <cell r="C3897" t="str">
            <v>Bluewater Power Distribution Corporation Administrative and General Expenses 2021</v>
          </cell>
          <cell r="D3897" t="str">
            <v>Bluewater Power Distribution Corporation</v>
          </cell>
          <cell r="E3897" t="str">
            <v>Administrative and General Expenses</v>
          </cell>
          <cell r="F3897">
            <v>6617077</v>
          </cell>
        </row>
        <row r="3898">
          <cell r="C3898" t="str">
            <v>Bluewater Power Distribution Corporation Administrative and General Expenses - Leap 2021</v>
          </cell>
          <cell r="D3898" t="str">
            <v>Bluewater Power Distribution Corporation</v>
          </cell>
          <cell r="E3898" t="str">
            <v>Administrative and General Expenses - Leap</v>
          </cell>
          <cell r="F3898">
            <v>24848</v>
          </cell>
        </row>
        <row r="3899">
          <cell r="C3899" t="str">
            <v>Bluewater Power Distribution Corporation Billing and Collecting 2021</v>
          </cell>
          <cell r="D3899" t="str">
            <v>Bluewater Power Distribution Corporation</v>
          </cell>
          <cell r="E3899" t="str">
            <v>Billing and Collecting</v>
          </cell>
          <cell r="F3899">
            <v>1788954</v>
          </cell>
        </row>
        <row r="3900">
          <cell r="C3900" t="str">
            <v>Bluewater Power Distribution Corporation Community Relations 2021</v>
          </cell>
          <cell r="D3900" t="str">
            <v>Bluewater Power Distribution Corporation</v>
          </cell>
          <cell r="E3900" t="str">
            <v>Community Relations</v>
          </cell>
          <cell r="F3900">
            <v>360258</v>
          </cell>
        </row>
        <row r="3901">
          <cell r="C3901" t="str">
            <v>Bluewater Power Distribution Corporation Distribution Expenses - Operation 2021</v>
          </cell>
          <cell r="D3901" t="str">
            <v>Bluewater Power Distribution Corporation</v>
          </cell>
          <cell r="E3901" t="str">
            <v>Distribution Expenses - Operation</v>
          </cell>
          <cell r="F3901">
            <v>3736730</v>
          </cell>
        </row>
        <row r="3902">
          <cell r="C3902" t="str">
            <v>Bluewater Power Distribution Corporation Distribution Expenses – Maintenance 2021</v>
          </cell>
          <cell r="D3902" t="str">
            <v>Bluewater Power Distribution Corporation</v>
          </cell>
          <cell r="E3902" t="str">
            <v>Distribution Expenses – Maintenance</v>
          </cell>
          <cell r="F3902">
            <v>400272</v>
          </cell>
        </row>
        <row r="3903">
          <cell r="C3903" t="str">
            <v>Bluewater Power Distribution Corporation Other Expenses 2021</v>
          </cell>
          <cell r="D3903" t="str">
            <v>Bluewater Power Distribution Corporation</v>
          </cell>
          <cell r="E3903" t="str">
            <v>Other Expenses</v>
          </cell>
          <cell r="F3903">
            <v>0</v>
          </cell>
        </row>
        <row r="3904">
          <cell r="C3904" t="str">
            <v>Brantford Power Inc. Administrative and General Expenses 2021</v>
          </cell>
          <cell r="D3904" t="str">
            <v>Brantford Power Inc.</v>
          </cell>
          <cell r="E3904" t="str">
            <v>Administrative and General Expenses</v>
          </cell>
          <cell r="F3904">
            <v>4574745.53</v>
          </cell>
        </row>
        <row r="3905">
          <cell r="C3905" t="str">
            <v>Brantford Power Inc. Administrative and General Expenses - Leap 2021</v>
          </cell>
          <cell r="D3905" t="str">
            <v>Brantford Power Inc.</v>
          </cell>
          <cell r="E3905" t="str">
            <v>Administrative and General Expenses - Leap</v>
          </cell>
          <cell r="F3905">
            <v>37500</v>
          </cell>
        </row>
        <row r="3906">
          <cell r="C3906" t="str">
            <v>Brantford Power Inc. Billing and Collecting 2021</v>
          </cell>
          <cell r="D3906" t="str">
            <v>Brantford Power Inc.</v>
          </cell>
          <cell r="E3906" t="str">
            <v>Billing and Collecting</v>
          </cell>
          <cell r="F3906">
            <v>3813856.34</v>
          </cell>
        </row>
        <row r="3907">
          <cell r="C3907" t="str">
            <v>Brantford Power Inc. Community Relations 2021</v>
          </cell>
          <cell r="D3907" t="str">
            <v>Brantford Power Inc.</v>
          </cell>
          <cell r="E3907" t="str">
            <v>Community Relations</v>
          </cell>
          <cell r="F3907">
            <v>156453.76000000001</v>
          </cell>
        </row>
        <row r="3908">
          <cell r="C3908" t="str">
            <v>Brantford Power Inc. Distribution Expenses - Operation 2021</v>
          </cell>
          <cell r="D3908" t="str">
            <v>Brantford Power Inc.</v>
          </cell>
          <cell r="E3908" t="str">
            <v>Distribution Expenses - Operation</v>
          </cell>
          <cell r="F3908">
            <v>1960885.29</v>
          </cell>
        </row>
        <row r="3909">
          <cell r="C3909" t="str">
            <v>Brantford Power Inc. Distribution Expenses – Maintenance 2021</v>
          </cell>
          <cell r="D3909" t="str">
            <v>Brantford Power Inc.</v>
          </cell>
          <cell r="E3909" t="str">
            <v>Distribution Expenses – Maintenance</v>
          </cell>
          <cell r="F3909">
            <v>1572473.69</v>
          </cell>
        </row>
        <row r="3910">
          <cell r="C3910" t="str">
            <v>Brantford Power Inc. Other Expenses 2021</v>
          </cell>
          <cell r="D3910" t="str">
            <v>Brantford Power Inc.</v>
          </cell>
          <cell r="E3910" t="str">
            <v>Other Expenses</v>
          </cell>
          <cell r="F3910">
            <v>0</v>
          </cell>
        </row>
        <row r="3911">
          <cell r="C3911" t="str">
            <v>Burlington Hydro Inc. Administrative and General Expenses 2021</v>
          </cell>
          <cell r="D3911" t="str">
            <v>Burlington Hydro Inc.</v>
          </cell>
          <cell r="E3911" t="str">
            <v>Administrative and General Expenses</v>
          </cell>
          <cell r="F3911">
            <v>7146472.46</v>
          </cell>
        </row>
        <row r="3912">
          <cell r="C3912" t="str">
            <v>Burlington Hydro Inc. Administrative and General Expenses - Leap 2021</v>
          </cell>
          <cell r="D3912" t="str">
            <v>Burlington Hydro Inc.</v>
          </cell>
          <cell r="E3912" t="str">
            <v>Administrative and General Expenses - Leap</v>
          </cell>
          <cell r="F3912">
            <v>34603</v>
          </cell>
        </row>
        <row r="3913">
          <cell r="C3913" t="str">
            <v>Burlington Hydro Inc. Billing and Collecting 2021</v>
          </cell>
          <cell r="D3913" t="str">
            <v>Burlington Hydro Inc.</v>
          </cell>
          <cell r="E3913" t="str">
            <v>Billing and Collecting</v>
          </cell>
          <cell r="F3913">
            <v>2492796.2799999998</v>
          </cell>
        </row>
        <row r="3914">
          <cell r="C3914" t="str">
            <v>Burlington Hydro Inc. Community Relations 2021</v>
          </cell>
          <cell r="D3914" t="str">
            <v>Burlington Hydro Inc.</v>
          </cell>
          <cell r="E3914" t="str">
            <v>Community Relations</v>
          </cell>
          <cell r="F3914">
            <v>29372.5</v>
          </cell>
        </row>
        <row r="3915">
          <cell r="C3915" t="str">
            <v>Burlington Hydro Inc. Distribution Expenses - Operation 2021</v>
          </cell>
          <cell r="D3915" t="str">
            <v>Burlington Hydro Inc.</v>
          </cell>
          <cell r="E3915" t="str">
            <v>Distribution Expenses - Operation</v>
          </cell>
          <cell r="F3915">
            <v>4863245.58</v>
          </cell>
        </row>
        <row r="3916">
          <cell r="C3916" t="str">
            <v>Burlington Hydro Inc. Distribution Expenses – Maintenance 2021</v>
          </cell>
          <cell r="D3916" t="str">
            <v>Burlington Hydro Inc.</v>
          </cell>
          <cell r="E3916" t="str">
            <v>Distribution Expenses – Maintenance</v>
          </cell>
          <cell r="F3916">
            <v>5440640.0300000003</v>
          </cell>
        </row>
        <row r="3917">
          <cell r="C3917" t="str">
            <v>Burlington Hydro Inc. Other Expenses 2021</v>
          </cell>
          <cell r="D3917" t="str">
            <v>Burlington Hydro Inc.</v>
          </cell>
          <cell r="E3917" t="str">
            <v>Other Expenses</v>
          </cell>
          <cell r="F3917">
            <v>0</v>
          </cell>
        </row>
        <row r="3918">
          <cell r="C3918" t="str">
            <v>Canadian Niagara Power Inc. Administrative and General Expenses 2021</v>
          </cell>
          <cell r="D3918" t="str">
            <v>Canadian Niagara Power Inc.</v>
          </cell>
          <cell r="E3918" t="str">
            <v>Administrative and General Expenses</v>
          </cell>
          <cell r="F3918">
            <v>3732744.43</v>
          </cell>
        </row>
        <row r="3919">
          <cell r="C3919" t="str">
            <v>Canadian Niagara Power Inc. Administrative and General Expenses - Leap 2021</v>
          </cell>
          <cell r="D3919" t="str">
            <v>Canadian Niagara Power Inc.</v>
          </cell>
          <cell r="E3919" t="str">
            <v>Administrative and General Expenses - Leap</v>
          </cell>
          <cell r="F3919">
            <v>25667</v>
          </cell>
        </row>
        <row r="3920">
          <cell r="C3920" t="str">
            <v>Canadian Niagara Power Inc. Billing and Collecting 2021</v>
          </cell>
          <cell r="D3920" t="str">
            <v>Canadian Niagara Power Inc.</v>
          </cell>
          <cell r="E3920" t="str">
            <v>Billing and Collecting</v>
          </cell>
          <cell r="F3920">
            <v>1498831.57</v>
          </cell>
        </row>
        <row r="3921">
          <cell r="C3921" t="str">
            <v>Canadian Niagara Power Inc. Community Relations 2021</v>
          </cell>
          <cell r="D3921" t="str">
            <v>Canadian Niagara Power Inc.</v>
          </cell>
          <cell r="E3921" t="str">
            <v>Community Relations</v>
          </cell>
          <cell r="F3921">
            <v>39402.410000000003</v>
          </cell>
        </row>
        <row r="3922">
          <cell r="C3922" t="str">
            <v>Canadian Niagara Power Inc. Distribution Expenses - Operation 2021</v>
          </cell>
          <cell r="D3922" t="str">
            <v>Canadian Niagara Power Inc.</v>
          </cell>
          <cell r="E3922" t="str">
            <v>Distribution Expenses - Operation</v>
          </cell>
          <cell r="F3922">
            <v>2075903.34</v>
          </cell>
        </row>
        <row r="3923">
          <cell r="C3923" t="str">
            <v>Canadian Niagara Power Inc. Distribution Expenses – Maintenance 2021</v>
          </cell>
          <cell r="D3923" t="str">
            <v>Canadian Niagara Power Inc.</v>
          </cell>
          <cell r="E3923" t="str">
            <v>Distribution Expenses – Maintenance</v>
          </cell>
          <cell r="F3923">
            <v>2139755.83</v>
          </cell>
        </row>
        <row r="3924">
          <cell r="C3924" t="str">
            <v>Canadian Niagara Power Inc. Other Expenses 2021</v>
          </cell>
          <cell r="D3924" t="str">
            <v>Canadian Niagara Power Inc.</v>
          </cell>
          <cell r="E3924" t="str">
            <v>Other Expenses</v>
          </cell>
          <cell r="F3924">
            <v>0</v>
          </cell>
        </row>
        <row r="3925">
          <cell r="C3925" t="str">
            <v>Centre Wellington Hydro Ltd. Administrative and General Expenses 2021</v>
          </cell>
          <cell r="D3925" t="str">
            <v>Centre Wellington Hydro Ltd.</v>
          </cell>
          <cell r="E3925" t="str">
            <v>Administrative and General Expenses</v>
          </cell>
          <cell r="F3925">
            <v>1054095.93</v>
          </cell>
        </row>
        <row r="3926">
          <cell r="C3926" t="str">
            <v>Centre Wellington Hydro Ltd. Administrative and General Expenses - Leap 2021</v>
          </cell>
          <cell r="D3926" t="str">
            <v>Centre Wellington Hydro Ltd.</v>
          </cell>
          <cell r="E3926" t="str">
            <v>Administrative and General Expenses - Leap</v>
          </cell>
          <cell r="F3926">
            <v>4750</v>
          </cell>
        </row>
        <row r="3927">
          <cell r="C3927" t="str">
            <v>Centre Wellington Hydro Ltd. Billing and Collecting 2021</v>
          </cell>
          <cell r="D3927" t="str">
            <v>Centre Wellington Hydro Ltd.</v>
          </cell>
          <cell r="E3927" t="str">
            <v>Billing and Collecting</v>
          </cell>
          <cell r="F3927">
            <v>562199.51</v>
          </cell>
        </row>
        <row r="3928">
          <cell r="C3928" t="str">
            <v>Centre Wellington Hydro Ltd. Community Relations 2021</v>
          </cell>
          <cell r="D3928" t="str">
            <v>Centre Wellington Hydro Ltd.</v>
          </cell>
          <cell r="E3928" t="str">
            <v>Community Relations</v>
          </cell>
          <cell r="F3928">
            <v>34185.64</v>
          </cell>
        </row>
        <row r="3929">
          <cell r="C3929" t="str">
            <v>Centre Wellington Hydro Ltd. Distribution Expenses - Operation 2021</v>
          </cell>
          <cell r="D3929" t="str">
            <v>Centre Wellington Hydro Ltd.</v>
          </cell>
          <cell r="E3929" t="str">
            <v>Distribution Expenses - Operation</v>
          </cell>
          <cell r="F3929">
            <v>392585.42</v>
          </cell>
        </row>
        <row r="3930">
          <cell r="C3930" t="str">
            <v>Centre Wellington Hydro Ltd. Distribution Expenses – Maintenance 2021</v>
          </cell>
          <cell r="D3930" t="str">
            <v>Centre Wellington Hydro Ltd.</v>
          </cell>
          <cell r="E3930" t="str">
            <v>Distribution Expenses – Maintenance</v>
          </cell>
          <cell r="F3930">
            <v>384407.14</v>
          </cell>
        </row>
        <row r="3931">
          <cell r="C3931" t="str">
            <v>Centre Wellington Hydro Ltd. Other Expenses 2021</v>
          </cell>
          <cell r="D3931" t="str">
            <v>Centre Wellington Hydro Ltd.</v>
          </cell>
          <cell r="E3931" t="str">
            <v>Other Expenses</v>
          </cell>
          <cell r="F3931">
            <v>0</v>
          </cell>
        </row>
        <row r="3932">
          <cell r="C3932" t="str">
            <v>Chapleau Public Utilities Corporation Administrative and General Expenses 2021</v>
          </cell>
          <cell r="D3932" t="str">
            <v>Chapleau Public Utilities Corporation</v>
          </cell>
          <cell r="E3932" t="str">
            <v>Administrative and General Expenses</v>
          </cell>
          <cell r="F3932">
            <v>482928.33</v>
          </cell>
        </row>
        <row r="3933">
          <cell r="C3933" t="str">
            <v>Chapleau Public Utilities Corporation Administrative and General Expenses - Leap 2021</v>
          </cell>
          <cell r="D3933" t="str">
            <v>Chapleau Public Utilities Corporation</v>
          </cell>
          <cell r="E3933" t="str">
            <v>Administrative and General Expenses - Leap</v>
          </cell>
          <cell r="F3933">
            <v>4000</v>
          </cell>
        </row>
        <row r="3934">
          <cell r="C3934" t="str">
            <v>Chapleau Public Utilities Corporation Billing and Collecting 2021</v>
          </cell>
          <cell r="D3934" t="str">
            <v>Chapleau Public Utilities Corporation</v>
          </cell>
          <cell r="E3934" t="str">
            <v>Billing and Collecting</v>
          </cell>
          <cell r="F3934">
            <v>129698.06</v>
          </cell>
        </row>
        <row r="3935">
          <cell r="C3935" t="str">
            <v>Chapleau Public Utilities Corporation Community Relations 2021</v>
          </cell>
          <cell r="D3935" t="str">
            <v>Chapleau Public Utilities Corporation</v>
          </cell>
          <cell r="E3935" t="str">
            <v>Community Relations</v>
          </cell>
          <cell r="F3935">
            <v>0</v>
          </cell>
        </row>
        <row r="3936">
          <cell r="C3936" t="str">
            <v>Chapleau Public Utilities Corporation Distribution Expenses - Operation 2021</v>
          </cell>
          <cell r="D3936" t="str">
            <v>Chapleau Public Utilities Corporation</v>
          </cell>
          <cell r="E3936" t="str">
            <v>Distribution Expenses - Operation</v>
          </cell>
          <cell r="F3936">
            <v>212012.46</v>
          </cell>
        </row>
        <row r="3937">
          <cell r="C3937" t="str">
            <v>Chapleau Public Utilities Corporation Distribution Expenses – Maintenance 2021</v>
          </cell>
          <cell r="D3937" t="str">
            <v>Chapleau Public Utilities Corporation</v>
          </cell>
          <cell r="E3937" t="str">
            <v>Distribution Expenses – Maintenance</v>
          </cell>
          <cell r="F3937">
            <v>0</v>
          </cell>
        </row>
        <row r="3938">
          <cell r="C3938" t="str">
            <v>Chapleau Public Utilities Corporation Other Expenses 2021</v>
          </cell>
          <cell r="D3938" t="str">
            <v>Chapleau Public Utilities Corporation</v>
          </cell>
          <cell r="E3938" t="str">
            <v>Other Expenses</v>
          </cell>
          <cell r="F3938">
            <v>0</v>
          </cell>
        </row>
        <row r="3939">
          <cell r="C3939" t="str">
            <v>Cooperative Hydro Embrun Inc. Administrative and General Expenses 2021</v>
          </cell>
          <cell r="D3939" t="str">
            <v>Cooperative Hydro Embrun Inc.</v>
          </cell>
          <cell r="E3939" t="str">
            <v>Administrative and General Expenses</v>
          </cell>
          <cell r="F3939">
            <v>406335.4</v>
          </cell>
        </row>
        <row r="3940">
          <cell r="C3940" t="str">
            <v>Cooperative Hydro Embrun Inc. Administrative and General Expenses - Leap 2021</v>
          </cell>
          <cell r="D3940" t="str">
            <v>Cooperative Hydro Embrun Inc.</v>
          </cell>
          <cell r="E3940" t="str">
            <v>Administrative and General Expenses - Leap</v>
          </cell>
          <cell r="F3940">
            <v>2000</v>
          </cell>
        </row>
        <row r="3941">
          <cell r="C3941" t="str">
            <v>Cooperative Hydro Embrun Inc. Billing and Collecting 2021</v>
          </cell>
          <cell r="D3941" t="str">
            <v>Cooperative Hydro Embrun Inc.</v>
          </cell>
          <cell r="E3941" t="str">
            <v>Billing and Collecting</v>
          </cell>
          <cell r="F3941">
            <v>214452.22</v>
          </cell>
        </row>
        <row r="3942">
          <cell r="C3942" t="str">
            <v>Cooperative Hydro Embrun Inc. Community Relations 2021</v>
          </cell>
          <cell r="D3942" t="str">
            <v>Cooperative Hydro Embrun Inc.</v>
          </cell>
          <cell r="E3942" t="str">
            <v>Community Relations</v>
          </cell>
          <cell r="F3942">
            <v>4305</v>
          </cell>
        </row>
        <row r="3943">
          <cell r="C3943" t="str">
            <v>Cooperative Hydro Embrun Inc. Distribution Expenses - Operation 2021</v>
          </cell>
          <cell r="D3943" t="str">
            <v>Cooperative Hydro Embrun Inc.</v>
          </cell>
          <cell r="E3943" t="str">
            <v>Distribution Expenses - Operation</v>
          </cell>
          <cell r="F3943">
            <v>49130.97</v>
          </cell>
        </row>
        <row r="3944">
          <cell r="C3944" t="str">
            <v>Cooperative Hydro Embrun Inc. Distribution Expenses – Maintenance 2021</v>
          </cell>
          <cell r="D3944" t="str">
            <v>Cooperative Hydro Embrun Inc.</v>
          </cell>
          <cell r="E3944" t="str">
            <v>Distribution Expenses – Maintenance</v>
          </cell>
          <cell r="F3944">
            <v>62243.47</v>
          </cell>
        </row>
        <row r="3945">
          <cell r="C3945" t="str">
            <v>Cooperative Hydro Embrun Inc. Other Expenses 2021</v>
          </cell>
          <cell r="D3945" t="str">
            <v>Cooperative Hydro Embrun Inc.</v>
          </cell>
          <cell r="E3945" t="str">
            <v>Other Expenses</v>
          </cell>
          <cell r="F3945">
            <v>0</v>
          </cell>
        </row>
        <row r="3946">
          <cell r="C3946" t="str">
            <v>Cornwall Street Railway Light and Power Company Limited Administrative and General Expenses 2021</v>
          </cell>
          <cell r="D3946" t="str">
            <v>Cornwall Street Railway Light and Power Company Limited</v>
          </cell>
          <cell r="E3946" t="str">
            <v>Administrative and General Expenses</v>
          </cell>
          <cell r="F3946">
            <v>0</v>
          </cell>
        </row>
        <row r="3947">
          <cell r="C3947" t="str">
            <v>Cornwall Street Railway Light and Power Company Limited Administrative and General Expenses - Leap 2021</v>
          </cell>
          <cell r="D3947" t="str">
            <v>Cornwall Street Railway Light and Power Company Limited</v>
          </cell>
          <cell r="E3947" t="str">
            <v>Administrative and General Expenses - Leap</v>
          </cell>
          <cell r="F3947">
            <v>16998</v>
          </cell>
        </row>
        <row r="3948">
          <cell r="C3948" t="str">
            <v>Cornwall Street Railway Light and Power Company Limited Billing and Collecting 2021</v>
          </cell>
          <cell r="D3948" t="str">
            <v>Cornwall Street Railway Light and Power Company Limited</v>
          </cell>
          <cell r="E3948" t="str">
            <v>Billing and Collecting</v>
          </cell>
          <cell r="F3948">
            <v>0</v>
          </cell>
        </row>
        <row r="3949">
          <cell r="C3949" t="str">
            <v>Cornwall Street Railway Light and Power Company Limited Community Relations 2021</v>
          </cell>
          <cell r="D3949" t="str">
            <v>Cornwall Street Railway Light and Power Company Limited</v>
          </cell>
          <cell r="E3949" t="str">
            <v>Community Relations</v>
          </cell>
          <cell r="F3949">
            <v>0</v>
          </cell>
        </row>
        <row r="3950">
          <cell r="C3950" t="str">
            <v>Cornwall Street Railway Light and Power Company Limited Distribution Expenses - Operation 2021</v>
          </cell>
          <cell r="D3950" t="str">
            <v>Cornwall Street Railway Light and Power Company Limited</v>
          </cell>
          <cell r="E3950" t="str">
            <v>Distribution Expenses - Operation</v>
          </cell>
          <cell r="F3950">
            <v>0</v>
          </cell>
        </row>
        <row r="3951">
          <cell r="C3951" t="str">
            <v>Cornwall Street Railway Light and Power Company Limited Distribution Expenses – Maintenance 2021</v>
          </cell>
          <cell r="D3951" t="str">
            <v>Cornwall Street Railway Light and Power Company Limited</v>
          </cell>
          <cell r="E3951" t="str">
            <v>Distribution Expenses – Maintenance</v>
          </cell>
          <cell r="F3951">
            <v>0</v>
          </cell>
        </row>
        <row r="3952">
          <cell r="C3952" t="str">
            <v>Cornwall Street Railway Light and Power Company Limited Other Expenses 2021</v>
          </cell>
          <cell r="D3952" t="str">
            <v>Cornwall Street Railway Light and Power Company Limited</v>
          </cell>
          <cell r="E3952" t="str">
            <v>Other Expenses</v>
          </cell>
          <cell r="F3952">
            <v>0</v>
          </cell>
        </row>
        <row r="3953">
          <cell r="C3953" t="str">
            <v>E.L.K. Energy Inc. Administrative and General Expenses 2021</v>
          </cell>
          <cell r="D3953" t="str">
            <v>E.L.K. Energy Inc.</v>
          </cell>
          <cell r="E3953" t="str">
            <v>Administrative and General Expenses</v>
          </cell>
          <cell r="F3953">
            <v>1019244.29</v>
          </cell>
        </row>
        <row r="3954">
          <cell r="C3954" t="str">
            <v>E.L.K. Energy Inc. Administrative and General Expenses - Leap 2021</v>
          </cell>
          <cell r="D3954" t="str">
            <v>E.L.K. Energy Inc.</v>
          </cell>
          <cell r="E3954" t="str">
            <v>Administrative and General Expenses - Leap</v>
          </cell>
          <cell r="F3954">
            <v>10179.26</v>
          </cell>
        </row>
        <row r="3955">
          <cell r="C3955" t="str">
            <v>E.L.K. Energy Inc. Billing and Collecting 2021</v>
          </cell>
          <cell r="D3955" t="str">
            <v>E.L.K. Energy Inc.</v>
          </cell>
          <cell r="E3955" t="str">
            <v>Billing and Collecting</v>
          </cell>
          <cell r="F3955">
            <v>551626.23</v>
          </cell>
        </row>
        <row r="3956">
          <cell r="C3956" t="str">
            <v>E.L.K. Energy Inc. Community Relations 2021</v>
          </cell>
          <cell r="D3956" t="str">
            <v>E.L.K. Energy Inc.</v>
          </cell>
          <cell r="E3956" t="str">
            <v>Community Relations</v>
          </cell>
          <cell r="F3956">
            <v>3088.04</v>
          </cell>
        </row>
        <row r="3957">
          <cell r="C3957" t="str">
            <v>E.L.K. Energy Inc. Distribution Expenses - Operation 2021</v>
          </cell>
          <cell r="D3957" t="str">
            <v>E.L.K. Energy Inc.</v>
          </cell>
          <cell r="E3957" t="str">
            <v>Distribution Expenses - Operation</v>
          </cell>
          <cell r="F3957">
            <v>284999.02</v>
          </cell>
        </row>
        <row r="3958">
          <cell r="C3958" t="str">
            <v>E.L.K. Energy Inc. Distribution Expenses – Maintenance 2021</v>
          </cell>
          <cell r="D3958" t="str">
            <v>E.L.K. Energy Inc.</v>
          </cell>
          <cell r="E3958" t="str">
            <v>Distribution Expenses – Maintenance</v>
          </cell>
          <cell r="F3958">
            <v>578700</v>
          </cell>
        </row>
        <row r="3959">
          <cell r="C3959" t="str">
            <v>E.L.K. Energy Inc. Other Expenses 2021</v>
          </cell>
          <cell r="D3959" t="str">
            <v>E.L.K. Energy Inc.</v>
          </cell>
          <cell r="E3959" t="str">
            <v>Other Expenses</v>
          </cell>
          <cell r="F3959">
            <v>0</v>
          </cell>
        </row>
        <row r="3960">
          <cell r="C3960" t="str">
            <v>ENWIN Utilities Ltd. Administrative and General Expenses 2021</v>
          </cell>
          <cell r="D3960" t="str">
            <v>ENWIN Utilities Ltd.</v>
          </cell>
          <cell r="E3960" t="str">
            <v>Administrative and General Expenses</v>
          </cell>
          <cell r="F3960">
            <v>12251035.970000001</v>
          </cell>
        </row>
        <row r="3961">
          <cell r="C3961" t="str">
            <v>ENWIN Utilities Ltd. Administrative and General Expenses - Leap 2021</v>
          </cell>
          <cell r="D3961" t="str">
            <v>ENWIN Utilities Ltd.</v>
          </cell>
          <cell r="E3961" t="str">
            <v>Administrative and General Expenses - Leap</v>
          </cell>
          <cell r="F3961">
            <v>65296</v>
          </cell>
        </row>
        <row r="3962">
          <cell r="C3962" t="str">
            <v>ENWIN Utilities Ltd. Billing and Collecting 2021</v>
          </cell>
          <cell r="D3962" t="str">
            <v>ENWIN Utilities Ltd.</v>
          </cell>
          <cell r="E3962" t="str">
            <v>Billing and Collecting</v>
          </cell>
          <cell r="F3962">
            <v>2822880.08</v>
          </cell>
        </row>
        <row r="3963">
          <cell r="C3963" t="str">
            <v>ENWIN Utilities Ltd. Community Relations 2021</v>
          </cell>
          <cell r="D3963" t="str">
            <v>ENWIN Utilities Ltd.</v>
          </cell>
          <cell r="E3963" t="str">
            <v>Community Relations</v>
          </cell>
          <cell r="F3963">
            <v>102480.5</v>
          </cell>
        </row>
        <row r="3964">
          <cell r="C3964" t="str">
            <v>ENWIN Utilities Ltd. Distribution Expenses - Operation 2021</v>
          </cell>
          <cell r="D3964" t="str">
            <v>ENWIN Utilities Ltd.</v>
          </cell>
          <cell r="E3964" t="str">
            <v>Distribution Expenses - Operation</v>
          </cell>
          <cell r="F3964">
            <v>7799586.2599999998</v>
          </cell>
        </row>
        <row r="3965">
          <cell r="C3965" t="str">
            <v>ENWIN Utilities Ltd. Distribution Expenses – Maintenance 2021</v>
          </cell>
          <cell r="D3965" t="str">
            <v>ENWIN Utilities Ltd.</v>
          </cell>
          <cell r="E3965" t="str">
            <v>Distribution Expenses – Maintenance</v>
          </cell>
          <cell r="F3965">
            <v>3600670.15</v>
          </cell>
        </row>
        <row r="3966">
          <cell r="C3966" t="str">
            <v>ENWIN Utilities Ltd. Other Expenses 2021</v>
          </cell>
          <cell r="D3966" t="str">
            <v>ENWIN Utilities Ltd.</v>
          </cell>
          <cell r="E3966" t="str">
            <v>Other Expenses</v>
          </cell>
          <cell r="F3966">
            <v>0</v>
          </cell>
        </row>
        <row r="3967">
          <cell r="C3967" t="str">
            <v>EPCOR Electricity Distribution Ontario Inc. Administrative and General Expenses 2021</v>
          </cell>
          <cell r="D3967" t="str">
            <v>EPCOR Electricity Distribution Ontario Inc.</v>
          </cell>
          <cell r="E3967" t="str">
            <v>Administrative and General Expenses</v>
          </cell>
          <cell r="F3967">
            <v>2127931.88</v>
          </cell>
        </row>
        <row r="3968">
          <cell r="C3968" t="str">
            <v>EPCOR Electricity Distribution Ontario Inc. Administrative and General Expenses - Leap 2021</v>
          </cell>
          <cell r="D3968" t="str">
            <v>EPCOR Electricity Distribution Ontario Inc.</v>
          </cell>
          <cell r="E3968" t="str">
            <v>Administrative and General Expenses - Leap</v>
          </cell>
          <cell r="F3968">
            <v>8368.64</v>
          </cell>
        </row>
        <row r="3969">
          <cell r="C3969" t="str">
            <v>EPCOR Electricity Distribution Ontario Inc. Billing and Collecting 2021</v>
          </cell>
          <cell r="D3969" t="str">
            <v>EPCOR Electricity Distribution Ontario Inc.</v>
          </cell>
          <cell r="E3969" t="str">
            <v>Billing and Collecting</v>
          </cell>
          <cell r="F3969">
            <v>1010747.59</v>
          </cell>
        </row>
        <row r="3970">
          <cell r="C3970" t="str">
            <v>EPCOR Electricity Distribution Ontario Inc. Community Relations 2021</v>
          </cell>
          <cell r="D3970" t="str">
            <v>EPCOR Electricity Distribution Ontario Inc.</v>
          </cell>
          <cell r="E3970" t="str">
            <v>Community Relations</v>
          </cell>
          <cell r="F3970">
            <v>239792.5</v>
          </cell>
        </row>
        <row r="3971">
          <cell r="C3971" t="str">
            <v>EPCOR Electricity Distribution Ontario Inc. Distribution Expenses - Operation 2021</v>
          </cell>
          <cell r="D3971" t="str">
            <v>EPCOR Electricity Distribution Ontario Inc.</v>
          </cell>
          <cell r="E3971" t="str">
            <v>Distribution Expenses - Operation</v>
          </cell>
          <cell r="F3971">
            <v>1149538.3</v>
          </cell>
        </row>
        <row r="3972">
          <cell r="C3972" t="str">
            <v>EPCOR Electricity Distribution Ontario Inc. Distribution Expenses – Maintenance 2021</v>
          </cell>
          <cell r="D3972" t="str">
            <v>EPCOR Electricity Distribution Ontario Inc.</v>
          </cell>
          <cell r="E3972" t="str">
            <v>Distribution Expenses – Maintenance</v>
          </cell>
          <cell r="F3972">
            <v>1636327.05</v>
          </cell>
        </row>
        <row r="3973">
          <cell r="C3973" t="str">
            <v>EPCOR Electricity Distribution Ontario Inc. Other Expenses 2021</v>
          </cell>
          <cell r="D3973" t="str">
            <v>EPCOR Electricity Distribution Ontario Inc.</v>
          </cell>
          <cell r="E3973" t="str">
            <v>Other Expenses</v>
          </cell>
          <cell r="F3973">
            <v>0</v>
          </cell>
        </row>
        <row r="3974">
          <cell r="C3974" t="str">
            <v>ERTH Power Corporation Administrative and General Expenses 2021</v>
          </cell>
          <cell r="D3974" t="str">
            <v>ERTH Power Corporation</v>
          </cell>
          <cell r="E3974" t="str">
            <v>Administrative and General Expenses</v>
          </cell>
          <cell r="F3974">
            <v>3189047.79</v>
          </cell>
        </row>
        <row r="3975">
          <cell r="C3975" t="str">
            <v>ERTH Power Corporation Administrative and General Expenses - Leap 2021</v>
          </cell>
          <cell r="D3975" t="str">
            <v>ERTH Power Corporation</v>
          </cell>
          <cell r="E3975" t="str">
            <v>Administrative and General Expenses - Leap</v>
          </cell>
          <cell r="F3975">
            <v>17747</v>
          </cell>
        </row>
        <row r="3976">
          <cell r="C3976" t="str">
            <v>ERTH Power Corporation Billing and Collecting 2021</v>
          </cell>
          <cell r="D3976" t="str">
            <v>ERTH Power Corporation</v>
          </cell>
          <cell r="E3976" t="str">
            <v>Billing and Collecting</v>
          </cell>
          <cell r="F3976">
            <v>1484755</v>
          </cell>
        </row>
        <row r="3977">
          <cell r="C3977" t="str">
            <v>ERTH Power Corporation Community Relations 2021</v>
          </cell>
          <cell r="D3977" t="str">
            <v>ERTH Power Corporation</v>
          </cell>
          <cell r="E3977" t="str">
            <v>Community Relations</v>
          </cell>
          <cell r="F3977">
            <v>33291</v>
          </cell>
        </row>
        <row r="3978">
          <cell r="C3978" t="str">
            <v>ERTH Power Corporation Distribution Expenses - Operation 2021</v>
          </cell>
          <cell r="D3978" t="str">
            <v>ERTH Power Corporation</v>
          </cell>
          <cell r="E3978" t="str">
            <v>Distribution Expenses - Operation</v>
          </cell>
          <cell r="F3978">
            <v>933026</v>
          </cell>
        </row>
        <row r="3979">
          <cell r="C3979" t="str">
            <v>ERTH Power Corporation Distribution Expenses – Maintenance 2021</v>
          </cell>
          <cell r="D3979" t="str">
            <v>ERTH Power Corporation</v>
          </cell>
          <cell r="E3979" t="str">
            <v>Distribution Expenses – Maintenance</v>
          </cell>
          <cell r="F3979">
            <v>1691717</v>
          </cell>
        </row>
        <row r="3980">
          <cell r="C3980" t="str">
            <v>ERTH Power Corporation Other Expenses 2021</v>
          </cell>
          <cell r="D3980" t="str">
            <v>ERTH Power Corporation</v>
          </cell>
          <cell r="E3980" t="str">
            <v>Other Expenses</v>
          </cell>
          <cell r="F3980">
            <v>0</v>
          </cell>
        </row>
        <row r="3981">
          <cell r="C3981" t="str">
            <v>Elexicon Energy Inc. Administrative and General Expenses 2021</v>
          </cell>
          <cell r="D3981" t="str">
            <v>Elexicon Energy Inc.</v>
          </cell>
          <cell r="E3981" t="str">
            <v>Administrative and General Expenses</v>
          </cell>
          <cell r="F3981">
            <v>17575589.379999999</v>
          </cell>
        </row>
        <row r="3982">
          <cell r="C3982" t="str">
            <v>Elexicon Energy Inc. Administrative and General Expenses - Leap 2021</v>
          </cell>
          <cell r="D3982" t="str">
            <v>Elexicon Energy Inc.</v>
          </cell>
          <cell r="E3982" t="str">
            <v>Administrative and General Expenses - Leap</v>
          </cell>
          <cell r="F3982">
            <v>88368.47</v>
          </cell>
        </row>
        <row r="3983">
          <cell r="C3983" t="str">
            <v>Elexicon Energy Inc. Billing and Collecting 2021</v>
          </cell>
          <cell r="D3983" t="str">
            <v>Elexicon Energy Inc.</v>
          </cell>
          <cell r="E3983" t="str">
            <v>Billing and Collecting</v>
          </cell>
          <cell r="F3983">
            <v>11355586.779999999</v>
          </cell>
        </row>
        <row r="3984">
          <cell r="C3984" t="str">
            <v>Elexicon Energy Inc. Community Relations 2021</v>
          </cell>
          <cell r="D3984" t="str">
            <v>Elexicon Energy Inc.</v>
          </cell>
          <cell r="E3984" t="str">
            <v>Community Relations</v>
          </cell>
          <cell r="F3984">
            <v>10083.5</v>
          </cell>
        </row>
        <row r="3985">
          <cell r="C3985" t="str">
            <v>Elexicon Energy Inc. Distribution Expenses - Operation 2021</v>
          </cell>
          <cell r="D3985" t="str">
            <v>Elexicon Energy Inc.</v>
          </cell>
          <cell r="E3985" t="str">
            <v>Distribution Expenses - Operation</v>
          </cell>
          <cell r="F3985">
            <v>10032683.810000001</v>
          </cell>
        </row>
        <row r="3986">
          <cell r="C3986" t="str">
            <v>Elexicon Energy Inc. Distribution Expenses – Maintenance 2021</v>
          </cell>
          <cell r="D3986" t="str">
            <v>Elexicon Energy Inc.</v>
          </cell>
          <cell r="E3986" t="str">
            <v>Distribution Expenses – Maintenance</v>
          </cell>
          <cell r="F3986">
            <v>4229032.21</v>
          </cell>
        </row>
        <row r="3987">
          <cell r="C3987" t="str">
            <v>Elexicon Energy Inc. Other Expenses 2021</v>
          </cell>
          <cell r="D3987" t="str">
            <v>Elexicon Energy Inc.</v>
          </cell>
          <cell r="E3987" t="str">
            <v>Other Expenses</v>
          </cell>
          <cell r="F3987">
            <v>0</v>
          </cell>
        </row>
        <row r="3988">
          <cell r="C3988" t="str">
            <v>Energy Plus Inc. Administrative and General Expenses 2021</v>
          </cell>
          <cell r="D3988" t="str">
            <v>Energy Plus Inc.</v>
          </cell>
          <cell r="E3988" t="str">
            <v>Administrative and General Expenses</v>
          </cell>
          <cell r="F3988">
            <v>8280652</v>
          </cell>
        </row>
        <row r="3989">
          <cell r="C3989" t="str">
            <v>Energy Plus Inc. Administrative and General Expenses - Leap 2021</v>
          </cell>
          <cell r="D3989" t="str">
            <v>Energy Plus Inc.</v>
          </cell>
          <cell r="E3989" t="str">
            <v>Administrative and General Expenses - Leap</v>
          </cell>
          <cell r="F3989">
            <v>41193.35</v>
          </cell>
        </row>
        <row r="3990">
          <cell r="C3990" t="str">
            <v>Energy Plus Inc. Billing and Collecting 2021</v>
          </cell>
          <cell r="D3990" t="str">
            <v>Energy Plus Inc.</v>
          </cell>
          <cell r="E3990" t="str">
            <v>Billing and Collecting</v>
          </cell>
          <cell r="F3990">
            <v>3607402.31</v>
          </cell>
        </row>
        <row r="3991">
          <cell r="C3991" t="str">
            <v>Energy Plus Inc. Community Relations 2021</v>
          </cell>
          <cell r="D3991" t="str">
            <v>Energy Plus Inc.</v>
          </cell>
          <cell r="E3991" t="str">
            <v>Community Relations</v>
          </cell>
          <cell r="F3991">
            <v>145291.64000000001</v>
          </cell>
        </row>
        <row r="3992">
          <cell r="C3992" t="str">
            <v>Energy Plus Inc. Distribution Expenses - Operation 2021</v>
          </cell>
          <cell r="D3992" t="str">
            <v>Energy Plus Inc.</v>
          </cell>
          <cell r="E3992" t="str">
            <v>Distribution Expenses - Operation</v>
          </cell>
          <cell r="F3992">
            <v>3616065.37</v>
          </cell>
        </row>
        <row r="3993">
          <cell r="C3993" t="str">
            <v>Energy Plus Inc. Distribution Expenses – Maintenance 2021</v>
          </cell>
          <cell r="D3993" t="str">
            <v>Energy Plus Inc.</v>
          </cell>
          <cell r="E3993" t="str">
            <v>Distribution Expenses – Maintenance</v>
          </cell>
          <cell r="F3993">
            <v>3114754.84</v>
          </cell>
        </row>
        <row r="3994">
          <cell r="C3994" t="str">
            <v>Energy Plus Inc. Other Expenses 2021</v>
          </cell>
          <cell r="D3994" t="str">
            <v>Energy Plus Inc.</v>
          </cell>
          <cell r="E3994" t="str">
            <v>Other Expenses</v>
          </cell>
          <cell r="F3994">
            <v>0</v>
          </cell>
        </row>
        <row r="3995">
          <cell r="C3995" t="str">
            <v>Entegrus Powerlines Inc. Administrative and General Expenses 2021</v>
          </cell>
          <cell r="D3995" t="str">
            <v>Entegrus Powerlines Inc.</v>
          </cell>
          <cell r="E3995" t="str">
            <v>Administrative and General Expenses</v>
          </cell>
          <cell r="F3995">
            <v>6245120.9000000004</v>
          </cell>
        </row>
        <row r="3996">
          <cell r="C3996" t="str">
            <v>Entegrus Powerlines Inc. Administrative and General Expenses - Leap 2021</v>
          </cell>
          <cell r="D3996" t="str">
            <v>Entegrus Powerlines Inc.</v>
          </cell>
          <cell r="E3996" t="str">
            <v>Administrative and General Expenses - Leap</v>
          </cell>
          <cell r="F3996">
            <v>32010.05</v>
          </cell>
        </row>
        <row r="3997">
          <cell r="C3997" t="str">
            <v>Entegrus Powerlines Inc. Billing and Collecting 2021</v>
          </cell>
          <cell r="D3997" t="str">
            <v>Entegrus Powerlines Inc.</v>
          </cell>
          <cell r="E3997" t="str">
            <v>Billing and Collecting</v>
          </cell>
          <cell r="F3997">
            <v>3353904.04</v>
          </cell>
        </row>
        <row r="3998">
          <cell r="C3998" t="str">
            <v>Entegrus Powerlines Inc. Community Relations 2021</v>
          </cell>
          <cell r="D3998" t="str">
            <v>Entegrus Powerlines Inc.</v>
          </cell>
          <cell r="E3998" t="str">
            <v>Community Relations</v>
          </cell>
          <cell r="F3998">
            <v>13999.25</v>
          </cell>
        </row>
        <row r="3999">
          <cell r="C3999" t="str">
            <v>Entegrus Powerlines Inc. Distribution Expenses - Operation 2021</v>
          </cell>
          <cell r="D3999" t="str">
            <v>Entegrus Powerlines Inc.</v>
          </cell>
          <cell r="E3999" t="str">
            <v>Distribution Expenses - Operation</v>
          </cell>
          <cell r="F3999">
            <v>1820161.58</v>
          </cell>
        </row>
        <row r="4000">
          <cell r="C4000" t="str">
            <v>Entegrus Powerlines Inc. Distribution Expenses – Maintenance 2021</v>
          </cell>
          <cell r="D4000" t="str">
            <v>Entegrus Powerlines Inc.</v>
          </cell>
          <cell r="E4000" t="str">
            <v>Distribution Expenses – Maintenance</v>
          </cell>
          <cell r="F4000">
            <v>2143023.96</v>
          </cell>
        </row>
        <row r="4001">
          <cell r="C4001" t="str">
            <v>Entegrus Powerlines Inc. Other Expenses 2021</v>
          </cell>
          <cell r="D4001" t="str">
            <v>Entegrus Powerlines Inc.</v>
          </cell>
          <cell r="E4001" t="str">
            <v>Other Expenses</v>
          </cell>
          <cell r="F4001">
            <v>0</v>
          </cell>
        </row>
        <row r="4002">
          <cell r="C4002" t="str">
            <v>Espanola Regional Hydro Distribution Corporation Administrative and General Expenses 2021</v>
          </cell>
          <cell r="D4002" t="str">
            <v>Espanola Regional Hydro Distribution Corporation</v>
          </cell>
          <cell r="E4002" t="str">
            <v>Administrative and General Expenses</v>
          </cell>
          <cell r="F4002">
            <v>386366.51</v>
          </cell>
        </row>
        <row r="4003">
          <cell r="C4003" t="str">
            <v>Espanola Regional Hydro Distribution Corporation Administrative and General Expenses - Leap 2021</v>
          </cell>
          <cell r="D4003" t="str">
            <v>Espanola Regional Hydro Distribution Corporation</v>
          </cell>
          <cell r="E4003" t="str">
            <v>Administrative and General Expenses - Leap</v>
          </cell>
          <cell r="F4003">
            <v>2000</v>
          </cell>
        </row>
        <row r="4004">
          <cell r="C4004" t="str">
            <v>Espanola Regional Hydro Distribution Corporation Billing and Collecting 2021</v>
          </cell>
          <cell r="D4004" t="str">
            <v>Espanola Regional Hydro Distribution Corporation</v>
          </cell>
          <cell r="E4004" t="str">
            <v>Billing and Collecting</v>
          </cell>
          <cell r="F4004">
            <v>418182.15</v>
          </cell>
        </row>
        <row r="4005">
          <cell r="C4005" t="str">
            <v>Espanola Regional Hydro Distribution Corporation Community Relations 2021</v>
          </cell>
          <cell r="D4005" t="str">
            <v>Espanola Regional Hydro Distribution Corporation</v>
          </cell>
          <cell r="E4005" t="str">
            <v>Community Relations</v>
          </cell>
          <cell r="F4005">
            <v>0</v>
          </cell>
        </row>
        <row r="4006">
          <cell r="C4006" t="str">
            <v>Espanola Regional Hydro Distribution Corporation Distribution Expenses - Operation 2021</v>
          </cell>
          <cell r="D4006" t="str">
            <v>Espanola Regional Hydro Distribution Corporation</v>
          </cell>
          <cell r="E4006" t="str">
            <v>Distribution Expenses - Operation</v>
          </cell>
          <cell r="F4006">
            <v>399461.62</v>
          </cell>
        </row>
        <row r="4007">
          <cell r="C4007" t="str">
            <v>Espanola Regional Hydro Distribution Corporation Distribution Expenses – Maintenance 2021</v>
          </cell>
          <cell r="D4007" t="str">
            <v>Espanola Regional Hydro Distribution Corporation</v>
          </cell>
          <cell r="E4007" t="str">
            <v>Distribution Expenses – Maintenance</v>
          </cell>
          <cell r="F4007">
            <v>315902.69</v>
          </cell>
        </row>
        <row r="4008">
          <cell r="C4008" t="str">
            <v>Espanola Regional Hydro Distribution Corporation Other Expenses 2021</v>
          </cell>
          <cell r="D4008" t="str">
            <v>Espanola Regional Hydro Distribution Corporation</v>
          </cell>
          <cell r="E4008" t="str">
            <v>Other Expenses</v>
          </cell>
          <cell r="F4008">
            <v>0</v>
          </cell>
        </row>
        <row r="4009">
          <cell r="C4009" t="str">
            <v>Essex Powerlines Corporation Administrative and General Expenses 2021</v>
          </cell>
          <cell r="D4009" t="str">
            <v>Essex Powerlines Corporation</v>
          </cell>
          <cell r="E4009" t="str">
            <v>Administrative and General Expenses</v>
          </cell>
          <cell r="F4009">
            <v>3745091.78</v>
          </cell>
        </row>
        <row r="4010">
          <cell r="C4010" t="str">
            <v>Essex Powerlines Corporation Administrative and General Expenses - Leap 2021</v>
          </cell>
          <cell r="D4010" t="str">
            <v>Essex Powerlines Corporation</v>
          </cell>
          <cell r="E4010" t="str">
            <v>Administrative and General Expenses - Leap</v>
          </cell>
          <cell r="F4010">
            <v>16820</v>
          </cell>
        </row>
        <row r="4011">
          <cell r="C4011" t="str">
            <v>Essex Powerlines Corporation Billing and Collecting 2021</v>
          </cell>
          <cell r="D4011" t="str">
            <v>Essex Powerlines Corporation</v>
          </cell>
          <cell r="E4011" t="str">
            <v>Billing and Collecting</v>
          </cell>
          <cell r="F4011">
            <v>1480684.26</v>
          </cell>
        </row>
        <row r="4012">
          <cell r="C4012" t="str">
            <v>Essex Powerlines Corporation Community Relations 2021</v>
          </cell>
          <cell r="D4012" t="str">
            <v>Essex Powerlines Corporation</v>
          </cell>
          <cell r="E4012" t="str">
            <v>Community Relations</v>
          </cell>
          <cell r="F4012">
            <v>33267.910000000003</v>
          </cell>
        </row>
        <row r="4013">
          <cell r="C4013" t="str">
            <v>Essex Powerlines Corporation Distribution Expenses - Operation 2021</v>
          </cell>
          <cell r="D4013" t="str">
            <v>Essex Powerlines Corporation</v>
          </cell>
          <cell r="E4013" t="str">
            <v>Distribution Expenses - Operation</v>
          </cell>
          <cell r="F4013">
            <v>1530902.71</v>
          </cell>
        </row>
        <row r="4014">
          <cell r="C4014" t="str">
            <v>Essex Powerlines Corporation Distribution Expenses – Maintenance 2021</v>
          </cell>
          <cell r="D4014" t="str">
            <v>Essex Powerlines Corporation</v>
          </cell>
          <cell r="E4014" t="str">
            <v>Distribution Expenses – Maintenance</v>
          </cell>
          <cell r="F4014">
            <v>1116273.1200000001</v>
          </cell>
        </row>
        <row r="4015">
          <cell r="C4015" t="str">
            <v>Essex Powerlines Corporation Other Expenses 2021</v>
          </cell>
          <cell r="D4015" t="str">
            <v>Essex Powerlines Corporation</v>
          </cell>
          <cell r="E4015" t="str">
            <v>Other Expenses</v>
          </cell>
          <cell r="F4015">
            <v>0</v>
          </cell>
        </row>
        <row r="4016">
          <cell r="C4016" t="str">
            <v>Festival Hydro Inc. Administrative and General Expenses 2021</v>
          </cell>
          <cell r="D4016" t="str">
            <v>Festival Hydro Inc.</v>
          </cell>
          <cell r="E4016" t="str">
            <v>Administrative and General Expenses</v>
          </cell>
          <cell r="F4016">
            <v>2317369.9500000002</v>
          </cell>
        </row>
        <row r="4017">
          <cell r="C4017" t="str">
            <v>Festival Hydro Inc. Administrative and General Expenses - Leap 2021</v>
          </cell>
          <cell r="D4017" t="str">
            <v>Festival Hydro Inc.</v>
          </cell>
          <cell r="E4017" t="str">
            <v>Administrative and General Expenses - Leap</v>
          </cell>
          <cell r="F4017">
            <v>13860</v>
          </cell>
        </row>
        <row r="4018">
          <cell r="C4018" t="str">
            <v>Festival Hydro Inc. Billing and Collecting 2021</v>
          </cell>
          <cell r="D4018" t="str">
            <v>Festival Hydro Inc.</v>
          </cell>
          <cell r="E4018" t="str">
            <v>Billing and Collecting</v>
          </cell>
          <cell r="F4018">
            <v>1208934.48</v>
          </cell>
        </row>
        <row r="4019">
          <cell r="C4019" t="str">
            <v>Festival Hydro Inc. Community Relations 2021</v>
          </cell>
          <cell r="D4019" t="str">
            <v>Festival Hydro Inc.</v>
          </cell>
          <cell r="E4019" t="str">
            <v>Community Relations</v>
          </cell>
          <cell r="F4019">
            <v>12267.63</v>
          </cell>
        </row>
        <row r="4020">
          <cell r="C4020" t="str">
            <v>Festival Hydro Inc. Distribution Expenses - Operation 2021</v>
          </cell>
          <cell r="D4020" t="str">
            <v>Festival Hydro Inc.</v>
          </cell>
          <cell r="E4020" t="str">
            <v>Distribution Expenses - Operation</v>
          </cell>
          <cell r="F4020">
            <v>1030977.21</v>
          </cell>
        </row>
        <row r="4021">
          <cell r="C4021" t="str">
            <v>Festival Hydro Inc. Distribution Expenses – Maintenance 2021</v>
          </cell>
          <cell r="D4021" t="str">
            <v>Festival Hydro Inc.</v>
          </cell>
          <cell r="E4021" t="str">
            <v>Distribution Expenses – Maintenance</v>
          </cell>
          <cell r="F4021">
            <v>1538323.84</v>
          </cell>
        </row>
        <row r="4022">
          <cell r="C4022" t="str">
            <v>Festival Hydro Inc. Other Expenses 2021</v>
          </cell>
          <cell r="D4022" t="str">
            <v>Festival Hydro Inc.</v>
          </cell>
          <cell r="E4022" t="str">
            <v>Other Expenses</v>
          </cell>
          <cell r="F4022">
            <v>0</v>
          </cell>
        </row>
        <row r="4023">
          <cell r="C4023" t="str">
            <v>Fort Frances Power Corporation Administrative and General Expenses 2021</v>
          </cell>
          <cell r="D4023" t="str">
            <v>Fort Frances Power Corporation</v>
          </cell>
          <cell r="E4023" t="str">
            <v>Administrative and General Expenses</v>
          </cell>
          <cell r="F4023">
            <v>684427.24</v>
          </cell>
        </row>
        <row r="4024">
          <cell r="C4024" t="str">
            <v>Fort Frances Power Corporation Administrative and General Expenses - Leap 2021</v>
          </cell>
          <cell r="D4024" t="str">
            <v>Fort Frances Power Corporation</v>
          </cell>
          <cell r="E4024" t="str">
            <v>Administrative and General Expenses - Leap</v>
          </cell>
          <cell r="F4024">
            <v>2000</v>
          </cell>
        </row>
        <row r="4025">
          <cell r="C4025" t="str">
            <v>Fort Frances Power Corporation Billing and Collecting 2021</v>
          </cell>
          <cell r="D4025" t="str">
            <v>Fort Frances Power Corporation</v>
          </cell>
          <cell r="E4025" t="str">
            <v>Billing and Collecting</v>
          </cell>
          <cell r="F4025">
            <v>241677.57</v>
          </cell>
        </row>
        <row r="4026">
          <cell r="C4026" t="str">
            <v>Fort Frances Power Corporation Community Relations 2021</v>
          </cell>
          <cell r="D4026" t="str">
            <v>Fort Frances Power Corporation</v>
          </cell>
          <cell r="E4026" t="str">
            <v>Community Relations</v>
          </cell>
          <cell r="F4026">
            <v>42407.77</v>
          </cell>
        </row>
        <row r="4027">
          <cell r="C4027" t="str">
            <v>Fort Frances Power Corporation Distribution Expenses - Operation 2021</v>
          </cell>
          <cell r="D4027" t="str">
            <v>Fort Frances Power Corporation</v>
          </cell>
          <cell r="E4027" t="str">
            <v>Distribution Expenses - Operation</v>
          </cell>
          <cell r="F4027">
            <v>511799.18</v>
          </cell>
        </row>
        <row r="4028">
          <cell r="C4028" t="str">
            <v>Fort Frances Power Corporation Distribution Expenses – Maintenance 2021</v>
          </cell>
          <cell r="D4028" t="str">
            <v>Fort Frances Power Corporation</v>
          </cell>
          <cell r="E4028" t="str">
            <v>Distribution Expenses – Maintenance</v>
          </cell>
          <cell r="F4028">
            <v>201124.7</v>
          </cell>
        </row>
        <row r="4029">
          <cell r="C4029" t="str">
            <v>Fort Frances Power Corporation Other Expenses 2021</v>
          </cell>
          <cell r="D4029" t="str">
            <v>Fort Frances Power Corporation</v>
          </cell>
          <cell r="E4029" t="str">
            <v>Other Expenses</v>
          </cell>
          <cell r="F4029">
            <v>0</v>
          </cell>
        </row>
        <row r="4030">
          <cell r="C4030" t="str">
            <v>Greater Sudbury Hydro Inc. Administrative and General Expenses 2021</v>
          </cell>
          <cell r="D4030" t="str">
            <v>Greater Sudbury Hydro Inc.</v>
          </cell>
          <cell r="E4030" t="str">
            <v>Administrative and General Expenses</v>
          </cell>
          <cell r="F4030">
            <v>4924512.46</v>
          </cell>
        </row>
        <row r="4031">
          <cell r="C4031" t="str">
            <v>Greater Sudbury Hydro Inc. Administrative and General Expenses - Leap 2021</v>
          </cell>
          <cell r="D4031" t="str">
            <v>Greater Sudbury Hydro Inc.</v>
          </cell>
          <cell r="E4031" t="str">
            <v>Administrative and General Expenses - Leap</v>
          </cell>
          <cell r="F4031">
            <v>48500</v>
          </cell>
        </row>
        <row r="4032">
          <cell r="C4032" t="str">
            <v>Greater Sudbury Hydro Inc. Billing and Collecting 2021</v>
          </cell>
          <cell r="D4032" t="str">
            <v>Greater Sudbury Hydro Inc.</v>
          </cell>
          <cell r="E4032" t="str">
            <v>Billing and Collecting</v>
          </cell>
          <cell r="F4032">
            <v>1341063.28</v>
          </cell>
        </row>
        <row r="4033">
          <cell r="C4033" t="str">
            <v>Greater Sudbury Hydro Inc. Community Relations 2021</v>
          </cell>
          <cell r="D4033" t="str">
            <v>Greater Sudbury Hydro Inc.</v>
          </cell>
          <cell r="E4033" t="str">
            <v>Community Relations</v>
          </cell>
          <cell r="F4033">
            <v>913507.92</v>
          </cell>
        </row>
        <row r="4034">
          <cell r="C4034" t="str">
            <v>Greater Sudbury Hydro Inc. Distribution Expenses - Operation 2021</v>
          </cell>
          <cell r="D4034" t="str">
            <v>Greater Sudbury Hydro Inc.</v>
          </cell>
          <cell r="E4034" t="str">
            <v>Distribution Expenses - Operation</v>
          </cell>
          <cell r="F4034">
            <v>6549683.4400000004</v>
          </cell>
        </row>
        <row r="4035">
          <cell r="C4035" t="str">
            <v>Greater Sudbury Hydro Inc. Distribution Expenses – Maintenance 2021</v>
          </cell>
          <cell r="D4035" t="str">
            <v>Greater Sudbury Hydro Inc.</v>
          </cell>
          <cell r="E4035" t="str">
            <v>Distribution Expenses – Maintenance</v>
          </cell>
          <cell r="F4035">
            <v>1790749.09</v>
          </cell>
        </row>
        <row r="4036">
          <cell r="C4036" t="str">
            <v>Greater Sudbury Hydro Inc. Other Expenses 2021</v>
          </cell>
          <cell r="D4036" t="str">
            <v>Greater Sudbury Hydro Inc.</v>
          </cell>
          <cell r="E4036" t="str">
            <v>Other Expenses</v>
          </cell>
          <cell r="F4036">
            <v>0</v>
          </cell>
        </row>
        <row r="4037">
          <cell r="C4037" t="str">
            <v>Grimsby Power Incorporated Administrative and General Expenses 2021</v>
          </cell>
          <cell r="D4037" t="str">
            <v>Grimsby Power Incorporated</v>
          </cell>
          <cell r="E4037" t="str">
            <v>Administrative and General Expenses</v>
          </cell>
          <cell r="F4037">
            <v>1370419.04</v>
          </cell>
        </row>
        <row r="4038">
          <cell r="C4038" t="str">
            <v>Grimsby Power Incorporated Administrative and General Expenses - Leap 2021</v>
          </cell>
          <cell r="D4038" t="str">
            <v>Grimsby Power Incorporated</v>
          </cell>
          <cell r="E4038" t="str">
            <v>Administrative and General Expenses - Leap</v>
          </cell>
          <cell r="F4038">
            <v>6303.42</v>
          </cell>
        </row>
        <row r="4039">
          <cell r="C4039" t="str">
            <v>Grimsby Power Incorporated Billing and Collecting 2021</v>
          </cell>
          <cell r="D4039" t="str">
            <v>Grimsby Power Incorporated</v>
          </cell>
          <cell r="E4039" t="str">
            <v>Billing and Collecting</v>
          </cell>
          <cell r="F4039">
            <v>585847.31000000006</v>
          </cell>
        </row>
        <row r="4040">
          <cell r="C4040" t="str">
            <v>Grimsby Power Incorporated Community Relations 2021</v>
          </cell>
          <cell r="D4040" t="str">
            <v>Grimsby Power Incorporated</v>
          </cell>
          <cell r="E4040" t="str">
            <v>Community Relations</v>
          </cell>
          <cell r="F4040">
            <v>0</v>
          </cell>
        </row>
        <row r="4041">
          <cell r="C4041" t="str">
            <v>Grimsby Power Incorporated Distribution Expenses - Operation 2021</v>
          </cell>
          <cell r="D4041" t="str">
            <v>Grimsby Power Incorporated</v>
          </cell>
          <cell r="E4041" t="str">
            <v>Distribution Expenses - Operation</v>
          </cell>
          <cell r="F4041">
            <v>938713.69</v>
          </cell>
        </row>
        <row r="4042">
          <cell r="C4042" t="str">
            <v>Grimsby Power Incorporated Distribution Expenses – Maintenance 2021</v>
          </cell>
          <cell r="D4042" t="str">
            <v>Grimsby Power Incorporated</v>
          </cell>
          <cell r="E4042" t="str">
            <v>Distribution Expenses – Maintenance</v>
          </cell>
          <cell r="F4042">
            <v>644984.47</v>
          </cell>
        </row>
        <row r="4043">
          <cell r="C4043" t="str">
            <v>Grimsby Power Incorporated Other Expenses 2021</v>
          </cell>
          <cell r="D4043" t="str">
            <v>Grimsby Power Incorporated</v>
          </cell>
          <cell r="E4043" t="str">
            <v>Other Expenses</v>
          </cell>
          <cell r="F4043">
            <v>0</v>
          </cell>
        </row>
        <row r="4044">
          <cell r="C4044" t="str">
            <v>Halton Hills Hydro Inc. Administrative and General Expenses 2021</v>
          </cell>
          <cell r="D4044" t="str">
            <v>Halton Hills Hydro Inc.</v>
          </cell>
          <cell r="E4044" t="str">
            <v>Administrative and General Expenses</v>
          </cell>
          <cell r="F4044">
            <v>3799306.79</v>
          </cell>
        </row>
        <row r="4045">
          <cell r="C4045" t="str">
            <v>Halton Hills Hydro Inc. Administrative and General Expenses - Leap 2021</v>
          </cell>
          <cell r="D4045" t="str">
            <v>Halton Hills Hydro Inc.</v>
          </cell>
          <cell r="E4045" t="str">
            <v>Administrative and General Expenses - Leap</v>
          </cell>
          <cell r="F4045">
            <v>17916.79</v>
          </cell>
        </row>
        <row r="4046">
          <cell r="C4046" t="str">
            <v>Halton Hills Hydro Inc. Billing and Collecting 2021</v>
          </cell>
          <cell r="D4046" t="str">
            <v>Halton Hills Hydro Inc.</v>
          </cell>
          <cell r="E4046" t="str">
            <v>Billing and Collecting</v>
          </cell>
          <cell r="F4046">
            <v>1077041.8600000001</v>
          </cell>
        </row>
        <row r="4047">
          <cell r="C4047" t="str">
            <v>Halton Hills Hydro Inc. Community Relations 2021</v>
          </cell>
          <cell r="D4047" t="str">
            <v>Halton Hills Hydro Inc.</v>
          </cell>
          <cell r="E4047" t="str">
            <v>Community Relations</v>
          </cell>
          <cell r="F4047">
            <v>0</v>
          </cell>
        </row>
        <row r="4048">
          <cell r="C4048" t="str">
            <v>Halton Hills Hydro Inc. Distribution Expenses - Operation 2021</v>
          </cell>
          <cell r="D4048" t="str">
            <v>Halton Hills Hydro Inc.</v>
          </cell>
          <cell r="E4048" t="str">
            <v>Distribution Expenses - Operation</v>
          </cell>
          <cell r="F4048">
            <v>1268603.77</v>
          </cell>
        </row>
        <row r="4049">
          <cell r="C4049" t="str">
            <v>Halton Hills Hydro Inc. Distribution Expenses – Maintenance 2021</v>
          </cell>
          <cell r="D4049" t="str">
            <v>Halton Hills Hydro Inc.</v>
          </cell>
          <cell r="E4049" t="str">
            <v>Distribution Expenses – Maintenance</v>
          </cell>
          <cell r="F4049">
            <v>388314.01</v>
          </cell>
        </row>
        <row r="4050">
          <cell r="C4050" t="str">
            <v>Halton Hills Hydro Inc. Other Expenses 2021</v>
          </cell>
          <cell r="D4050" t="str">
            <v>Halton Hills Hydro Inc.</v>
          </cell>
          <cell r="E4050" t="str">
            <v>Other Expenses</v>
          </cell>
          <cell r="F4050">
            <v>0</v>
          </cell>
        </row>
        <row r="4051">
          <cell r="C4051" t="str">
            <v>Hearst Power Distribution Company Limited Administrative and General Expenses 2021</v>
          </cell>
          <cell r="D4051" t="str">
            <v>Hearst Power Distribution Company Limited</v>
          </cell>
          <cell r="E4051" t="str">
            <v>Administrative and General Expenses</v>
          </cell>
          <cell r="F4051">
            <v>313226.11</v>
          </cell>
        </row>
        <row r="4052">
          <cell r="C4052" t="str">
            <v>Hearst Power Distribution Company Limited Administrative and General Expenses - Leap 2021</v>
          </cell>
          <cell r="D4052" t="str">
            <v>Hearst Power Distribution Company Limited</v>
          </cell>
          <cell r="E4052" t="str">
            <v>Administrative and General Expenses - Leap</v>
          </cell>
          <cell r="F4052">
            <v>2000</v>
          </cell>
        </row>
        <row r="4053">
          <cell r="C4053" t="str">
            <v>Hearst Power Distribution Company Limited Billing and Collecting 2021</v>
          </cell>
          <cell r="D4053" t="str">
            <v>Hearst Power Distribution Company Limited</v>
          </cell>
          <cell r="E4053" t="str">
            <v>Billing and Collecting</v>
          </cell>
          <cell r="F4053">
            <v>323373.90999999997</v>
          </cell>
        </row>
        <row r="4054">
          <cell r="C4054" t="str">
            <v>Hearst Power Distribution Company Limited Community Relations 2021</v>
          </cell>
          <cell r="D4054" t="str">
            <v>Hearst Power Distribution Company Limited</v>
          </cell>
          <cell r="E4054" t="str">
            <v>Community Relations</v>
          </cell>
          <cell r="F4054">
            <v>3638.78</v>
          </cell>
        </row>
        <row r="4055">
          <cell r="C4055" t="str">
            <v>Hearst Power Distribution Company Limited Distribution Expenses - Operation 2021</v>
          </cell>
          <cell r="D4055" t="str">
            <v>Hearst Power Distribution Company Limited</v>
          </cell>
          <cell r="E4055" t="str">
            <v>Distribution Expenses - Operation</v>
          </cell>
          <cell r="F4055">
            <v>162432.04999999999</v>
          </cell>
        </row>
        <row r="4056">
          <cell r="C4056" t="str">
            <v>Hearst Power Distribution Company Limited Distribution Expenses – Maintenance 2021</v>
          </cell>
          <cell r="D4056" t="str">
            <v>Hearst Power Distribution Company Limited</v>
          </cell>
          <cell r="E4056" t="str">
            <v>Distribution Expenses – Maintenance</v>
          </cell>
          <cell r="F4056">
            <v>283606.23</v>
          </cell>
        </row>
        <row r="4057">
          <cell r="C4057" t="str">
            <v>Hearst Power Distribution Company Limited Other Expenses 2021</v>
          </cell>
          <cell r="D4057" t="str">
            <v>Hearst Power Distribution Company Limited</v>
          </cell>
          <cell r="E4057" t="str">
            <v>Other Expenses</v>
          </cell>
          <cell r="F4057">
            <v>0</v>
          </cell>
        </row>
        <row r="4058">
          <cell r="C4058" t="str">
            <v>Hydro 2000 Inc. Administrative and General Expenses 2021</v>
          </cell>
          <cell r="D4058" t="str">
            <v>Hydro 2000 Inc.</v>
          </cell>
          <cell r="E4058" t="str">
            <v>Administrative and General Expenses</v>
          </cell>
          <cell r="F4058">
            <v>295652.94</v>
          </cell>
        </row>
        <row r="4059">
          <cell r="C4059" t="str">
            <v>Hydro 2000 Inc. Administrative and General Expenses - Leap 2021</v>
          </cell>
          <cell r="D4059" t="str">
            <v>Hydro 2000 Inc.</v>
          </cell>
          <cell r="E4059" t="str">
            <v>Administrative and General Expenses - Leap</v>
          </cell>
          <cell r="F4059">
            <v>2000</v>
          </cell>
        </row>
        <row r="4060">
          <cell r="C4060" t="str">
            <v>Hydro 2000 Inc. Billing and Collecting 2021</v>
          </cell>
          <cell r="D4060" t="str">
            <v>Hydro 2000 Inc.</v>
          </cell>
          <cell r="E4060" t="str">
            <v>Billing and Collecting</v>
          </cell>
          <cell r="F4060">
            <v>145695.70000000001</v>
          </cell>
        </row>
        <row r="4061">
          <cell r="C4061" t="str">
            <v>Hydro 2000 Inc. Community Relations 2021</v>
          </cell>
          <cell r="D4061" t="str">
            <v>Hydro 2000 Inc.</v>
          </cell>
          <cell r="E4061" t="str">
            <v>Community Relations</v>
          </cell>
          <cell r="F4061">
            <v>0</v>
          </cell>
        </row>
        <row r="4062">
          <cell r="C4062" t="str">
            <v>Hydro 2000 Inc. Distribution Expenses - Operation 2021</v>
          </cell>
          <cell r="D4062" t="str">
            <v>Hydro 2000 Inc.</v>
          </cell>
          <cell r="E4062" t="str">
            <v>Distribution Expenses - Operation</v>
          </cell>
          <cell r="F4062">
            <v>28125.360000000001</v>
          </cell>
        </row>
        <row r="4063">
          <cell r="C4063" t="str">
            <v>Hydro 2000 Inc. Distribution Expenses – Maintenance 2021</v>
          </cell>
          <cell r="D4063" t="str">
            <v>Hydro 2000 Inc.</v>
          </cell>
          <cell r="E4063" t="str">
            <v>Distribution Expenses – Maintenance</v>
          </cell>
          <cell r="F4063">
            <v>31668.62</v>
          </cell>
        </row>
        <row r="4064">
          <cell r="C4064" t="str">
            <v>Hydro 2000 Inc. Other Expenses 2021</v>
          </cell>
          <cell r="D4064" t="str">
            <v>Hydro 2000 Inc.</v>
          </cell>
          <cell r="E4064" t="str">
            <v>Other Expenses</v>
          </cell>
          <cell r="F4064">
            <v>0</v>
          </cell>
        </row>
        <row r="4065">
          <cell r="C4065" t="str">
            <v>Hydro Hawkesbury Inc. Administrative and General Expenses 2021</v>
          </cell>
          <cell r="D4065" t="str">
            <v>Hydro Hawkesbury Inc.</v>
          </cell>
          <cell r="E4065" t="str">
            <v>Administrative and General Expenses</v>
          </cell>
          <cell r="F4065">
            <v>455658.69</v>
          </cell>
        </row>
        <row r="4066">
          <cell r="C4066" t="str">
            <v>Hydro Hawkesbury Inc. Administrative and General Expenses - Leap 2021</v>
          </cell>
          <cell r="D4066" t="str">
            <v>Hydro Hawkesbury Inc.</v>
          </cell>
          <cell r="E4066" t="str">
            <v>Administrative and General Expenses - Leap</v>
          </cell>
          <cell r="F4066">
            <v>2000</v>
          </cell>
        </row>
        <row r="4067">
          <cell r="C4067" t="str">
            <v>Hydro Hawkesbury Inc. Billing and Collecting 2021</v>
          </cell>
          <cell r="D4067" t="str">
            <v>Hydro Hawkesbury Inc.</v>
          </cell>
          <cell r="E4067" t="str">
            <v>Billing and Collecting</v>
          </cell>
          <cell r="F4067">
            <v>389139.03</v>
          </cell>
        </row>
        <row r="4068">
          <cell r="C4068" t="str">
            <v>Hydro Hawkesbury Inc. Community Relations 2021</v>
          </cell>
          <cell r="D4068" t="str">
            <v>Hydro Hawkesbury Inc.</v>
          </cell>
          <cell r="E4068" t="str">
            <v>Community Relations</v>
          </cell>
          <cell r="F4068">
            <v>0</v>
          </cell>
        </row>
        <row r="4069">
          <cell r="C4069" t="str">
            <v>Hydro Hawkesbury Inc. Distribution Expenses - Operation 2021</v>
          </cell>
          <cell r="D4069" t="str">
            <v>Hydro Hawkesbury Inc.</v>
          </cell>
          <cell r="E4069" t="str">
            <v>Distribution Expenses - Operation</v>
          </cell>
          <cell r="F4069">
            <v>66726.080000000002</v>
          </cell>
        </row>
        <row r="4070">
          <cell r="C4070" t="str">
            <v>Hydro Hawkesbury Inc. Distribution Expenses – Maintenance 2021</v>
          </cell>
          <cell r="D4070" t="str">
            <v>Hydro Hawkesbury Inc.</v>
          </cell>
          <cell r="E4070" t="str">
            <v>Distribution Expenses – Maintenance</v>
          </cell>
          <cell r="F4070">
            <v>213917.73</v>
          </cell>
        </row>
        <row r="4071">
          <cell r="C4071" t="str">
            <v>Hydro Hawkesbury Inc. Other Expenses 2021</v>
          </cell>
          <cell r="D4071" t="str">
            <v>Hydro Hawkesbury Inc.</v>
          </cell>
          <cell r="E4071" t="str">
            <v>Other Expenses</v>
          </cell>
          <cell r="F4071">
            <v>0</v>
          </cell>
        </row>
        <row r="4072">
          <cell r="C4072" t="str">
            <v>Hydro One Networks Inc. Administrative and General Expenses 2021</v>
          </cell>
          <cell r="D4072" t="str">
            <v>Hydro One Networks Inc.</v>
          </cell>
          <cell r="E4072" t="str">
            <v>Administrative and General Expenses</v>
          </cell>
          <cell r="F4072">
            <v>134774013.91</v>
          </cell>
        </row>
        <row r="4073">
          <cell r="C4073" t="str">
            <v>Hydro One Networks Inc. Administrative and General Expenses - Leap 2021</v>
          </cell>
          <cell r="D4073" t="str">
            <v>Hydro One Networks Inc.</v>
          </cell>
          <cell r="E4073" t="str">
            <v>Administrative and General Expenses - Leap</v>
          </cell>
          <cell r="F4073">
            <v>1750200</v>
          </cell>
        </row>
        <row r="4074">
          <cell r="C4074" t="str">
            <v>Hydro One Networks Inc. Billing and Collecting 2021</v>
          </cell>
          <cell r="D4074" t="str">
            <v>Hydro One Networks Inc.</v>
          </cell>
          <cell r="E4074" t="str">
            <v>Billing and Collecting</v>
          </cell>
          <cell r="F4074">
            <v>93847155.420000002</v>
          </cell>
        </row>
        <row r="4075">
          <cell r="C4075" t="str">
            <v>Hydro One Networks Inc. Community Relations 2021</v>
          </cell>
          <cell r="D4075" t="str">
            <v>Hydro One Networks Inc.</v>
          </cell>
          <cell r="E4075" t="str">
            <v>Community Relations</v>
          </cell>
          <cell r="F4075">
            <v>1375572.77</v>
          </cell>
        </row>
        <row r="4076">
          <cell r="C4076" t="str">
            <v>Hydro One Networks Inc. Distribution Expenses - Operation 2021</v>
          </cell>
          <cell r="D4076" t="str">
            <v>Hydro One Networks Inc.</v>
          </cell>
          <cell r="E4076" t="str">
            <v>Distribution Expenses - Operation</v>
          </cell>
          <cell r="F4076">
            <v>86071480.700000003</v>
          </cell>
        </row>
        <row r="4077">
          <cell r="C4077" t="str">
            <v>Hydro One Networks Inc. Distribution Expenses – Maintenance 2021</v>
          </cell>
          <cell r="D4077" t="str">
            <v>Hydro One Networks Inc.</v>
          </cell>
          <cell r="E4077" t="str">
            <v>Distribution Expenses – Maintenance</v>
          </cell>
          <cell r="F4077">
            <v>244130147.22</v>
          </cell>
        </row>
        <row r="4078">
          <cell r="C4078" t="str">
            <v>Hydro One Networks Inc. Other Expenses 2021</v>
          </cell>
          <cell r="D4078" t="str">
            <v>Hydro One Networks Inc.</v>
          </cell>
          <cell r="E4078" t="str">
            <v>Other Expenses</v>
          </cell>
          <cell r="F4078">
            <v>0</v>
          </cell>
        </row>
        <row r="4079">
          <cell r="C4079" t="str">
            <v>Hydro One Networks Inc. (Orillia-Peterborough service areas) Administrative and General Expenses 2021</v>
          </cell>
          <cell r="D4079" t="str">
            <v>Hydro One Networks Inc. (Orillia-Peterborough service areas)</v>
          </cell>
          <cell r="E4079" t="str">
            <v>Administrative and General Expenses</v>
          </cell>
          <cell r="F4079">
            <v>2404997</v>
          </cell>
        </row>
        <row r="4080">
          <cell r="C4080" t="str">
            <v>Hydro One Networks Inc. (Orillia-Peterborough service areas) Administrative and General Expenses - Leap 2021</v>
          </cell>
          <cell r="D4080" t="str">
            <v>Hydro One Networks Inc. (Orillia-Peterborough service areas)</v>
          </cell>
          <cell r="E4080" t="str">
            <v>Administrative and General Expenses - Leap</v>
          </cell>
          <cell r="F4080">
            <v>9200</v>
          </cell>
        </row>
        <row r="4081">
          <cell r="C4081" t="str">
            <v>Hydro One Networks Inc. (Orillia-Peterborough service areas) Billing and Collecting 2021</v>
          </cell>
          <cell r="D4081" t="str">
            <v>Hydro One Networks Inc. (Orillia-Peterborough service areas)</v>
          </cell>
          <cell r="E4081" t="str">
            <v>Billing and Collecting</v>
          </cell>
          <cell r="F4081">
            <v>1302290</v>
          </cell>
        </row>
        <row r="4082">
          <cell r="C4082" t="str">
            <v>Hydro One Networks Inc. (Orillia-Peterborough service areas) Community Relations 2021</v>
          </cell>
          <cell r="D4082" t="str">
            <v>Hydro One Networks Inc. (Orillia-Peterborough service areas)</v>
          </cell>
          <cell r="E4082" t="str">
            <v>Community Relations</v>
          </cell>
          <cell r="F4082">
            <v>12648</v>
          </cell>
        </row>
        <row r="4083">
          <cell r="C4083" t="str">
            <v>Hydro One Networks Inc. (Orillia-Peterborough service areas) Distribution Expenses - Operation 2021</v>
          </cell>
          <cell r="D4083" t="str">
            <v>Hydro One Networks Inc. (Orillia-Peterborough service areas)</v>
          </cell>
          <cell r="E4083" t="str">
            <v>Distribution Expenses - Operation</v>
          </cell>
          <cell r="F4083">
            <v>1196369</v>
          </cell>
        </row>
        <row r="4084">
          <cell r="C4084" t="str">
            <v>Hydro One Networks Inc. (Orillia-Peterborough service areas) Distribution Expenses – Maintenance 2021</v>
          </cell>
          <cell r="D4084" t="str">
            <v>Hydro One Networks Inc. (Orillia-Peterborough service areas)</v>
          </cell>
          <cell r="E4084" t="str">
            <v>Distribution Expenses – Maintenance</v>
          </cell>
          <cell r="F4084">
            <v>1299450</v>
          </cell>
        </row>
        <row r="4085">
          <cell r="C4085" t="str">
            <v>Hydro One Networks Inc. (Orillia-Peterborough service areas) Other Expenses 2021</v>
          </cell>
          <cell r="D4085" t="str">
            <v>Hydro One Networks Inc. (Orillia-Peterborough service areas)</v>
          </cell>
          <cell r="E4085" t="str">
            <v>Other Expenses</v>
          </cell>
          <cell r="F4085">
            <v>0</v>
          </cell>
        </row>
        <row r="4086">
          <cell r="C4086" t="str">
            <v>Hydro One Networks Inc. - 1937680 Ontario Inc. (Peterborough Distribution) Administrative and General Expenses 2021</v>
          </cell>
          <cell r="D4086" t="str">
            <v>Hydro One Networks Inc. - 1937680 Ontario Inc. (Peterborough Distribution)</v>
          </cell>
          <cell r="E4086" t="str">
            <v>Administrative and General Expenses</v>
          </cell>
          <cell r="F4086">
            <v>3066940.95</v>
          </cell>
        </row>
        <row r="4087">
          <cell r="C4087" t="str">
            <v>Hydro One Networks Inc. - 1937680 Ontario Inc. (Peterborough Distribution) Administrative and General Expenses - Leap 2021</v>
          </cell>
          <cell r="D4087" t="str">
            <v>Hydro One Networks Inc. - 1937680 Ontario Inc. (Peterborough Distribution)</v>
          </cell>
          <cell r="E4087" t="str">
            <v>Administrative and General Expenses - Leap</v>
          </cell>
          <cell r="F4087">
            <v>26850</v>
          </cell>
        </row>
        <row r="4088">
          <cell r="C4088" t="str">
            <v>Hydro One Networks Inc. - 1937680 Ontario Inc. (Peterborough Distribution) Billing and Collecting 2021</v>
          </cell>
          <cell r="D4088" t="str">
            <v>Hydro One Networks Inc. - 1937680 Ontario Inc. (Peterborough Distribution)</v>
          </cell>
          <cell r="E4088" t="str">
            <v>Billing and Collecting</v>
          </cell>
          <cell r="F4088">
            <v>2379314.2126000002</v>
          </cell>
        </row>
        <row r="4089">
          <cell r="C4089" t="str">
            <v>Hydro One Networks Inc. - 1937680 Ontario Inc. (Peterborough Distribution) Community Relations 2021</v>
          </cell>
          <cell r="D4089" t="str">
            <v>Hydro One Networks Inc. - 1937680 Ontario Inc. (Peterborough Distribution)</v>
          </cell>
          <cell r="E4089" t="str">
            <v>Community Relations</v>
          </cell>
          <cell r="F4089">
            <v>0</v>
          </cell>
        </row>
        <row r="4090">
          <cell r="C4090" t="str">
            <v>Hydro One Networks Inc. - 1937680 Ontario Inc. (Peterborough Distribution) Distribution Expenses - Operation 2021</v>
          </cell>
          <cell r="D4090" t="str">
            <v>Hydro One Networks Inc. - 1937680 Ontario Inc. (Peterborough Distribution)</v>
          </cell>
          <cell r="E4090" t="str">
            <v>Distribution Expenses - Operation</v>
          </cell>
          <cell r="F4090">
            <v>2921134.25</v>
          </cell>
        </row>
        <row r="4091">
          <cell r="C4091" t="str">
            <v>Hydro One Networks Inc. - 1937680 Ontario Inc. (Peterborough Distribution) Distribution Expenses – Maintenance 2021</v>
          </cell>
          <cell r="D4091" t="str">
            <v>Hydro One Networks Inc. - 1937680 Ontario Inc. (Peterborough Distribution)</v>
          </cell>
          <cell r="E4091" t="str">
            <v>Distribution Expenses – Maintenance</v>
          </cell>
          <cell r="F4091">
            <v>1027984.8</v>
          </cell>
        </row>
        <row r="4092">
          <cell r="C4092" t="str">
            <v>Hydro One Networks Inc. - 1937680 Ontario Inc. (Peterborough Distribution) Other Expenses 2021</v>
          </cell>
          <cell r="D4092" t="str">
            <v>Hydro One Networks Inc. - 1937680 Ontario Inc. (Peterborough Distribution)</v>
          </cell>
          <cell r="E4092" t="str">
            <v>Other Expenses</v>
          </cell>
          <cell r="F4092">
            <v>0</v>
          </cell>
        </row>
        <row r="4093">
          <cell r="C4093" t="str">
            <v>Hydro One Remote Communities Inc. Administrative and General Expenses 2021</v>
          </cell>
          <cell r="D4093" t="str">
            <v>Hydro One Remote Communities Inc.</v>
          </cell>
          <cell r="E4093" t="str">
            <v>Administrative and General Expenses</v>
          </cell>
          <cell r="F4093">
            <v>923593.35</v>
          </cell>
        </row>
        <row r="4094">
          <cell r="C4094" t="str">
            <v>Hydro One Remote Communities Inc. Administrative and General Expenses - Leap 2021</v>
          </cell>
          <cell r="D4094" t="str">
            <v>Hydro One Remote Communities Inc.</v>
          </cell>
          <cell r="E4094" t="str">
            <v>Administrative and General Expenses - Leap</v>
          </cell>
          <cell r="F4094">
            <v>64601</v>
          </cell>
        </row>
        <row r="4095">
          <cell r="C4095" t="str">
            <v>Hydro One Remote Communities Inc. Billing and Collecting 2021</v>
          </cell>
          <cell r="D4095" t="str">
            <v>Hydro One Remote Communities Inc.</v>
          </cell>
          <cell r="E4095" t="str">
            <v>Billing and Collecting</v>
          </cell>
          <cell r="F4095">
            <v>1855662.25</v>
          </cell>
        </row>
        <row r="4096">
          <cell r="C4096" t="str">
            <v>Hydro One Remote Communities Inc. Community Relations 2021</v>
          </cell>
          <cell r="D4096" t="str">
            <v>Hydro One Remote Communities Inc.</v>
          </cell>
          <cell r="E4096" t="str">
            <v>Community Relations</v>
          </cell>
          <cell r="F4096">
            <v>459250.06</v>
          </cell>
        </row>
        <row r="4097">
          <cell r="C4097" t="str">
            <v>Hydro One Remote Communities Inc. Distribution Expenses - Operation 2021</v>
          </cell>
          <cell r="D4097" t="str">
            <v>Hydro One Remote Communities Inc.</v>
          </cell>
          <cell r="E4097" t="str">
            <v>Distribution Expenses - Operation</v>
          </cell>
          <cell r="F4097">
            <v>154241.35999999999</v>
          </cell>
        </row>
        <row r="4098">
          <cell r="C4098" t="str">
            <v>Hydro One Remote Communities Inc. Distribution Expenses – Maintenance 2021</v>
          </cell>
          <cell r="D4098" t="str">
            <v>Hydro One Remote Communities Inc.</v>
          </cell>
          <cell r="E4098" t="str">
            <v>Distribution Expenses – Maintenance</v>
          </cell>
          <cell r="F4098">
            <v>2921293.11</v>
          </cell>
        </row>
        <row r="4099">
          <cell r="C4099" t="str">
            <v>Hydro One Remote Communities Inc. Other Expenses 2021</v>
          </cell>
          <cell r="D4099" t="str">
            <v>Hydro One Remote Communities Inc.</v>
          </cell>
          <cell r="E4099" t="str">
            <v>Other Expenses</v>
          </cell>
          <cell r="F4099">
            <v>0</v>
          </cell>
        </row>
        <row r="4100">
          <cell r="C4100" t="str">
            <v>Hydro Ottawa Limited Administrative and General Expenses 2021</v>
          </cell>
          <cell r="D4100" t="str">
            <v>Hydro Ottawa Limited</v>
          </cell>
          <cell r="E4100" t="str">
            <v>Administrative and General Expenses</v>
          </cell>
          <cell r="F4100">
            <v>36365275</v>
          </cell>
        </row>
        <row r="4101">
          <cell r="C4101" t="str">
            <v>Hydro Ottawa Limited Administrative and General Expenses - Leap 2021</v>
          </cell>
          <cell r="D4101" t="str">
            <v>Hydro Ottawa Limited</v>
          </cell>
          <cell r="E4101" t="str">
            <v>Administrative and General Expenses - Leap</v>
          </cell>
          <cell r="F4101">
            <v>240653.06</v>
          </cell>
        </row>
        <row r="4102">
          <cell r="C4102" t="str">
            <v>Hydro Ottawa Limited Billing and Collecting 2021</v>
          </cell>
          <cell r="D4102" t="str">
            <v>Hydro Ottawa Limited</v>
          </cell>
          <cell r="E4102" t="str">
            <v>Billing and Collecting</v>
          </cell>
          <cell r="F4102">
            <v>12260032.369999999</v>
          </cell>
        </row>
        <row r="4103">
          <cell r="C4103" t="str">
            <v>Hydro Ottawa Limited Community Relations 2021</v>
          </cell>
          <cell r="D4103" t="str">
            <v>Hydro Ottawa Limited</v>
          </cell>
          <cell r="E4103" t="str">
            <v>Community Relations</v>
          </cell>
          <cell r="F4103">
            <v>4109228.65</v>
          </cell>
        </row>
        <row r="4104">
          <cell r="C4104" t="str">
            <v>Hydro Ottawa Limited Distribution Expenses - Operation 2021</v>
          </cell>
          <cell r="D4104" t="str">
            <v>Hydro Ottawa Limited</v>
          </cell>
          <cell r="E4104" t="str">
            <v>Distribution Expenses - Operation</v>
          </cell>
          <cell r="F4104">
            <v>23101725.440000001</v>
          </cell>
        </row>
        <row r="4105">
          <cell r="C4105" t="str">
            <v>Hydro Ottawa Limited Distribution Expenses – Maintenance 2021</v>
          </cell>
          <cell r="D4105" t="str">
            <v>Hydro Ottawa Limited</v>
          </cell>
          <cell r="E4105" t="str">
            <v>Distribution Expenses – Maintenance</v>
          </cell>
          <cell r="F4105">
            <v>8663503.5</v>
          </cell>
        </row>
        <row r="4106">
          <cell r="C4106" t="str">
            <v>Hydro Ottawa Limited Other Expenses 2021</v>
          </cell>
          <cell r="D4106" t="str">
            <v>Hydro Ottawa Limited</v>
          </cell>
          <cell r="E4106" t="str">
            <v>Other Expenses</v>
          </cell>
          <cell r="F4106">
            <v>0</v>
          </cell>
        </row>
        <row r="4107">
          <cell r="C4107" t="str">
            <v>InnPower Corporation Administrative and General Expenses 2021</v>
          </cell>
          <cell r="D4107" t="str">
            <v>InnPower Corporation</v>
          </cell>
          <cell r="E4107" t="str">
            <v>Administrative and General Expenses</v>
          </cell>
          <cell r="F4107">
            <v>3071718.66</v>
          </cell>
        </row>
        <row r="4108">
          <cell r="C4108" t="str">
            <v>InnPower Corporation Administrative and General Expenses - Leap 2021</v>
          </cell>
          <cell r="D4108" t="str">
            <v>InnPower Corporation</v>
          </cell>
          <cell r="E4108" t="str">
            <v>Administrative and General Expenses - Leap</v>
          </cell>
          <cell r="F4108">
            <v>12140.59</v>
          </cell>
        </row>
        <row r="4109">
          <cell r="C4109" t="str">
            <v>InnPower Corporation Billing and Collecting 2021</v>
          </cell>
          <cell r="D4109" t="str">
            <v>InnPower Corporation</v>
          </cell>
          <cell r="E4109" t="str">
            <v>Billing and Collecting</v>
          </cell>
          <cell r="F4109">
            <v>1251091.6299999999</v>
          </cell>
        </row>
        <row r="4110">
          <cell r="C4110" t="str">
            <v>InnPower Corporation Community Relations 2021</v>
          </cell>
          <cell r="D4110" t="str">
            <v>InnPower Corporation</v>
          </cell>
          <cell r="E4110" t="str">
            <v>Community Relations</v>
          </cell>
          <cell r="F4110">
            <v>76635.320000000007</v>
          </cell>
        </row>
        <row r="4111">
          <cell r="C4111" t="str">
            <v>InnPower Corporation Distribution Expenses - Operation 2021</v>
          </cell>
          <cell r="D4111" t="str">
            <v>InnPower Corporation</v>
          </cell>
          <cell r="E4111" t="str">
            <v>Distribution Expenses - Operation</v>
          </cell>
          <cell r="F4111">
            <v>1104679.22</v>
          </cell>
        </row>
        <row r="4112">
          <cell r="C4112" t="str">
            <v>InnPower Corporation Distribution Expenses – Maintenance 2021</v>
          </cell>
          <cell r="D4112" t="str">
            <v>InnPower Corporation</v>
          </cell>
          <cell r="E4112" t="str">
            <v>Distribution Expenses – Maintenance</v>
          </cell>
          <cell r="F4112">
            <v>762291.82</v>
          </cell>
        </row>
        <row r="4113">
          <cell r="C4113" t="str">
            <v>InnPower Corporation Other Expenses 2021</v>
          </cell>
          <cell r="D4113" t="str">
            <v>InnPower Corporation</v>
          </cell>
          <cell r="E4113" t="str">
            <v>Other Expenses</v>
          </cell>
          <cell r="F4113">
            <v>0</v>
          </cell>
        </row>
        <row r="4114">
          <cell r="C4114" t="str">
            <v>Kingston Hydro Corporation Administrative and General Expenses 2021</v>
          </cell>
          <cell r="D4114" t="str">
            <v>Kingston Hydro Corporation</v>
          </cell>
          <cell r="E4114" t="str">
            <v>Administrative and General Expenses</v>
          </cell>
          <cell r="F4114">
            <v>2521685.64</v>
          </cell>
        </row>
        <row r="4115">
          <cell r="C4115" t="str">
            <v>Kingston Hydro Corporation Administrative and General Expenses - Leap 2021</v>
          </cell>
          <cell r="D4115" t="str">
            <v>Kingston Hydro Corporation</v>
          </cell>
          <cell r="E4115" t="str">
            <v>Administrative and General Expenses - Leap</v>
          </cell>
          <cell r="F4115">
            <v>17687</v>
          </cell>
        </row>
        <row r="4116">
          <cell r="C4116" t="str">
            <v>Kingston Hydro Corporation Billing and Collecting 2021</v>
          </cell>
          <cell r="D4116" t="str">
            <v>Kingston Hydro Corporation</v>
          </cell>
          <cell r="E4116" t="str">
            <v>Billing and Collecting</v>
          </cell>
          <cell r="F4116">
            <v>945398.95</v>
          </cell>
        </row>
        <row r="4117">
          <cell r="C4117" t="str">
            <v>Kingston Hydro Corporation Community Relations 2021</v>
          </cell>
          <cell r="D4117" t="str">
            <v>Kingston Hydro Corporation</v>
          </cell>
          <cell r="E4117" t="str">
            <v>Community Relations</v>
          </cell>
          <cell r="F4117">
            <v>255528.62</v>
          </cell>
        </row>
        <row r="4118">
          <cell r="C4118" t="str">
            <v>Kingston Hydro Corporation Distribution Expenses - Operation 2021</v>
          </cell>
          <cell r="D4118" t="str">
            <v>Kingston Hydro Corporation</v>
          </cell>
          <cell r="E4118" t="str">
            <v>Distribution Expenses - Operation</v>
          </cell>
          <cell r="F4118">
            <v>2215441.12</v>
          </cell>
        </row>
        <row r="4119">
          <cell r="C4119" t="str">
            <v>Kingston Hydro Corporation Distribution Expenses – Maintenance 2021</v>
          </cell>
          <cell r="D4119" t="str">
            <v>Kingston Hydro Corporation</v>
          </cell>
          <cell r="E4119" t="str">
            <v>Distribution Expenses – Maintenance</v>
          </cell>
          <cell r="F4119">
            <v>1292666.78</v>
          </cell>
        </row>
        <row r="4120">
          <cell r="C4120" t="str">
            <v>Kingston Hydro Corporation Other Expenses 2021</v>
          </cell>
          <cell r="D4120" t="str">
            <v>Kingston Hydro Corporation</v>
          </cell>
          <cell r="E4120" t="str">
            <v>Other Expenses</v>
          </cell>
          <cell r="F4120">
            <v>0</v>
          </cell>
        </row>
        <row r="4121">
          <cell r="C4121" t="str">
            <v>Kitchener-Wilmot Hydro Inc. Administrative and General Expenses 2021</v>
          </cell>
          <cell r="D4121" t="str">
            <v>Kitchener-Wilmot Hydro Inc.</v>
          </cell>
          <cell r="E4121" t="str">
            <v>Administrative and General Expenses</v>
          </cell>
          <cell r="F4121">
            <v>4017726.87</v>
          </cell>
        </row>
        <row r="4122">
          <cell r="C4122" t="str">
            <v>Kitchener-Wilmot Hydro Inc. Administrative and General Expenses - Leap 2021</v>
          </cell>
          <cell r="D4122" t="str">
            <v>Kitchener-Wilmot Hydro Inc.</v>
          </cell>
          <cell r="E4122" t="str">
            <v>Administrative and General Expenses - Leap</v>
          </cell>
          <cell r="F4122">
            <v>55000</v>
          </cell>
        </row>
        <row r="4123">
          <cell r="C4123" t="str">
            <v>Kitchener-Wilmot Hydro Inc. Billing and Collecting 2021</v>
          </cell>
          <cell r="D4123" t="str">
            <v>Kitchener-Wilmot Hydro Inc.</v>
          </cell>
          <cell r="E4123" t="str">
            <v>Billing and Collecting</v>
          </cell>
          <cell r="F4123">
            <v>5391296.8399999999</v>
          </cell>
        </row>
        <row r="4124">
          <cell r="C4124" t="str">
            <v>Kitchener-Wilmot Hydro Inc. Community Relations 2021</v>
          </cell>
          <cell r="D4124" t="str">
            <v>Kitchener-Wilmot Hydro Inc.</v>
          </cell>
          <cell r="E4124" t="str">
            <v>Community Relations</v>
          </cell>
          <cell r="F4124">
            <v>231197.52</v>
          </cell>
        </row>
        <row r="4125">
          <cell r="C4125" t="str">
            <v>Kitchener-Wilmot Hydro Inc. Distribution Expenses - Operation 2021</v>
          </cell>
          <cell r="D4125" t="str">
            <v>Kitchener-Wilmot Hydro Inc.</v>
          </cell>
          <cell r="E4125" t="str">
            <v>Distribution Expenses - Operation</v>
          </cell>
          <cell r="F4125">
            <v>5567593.21</v>
          </cell>
        </row>
        <row r="4126">
          <cell r="C4126" t="str">
            <v>Kitchener-Wilmot Hydro Inc. Distribution Expenses – Maintenance 2021</v>
          </cell>
          <cell r="D4126" t="str">
            <v>Kitchener-Wilmot Hydro Inc.</v>
          </cell>
          <cell r="E4126" t="str">
            <v>Distribution Expenses – Maintenance</v>
          </cell>
          <cell r="F4126">
            <v>6022915.3200000003</v>
          </cell>
        </row>
        <row r="4127">
          <cell r="C4127" t="str">
            <v>Kitchener-Wilmot Hydro Inc. Other Expenses 2021</v>
          </cell>
          <cell r="D4127" t="str">
            <v>Kitchener-Wilmot Hydro Inc.</v>
          </cell>
          <cell r="E4127" t="str">
            <v>Other Expenses</v>
          </cell>
          <cell r="F4127">
            <v>0</v>
          </cell>
        </row>
        <row r="4128">
          <cell r="C4128" t="str">
            <v>Lakefront Utilities Inc. Administrative and General Expenses 2021</v>
          </cell>
          <cell r="D4128" t="str">
            <v>Lakefront Utilities Inc.</v>
          </cell>
          <cell r="E4128" t="str">
            <v>Administrative and General Expenses</v>
          </cell>
          <cell r="F4128">
            <v>1057724.79</v>
          </cell>
        </row>
        <row r="4129">
          <cell r="C4129" t="str">
            <v>Lakefront Utilities Inc. Administrative and General Expenses - Leap 2021</v>
          </cell>
          <cell r="D4129" t="str">
            <v>Lakefront Utilities Inc.</v>
          </cell>
          <cell r="E4129" t="str">
            <v>Administrative and General Expenses - Leap</v>
          </cell>
          <cell r="F4129">
            <v>5850</v>
          </cell>
        </row>
        <row r="4130">
          <cell r="C4130" t="str">
            <v>Lakefront Utilities Inc. Billing and Collecting 2021</v>
          </cell>
          <cell r="D4130" t="str">
            <v>Lakefront Utilities Inc.</v>
          </cell>
          <cell r="E4130" t="str">
            <v>Billing and Collecting</v>
          </cell>
          <cell r="F4130">
            <v>554624.82999999996</v>
          </cell>
        </row>
        <row r="4131">
          <cell r="C4131" t="str">
            <v>Lakefront Utilities Inc. Community Relations 2021</v>
          </cell>
          <cell r="D4131" t="str">
            <v>Lakefront Utilities Inc.</v>
          </cell>
          <cell r="E4131" t="str">
            <v>Community Relations</v>
          </cell>
          <cell r="F4131">
            <v>17214.79</v>
          </cell>
        </row>
        <row r="4132">
          <cell r="C4132" t="str">
            <v>Lakefront Utilities Inc. Distribution Expenses - Operation 2021</v>
          </cell>
          <cell r="D4132" t="str">
            <v>Lakefront Utilities Inc.</v>
          </cell>
          <cell r="E4132" t="str">
            <v>Distribution Expenses - Operation</v>
          </cell>
          <cell r="F4132">
            <v>753224.37</v>
          </cell>
        </row>
        <row r="4133">
          <cell r="C4133" t="str">
            <v>Lakefront Utilities Inc. Distribution Expenses – Maintenance 2021</v>
          </cell>
          <cell r="D4133" t="str">
            <v>Lakefront Utilities Inc.</v>
          </cell>
          <cell r="E4133" t="str">
            <v>Distribution Expenses – Maintenance</v>
          </cell>
          <cell r="F4133">
            <v>304062.25</v>
          </cell>
        </row>
        <row r="4134">
          <cell r="C4134" t="str">
            <v>Lakefront Utilities Inc. Other Expenses 2021</v>
          </cell>
          <cell r="D4134" t="str">
            <v>Lakefront Utilities Inc.</v>
          </cell>
          <cell r="E4134" t="str">
            <v>Other Expenses</v>
          </cell>
          <cell r="F4134">
            <v>0</v>
          </cell>
        </row>
        <row r="4135">
          <cell r="C4135" t="str">
            <v>Lakeland Power Distribution Ltd. Administrative and General Expenses 2021</v>
          </cell>
          <cell r="D4135" t="str">
            <v>Lakeland Power Distribution Ltd.</v>
          </cell>
          <cell r="E4135" t="str">
            <v>Administrative and General Expenses</v>
          </cell>
          <cell r="F4135">
            <v>1870031.53</v>
          </cell>
        </row>
        <row r="4136">
          <cell r="C4136" t="str">
            <v>Lakeland Power Distribution Ltd. Administrative and General Expenses - Leap 2021</v>
          </cell>
          <cell r="D4136" t="str">
            <v>Lakeland Power Distribution Ltd.</v>
          </cell>
          <cell r="E4136" t="str">
            <v>Administrative and General Expenses - Leap</v>
          </cell>
          <cell r="F4136">
            <v>13000</v>
          </cell>
        </row>
        <row r="4137">
          <cell r="C4137" t="str">
            <v>Lakeland Power Distribution Ltd. Billing and Collecting 2021</v>
          </cell>
          <cell r="D4137" t="str">
            <v>Lakeland Power Distribution Ltd.</v>
          </cell>
          <cell r="E4137" t="str">
            <v>Billing and Collecting</v>
          </cell>
          <cell r="F4137">
            <v>1346742.26</v>
          </cell>
        </row>
        <row r="4138">
          <cell r="C4138" t="str">
            <v>Lakeland Power Distribution Ltd. Community Relations 2021</v>
          </cell>
          <cell r="D4138" t="str">
            <v>Lakeland Power Distribution Ltd.</v>
          </cell>
          <cell r="E4138" t="str">
            <v>Community Relations</v>
          </cell>
          <cell r="F4138">
            <v>7183.25</v>
          </cell>
        </row>
        <row r="4139">
          <cell r="C4139" t="str">
            <v>Lakeland Power Distribution Ltd. Distribution Expenses - Operation 2021</v>
          </cell>
          <cell r="D4139" t="str">
            <v>Lakeland Power Distribution Ltd.</v>
          </cell>
          <cell r="E4139" t="str">
            <v>Distribution Expenses - Operation</v>
          </cell>
          <cell r="F4139">
            <v>489384.37</v>
          </cell>
        </row>
        <row r="4140">
          <cell r="C4140" t="str">
            <v>Lakeland Power Distribution Ltd. Distribution Expenses – Maintenance 2021</v>
          </cell>
          <cell r="D4140" t="str">
            <v>Lakeland Power Distribution Ltd.</v>
          </cell>
          <cell r="E4140" t="str">
            <v>Distribution Expenses – Maintenance</v>
          </cell>
          <cell r="F4140">
            <v>1642608.66</v>
          </cell>
        </row>
        <row r="4141">
          <cell r="C4141" t="str">
            <v>Lakeland Power Distribution Ltd. Other Expenses 2021</v>
          </cell>
          <cell r="D4141" t="str">
            <v>Lakeland Power Distribution Ltd.</v>
          </cell>
          <cell r="E4141" t="str">
            <v>Other Expenses</v>
          </cell>
          <cell r="F4141">
            <v>0</v>
          </cell>
        </row>
        <row r="4142">
          <cell r="C4142" t="str">
            <v>London Hydro Inc. Administrative and General Expenses 2021</v>
          </cell>
          <cell r="D4142" t="str">
            <v>London Hydro Inc.</v>
          </cell>
          <cell r="E4142" t="str">
            <v>Administrative and General Expenses</v>
          </cell>
          <cell r="F4142">
            <v>14806185.800000001</v>
          </cell>
        </row>
        <row r="4143">
          <cell r="C4143" t="str">
            <v>London Hydro Inc. Administrative and General Expenses - Leap 2021</v>
          </cell>
          <cell r="D4143" t="str">
            <v>London Hydro Inc.</v>
          </cell>
          <cell r="E4143" t="str">
            <v>Administrative and General Expenses - Leap</v>
          </cell>
          <cell r="F4143">
            <v>200000</v>
          </cell>
        </row>
        <row r="4144">
          <cell r="C4144" t="str">
            <v>London Hydro Inc. Billing and Collecting 2021</v>
          </cell>
          <cell r="D4144" t="str">
            <v>London Hydro Inc.</v>
          </cell>
          <cell r="E4144" t="str">
            <v>Billing and Collecting</v>
          </cell>
          <cell r="F4144">
            <v>5220511.8099999996</v>
          </cell>
        </row>
        <row r="4145">
          <cell r="C4145" t="str">
            <v>London Hydro Inc. Community Relations 2021</v>
          </cell>
          <cell r="D4145" t="str">
            <v>London Hydro Inc.</v>
          </cell>
          <cell r="E4145" t="str">
            <v>Community Relations</v>
          </cell>
          <cell r="F4145">
            <v>122745.54</v>
          </cell>
        </row>
        <row r="4146">
          <cell r="C4146" t="str">
            <v>London Hydro Inc. Distribution Expenses - Operation 2021</v>
          </cell>
          <cell r="D4146" t="str">
            <v>London Hydro Inc.</v>
          </cell>
          <cell r="E4146" t="str">
            <v>Distribution Expenses - Operation</v>
          </cell>
          <cell r="F4146">
            <v>10896300.43</v>
          </cell>
        </row>
        <row r="4147">
          <cell r="C4147" t="str">
            <v>London Hydro Inc. Distribution Expenses – Maintenance 2021</v>
          </cell>
          <cell r="D4147" t="str">
            <v>London Hydro Inc.</v>
          </cell>
          <cell r="E4147" t="str">
            <v>Distribution Expenses – Maintenance</v>
          </cell>
          <cell r="F4147">
            <v>8809130.3900000006</v>
          </cell>
        </row>
        <row r="4148">
          <cell r="C4148" t="str">
            <v>London Hydro Inc. Other Expenses 2021</v>
          </cell>
          <cell r="D4148" t="str">
            <v>London Hydro Inc.</v>
          </cell>
          <cell r="E4148" t="str">
            <v>Other Expenses</v>
          </cell>
          <cell r="F4148">
            <v>0</v>
          </cell>
        </row>
        <row r="4149">
          <cell r="C4149" t="str">
            <v>Milton Hydro Distribution Inc. Administrative and General Expenses 2021</v>
          </cell>
          <cell r="D4149" t="str">
            <v>Milton Hydro Distribution Inc.</v>
          </cell>
          <cell r="E4149" t="str">
            <v>Administrative and General Expenses</v>
          </cell>
          <cell r="F4149">
            <v>4352591.9000000004</v>
          </cell>
        </row>
        <row r="4150">
          <cell r="C4150" t="str">
            <v>Milton Hydro Distribution Inc. Administrative and General Expenses - Leap 2021</v>
          </cell>
          <cell r="D4150" t="str">
            <v>Milton Hydro Distribution Inc.</v>
          </cell>
          <cell r="E4150" t="str">
            <v>Administrative and General Expenses - Leap</v>
          </cell>
          <cell r="F4150">
            <v>19567</v>
          </cell>
        </row>
        <row r="4151">
          <cell r="C4151" t="str">
            <v>Milton Hydro Distribution Inc. Billing and Collecting 2021</v>
          </cell>
          <cell r="D4151" t="str">
            <v>Milton Hydro Distribution Inc.</v>
          </cell>
          <cell r="E4151" t="str">
            <v>Billing and Collecting</v>
          </cell>
          <cell r="F4151">
            <v>1543432.1</v>
          </cell>
        </row>
        <row r="4152">
          <cell r="C4152" t="str">
            <v>Milton Hydro Distribution Inc. Community Relations 2021</v>
          </cell>
          <cell r="D4152" t="str">
            <v>Milton Hydro Distribution Inc.</v>
          </cell>
          <cell r="E4152" t="str">
            <v>Community Relations</v>
          </cell>
          <cell r="F4152">
            <v>17500</v>
          </cell>
        </row>
        <row r="4153">
          <cell r="C4153" t="str">
            <v>Milton Hydro Distribution Inc. Distribution Expenses - Operation 2021</v>
          </cell>
          <cell r="D4153" t="str">
            <v>Milton Hydro Distribution Inc.</v>
          </cell>
          <cell r="E4153" t="str">
            <v>Distribution Expenses - Operation</v>
          </cell>
          <cell r="F4153">
            <v>2548732</v>
          </cell>
        </row>
        <row r="4154">
          <cell r="C4154" t="str">
            <v>Milton Hydro Distribution Inc. Distribution Expenses – Maintenance 2021</v>
          </cell>
          <cell r="D4154" t="str">
            <v>Milton Hydro Distribution Inc.</v>
          </cell>
          <cell r="E4154" t="str">
            <v>Distribution Expenses – Maintenance</v>
          </cell>
          <cell r="F4154">
            <v>1332079</v>
          </cell>
        </row>
        <row r="4155">
          <cell r="C4155" t="str">
            <v>Milton Hydro Distribution Inc. Other Expenses 2021</v>
          </cell>
          <cell r="D4155" t="str">
            <v>Milton Hydro Distribution Inc.</v>
          </cell>
          <cell r="E4155" t="str">
            <v>Other Expenses</v>
          </cell>
          <cell r="F4155">
            <v>0</v>
          </cell>
        </row>
        <row r="4156">
          <cell r="C4156" t="str">
            <v>Newmarket-Tay Power Distribution Ltd. Administrative and General Expenses 2021</v>
          </cell>
          <cell r="D4156" t="str">
            <v>Newmarket-Tay Power Distribution Ltd.</v>
          </cell>
          <cell r="E4156" t="str">
            <v>Administrative and General Expenses</v>
          </cell>
          <cell r="F4156">
            <v>5431872.9400000004</v>
          </cell>
        </row>
        <row r="4157">
          <cell r="C4157" t="str">
            <v>Newmarket-Tay Power Distribution Ltd. Administrative and General Expenses - Leap 2021</v>
          </cell>
          <cell r="D4157" t="str">
            <v>Newmarket-Tay Power Distribution Ltd.</v>
          </cell>
          <cell r="E4157" t="str">
            <v>Administrative and General Expenses - Leap</v>
          </cell>
          <cell r="F4157">
            <v>24800</v>
          </cell>
        </row>
        <row r="4158">
          <cell r="C4158" t="str">
            <v>Newmarket-Tay Power Distribution Ltd. Billing and Collecting 2021</v>
          </cell>
          <cell r="D4158" t="str">
            <v>Newmarket-Tay Power Distribution Ltd.</v>
          </cell>
          <cell r="E4158" t="str">
            <v>Billing and Collecting</v>
          </cell>
          <cell r="F4158">
            <v>2725592.17</v>
          </cell>
        </row>
        <row r="4159">
          <cell r="C4159" t="str">
            <v>Newmarket-Tay Power Distribution Ltd. Community Relations 2021</v>
          </cell>
          <cell r="D4159" t="str">
            <v>Newmarket-Tay Power Distribution Ltd.</v>
          </cell>
          <cell r="E4159" t="str">
            <v>Community Relations</v>
          </cell>
          <cell r="F4159">
            <v>80334.69</v>
          </cell>
        </row>
        <row r="4160">
          <cell r="C4160" t="str">
            <v>Newmarket-Tay Power Distribution Ltd. Distribution Expenses - Operation 2021</v>
          </cell>
          <cell r="D4160" t="str">
            <v>Newmarket-Tay Power Distribution Ltd.</v>
          </cell>
          <cell r="E4160" t="str">
            <v>Distribution Expenses - Operation</v>
          </cell>
          <cell r="F4160">
            <v>2735049.21</v>
          </cell>
        </row>
        <row r="4161">
          <cell r="C4161" t="str">
            <v>Newmarket-Tay Power Distribution Ltd. Distribution Expenses – Maintenance 2021</v>
          </cell>
          <cell r="D4161" t="str">
            <v>Newmarket-Tay Power Distribution Ltd.</v>
          </cell>
          <cell r="E4161" t="str">
            <v>Distribution Expenses – Maintenance</v>
          </cell>
          <cell r="F4161">
            <v>1335033</v>
          </cell>
        </row>
        <row r="4162">
          <cell r="C4162" t="str">
            <v>Newmarket-Tay Power Distribution Ltd. Other Expenses 2021</v>
          </cell>
          <cell r="D4162" t="str">
            <v>Newmarket-Tay Power Distribution Ltd.</v>
          </cell>
          <cell r="E4162" t="str">
            <v>Other Expenses</v>
          </cell>
          <cell r="F4162">
            <v>0</v>
          </cell>
        </row>
        <row r="4163">
          <cell r="C4163" t="str">
            <v>Niagara Peninsula Energy Inc. Administrative and General Expenses 2021</v>
          </cell>
          <cell r="D4163" t="str">
            <v>Niagara Peninsula Energy Inc.</v>
          </cell>
          <cell r="E4163" t="str">
            <v>Administrative and General Expenses</v>
          </cell>
          <cell r="F4163">
            <v>5190637.55</v>
          </cell>
        </row>
        <row r="4164">
          <cell r="C4164" t="str">
            <v>Niagara Peninsula Energy Inc. Administrative and General Expenses - Leap 2021</v>
          </cell>
          <cell r="D4164" t="str">
            <v>Niagara Peninsula Energy Inc.</v>
          </cell>
          <cell r="E4164" t="str">
            <v>Administrative and General Expenses - Leap</v>
          </cell>
          <cell r="F4164">
            <v>37166</v>
          </cell>
        </row>
        <row r="4165">
          <cell r="C4165" t="str">
            <v>Niagara Peninsula Energy Inc. Billing and Collecting 2021</v>
          </cell>
          <cell r="D4165" t="str">
            <v>Niagara Peninsula Energy Inc.</v>
          </cell>
          <cell r="E4165" t="str">
            <v>Billing and Collecting</v>
          </cell>
          <cell r="F4165">
            <v>5615521.0199999996</v>
          </cell>
        </row>
        <row r="4166">
          <cell r="C4166" t="str">
            <v>Niagara Peninsula Energy Inc. Community Relations 2021</v>
          </cell>
          <cell r="D4166" t="str">
            <v>Niagara Peninsula Energy Inc.</v>
          </cell>
          <cell r="E4166" t="str">
            <v>Community Relations</v>
          </cell>
          <cell r="F4166">
            <v>72443.360000000001</v>
          </cell>
        </row>
        <row r="4167">
          <cell r="C4167" t="str">
            <v>Niagara Peninsula Energy Inc. Distribution Expenses - Operation 2021</v>
          </cell>
          <cell r="D4167" t="str">
            <v>Niagara Peninsula Energy Inc.</v>
          </cell>
          <cell r="E4167" t="str">
            <v>Distribution Expenses - Operation</v>
          </cell>
          <cell r="F4167">
            <v>4753048.3499999996</v>
          </cell>
        </row>
        <row r="4168">
          <cell r="C4168" t="str">
            <v>Niagara Peninsula Energy Inc. Distribution Expenses – Maintenance 2021</v>
          </cell>
          <cell r="D4168" t="str">
            <v>Niagara Peninsula Energy Inc.</v>
          </cell>
          <cell r="E4168" t="str">
            <v>Distribution Expenses – Maintenance</v>
          </cell>
          <cell r="F4168">
            <v>3013197.91</v>
          </cell>
        </row>
        <row r="4169">
          <cell r="C4169" t="str">
            <v>Niagara Peninsula Energy Inc. Other Expenses 2021</v>
          </cell>
          <cell r="D4169" t="str">
            <v>Niagara Peninsula Energy Inc.</v>
          </cell>
          <cell r="E4169" t="str">
            <v>Other Expenses</v>
          </cell>
          <cell r="F4169">
            <v>0</v>
          </cell>
        </row>
        <row r="4170">
          <cell r="C4170" t="str">
            <v>Niagara-on-the-Lake Hydro Inc. Administrative and General Expenses 2021</v>
          </cell>
          <cell r="D4170" t="str">
            <v>Niagara-on-the-Lake Hydro Inc.</v>
          </cell>
          <cell r="E4170" t="str">
            <v>Administrative and General Expenses</v>
          </cell>
          <cell r="F4170">
            <v>1187374.3899999999</v>
          </cell>
        </row>
        <row r="4171">
          <cell r="C4171" t="str">
            <v>Niagara-on-the-Lake Hydro Inc. Administrative and General Expenses - Leap 2021</v>
          </cell>
          <cell r="D4171" t="str">
            <v>Niagara-on-the-Lake Hydro Inc.</v>
          </cell>
          <cell r="E4171" t="str">
            <v>Administrative and General Expenses - Leap</v>
          </cell>
          <cell r="F4171">
            <v>6865.82</v>
          </cell>
        </row>
        <row r="4172">
          <cell r="C4172" t="str">
            <v>Niagara-on-the-Lake Hydro Inc. Billing and Collecting 2021</v>
          </cell>
          <cell r="D4172" t="str">
            <v>Niagara-on-the-Lake Hydro Inc.</v>
          </cell>
          <cell r="E4172" t="str">
            <v>Billing and Collecting</v>
          </cell>
          <cell r="F4172">
            <v>630975.37</v>
          </cell>
        </row>
        <row r="4173">
          <cell r="C4173" t="str">
            <v>Niagara-on-the-Lake Hydro Inc. Community Relations 2021</v>
          </cell>
          <cell r="D4173" t="str">
            <v>Niagara-on-the-Lake Hydro Inc.</v>
          </cell>
          <cell r="E4173" t="str">
            <v>Community Relations</v>
          </cell>
          <cell r="F4173">
            <v>0</v>
          </cell>
        </row>
        <row r="4174">
          <cell r="C4174" t="str">
            <v>Niagara-on-the-Lake Hydro Inc. Distribution Expenses - Operation 2021</v>
          </cell>
          <cell r="D4174" t="str">
            <v>Niagara-on-the-Lake Hydro Inc.</v>
          </cell>
          <cell r="E4174" t="str">
            <v>Distribution Expenses - Operation</v>
          </cell>
          <cell r="F4174">
            <v>717525.47</v>
          </cell>
        </row>
        <row r="4175">
          <cell r="C4175" t="str">
            <v>Niagara-on-the-Lake Hydro Inc. Distribution Expenses – Maintenance 2021</v>
          </cell>
          <cell r="D4175" t="str">
            <v>Niagara-on-the-Lake Hydro Inc.</v>
          </cell>
          <cell r="E4175" t="str">
            <v>Distribution Expenses – Maintenance</v>
          </cell>
          <cell r="F4175">
            <v>409998.49</v>
          </cell>
        </row>
        <row r="4176">
          <cell r="C4176" t="str">
            <v>Niagara-on-the-Lake Hydro Inc. Other Expenses 2021</v>
          </cell>
          <cell r="D4176" t="str">
            <v>Niagara-on-the-Lake Hydro Inc.</v>
          </cell>
          <cell r="E4176" t="str">
            <v>Other Expenses</v>
          </cell>
          <cell r="F4176">
            <v>0</v>
          </cell>
        </row>
        <row r="4177">
          <cell r="C4177" t="str">
            <v>North Bay Hydro Distribution Limited Administrative and General Expenses 2021</v>
          </cell>
          <cell r="D4177" t="str">
            <v>North Bay Hydro Distribution Limited</v>
          </cell>
          <cell r="E4177" t="str">
            <v>Administrative and General Expenses</v>
          </cell>
          <cell r="F4177">
            <v>2829068.6473500002</v>
          </cell>
        </row>
        <row r="4178">
          <cell r="C4178" t="str">
            <v>North Bay Hydro Distribution Limited Administrative and General Expenses - Leap 2021</v>
          </cell>
          <cell r="D4178" t="str">
            <v>North Bay Hydro Distribution Limited</v>
          </cell>
          <cell r="E4178" t="str">
            <v>Administrative and General Expenses - Leap</v>
          </cell>
          <cell r="F4178">
            <v>15560.49</v>
          </cell>
        </row>
        <row r="4179">
          <cell r="C4179" t="str">
            <v>North Bay Hydro Distribution Limited Billing and Collecting 2021</v>
          </cell>
          <cell r="D4179" t="str">
            <v>North Bay Hydro Distribution Limited</v>
          </cell>
          <cell r="E4179" t="str">
            <v>Billing and Collecting</v>
          </cell>
          <cell r="F4179">
            <v>1074958.2308</v>
          </cell>
        </row>
        <row r="4180">
          <cell r="C4180" t="str">
            <v>North Bay Hydro Distribution Limited Community Relations 2021</v>
          </cell>
          <cell r="D4180" t="str">
            <v>North Bay Hydro Distribution Limited</v>
          </cell>
          <cell r="E4180" t="str">
            <v>Community Relations</v>
          </cell>
          <cell r="F4180">
            <v>0</v>
          </cell>
        </row>
        <row r="4181">
          <cell r="C4181" t="str">
            <v>North Bay Hydro Distribution Limited Distribution Expenses - Operation 2021</v>
          </cell>
          <cell r="D4181" t="str">
            <v>North Bay Hydro Distribution Limited</v>
          </cell>
          <cell r="E4181" t="str">
            <v>Distribution Expenses - Operation</v>
          </cell>
          <cell r="F4181">
            <v>788058.16079760005</v>
          </cell>
        </row>
        <row r="4182">
          <cell r="C4182" t="str">
            <v>North Bay Hydro Distribution Limited Distribution Expenses – Maintenance 2021</v>
          </cell>
          <cell r="D4182" t="str">
            <v>North Bay Hydro Distribution Limited</v>
          </cell>
          <cell r="E4182" t="str">
            <v>Distribution Expenses – Maintenance</v>
          </cell>
          <cell r="F4182">
            <v>2079142.33018</v>
          </cell>
        </row>
        <row r="4183">
          <cell r="C4183" t="str">
            <v>North Bay Hydro Distribution Limited Other Expenses 2021</v>
          </cell>
          <cell r="D4183" t="str">
            <v>North Bay Hydro Distribution Limited</v>
          </cell>
          <cell r="E4183" t="str">
            <v>Other Expenses</v>
          </cell>
          <cell r="F4183">
            <v>0</v>
          </cell>
        </row>
        <row r="4184">
          <cell r="C4184" t="str">
            <v>Northern Ontario Wires Inc. Administrative and General Expenses 2021</v>
          </cell>
          <cell r="D4184" t="str">
            <v>Northern Ontario Wires Inc.</v>
          </cell>
          <cell r="E4184" t="str">
            <v>Administrative and General Expenses</v>
          </cell>
          <cell r="F4184">
            <v>576724.5</v>
          </cell>
        </row>
        <row r="4185">
          <cell r="C4185" t="str">
            <v>Northern Ontario Wires Inc. Administrative and General Expenses - Leap 2021</v>
          </cell>
          <cell r="D4185" t="str">
            <v>Northern Ontario Wires Inc.</v>
          </cell>
          <cell r="E4185" t="str">
            <v>Administrative and General Expenses - Leap</v>
          </cell>
          <cell r="F4185">
            <v>4093</v>
          </cell>
        </row>
        <row r="4186">
          <cell r="C4186" t="str">
            <v>Northern Ontario Wires Inc. Billing and Collecting 2021</v>
          </cell>
          <cell r="D4186" t="str">
            <v>Northern Ontario Wires Inc.</v>
          </cell>
          <cell r="E4186" t="str">
            <v>Billing and Collecting</v>
          </cell>
          <cell r="F4186">
            <v>688584.87</v>
          </cell>
        </row>
        <row r="4187">
          <cell r="C4187" t="str">
            <v>Northern Ontario Wires Inc. Community Relations 2021</v>
          </cell>
          <cell r="D4187" t="str">
            <v>Northern Ontario Wires Inc.</v>
          </cell>
          <cell r="E4187" t="str">
            <v>Community Relations</v>
          </cell>
          <cell r="F4187">
            <v>0</v>
          </cell>
        </row>
        <row r="4188">
          <cell r="C4188" t="str">
            <v>Northern Ontario Wires Inc. Distribution Expenses - Operation 2021</v>
          </cell>
          <cell r="D4188" t="str">
            <v>Northern Ontario Wires Inc.</v>
          </cell>
          <cell r="E4188" t="str">
            <v>Distribution Expenses - Operation</v>
          </cell>
          <cell r="F4188">
            <v>852225.93</v>
          </cell>
        </row>
        <row r="4189">
          <cell r="C4189" t="str">
            <v>Northern Ontario Wires Inc. Distribution Expenses – Maintenance 2021</v>
          </cell>
          <cell r="D4189" t="str">
            <v>Northern Ontario Wires Inc.</v>
          </cell>
          <cell r="E4189" t="str">
            <v>Distribution Expenses – Maintenance</v>
          </cell>
          <cell r="F4189">
            <v>639441.4</v>
          </cell>
        </row>
        <row r="4190">
          <cell r="C4190" t="str">
            <v>Northern Ontario Wires Inc. Other Expenses 2021</v>
          </cell>
          <cell r="D4190" t="str">
            <v>Northern Ontario Wires Inc.</v>
          </cell>
          <cell r="E4190" t="str">
            <v>Other Expenses</v>
          </cell>
          <cell r="F4190">
            <v>0</v>
          </cell>
        </row>
        <row r="4191">
          <cell r="C4191" t="str">
            <v>Oakville Hydro Electricity Distribution Inc. Administrative and General Expenses 2021</v>
          </cell>
          <cell r="D4191" t="str">
            <v>Oakville Hydro Electricity Distribution Inc.</v>
          </cell>
          <cell r="E4191" t="str">
            <v>Administrative and General Expenses</v>
          </cell>
          <cell r="F4191">
            <v>6004809.79</v>
          </cell>
        </row>
        <row r="4192">
          <cell r="C4192" t="str">
            <v>Oakville Hydro Electricity Distribution Inc. Administrative and General Expenses - Leap 2021</v>
          </cell>
          <cell r="D4192" t="str">
            <v>Oakville Hydro Electricity Distribution Inc.</v>
          </cell>
          <cell r="E4192" t="str">
            <v>Administrative and General Expenses - Leap</v>
          </cell>
          <cell r="F4192">
            <v>45350</v>
          </cell>
        </row>
        <row r="4193">
          <cell r="C4193" t="str">
            <v>Oakville Hydro Electricity Distribution Inc. Billing and Collecting 2021</v>
          </cell>
          <cell r="D4193" t="str">
            <v>Oakville Hydro Electricity Distribution Inc.</v>
          </cell>
          <cell r="E4193" t="str">
            <v>Billing and Collecting</v>
          </cell>
          <cell r="F4193">
            <v>3155103.89</v>
          </cell>
        </row>
        <row r="4194">
          <cell r="C4194" t="str">
            <v>Oakville Hydro Electricity Distribution Inc. Community Relations 2021</v>
          </cell>
          <cell r="D4194" t="str">
            <v>Oakville Hydro Electricity Distribution Inc.</v>
          </cell>
          <cell r="E4194" t="str">
            <v>Community Relations</v>
          </cell>
          <cell r="F4194">
            <v>221692.62</v>
          </cell>
        </row>
        <row r="4195">
          <cell r="C4195" t="str">
            <v>Oakville Hydro Electricity Distribution Inc. Distribution Expenses - Operation 2021</v>
          </cell>
          <cell r="D4195" t="str">
            <v>Oakville Hydro Electricity Distribution Inc.</v>
          </cell>
          <cell r="E4195" t="str">
            <v>Distribution Expenses - Operation</v>
          </cell>
          <cell r="F4195">
            <v>7965986.54</v>
          </cell>
        </row>
        <row r="4196">
          <cell r="C4196" t="str">
            <v>Oakville Hydro Electricity Distribution Inc. Distribution Expenses – Maintenance 2021</v>
          </cell>
          <cell r="D4196" t="str">
            <v>Oakville Hydro Electricity Distribution Inc.</v>
          </cell>
          <cell r="E4196" t="str">
            <v>Distribution Expenses – Maintenance</v>
          </cell>
          <cell r="F4196">
            <v>1520307.4</v>
          </cell>
        </row>
        <row r="4197">
          <cell r="C4197" t="str">
            <v>Oakville Hydro Electricity Distribution Inc. Other Expenses 2021</v>
          </cell>
          <cell r="D4197" t="str">
            <v>Oakville Hydro Electricity Distribution Inc.</v>
          </cell>
          <cell r="E4197" t="str">
            <v>Other Expenses</v>
          </cell>
          <cell r="F4197">
            <v>0</v>
          </cell>
        </row>
        <row r="4198">
          <cell r="C4198" t="str">
            <v>Orangeville Hydro Limited Administrative and General Expenses 2021</v>
          </cell>
          <cell r="D4198" t="str">
            <v>Orangeville Hydro Limited</v>
          </cell>
          <cell r="E4198" t="str">
            <v>Administrative and General Expenses</v>
          </cell>
          <cell r="F4198">
            <v>1597245.65</v>
          </cell>
        </row>
        <row r="4199">
          <cell r="C4199" t="str">
            <v>Orangeville Hydro Limited Administrative and General Expenses - Leap 2021</v>
          </cell>
          <cell r="D4199" t="str">
            <v>Orangeville Hydro Limited</v>
          </cell>
          <cell r="E4199" t="str">
            <v>Administrative and General Expenses - Leap</v>
          </cell>
          <cell r="F4199">
            <v>6258.6</v>
          </cell>
        </row>
        <row r="4200">
          <cell r="C4200" t="str">
            <v>Orangeville Hydro Limited Billing and Collecting 2021</v>
          </cell>
          <cell r="D4200" t="str">
            <v>Orangeville Hydro Limited</v>
          </cell>
          <cell r="E4200" t="str">
            <v>Billing and Collecting</v>
          </cell>
          <cell r="F4200">
            <v>774213.93</v>
          </cell>
        </row>
        <row r="4201">
          <cell r="C4201" t="str">
            <v>Orangeville Hydro Limited Community Relations 2021</v>
          </cell>
          <cell r="D4201" t="str">
            <v>Orangeville Hydro Limited</v>
          </cell>
          <cell r="E4201" t="str">
            <v>Community Relations</v>
          </cell>
          <cell r="F4201">
            <v>9004.1200000000008</v>
          </cell>
        </row>
        <row r="4202">
          <cell r="C4202" t="str">
            <v>Orangeville Hydro Limited Distribution Expenses - Operation 2021</v>
          </cell>
          <cell r="D4202" t="str">
            <v>Orangeville Hydro Limited</v>
          </cell>
          <cell r="E4202" t="str">
            <v>Distribution Expenses - Operation</v>
          </cell>
          <cell r="F4202">
            <v>607287.06000000006</v>
          </cell>
        </row>
        <row r="4203">
          <cell r="C4203" t="str">
            <v>Orangeville Hydro Limited Distribution Expenses – Maintenance 2021</v>
          </cell>
          <cell r="D4203" t="str">
            <v>Orangeville Hydro Limited</v>
          </cell>
          <cell r="E4203" t="str">
            <v>Distribution Expenses – Maintenance</v>
          </cell>
          <cell r="F4203">
            <v>200701.3</v>
          </cell>
        </row>
        <row r="4204">
          <cell r="C4204" t="str">
            <v>Orangeville Hydro Limited Other Expenses 2021</v>
          </cell>
          <cell r="D4204" t="str">
            <v>Orangeville Hydro Limited</v>
          </cell>
          <cell r="E4204" t="str">
            <v>Other Expenses</v>
          </cell>
          <cell r="F4204">
            <v>0</v>
          </cell>
        </row>
        <row r="4205">
          <cell r="C4205" t="str">
            <v>Oshawa PUC Networks Inc. Administrative and General Expenses 2021</v>
          </cell>
          <cell r="D4205" t="str">
            <v>Oshawa PUC Networks Inc.</v>
          </cell>
          <cell r="E4205" t="str">
            <v>Administrative and General Expenses</v>
          </cell>
          <cell r="F4205">
            <v>7097734.7599999998</v>
          </cell>
        </row>
        <row r="4206">
          <cell r="C4206" t="str">
            <v>Oshawa PUC Networks Inc. Administrative and General Expenses - Leap 2021</v>
          </cell>
          <cell r="D4206" t="str">
            <v>Oshawa PUC Networks Inc.</v>
          </cell>
          <cell r="E4206" t="str">
            <v>Administrative and General Expenses - Leap</v>
          </cell>
          <cell r="F4206">
            <v>49181.23</v>
          </cell>
        </row>
        <row r="4207">
          <cell r="C4207" t="str">
            <v>Oshawa PUC Networks Inc. Billing and Collecting 2021</v>
          </cell>
          <cell r="D4207" t="str">
            <v>Oshawa PUC Networks Inc.</v>
          </cell>
          <cell r="E4207" t="str">
            <v>Billing and Collecting</v>
          </cell>
          <cell r="F4207">
            <v>3666920.7</v>
          </cell>
        </row>
        <row r="4208">
          <cell r="C4208" t="str">
            <v>Oshawa PUC Networks Inc. Community Relations 2021</v>
          </cell>
          <cell r="D4208" t="str">
            <v>Oshawa PUC Networks Inc.</v>
          </cell>
          <cell r="E4208" t="str">
            <v>Community Relations</v>
          </cell>
          <cell r="F4208">
            <v>881411.48</v>
          </cell>
        </row>
        <row r="4209">
          <cell r="C4209" t="str">
            <v>Oshawa PUC Networks Inc. Distribution Expenses - Operation 2021</v>
          </cell>
          <cell r="D4209" t="str">
            <v>Oshawa PUC Networks Inc.</v>
          </cell>
          <cell r="E4209" t="str">
            <v>Distribution Expenses - Operation</v>
          </cell>
          <cell r="F4209">
            <v>1527981.11</v>
          </cell>
        </row>
        <row r="4210">
          <cell r="C4210" t="str">
            <v>Oshawa PUC Networks Inc. Distribution Expenses – Maintenance 2021</v>
          </cell>
          <cell r="D4210" t="str">
            <v>Oshawa PUC Networks Inc.</v>
          </cell>
          <cell r="E4210" t="str">
            <v>Distribution Expenses – Maintenance</v>
          </cell>
          <cell r="F4210">
            <v>696477.85</v>
          </cell>
        </row>
        <row r="4211">
          <cell r="C4211" t="str">
            <v>Oshawa PUC Networks Inc. Other Expenses 2021</v>
          </cell>
          <cell r="D4211" t="str">
            <v>Oshawa PUC Networks Inc.</v>
          </cell>
          <cell r="E4211" t="str">
            <v>Other Expenses</v>
          </cell>
          <cell r="F4211">
            <v>0</v>
          </cell>
        </row>
        <row r="4212">
          <cell r="C4212" t="str">
            <v>Ottawa River Power Corporation Administrative and General Expenses 2021</v>
          </cell>
          <cell r="D4212" t="str">
            <v>Ottawa River Power Corporation</v>
          </cell>
          <cell r="E4212" t="str">
            <v>Administrative and General Expenses</v>
          </cell>
          <cell r="F4212">
            <v>1284533.46</v>
          </cell>
        </row>
        <row r="4213">
          <cell r="C4213" t="str">
            <v>Ottawa River Power Corporation Administrative and General Expenses - Leap 2021</v>
          </cell>
          <cell r="D4213" t="str">
            <v>Ottawa River Power Corporation</v>
          </cell>
          <cell r="E4213" t="str">
            <v>Administrative and General Expenses - Leap</v>
          </cell>
          <cell r="F4213">
            <v>0</v>
          </cell>
        </row>
        <row r="4214">
          <cell r="C4214" t="str">
            <v>Ottawa River Power Corporation Billing and Collecting 2021</v>
          </cell>
          <cell r="D4214" t="str">
            <v>Ottawa River Power Corporation</v>
          </cell>
          <cell r="E4214" t="str">
            <v>Billing and Collecting</v>
          </cell>
          <cell r="F4214">
            <v>837379.93</v>
          </cell>
        </row>
        <row r="4215">
          <cell r="C4215" t="str">
            <v>Ottawa River Power Corporation Community Relations 2021</v>
          </cell>
          <cell r="D4215" t="str">
            <v>Ottawa River Power Corporation</v>
          </cell>
          <cell r="E4215" t="str">
            <v>Community Relations</v>
          </cell>
          <cell r="F4215">
            <v>36662.83</v>
          </cell>
        </row>
        <row r="4216">
          <cell r="C4216" t="str">
            <v>Ottawa River Power Corporation Distribution Expenses - Operation 2021</v>
          </cell>
          <cell r="D4216" t="str">
            <v>Ottawa River Power Corporation</v>
          </cell>
          <cell r="E4216" t="str">
            <v>Distribution Expenses - Operation</v>
          </cell>
          <cell r="F4216">
            <v>785740.61</v>
          </cell>
        </row>
        <row r="4217">
          <cell r="C4217" t="str">
            <v>Ottawa River Power Corporation Distribution Expenses – Maintenance 2021</v>
          </cell>
          <cell r="D4217" t="str">
            <v>Ottawa River Power Corporation</v>
          </cell>
          <cell r="E4217" t="str">
            <v>Distribution Expenses – Maintenance</v>
          </cell>
          <cell r="F4217">
            <v>501235.76</v>
          </cell>
        </row>
        <row r="4218">
          <cell r="C4218" t="str">
            <v>Ottawa River Power Corporation Other Expenses 2021</v>
          </cell>
          <cell r="D4218" t="str">
            <v>Ottawa River Power Corporation</v>
          </cell>
          <cell r="E4218" t="str">
            <v>Other Expenses</v>
          </cell>
          <cell r="F4218">
            <v>0</v>
          </cell>
        </row>
        <row r="4219">
          <cell r="C4219" t="str">
            <v>PUC Distribution Inc. Administrative and General Expenses 2021</v>
          </cell>
          <cell r="D4219" t="str">
            <v>PUC Distribution Inc.</v>
          </cell>
          <cell r="E4219" t="str">
            <v>Administrative and General Expenses</v>
          </cell>
          <cell r="F4219">
            <v>2798171.72</v>
          </cell>
        </row>
        <row r="4220">
          <cell r="C4220" t="str">
            <v>PUC Distribution Inc. Administrative and General Expenses - Leap 2021</v>
          </cell>
          <cell r="D4220" t="str">
            <v>PUC Distribution Inc.</v>
          </cell>
          <cell r="E4220" t="str">
            <v>Administrative and General Expenses - Leap</v>
          </cell>
          <cell r="F4220">
            <v>26267</v>
          </cell>
        </row>
        <row r="4221">
          <cell r="C4221" t="str">
            <v>PUC Distribution Inc. Billing and Collecting 2021</v>
          </cell>
          <cell r="D4221" t="str">
            <v>PUC Distribution Inc.</v>
          </cell>
          <cell r="E4221" t="str">
            <v>Billing and Collecting</v>
          </cell>
          <cell r="F4221">
            <v>1333215.69</v>
          </cell>
        </row>
        <row r="4222">
          <cell r="C4222" t="str">
            <v>PUC Distribution Inc. Community Relations 2021</v>
          </cell>
          <cell r="D4222" t="str">
            <v>PUC Distribution Inc.</v>
          </cell>
          <cell r="E4222" t="str">
            <v>Community Relations</v>
          </cell>
          <cell r="F4222">
            <v>574048.89</v>
          </cell>
        </row>
        <row r="4223">
          <cell r="C4223" t="str">
            <v>PUC Distribution Inc. Distribution Expenses - Operation 2021</v>
          </cell>
          <cell r="D4223" t="str">
            <v>PUC Distribution Inc.</v>
          </cell>
          <cell r="E4223" t="str">
            <v>Distribution Expenses - Operation</v>
          </cell>
          <cell r="F4223">
            <v>4061935.31</v>
          </cell>
        </row>
        <row r="4224">
          <cell r="C4224" t="str">
            <v>PUC Distribution Inc. Distribution Expenses – Maintenance 2021</v>
          </cell>
          <cell r="D4224" t="str">
            <v>PUC Distribution Inc.</v>
          </cell>
          <cell r="E4224" t="str">
            <v>Distribution Expenses – Maintenance</v>
          </cell>
          <cell r="F4224">
            <v>2359394.1</v>
          </cell>
        </row>
        <row r="4225">
          <cell r="C4225" t="str">
            <v>PUC Distribution Inc. Other Expenses 2021</v>
          </cell>
          <cell r="D4225" t="str">
            <v>PUC Distribution Inc.</v>
          </cell>
          <cell r="E4225" t="str">
            <v>Other Expenses</v>
          </cell>
          <cell r="F4225">
            <v>0</v>
          </cell>
        </row>
        <row r="4226">
          <cell r="C4226" t="str">
            <v>Renfrew Hydro Inc. Administrative and General Expenses 2021</v>
          </cell>
          <cell r="D4226" t="str">
            <v>Renfrew Hydro Inc.</v>
          </cell>
          <cell r="E4226" t="str">
            <v>Administrative and General Expenses</v>
          </cell>
          <cell r="F4226">
            <v>549769.62</v>
          </cell>
        </row>
        <row r="4227">
          <cell r="C4227" t="str">
            <v>Renfrew Hydro Inc. Administrative and General Expenses - Leap 2021</v>
          </cell>
          <cell r="D4227" t="str">
            <v>Renfrew Hydro Inc.</v>
          </cell>
          <cell r="E4227" t="str">
            <v>Administrative and General Expenses - Leap</v>
          </cell>
          <cell r="F4227">
            <v>2404.13</v>
          </cell>
        </row>
        <row r="4228">
          <cell r="C4228" t="str">
            <v>Renfrew Hydro Inc. Billing and Collecting 2021</v>
          </cell>
          <cell r="D4228" t="str">
            <v>Renfrew Hydro Inc.</v>
          </cell>
          <cell r="E4228" t="str">
            <v>Billing and Collecting</v>
          </cell>
          <cell r="F4228">
            <v>390258.98</v>
          </cell>
        </row>
        <row r="4229">
          <cell r="C4229" t="str">
            <v>Renfrew Hydro Inc. Community Relations 2021</v>
          </cell>
          <cell r="D4229" t="str">
            <v>Renfrew Hydro Inc.</v>
          </cell>
          <cell r="E4229" t="str">
            <v>Community Relations</v>
          </cell>
          <cell r="F4229">
            <v>11478.02</v>
          </cell>
        </row>
        <row r="4230">
          <cell r="C4230" t="str">
            <v>Renfrew Hydro Inc. Distribution Expenses - Operation 2021</v>
          </cell>
          <cell r="D4230" t="str">
            <v>Renfrew Hydro Inc.</v>
          </cell>
          <cell r="E4230" t="str">
            <v>Distribution Expenses - Operation</v>
          </cell>
          <cell r="F4230">
            <v>330247.43</v>
          </cell>
        </row>
        <row r="4231">
          <cell r="C4231" t="str">
            <v>Renfrew Hydro Inc. Distribution Expenses – Maintenance 2021</v>
          </cell>
          <cell r="D4231" t="str">
            <v>Renfrew Hydro Inc.</v>
          </cell>
          <cell r="E4231" t="str">
            <v>Distribution Expenses – Maintenance</v>
          </cell>
          <cell r="F4231">
            <v>122801.71</v>
          </cell>
        </row>
        <row r="4232">
          <cell r="C4232" t="str">
            <v>Renfrew Hydro Inc. Other Expenses 2021</v>
          </cell>
          <cell r="D4232" t="str">
            <v>Renfrew Hydro Inc.</v>
          </cell>
          <cell r="E4232" t="str">
            <v>Other Expenses</v>
          </cell>
          <cell r="F4232">
            <v>0</v>
          </cell>
        </row>
        <row r="4233">
          <cell r="C4233" t="str">
            <v>Rideau St. Lawrence Distribution Inc. Administrative and General Expenses 2021</v>
          </cell>
          <cell r="D4233" t="str">
            <v>Rideau St. Lawrence Distribution Inc.</v>
          </cell>
          <cell r="E4233" t="str">
            <v>Administrative and General Expenses</v>
          </cell>
          <cell r="F4233">
            <v>930958.01</v>
          </cell>
        </row>
        <row r="4234">
          <cell r="C4234" t="str">
            <v>Rideau St. Lawrence Distribution Inc. Administrative and General Expenses - Leap 2021</v>
          </cell>
          <cell r="D4234" t="str">
            <v>Rideau St. Lawrence Distribution Inc.</v>
          </cell>
          <cell r="E4234" t="str">
            <v>Administrative and General Expenses - Leap</v>
          </cell>
          <cell r="F4234">
            <v>5250</v>
          </cell>
        </row>
        <row r="4235">
          <cell r="C4235" t="str">
            <v>Rideau St. Lawrence Distribution Inc. Billing and Collecting 2021</v>
          </cell>
          <cell r="D4235" t="str">
            <v>Rideau St. Lawrence Distribution Inc.</v>
          </cell>
          <cell r="E4235" t="str">
            <v>Billing and Collecting</v>
          </cell>
          <cell r="F4235">
            <v>541821.30000000005</v>
          </cell>
        </row>
        <row r="4236">
          <cell r="C4236" t="str">
            <v>Rideau St. Lawrence Distribution Inc. Community Relations 2021</v>
          </cell>
          <cell r="D4236" t="str">
            <v>Rideau St. Lawrence Distribution Inc.</v>
          </cell>
          <cell r="E4236" t="str">
            <v>Community Relations</v>
          </cell>
          <cell r="F4236">
            <v>29165.79</v>
          </cell>
        </row>
        <row r="4237">
          <cell r="C4237" t="str">
            <v>Rideau St. Lawrence Distribution Inc. Distribution Expenses - Operation 2021</v>
          </cell>
          <cell r="D4237" t="str">
            <v>Rideau St. Lawrence Distribution Inc.</v>
          </cell>
          <cell r="E4237" t="str">
            <v>Distribution Expenses - Operation</v>
          </cell>
          <cell r="F4237">
            <v>351313.45</v>
          </cell>
        </row>
        <row r="4238">
          <cell r="C4238" t="str">
            <v>Rideau St. Lawrence Distribution Inc. Distribution Expenses – Maintenance 2021</v>
          </cell>
          <cell r="D4238" t="str">
            <v>Rideau St. Lawrence Distribution Inc.</v>
          </cell>
          <cell r="E4238" t="str">
            <v>Distribution Expenses – Maintenance</v>
          </cell>
          <cell r="F4238">
            <v>390659.28</v>
          </cell>
        </row>
        <row r="4239">
          <cell r="C4239" t="str">
            <v>Rideau St. Lawrence Distribution Inc. Other Expenses 2021</v>
          </cell>
          <cell r="D4239" t="str">
            <v>Rideau St. Lawrence Distribution Inc.</v>
          </cell>
          <cell r="E4239" t="str">
            <v>Other Expenses</v>
          </cell>
          <cell r="F4239">
            <v>0</v>
          </cell>
        </row>
        <row r="4240">
          <cell r="C4240" t="str">
            <v>Sioux Lookout Hydro Inc. Administrative and General Expenses 2021</v>
          </cell>
          <cell r="D4240" t="str">
            <v>Sioux Lookout Hydro Inc.</v>
          </cell>
          <cell r="E4240" t="str">
            <v>Administrative and General Expenses</v>
          </cell>
          <cell r="F4240">
            <v>441551.51</v>
          </cell>
        </row>
        <row r="4241">
          <cell r="C4241" t="str">
            <v>Sioux Lookout Hydro Inc. Administrative and General Expenses - Leap 2021</v>
          </cell>
          <cell r="D4241" t="str">
            <v>Sioux Lookout Hydro Inc.</v>
          </cell>
          <cell r="E4241" t="str">
            <v>Administrative and General Expenses - Leap</v>
          </cell>
          <cell r="F4241">
            <v>2610</v>
          </cell>
        </row>
        <row r="4242">
          <cell r="C4242" t="str">
            <v>Sioux Lookout Hydro Inc. Billing and Collecting 2021</v>
          </cell>
          <cell r="D4242" t="str">
            <v>Sioux Lookout Hydro Inc.</v>
          </cell>
          <cell r="E4242" t="str">
            <v>Billing and Collecting</v>
          </cell>
          <cell r="F4242">
            <v>312279.01</v>
          </cell>
        </row>
        <row r="4243">
          <cell r="C4243" t="str">
            <v>Sioux Lookout Hydro Inc. Community Relations 2021</v>
          </cell>
          <cell r="D4243" t="str">
            <v>Sioux Lookout Hydro Inc.</v>
          </cell>
          <cell r="E4243" t="str">
            <v>Community Relations</v>
          </cell>
          <cell r="F4243">
            <v>0</v>
          </cell>
        </row>
        <row r="4244">
          <cell r="C4244" t="str">
            <v>Sioux Lookout Hydro Inc. Distribution Expenses - Operation 2021</v>
          </cell>
          <cell r="D4244" t="str">
            <v>Sioux Lookout Hydro Inc.</v>
          </cell>
          <cell r="E4244" t="str">
            <v>Distribution Expenses - Operation</v>
          </cell>
          <cell r="F4244">
            <v>604431.63</v>
          </cell>
        </row>
        <row r="4245">
          <cell r="C4245" t="str">
            <v>Sioux Lookout Hydro Inc. Distribution Expenses – Maintenance 2021</v>
          </cell>
          <cell r="D4245" t="str">
            <v>Sioux Lookout Hydro Inc.</v>
          </cell>
          <cell r="E4245" t="str">
            <v>Distribution Expenses – Maintenance</v>
          </cell>
          <cell r="F4245">
            <v>125663.8</v>
          </cell>
        </row>
        <row r="4246">
          <cell r="C4246" t="str">
            <v>Sioux Lookout Hydro Inc. Other Expenses 2021</v>
          </cell>
          <cell r="D4246" t="str">
            <v>Sioux Lookout Hydro Inc.</v>
          </cell>
          <cell r="E4246" t="str">
            <v>Other Expenses</v>
          </cell>
          <cell r="F4246">
            <v>0</v>
          </cell>
        </row>
        <row r="4247">
          <cell r="C4247" t="str">
            <v>Synergy North Corporation Administrative and General Expenses 2021</v>
          </cell>
          <cell r="D4247" t="str">
            <v>Synergy North Corporation</v>
          </cell>
          <cell r="E4247" t="str">
            <v>Administrative and General Expenses</v>
          </cell>
          <cell r="F4247">
            <v>5543331.5099999998</v>
          </cell>
        </row>
        <row r="4248">
          <cell r="C4248" t="str">
            <v>Synergy North Corporation Administrative and General Expenses - Leap 2021</v>
          </cell>
          <cell r="D4248" t="str">
            <v>Synergy North Corporation</v>
          </cell>
          <cell r="E4248" t="str">
            <v>Administrative and General Expenses - Leap</v>
          </cell>
          <cell r="F4248">
            <v>27324</v>
          </cell>
        </row>
        <row r="4249">
          <cell r="C4249" t="str">
            <v>Synergy North Corporation Billing and Collecting 2021</v>
          </cell>
          <cell r="D4249" t="str">
            <v>Synergy North Corporation</v>
          </cell>
          <cell r="E4249" t="str">
            <v>Billing and Collecting</v>
          </cell>
          <cell r="F4249">
            <v>2508858.7599999998</v>
          </cell>
        </row>
        <row r="4250">
          <cell r="C4250" t="str">
            <v>Synergy North Corporation Community Relations 2021</v>
          </cell>
          <cell r="D4250" t="str">
            <v>Synergy North Corporation</v>
          </cell>
          <cell r="E4250" t="str">
            <v>Community Relations</v>
          </cell>
          <cell r="F4250">
            <v>20092.79</v>
          </cell>
        </row>
        <row r="4251">
          <cell r="C4251" t="str">
            <v>Synergy North Corporation Distribution Expenses - Operation 2021</v>
          </cell>
          <cell r="D4251" t="str">
            <v>Synergy North Corporation</v>
          </cell>
          <cell r="E4251" t="str">
            <v>Distribution Expenses - Operation</v>
          </cell>
          <cell r="F4251">
            <v>2751834.69</v>
          </cell>
        </row>
        <row r="4252">
          <cell r="C4252" t="str">
            <v>Synergy North Corporation Distribution Expenses – Maintenance 2021</v>
          </cell>
          <cell r="D4252" t="str">
            <v>Synergy North Corporation</v>
          </cell>
          <cell r="E4252" t="str">
            <v>Distribution Expenses – Maintenance</v>
          </cell>
          <cell r="F4252">
            <v>5567844.9800000004</v>
          </cell>
        </row>
        <row r="4253">
          <cell r="C4253" t="str">
            <v>Synergy North Corporation Other Expenses 2021</v>
          </cell>
          <cell r="D4253" t="str">
            <v>Synergy North Corporation</v>
          </cell>
          <cell r="E4253" t="str">
            <v>Other Expenses</v>
          </cell>
          <cell r="F4253">
            <v>0</v>
          </cell>
        </row>
        <row r="4254">
          <cell r="C4254" t="str">
            <v>Tillsonburg Hydro Inc. Administrative and General Expenses 2021</v>
          </cell>
          <cell r="D4254" t="str">
            <v>Tillsonburg Hydro Inc.</v>
          </cell>
          <cell r="E4254" t="str">
            <v>Administrative and General Expenses</v>
          </cell>
          <cell r="F4254">
            <v>1257013.6100000001</v>
          </cell>
        </row>
        <row r="4255">
          <cell r="C4255" t="str">
            <v>Tillsonburg Hydro Inc. Administrative and General Expenses - Leap 2021</v>
          </cell>
          <cell r="D4255" t="str">
            <v>Tillsonburg Hydro Inc.</v>
          </cell>
          <cell r="E4255" t="str">
            <v>Administrative and General Expenses - Leap</v>
          </cell>
          <cell r="F4255">
            <v>4278.6000000000004</v>
          </cell>
        </row>
        <row r="4256">
          <cell r="C4256" t="str">
            <v>Tillsonburg Hydro Inc. Billing and Collecting 2021</v>
          </cell>
          <cell r="D4256" t="str">
            <v>Tillsonburg Hydro Inc.</v>
          </cell>
          <cell r="E4256" t="str">
            <v>Billing and Collecting</v>
          </cell>
          <cell r="F4256">
            <v>720741.29</v>
          </cell>
        </row>
        <row r="4257">
          <cell r="C4257" t="str">
            <v>Tillsonburg Hydro Inc. Community Relations 2021</v>
          </cell>
          <cell r="D4257" t="str">
            <v>Tillsonburg Hydro Inc.</v>
          </cell>
          <cell r="E4257" t="str">
            <v>Community Relations</v>
          </cell>
          <cell r="F4257">
            <v>0</v>
          </cell>
        </row>
        <row r="4258">
          <cell r="C4258" t="str">
            <v>Tillsonburg Hydro Inc. Distribution Expenses - Operation 2021</v>
          </cell>
          <cell r="D4258" t="str">
            <v>Tillsonburg Hydro Inc.</v>
          </cell>
          <cell r="E4258" t="str">
            <v>Distribution Expenses - Operation</v>
          </cell>
          <cell r="F4258">
            <v>600164.87</v>
          </cell>
        </row>
        <row r="4259">
          <cell r="C4259" t="str">
            <v>Tillsonburg Hydro Inc. Distribution Expenses – Maintenance 2021</v>
          </cell>
          <cell r="D4259" t="str">
            <v>Tillsonburg Hydro Inc.</v>
          </cell>
          <cell r="E4259" t="str">
            <v>Distribution Expenses – Maintenance</v>
          </cell>
          <cell r="F4259">
            <v>258503.46</v>
          </cell>
        </row>
        <row r="4260">
          <cell r="C4260" t="str">
            <v>Tillsonburg Hydro Inc. Other Expenses 2021</v>
          </cell>
          <cell r="D4260" t="str">
            <v>Tillsonburg Hydro Inc.</v>
          </cell>
          <cell r="E4260" t="str">
            <v>Other Expenses</v>
          </cell>
          <cell r="F4260">
            <v>0</v>
          </cell>
        </row>
        <row r="4261">
          <cell r="C4261" t="str">
            <v>Toronto Hydro-Electric System Limited Administrative and General Expenses 2021</v>
          </cell>
          <cell r="D4261" t="str">
            <v>Toronto Hydro-Electric System Limited</v>
          </cell>
          <cell r="E4261" t="str">
            <v>Administrative and General Expenses</v>
          </cell>
          <cell r="F4261">
            <v>108012558.08</v>
          </cell>
        </row>
        <row r="4262">
          <cell r="C4262" t="str">
            <v>Toronto Hydro-Electric System Limited Administrative and General Expenses - Leap 2021</v>
          </cell>
          <cell r="D4262" t="str">
            <v>Toronto Hydro-Electric System Limited</v>
          </cell>
          <cell r="E4262" t="str">
            <v>Administrative and General Expenses - Leap</v>
          </cell>
          <cell r="F4262">
            <v>957609</v>
          </cell>
        </row>
        <row r="4263">
          <cell r="C4263" t="str">
            <v>Toronto Hydro-Electric System Limited Billing and Collecting 2021</v>
          </cell>
          <cell r="D4263" t="str">
            <v>Toronto Hydro-Electric System Limited</v>
          </cell>
          <cell r="E4263" t="str">
            <v>Billing and Collecting</v>
          </cell>
          <cell r="F4263">
            <v>54825957.600000001</v>
          </cell>
        </row>
        <row r="4264">
          <cell r="C4264" t="str">
            <v>Toronto Hydro-Electric System Limited Community Relations 2021</v>
          </cell>
          <cell r="D4264" t="str">
            <v>Toronto Hydro-Electric System Limited</v>
          </cell>
          <cell r="E4264" t="str">
            <v>Community Relations</v>
          </cell>
          <cell r="F4264">
            <v>2234663.04</v>
          </cell>
        </row>
        <row r="4265">
          <cell r="C4265" t="str">
            <v>Toronto Hydro-Electric System Limited Distribution Expenses - Operation 2021</v>
          </cell>
          <cell r="D4265" t="str">
            <v>Toronto Hydro-Electric System Limited</v>
          </cell>
          <cell r="E4265" t="str">
            <v>Distribution Expenses - Operation</v>
          </cell>
          <cell r="F4265">
            <v>46631598.799999997</v>
          </cell>
        </row>
        <row r="4266">
          <cell r="C4266" t="str">
            <v>Toronto Hydro-Electric System Limited Distribution Expenses – Maintenance 2021</v>
          </cell>
          <cell r="D4266" t="str">
            <v>Toronto Hydro-Electric System Limited</v>
          </cell>
          <cell r="E4266" t="str">
            <v>Distribution Expenses – Maintenance</v>
          </cell>
          <cell r="F4266">
            <v>70472552.140000001</v>
          </cell>
        </row>
        <row r="4267">
          <cell r="C4267" t="str">
            <v>Toronto Hydro-Electric System Limited Other Expenses 2021</v>
          </cell>
          <cell r="D4267" t="str">
            <v>Toronto Hydro-Electric System Limited</v>
          </cell>
          <cell r="E4267" t="str">
            <v>Other Expenses</v>
          </cell>
          <cell r="F4267">
            <v>0</v>
          </cell>
        </row>
        <row r="4268">
          <cell r="C4268" t="str">
            <v>Wasaga Distribution Inc. Administrative and General Expenses 2021</v>
          </cell>
          <cell r="D4268" t="str">
            <v>Wasaga Distribution Inc.</v>
          </cell>
          <cell r="E4268" t="str">
            <v>Administrative and General Expenses</v>
          </cell>
          <cell r="F4268">
            <v>1790447.06</v>
          </cell>
        </row>
        <row r="4269">
          <cell r="C4269" t="str">
            <v>Wasaga Distribution Inc. Administrative and General Expenses - Leap 2021</v>
          </cell>
          <cell r="D4269" t="str">
            <v>Wasaga Distribution Inc.</v>
          </cell>
          <cell r="E4269" t="str">
            <v>Administrative and General Expenses - Leap</v>
          </cell>
          <cell r="F4269">
            <v>5499.85</v>
          </cell>
        </row>
        <row r="4270">
          <cell r="C4270" t="str">
            <v>Wasaga Distribution Inc. Billing and Collecting 2021</v>
          </cell>
          <cell r="D4270" t="str">
            <v>Wasaga Distribution Inc.</v>
          </cell>
          <cell r="E4270" t="str">
            <v>Billing and Collecting</v>
          </cell>
          <cell r="F4270">
            <v>922939.15</v>
          </cell>
        </row>
        <row r="4271">
          <cell r="C4271" t="str">
            <v>Wasaga Distribution Inc. Community Relations 2021</v>
          </cell>
          <cell r="D4271" t="str">
            <v>Wasaga Distribution Inc.</v>
          </cell>
          <cell r="E4271" t="str">
            <v>Community Relations</v>
          </cell>
          <cell r="F4271">
            <v>17399.310000000001</v>
          </cell>
        </row>
        <row r="4272">
          <cell r="C4272" t="str">
            <v>Wasaga Distribution Inc. Distribution Expenses - Operation 2021</v>
          </cell>
          <cell r="D4272" t="str">
            <v>Wasaga Distribution Inc.</v>
          </cell>
          <cell r="E4272" t="str">
            <v>Distribution Expenses - Operation</v>
          </cell>
          <cell r="F4272">
            <v>50770.33</v>
          </cell>
        </row>
        <row r="4273">
          <cell r="C4273" t="str">
            <v>Wasaga Distribution Inc. Distribution Expenses – Maintenance 2021</v>
          </cell>
          <cell r="D4273" t="str">
            <v>Wasaga Distribution Inc.</v>
          </cell>
          <cell r="E4273" t="str">
            <v>Distribution Expenses – Maintenance</v>
          </cell>
          <cell r="F4273">
            <v>715452.05</v>
          </cell>
        </row>
        <row r="4274">
          <cell r="C4274" t="str">
            <v>Wasaga Distribution Inc. Other Expenses 2021</v>
          </cell>
          <cell r="D4274" t="str">
            <v>Wasaga Distribution Inc.</v>
          </cell>
          <cell r="E4274" t="str">
            <v>Other Expenses</v>
          </cell>
          <cell r="F4274">
            <v>0</v>
          </cell>
        </row>
        <row r="4275">
          <cell r="C4275" t="str">
            <v>Waterloo North Hydro Inc. Administrative and General Expenses 2021</v>
          </cell>
          <cell r="D4275" t="str">
            <v>Waterloo North Hydro Inc.</v>
          </cell>
          <cell r="E4275" t="str">
            <v>Administrative and General Expenses</v>
          </cell>
          <cell r="F4275">
            <v>3572659</v>
          </cell>
        </row>
        <row r="4276">
          <cell r="C4276" t="str">
            <v>Waterloo North Hydro Inc. Administrative and General Expenses - Leap 2021</v>
          </cell>
          <cell r="D4276" t="str">
            <v>Waterloo North Hydro Inc.</v>
          </cell>
          <cell r="E4276" t="str">
            <v>Administrative and General Expenses - Leap</v>
          </cell>
          <cell r="F4276">
            <v>42000</v>
          </cell>
        </row>
        <row r="4277">
          <cell r="C4277" t="str">
            <v>Waterloo North Hydro Inc. Billing and Collecting 2021</v>
          </cell>
          <cell r="D4277" t="str">
            <v>Waterloo North Hydro Inc.</v>
          </cell>
          <cell r="E4277" t="str">
            <v>Billing and Collecting</v>
          </cell>
          <cell r="F4277">
            <v>2826255</v>
          </cell>
        </row>
        <row r="4278">
          <cell r="C4278" t="str">
            <v>Waterloo North Hydro Inc. Community Relations 2021</v>
          </cell>
          <cell r="D4278" t="str">
            <v>Waterloo North Hydro Inc.</v>
          </cell>
          <cell r="E4278" t="str">
            <v>Community Relations</v>
          </cell>
          <cell r="F4278">
            <v>241571</v>
          </cell>
        </row>
        <row r="4279">
          <cell r="C4279" t="str">
            <v>Waterloo North Hydro Inc. Distribution Expenses - Operation 2021</v>
          </cell>
          <cell r="D4279" t="str">
            <v>Waterloo North Hydro Inc.</v>
          </cell>
          <cell r="E4279" t="str">
            <v>Distribution Expenses - Operation</v>
          </cell>
          <cell r="F4279">
            <v>5723340</v>
          </cell>
        </row>
        <row r="4280">
          <cell r="C4280" t="str">
            <v>Waterloo North Hydro Inc. Distribution Expenses – Maintenance 2021</v>
          </cell>
          <cell r="D4280" t="str">
            <v>Waterloo North Hydro Inc.</v>
          </cell>
          <cell r="E4280" t="str">
            <v>Distribution Expenses – Maintenance</v>
          </cell>
          <cell r="F4280">
            <v>1649363</v>
          </cell>
        </row>
        <row r="4281">
          <cell r="C4281" t="str">
            <v>Waterloo North Hydro Inc. Other Expenses 2021</v>
          </cell>
          <cell r="D4281" t="str">
            <v>Waterloo North Hydro Inc.</v>
          </cell>
          <cell r="E4281" t="str">
            <v>Other Expenses</v>
          </cell>
          <cell r="F4281">
            <v>0</v>
          </cell>
        </row>
        <row r="4282">
          <cell r="C4282" t="str">
            <v>Welland Hydro-Electric System Corp. Administrative and General Expenses 2021</v>
          </cell>
          <cell r="D4282" t="str">
            <v>Welland Hydro-Electric System Corp.</v>
          </cell>
          <cell r="E4282" t="str">
            <v>Administrative and General Expenses</v>
          </cell>
          <cell r="F4282">
            <v>1710165.87</v>
          </cell>
        </row>
        <row r="4283">
          <cell r="C4283" t="str">
            <v>Welland Hydro-Electric System Corp. Administrative and General Expenses - Leap 2021</v>
          </cell>
          <cell r="D4283" t="str">
            <v>Welland Hydro-Electric System Corp.</v>
          </cell>
          <cell r="E4283" t="str">
            <v>Administrative and General Expenses - Leap</v>
          </cell>
          <cell r="F4283">
            <v>29311</v>
          </cell>
        </row>
        <row r="4284">
          <cell r="C4284" t="str">
            <v>Welland Hydro-Electric System Corp. Billing and Collecting 2021</v>
          </cell>
          <cell r="D4284" t="str">
            <v>Welland Hydro-Electric System Corp.</v>
          </cell>
          <cell r="E4284" t="str">
            <v>Billing and Collecting</v>
          </cell>
          <cell r="F4284">
            <v>1500138.64</v>
          </cell>
        </row>
        <row r="4285">
          <cell r="C4285" t="str">
            <v>Welland Hydro-Electric System Corp. Community Relations 2021</v>
          </cell>
          <cell r="D4285" t="str">
            <v>Welland Hydro-Electric System Corp.</v>
          </cell>
          <cell r="E4285" t="str">
            <v>Community Relations</v>
          </cell>
          <cell r="F4285">
            <v>60039.09</v>
          </cell>
        </row>
        <row r="4286">
          <cell r="C4286" t="str">
            <v>Welland Hydro-Electric System Corp. Distribution Expenses - Operation 2021</v>
          </cell>
          <cell r="D4286" t="str">
            <v>Welland Hydro-Electric System Corp.</v>
          </cell>
          <cell r="E4286" t="str">
            <v>Distribution Expenses - Operation</v>
          </cell>
          <cell r="F4286">
            <v>1529536.94</v>
          </cell>
        </row>
        <row r="4287">
          <cell r="C4287" t="str">
            <v>Welland Hydro-Electric System Corp. Distribution Expenses – Maintenance 2021</v>
          </cell>
          <cell r="D4287" t="str">
            <v>Welland Hydro-Electric System Corp.</v>
          </cell>
          <cell r="E4287" t="str">
            <v>Distribution Expenses – Maintenance</v>
          </cell>
          <cell r="F4287">
            <v>1990641.97</v>
          </cell>
        </row>
        <row r="4288">
          <cell r="C4288" t="str">
            <v>Welland Hydro-Electric System Corp. Other Expenses 2021</v>
          </cell>
          <cell r="D4288" t="str">
            <v>Welland Hydro-Electric System Corp.</v>
          </cell>
          <cell r="E4288" t="str">
            <v>Other Expenses</v>
          </cell>
          <cell r="F4288">
            <v>0</v>
          </cell>
        </row>
        <row r="4289">
          <cell r="C4289" t="str">
            <v>Wellington North Power Inc. Administrative and General Expenses 2021</v>
          </cell>
          <cell r="D4289" t="str">
            <v>Wellington North Power Inc.</v>
          </cell>
          <cell r="E4289" t="str">
            <v>Administrative and General Expenses</v>
          </cell>
          <cell r="F4289">
            <v>828774.15</v>
          </cell>
        </row>
        <row r="4290">
          <cell r="C4290" t="str">
            <v>Wellington North Power Inc. Administrative and General Expenses - Leap 2021</v>
          </cell>
          <cell r="D4290" t="str">
            <v>Wellington North Power Inc.</v>
          </cell>
          <cell r="E4290" t="str">
            <v>Administrative and General Expenses - Leap</v>
          </cell>
          <cell r="F4290">
            <v>3302.9</v>
          </cell>
        </row>
        <row r="4291">
          <cell r="C4291" t="str">
            <v>Wellington North Power Inc. Billing and Collecting 2021</v>
          </cell>
          <cell r="D4291" t="str">
            <v>Wellington North Power Inc.</v>
          </cell>
          <cell r="E4291" t="str">
            <v>Billing and Collecting</v>
          </cell>
          <cell r="F4291">
            <v>408889.25</v>
          </cell>
        </row>
        <row r="4292">
          <cell r="C4292" t="str">
            <v>Wellington North Power Inc. Community Relations 2021</v>
          </cell>
          <cell r="D4292" t="str">
            <v>Wellington North Power Inc.</v>
          </cell>
          <cell r="E4292" t="str">
            <v>Community Relations</v>
          </cell>
          <cell r="F4292">
            <v>5846.78</v>
          </cell>
        </row>
        <row r="4293">
          <cell r="C4293" t="str">
            <v>Wellington North Power Inc. Distribution Expenses - Operation 2021</v>
          </cell>
          <cell r="D4293" t="str">
            <v>Wellington North Power Inc.</v>
          </cell>
          <cell r="E4293" t="str">
            <v>Distribution Expenses - Operation</v>
          </cell>
          <cell r="F4293">
            <v>400585.39</v>
          </cell>
        </row>
        <row r="4294">
          <cell r="C4294" t="str">
            <v>Wellington North Power Inc. Distribution Expenses – Maintenance 2021</v>
          </cell>
          <cell r="D4294" t="str">
            <v>Wellington North Power Inc.</v>
          </cell>
          <cell r="E4294" t="str">
            <v>Distribution Expenses – Maintenance</v>
          </cell>
          <cell r="F4294">
            <v>223163.17</v>
          </cell>
        </row>
        <row r="4295">
          <cell r="C4295" t="str">
            <v>Wellington North Power Inc. Other Expenses 2021</v>
          </cell>
          <cell r="D4295" t="str">
            <v>Wellington North Power Inc.</v>
          </cell>
          <cell r="E4295" t="str">
            <v>Other Expenses</v>
          </cell>
          <cell r="F4295">
            <v>0</v>
          </cell>
        </row>
        <row r="4296">
          <cell r="C4296" t="str">
            <v>Westario Power Inc. Administrative and General Expenses 2021</v>
          </cell>
          <cell r="D4296" t="str">
            <v>Westario Power Inc.</v>
          </cell>
          <cell r="E4296" t="str">
            <v>Administrative and General Expenses</v>
          </cell>
          <cell r="F4296">
            <v>3065241.08</v>
          </cell>
        </row>
        <row r="4297">
          <cell r="C4297" t="str">
            <v>Westario Power Inc. Administrative and General Expenses - Leap 2021</v>
          </cell>
          <cell r="D4297" t="str">
            <v>Westario Power Inc.</v>
          </cell>
          <cell r="E4297" t="str">
            <v>Administrative and General Expenses - Leap</v>
          </cell>
          <cell r="F4297">
            <v>13357.41</v>
          </cell>
        </row>
        <row r="4298">
          <cell r="C4298" t="str">
            <v>Westario Power Inc. Billing and Collecting 2021</v>
          </cell>
          <cell r="D4298" t="str">
            <v>Westario Power Inc.</v>
          </cell>
          <cell r="E4298" t="str">
            <v>Billing and Collecting</v>
          </cell>
          <cell r="F4298">
            <v>672592.11</v>
          </cell>
        </row>
        <row r="4299">
          <cell r="C4299" t="str">
            <v>Westario Power Inc. Community Relations 2021</v>
          </cell>
          <cell r="D4299" t="str">
            <v>Westario Power Inc.</v>
          </cell>
          <cell r="E4299" t="str">
            <v>Community Relations</v>
          </cell>
          <cell r="F4299">
            <v>14103.82</v>
          </cell>
        </row>
        <row r="4300">
          <cell r="C4300" t="str">
            <v>Westario Power Inc. Distribution Expenses - Operation 2021</v>
          </cell>
          <cell r="D4300" t="str">
            <v>Westario Power Inc.</v>
          </cell>
          <cell r="E4300" t="str">
            <v>Distribution Expenses - Operation</v>
          </cell>
          <cell r="F4300">
            <v>758568.2</v>
          </cell>
        </row>
        <row r="4301">
          <cell r="C4301" t="str">
            <v>Westario Power Inc. Distribution Expenses – Maintenance 2021</v>
          </cell>
          <cell r="D4301" t="str">
            <v>Westario Power Inc.</v>
          </cell>
          <cell r="E4301" t="str">
            <v>Distribution Expenses – Maintenance</v>
          </cell>
          <cell r="F4301">
            <v>1496436</v>
          </cell>
        </row>
        <row r="4302">
          <cell r="C4302" t="str">
            <v>Westario Power Inc. Other Expenses 2021</v>
          </cell>
          <cell r="D4302" t="str">
            <v>Westario Power Inc.</v>
          </cell>
          <cell r="E4302" t="str">
            <v>Other Expenses</v>
          </cell>
          <cell r="F4302">
            <v>0</v>
          </cell>
        </row>
        <row r="4303">
          <cell r="C4303" t="str">
            <v>Alectra Utilities Corporation Administrative and General Expenses 2022</v>
          </cell>
          <cell r="D4303" t="str">
            <v>Alectra Utilities Corporation</v>
          </cell>
          <cell r="E4303" t="str">
            <v>Administrative and General Expenses</v>
          </cell>
          <cell r="F4303">
            <v>97048691.329999998</v>
          </cell>
        </row>
        <row r="4304">
          <cell r="C4304" t="str">
            <v>Alectra Utilities Corporation Administrative and General Expenses - Leap 2022</v>
          </cell>
          <cell r="D4304" t="str">
            <v>Alectra Utilities Corporation</v>
          </cell>
          <cell r="E4304" t="str">
            <v>Administrative and General Expenses - Leap</v>
          </cell>
          <cell r="F4304">
            <v>688000</v>
          </cell>
        </row>
        <row r="4305">
          <cell r="C4305" t="str">
            <v>Alectra Utilities Corporation Billing and Collecting 2022</v>
          </cell>
          <cell r="D4305" t="str">
            <v>Alectra Utilities Corporation</v>
          </cell>
          <cell r="E4305" t="str">
            <v>Billing and Collecting</v>
          </cell>
          <cell r="F4305">
            <v>56754000.039999999</v>
          </cell>
        </row>
        <row r="4306">
          <cell r="C4306" t="str">
            <v>Alectra Utilities Corporation Community Relations 2022</v>
          </cell>
          <cell r="D4306" t="str">
            <v>Alectra Utilities Corporation</v>
          </cell>
          <cell r="E4306" t="str">
            <v>Community Relations</v>
          </cell>
          <cell r="F4306">
            <v>3230371.15</v>
          </cell>
        </row>
        <row r="4307">
          <cell r="C4307" t="str">
            <v>Alectra Utilities Corporation Distribution Expenses - Operation 2022</v>
          </cell>
          <cell r="D4307" t="str">
            <v>Alectra Utilities Corporation</v>
          </cell>
          <cell r="E4307" t="str">
            <v>Distribution Expenses - Operation</v>
          </cell>
          <cell r="F4307">
            <v>83214862.069999993</v>
          </cell>
        </row>
        <row r="4308">
          <cell r="C4308" t="str">
            <v>Alectra Utilities Corporation Distribution Expenses – Maintenance 2022</v>
          </cell>
          <cell r="D4308" t="str">
            <v>Alectra Utilities Corporation</v>
          </cell>
          <cell r="E4308" t="str">
            <v>Distribution Expenses – Maintenance</v>
          </cell>
          <cell r="F4308">
            <v>29945001.18</v>
          </cell>
        </row>
        <row r="4309">
          <cell r="C4309" t="str">
            <v>Alectra Utilities Corporation Other Expenses 2022</v>
          </cell>
          <cell r="D4309" t="str">
            <v>Alectra Utilities Corporation</v>
          </cell>
          <cell r="E4309" t="str">
            <v>Other Expenses</v>
          </cell>
          <cell r="F4309">
            <v>0</v>
          </cell>
        </row>
        <row r="4310">
          <cell r="C4310" t="str">
            <v>Algoma Power Inc. Administrative and General Expenses 2022</v>
          </cell>
          <cell r="D4310" t="str">
            <v>Algoma Power Inc.</v>
          </cell>
          <cell r="E4310" t="str">
            <v>Administrative and General Expenses</v>
          </cell>
          <cell r="F4310">
            <v>5446867.4000000004</v>
          </cell>
        </row>
        <row r="4311">
          <cell r="C4311" t="str">
            <v>Algoma Power Inc. Administrative and General Expenses - Leap 2022</v>
          </cell>
          <cell r="D4311" t="str">
            <v>Algoma Power Inc.</v>
          </cell>
          <cell r="E4311" t="str">
            <v>Administrative and General Expenses - Leap</v>
          </cell>
          <cell r="F4311">
            <v>30612</v>
          </cell>
        </row>
        <row r="4312">
          <cell r="C4312" t="str">
            <v>Algoma Power Inc. Billing and Collecting 2022</v>
          </cell>
          <cell r="D4312" t="str">
            <v>Algoma Power Inc.</v>
          </cell>
          <cell r="E4312" t="str">
            <v>Billing and Collecting</v>
          </cell>
          <cell r="F4312">
            <v>907174.65</v>
          </cell>
        </row>
        <row r="4313">
          <cell r="C4313" t="str">
            <v>Algoma Power Inc. Community Relations 2022</v>
          </cell>
          <cell r="D4313" t="str">
            <v>Algoma Power Inc.</v>
          </cell>
          <cell r="E4313" t="str">
            <v>Community Relations</v>
          </cell>
          <cell r="F4313">
            <v>52871.32</v>
          </cell>
        </row>
        <row r="4314">
          <cell r="C4314" t="str">
            <v>Algoma Power Inc. Distribution Expenses - Operation 2022</v>
          </cell>
          <cell r="D4314" t="str">
            <v>Algoma Power Inc.</v>
          </cell>
          <cell r="E4314" t="str">
            <v>Distribution Expenses - Operation</v>
          </cell>
          <cell r="F4314">
            <v>1624752.87</v>
          </cell>
        </row>
        <row r="4315">
          <cell r="C4315" t="str">
            <v>Algoma Power Inc. Distribution Expenses – Maintenance 2022</v>
          </cell>
          <cell r="D4315" t="str">
            <v>Algoma Power Inc.</v>
          </cell>
          <cell r="E4315" t="str">
            <v>Distribution Expenses – Maintenance</v>
          </cell>
          <cell r="F4315">
            <v>5546051.6399999997</v>
          </cell>
        </row>
        <row r="4316">
          <cell r="C4316" t="str">
            <v>Algoma Power Inc. Other Expenses 2022</v>
          </cell>
          <cell r="D4316" t="str">
            <v>Algoma Power Inc.</v>
          </cell>
          <cell r="E4316" t="str">
            <v>Other Expenses</v>
          </cell>
          <cell r="F4316">
            <v>0</v>
          </cell>
        </row>
        <row r="4317">
          <cell r="C4317" t="str">
            <v>Atikokan Hydro Inc. Administrative and General Expenses 2022</v>
          </cell>
          <cell r="D4317" t="str">
            <v>Atikokan Hydro Inc.</v>
          </cell>
          <cell r="E4317" t="str">
            <v>Administrative and General Expenses</v>
          </cell>
          <cell r="F4317">
            <v>422981.75</v>
          </cell>
        </row>
        <row r="4318">
          <cell r="C4318" t="str">
            <v>Atikokan Hydro Inc. Administrative and General Expenses - Leap 2022</v>
          </cell>
          <cell r="D4318" t="str">
            <v>Atikokan Hydro Inc.</v>
          </cell>
          <cell r="E4318" t="str">
            <v>Administrative and General Expenses - Leap</v>
          </cell>
          <cell r="F4318">
            <v>6000</v>
          </cell>
        </row>
        <row r="4319">
          <cell r="C4319" t="str">
            <v>Atikokan Hydro Inc. Billing and Collecting 2022</v>
          </cell>
          <cell r="D4319" t="str">
            <v>Atikokan Hydro Inc.</v>
          </cell>
          <cell r="E4319" t="str">
            <v>Billing and Collecting</v>
          </cell>
          <cell r="F4319">
            <v>182331.98</v>
          </cell>
        </row>
        <row r="4320">
          <cell r="C4320" t="str">
            <v>Atikokan Hydro Inc. Community Relations 2022</v>
          </cell>
          <cell r="D4320" t="str">
            <v>Atikokan Hydro Inc.</v>
          </cell>
          <cell r="E4320" t="str">
            <v>Community Relations</v>
          </cell>
          <cell r="F4320">
            <v>0</v>
          </cell>
        </row>
        <row r="4321">
          <cell r="C4321" t="str">
            <v>Atikokan Hydro Inc. Distribution Expenses - Operation 2022</v>
          </cell>
          <cell r="D4321" t="str">
            <v>Atikokan Hydro Inc.</v>
          </cell>
          <cell r="E4321" t="str">
            <v>Distribution Expenses - Operation</v>
          </cell>
          <cell r="F4321">
            <v>387284.76</v>
          </cell>
        </row>
        <row r="4322">
          <cell r="C4322" t="str">
            <v>Atikokan Hydro Inc. Distribution Expenses – Maintenance 2022</v>
          </cell>
          <cell r="D4322" t="str">
            <v>Atikokan Hydro Inc.</v>
          </cell>
          <cell r="E4322" t="str">
            <v>Distribution Expenses – Maintenance</v>
          </cell>
          <cell r="F4322">
            <v>119320.91</v>
          </cell>
        </row>
        <row r="4323">
          <cell r="C4323" t="str">
            <v>Atikokan Hydro Inc. Other Expenses 2022</v>
          </cell>
          <cell r="D4323" t="str">
            <v>Atikokan Hydro Inc.</v>
          </cell>
          <cell r="E4323" t="str">
            <v>Other Expenses</v>
          </cell>
          <cell r="F4323">
            <v>0</v>
          </cell>
        </row>
        <row r="4324">
          <cell r="C4324" t="str">
            <v>Bluewater Power Distribution Corporation Administrative and General Expenses 2022</v>
          </cell>
          <cell r="D4324" t="str">
            <v>Bluewater Power Distribution Corporation</v>
          </cell>
          <cell r="E4324" t="str">
            <v>Administrative and General Expenses</v>
          </cell>
          <cell r="F4324">
            <v>6230135</v>
          </cell>
        </row>
        <row r="4325">
          <cell r="C4325" t="str">
            <v>Bluewater Power Distribution Corporation Administrative and General Expenses - Leap 2022</v>
          </cell>
          <cell r="D4325" t="str">
            <v>Bluewater Power Distribution Corporation</v>
          </cell>
          <cell r="E4325" t="str">
            <v>Administrative and General Expenses - Leap</v>
          </cell>
          <cell r="F4325">
            <v>24848</v>
          </cell>
        </row>
        <row r="4326">
          <cell r="C4326" t="str">
            <v>Bluewater Power Distribution Corporation Billing and Collecting 2022</v>
          </cell>
          <cell r="D4326" t="str">
            <v>Bluewater Power Distribution Corporation</v>
          </cell>
          <cell r="E4326" t="str">
            <v>Billing and Collecting</v>
          </cell>
          <cell r="F4326">
            <v>2121803</v>
          </cell>
        </row>
        <row r="4327">
          <cell r="C4327" t="str">
            <v>Bluewater Power Distribution Corporation Community Relations 2022</v>
          </cell>
          <cell r="D4327" t="str">
            <v>Bluewater Power Distribution Corporation</v>
          </cell>
          <cell r="E4327" t="str">
            <v>Community Relations</v>
          </cell>
          <cell r="F4327">
            <v>171438</v>
          </cell>
        </row>
        <row r="4328">
          <cell r="C4328" t="str">
            <v>Bluewater Power Distribution Corporation Distribution Expenses - Operation 2022</v>
          </cell>
          <cell r="D4328" t="str">
            <v>Bluewater Power Distribution Corporation</v>
          </cell>
          <cell r="E4328" t="str">
            <v>Distribution Expenses - Operation</v>
          </cell>
          <cell r="F4328">
            <v>3520217</v>
          </cell>
        </row>
        <row r="4329">
          <cell r="C4329" t="str">
            <v>Bluewater Power Distribution Corporation Distribution Expenses – Maintenance 2022</v>
          </cell>
          <cell r="D4329" t="str">
            <v>Bluewater Power Distribution Corporation</v>
          </cell>
          <cell r="E4329" t="str">
            <v>Distribution Expenses – Maintenance</v>
          </cell>
          <cell r="F4329">
            <v>1082631</v>
          </cell>
        </row>
        <row r="4330">
          <cell r="C4330" t="str">
            <v>Bluewater Power Distribution Corporation Other Expenses 2022</v>
          </cell>
          <cell r="D4330" t="str">
            <v>Bluewater Power Distribution Corporation</v>
          </cell>
          <cell r="E4330" t="str">
            <v>Other Expenses</v>
          </cell>
          <cell r="F4330">
            <v>0</v>
          </cell>
        </row>
        <row r="4331">
          <cell r="C4331" t="str">
            <v>Brantford Power Inc. Administrative and General Expenses 2022</v>
          </cell>
          <cell r="D4331" t="str">
            <v>Brantford Power Inc.</v>
          </cell>
          <cell r="E4331" t="str">
            <v>Administrative and General Expenses</v>
          </cell>
          <cell r="F4331">
            <v>4601177.62</v>
          </cell>
        </row>
        <row r="4332">
          <cell r="C4332" t="str">
            <v>Brantford Power Inc. Administrative and General Expenses - Leap 2022</v>
          </cell>
          <cell r="D4332" t="str">
            <v>Brantford Power Inc.</v>
          </cell>
          <cell r="E4332" t="str">
            <v>Administrative and General Expenses - Leap</v>
          </cell>
          <cell r="F4332">
            <v>25000</v>
          </cell>
        </row>
        <row r="4333">
          <cell r="C4333" t="str">
            <v>Brantford Power Inc. Billing and Collecting 2022</v>
          </cell>
          <cell r="D4333" t="str">
            <v>Brantford Power Inc.</v>
          </cell>
          <cell r="E4333" t="str">
            <v>Billing and Collecting</v>
          </cell>
          <cell r="F4333">
            <v>3377618.12</v>
          </cell>
        </row>
        <row r="4334">
          <cell r="C4334" t="str">
            <v>Brantford Power Inc. Community Relations 2022</v>
          </cell>
          <cell r="D4334" t="str">
            <v>Brantford Power Inc.</v>
          </cell>
          <cell r="E4334" t="str">
            <v>Community Relations</v>
          </cell>
          <cell r="F4334">
            <v>107991.81</v>
          </cell>
        </row>
        <row r="4335">
          <cell r="C4335" t="str">
            <v>Brantford Power Inc. Distribution Expenses - Operation 2022</v>
          </cell>
          <cell r="D4335" t="str">
            <v>Brantford Power Inc.</v>
          </cell>
          <cell r="E4335" t="str">
            <v>Distribution Expenses - Operation</v>
          </cell>
          <cell r="F4335">
            <v>1639182.81</v>
          </cell>
        </row>
        <row r="4336">
          <cell r="C4336" t="str">
            <v>Brantford Power Inc. Distribution Expenses – Maintenance 2022</v>
          </cell>
          <cell r="D4336" t="str">
            <v>Brantford Power Inc.</v>
          </cell>
          <cell r="E4336" t="str">
            <v>Distribution Expenses – Maintenance</v>
          </cell>
          <cell r="F4336">
            <v>1884695.09</v>
          </cell>
        </row>
        <row r="4337">
          <cell r="C4337" t="str">
            <v>Brantford Power Inc. Other Expenses 2022</v>
          </cell>
          <cell r="D4337" t="str">
            <v>Brantford Power Inc.</v>
          </cell>
          <cell r="E4337" t="str">
            <v>Other Expenses</v>
          </cell>
          <cell r="F4337">
            <v>0</v>
          </cell>
        </row>
        <row r="4338">
          <cell r="C4338" t="str">
            <v>Burlington Hydro Inc. Administrative and General Expenses 2022</v>
          </cell>
          <cell r="D4338" t="str">
            <v>Burlington Hydro Inc.</v>
          </cell>
          <cell r="E4338" t="str">
            <v>Administrative and General Expenses</v>
          </cell>
          <cell r="F4338">
            <v>7646912.3399999999</v>
          </cell>
        </row>
        <row r="4339">
          <cell r="C4339" t="str">
            <v>Burlington Hydro Inc. Administrative and General Expenses - Leap 2022</v>
          </cell>
          <cell r="D4339" t="str">
            <v>Burlington Hydro Inc.</v>
          </cell>
          <cell r="E4339" t="str">
            <v>Administrative and General Expenses - Leap</v>
          </cell>
          <cell r="F4339">
            <v>47000</v>
          </cell>
        </row>
        <row r="4340">
          <cell r="C4340" t="str">
            <v>Burlington Hydro Inc. Billing and Collecting 2022</v>
          </cell>
          <cell r="D4340" t="str">
            <v>Burlington Hydro Inc.</v>
          </cell>
          <cell r="E4340" t="str">
            <v>Billing and Collecting</v>
          </cell>
          <cell r="F4340">
            <v>2691397.4</v>
          </cell>
        </row>
        <row r="4341">
          <cell r="C4341" t="str">
            <v>Burlington Hydro Inc. Community Relations 2022</v>
          </cell>
          <cell r="D4341" t="str">
            <v>Burlington Hydro Inc.</v>
          </cell>
          <cell r="E4341" t="str">
            <v>Community Relations</v>
          </cell>
          <cell r="F4341">
            <v>14800</v>
          </cell>
        </row>
        <row r="4342">
          <cell r="C4342" t="str">
            <v>Burlington Hydro Inc. Distribution Expenses - Operation 2022</v>
          </cell>
          <cell r="D4342" t="str">
            <v>Burlington Hydro Inc.</v>
          </cell>
          <cell r="E4342" t="str">
            <v>Distribution Expenses - Operation</v>
          </cell>
          <cell r="F4342">
            <v>4894441.54</v>
          </cell>
        </row>
        <row r="4343">
          <cell r="C4343" t="str">
            <v>Burlington Hydro Inc. Distribution Expenses – Maintenance 2022</v>
          </cell>
          <cell r="D4343" t="str">
            <v>Burlington Hydro Inc.</v>
          </cell>
          <cell r="E4343" t="str">
            <v>Distribution Expenses – Maintenance</v>
          </cell>
          <cell r="F4343">
            <v>5763351.8600000003</v>
          </cell>
        </row>
        <row r="4344">
          <cell r="C4344" t="str">
            <v>Burlington Hydro Inc. Other Expenses 2022</v>
          </cell>
          <cell r="D4344" t="str">
            <v>Burlington Hydro Inc.</v>
          </cell>
          <cell r="E4344" t="str">
            <v>Other Expenses</v>
          </cell>
          <cell r="F4344">
            <v>0</v>
          </cell>
        </row>
        <row r="4345">
          <cell r="C4345" t="str">
            <v>Canadian Niagara Power Inc. Administrative and General Expenses 2022</v>
          </cell>
          <cell r="D4345" t="str">
            <v>Canadian Niagara Power Inc.</v>
          </cell>
          <cell r="E4345" t="str">
            <v>Administrative and General Expenses</v>
          </cell>
          <cell r="F4345">
            <v>4029283.43</v>
          </cell>
        </row>
        <row r="4346">
          <cell r="C4346" t="str">
            <v>Canadian Niagara Power Inc. Administrative and General Expenses - Leap 2022</v>
          </cell>
          <cell r="D4346" t="str">
            <v>Canadian Niagara Power Inc.</v>
          </cell>
          <cell r="E4346" t="str">
            <v>Administrative and General Expenses - Leap</v>
          </cell>
          <cell r="F4346">
            <v>25666</v>
          </cell>
        </row>
        <row r="4347">
          <cell r="C4347" t="str">
            <v>Canadian Niagara Power Inc. Billing and Collecting 2022</v>
          </cell>
          <cell r="D4347" t="str">
            <v>Canadian Niagara Power Inc.</v>
          </cell>
          <cell r="E4347" t="str">
            <v>Billing and Collecting</v>
          </cell>
          <cell r="F4347">
            <v>1670298.8</v>
          </cell>
        </row>
        <row r="4348">
          <cell r="C4348" t="str">
            <v>Canadian Niagara Power Inc. Community Relations 2022</v>
          </cell>
          <cell r="D4348" t="str">
            <v>Canadian Niagara Power Inc.</v>
          </cell>
          <cell r="E4348" t="str">
            <v>Community Relations</v>
          </cell>
          <cell r="F4348">
            <v>90179.13</v>
          </cell>
        </row>
        <row r="4349">
          <cell r="C4349" t="str">
            <v>Canadian Niagara Power Inc. Distribution Expenses - Operation 2022</v>
          </cell>
          <cell r="D4349" t="str">
            <v>Canadian Niagara Power Inc.</v>
          </cell>
          <cell r="E4349" t="str">
            <v>Distribution Expenses - Operation</v>
          </cell>
          <cell r="F4349">
            <v>1938043.6</v>
          </cell>
        </row>
        <row r="4350">
          <cell r="C4350" t="str">
            <v>Canadian Niagara Power Inc. Distribution Expenses – Maintenance 2022</v>
          </cell>
          <cell r="D4350" t="str">
            <v>Canadian Niagara Power Inc.</v>
          </cell>
          <cell r="E4350" t="str">
            <v>Distribution Expenses – Maintenance</v>
          </cell>
          <cell r="F4350">
            <v>2296746.02</v>
          </cell>
        </row>
        <row r="4351">
          <cell r="C4351" t="str">
            <v>Canadian Niagara Power Inc. Other Expenses 2022</v>
          </cell>
          <cell r="D4351" t="str">
            <v>Canadian Niagara Power Inc.</v>
          </cell>
          <cell r="E4351" t="str">
            <v>Other Expenses</v>
          </cell>
          <cell r="F4351">
            <v>0</v>
          </cell>
        </row>
        <row r="4352">
          <cell r="C4352" t="str">
            <v>Centre Wellington Hydro Ltd. Administrative and General Expenses 2022</v>
          </cell>
          <cell r="D4352" t="str">
            <v>Centre Wellington Hydro Ltd.</v>
          </cell>
          <cell r="E4352" t="str">
            <v>Administrative and General Expenses</v>
          </cell>
          <cell r="F4352">
            <v>1087158.96</v>
          </cell>
        </row>
        <row r="4353">
          <cell r="C4353" t="str">
            <v>Centre Wellington Hydro Ltd. Administrative and General Expenses - Leap 2022</v>
          </cell>
          <cell r="D4353" t="str">
            <v>Centre Wellington Hydro Ltd.</v>
          </cell>
          <cell r="E4353" t="str">
            <v>Administrative and General Expenses - Leap</v>
          </cell>
          <cell r="F4353">
            <v>4750</v>
          </cell>
        </row>
        <row r="4354">
          <cell r="C4354" t="str">
            <v>Centre Wellington Hydro Ltd. Billing and Collecting 2022</v>
          </cell>
          <cell r="D4354" t="str">
            <v>Centre Wellington Hydro Ltd.</v>
          </cell>
          <cell r="E4354" t="str">
            <v>Billing and Collecting</v>
          </cell>
          <cell r="F4354">
            <v>598188.82999999996</v>
          </cell>
        </row>
        <row r="4355">
          <cell r="C4355" t="str">
            <v>Centre Wellington Hydro Ltd. Community Relations 2022</v>
          </cell>
          <cell r="D4355" t="str">
            <v>Centre Wellington Hydro Ltd.</v>
          </cell>
          <cell r="E4355" t="str">
            <v>Community Relations</v>
          </cell>
          <cell r="F4355">
            <v>43349.08</v>
          </cell>
        </row>
        <row r="4356">
          <cell r="C4356" t="str">
            <v>Centre Wellington Hydro Ltd. Distribution Expenses - Operation 2022</v>
          </cell>
          <cell r="D4356" t="str">
            <v>Centre Wellington Hydro Ltd.</v>
          </cell>
          <cell r="E4356" t="str">
            <v>Distribution Expenses - Operation</v>
          </cell>
          <cell r="F4356">
            <v>346940.34</v>
          </cell>
        </row>
        <row r="4357">
          <cell r="C4357" t="str">
            <v>Centre Wellington Hydro Ltd. Distribution Expenses – Maintenance 2022</v>
          </cell>
          <cell r="D4357" t="str">
            <v>Centre Wellington Hydro Ltd.</v>
          </cell>
          <cell r="E4357" t="str">
            <v>Distribution Expenses – Maintenance</v>
          </cell>
          <cell r="F4357">
            <v>342252.46</v>
          </cell>
        </row>
        <row r="4358">
          <cell r="C4358" t="str">
            <v>Centre Wellington Hydro Ltd. Other Expenses 2022</v>
          </cell>
          <cell r="D4358" t="str">
            <v>Centre Wellington Hydro Ltd.</v>
          </cell>
          <cell r="E4358" t="str">
            <v>Other Expenses</v>
          </cell>
          <cell r="F4358">
            <v>0</v>
          </cell>
        </row>
        <row r="4359">
          <cell r="C4359" t="str">
            <v>Chapleau Public Utilities Corporation Administrative and General Expenses 2022</v>
          </cell>
          <cell r="D4359" t="str">
            <v>Chapleau Public Utilities Corporation</v>
          </cell>
          <cell r="E4359" t="str">
            <v>Administrative and General Expenses</v>
          </cell>
          <cell r="F4359">
            <v>444823.53</v>
          </cell>
        </row>
        <row r="4360">
          <cell r="C4360" t="str">
            <v>Chapleau Public Utilities Corporation Administrative and General Expenses - Leap 2022</v>
          </cell>
          <cell r="D4360" t="str">
            <v>Chapleau Public Utilities Corporation</v>
          </cell>
          <cell r="E4360" t="str">
            <v>Administrative and General Expenses - Leap</v>
          </cell>
          <cell r="F4360">
            <v>4000</v>
          </cell>
        </row>
        <row r="4361">
          <cell r="C4361" t="str">
            <v>Chapleau Public Utilities Corporation Billing and Collecting 2022</v>
          </cell>
          <cell r="D4361" t="str">
            <v>Chapleau Public Utilities Corporation</v>
          </cell>
          <cell r="E4361" t="str">
            <v>Billing and Collecting</v>
          </cell>
          <cell r="F4361">
            <v>122191.57</v>
          </cell>
        </row>
        <row r="4362">
          <cell r="C4362" t="str">
            <v>Chapleau Public Utilities Corporation Community Relations 2022</v>
          </cell>
          <cell r="D4362" t="str">
            <v>Chapleau Public Utilities Corporation</v>
          </cell>
          <cell r="E4362" t="str">
            <v>Community Relations</v>
          </cell>
          <cell r="F4362">
            <v>0</v>
          </cell>
        </row>
        <row r="4363">
          <cell r="C4363" t="str">
            <v>Chapleau Public Utilities Corporation Distribution Expenses - Operation 2022</v>
          </cell>
          <cell r="D4363" t="str">
            <v>Chapleau Public Utilities Corporation</v>
          </cell>
          <cell r="E4363" t="str">
            <v>Distribution Expenses - Operation</v>
          </cell>
          <cell r="F4363">
            <v>134931.35999999999</v>
          </cell>
        </row>
        <row r="4364">
          <cell r="C4364" t="str">
            <v>Chapleau Public Utilities Corporation Distribution Expenses – Maintenance 2022</v>
          </cell>
          <cell r="D4364" t="str">
            <v>Chapleau Public Utilities Corporation</v>
          </cell>
          <cell r="E4364" t="str">
            <v>Distribution Expenses – Maintenance</v>
          </cell>
          <cell r="F4364">
            <v>26006.46</v>
          </cell>
        </row>
        <row r="4365">
          <cell r="C4365" t="str">
            <v>Chapleau Public Utilities Corporation Other Expenses 2022</v>
          </cell>
          <cell r="D4365" t="str">
            <v>Chapleau Public Utilities Corporation</v>
          </cell>
          <cell r="E4365" t="str">
            <v>Other Expenses</v>
          </cell>
          <cell r="F4365">
            <v>0</v>
          </cell>
        </row>
        <row r="4366">
          <cell r="C4366" t="str">
            <v>Cooperative Hydro Embrun Inc. Administrative and General Expenses 2022</v>
          </cell>
          <cell r="D4366" t="str">
            <v>Cooperative Hydro Embrun Inc.</v>
          </cell>
          <cell r="E4366" t="str">
            <v>Administrative and General Expenses</v>
          </cell>
          <cell r="F4366">
            <v>390640.23</v>
          </cell>
        </row>
        <row r="4367">
          <cell r="C4367" t="str">
            <v>Cooperative Hydro Embrun Inc. Administrative and General Expenses - Leap 2022</v>
          </cell>
          <cell r="D4367" t="str">
            <v>Cooperative Hydro Embrun Inc.</v>
          </cell>
          <cell r="E4367" t="str">
            <v>Administrative and General Expenses - Leap</v>
          </cell>
          <cell r="F4367">
            <v>2000</v>
          </cell>
        </row>
        <row r="4368">
          <cell r="C4368" t="str">
            <v>Cooperative Hydro Embrun Inc. Billing and Collecting 2022</v>
          </cell>
          <cell r="D4368" t="str">
            <v>Cooperative Hydro Embrun Inc.</v>
          </cell>
          <cell r="E4368" t="str">
            <v>Billing and Collecting</v>
          </cell>
          <cell r="F4368">
            <v>217888.18</v>
          </cell>
        </row>
        <row r="4369">
          <cell r="C4369" t="str">
            <v>Cooperative Hydro Embrun Inc. Community Relations 2022</v>
          </cell>
          <cell r="D4369" t="str">
            <v>Cooperative Hydro Embrun Inc.</v>
          </cell>
          <cell r="E4369" t="str">
            <v>Community Relations</v>
          </cell>
          <cell r="F4369">
            <v>3270</v>
          </cell>
        </row>
        <row r="4370">
          <cell r="C4370" t="str">
            <v>Cooperative Hydro Embrun Inc. Distribution Expenses - Operation 2022</v>
          </cell>
          <cell r="D4370" t="str">
            <v>Cooperative Hydro Embrun Inc.</v>
          </cell>
          <cell r="E4370" t="str">
            <v>Distribution Expenses - Operation</v>
          </cell>
          <cell r="F4370">
            <v>45501.760000000002</v>
          </cell>
        </row>
        <row r="4371">
          <cell r="C4371" t="str">
            <v>Cooperative Hydro Embrun Inc. Distribution Expenses – Maintenance 2022</v>
          </cell>
          <cell r="D4371" t="str">
            <v>Cooperative Hydro Embrun Inc.</v>
          </cell>
          <cell r="E4371" t="str">
            <v>Distribution Expenses – Maintenance</v>
          </cell>
          <cell r="F4371">
            <v>51005.17</v>
          </cell>
        </row>
        <row r="4372">
          <cell r="C4372" t="str">
            <v>Cooperative Hydro Embrun Inc. Other Expenses 2022</v>
          </cell>
          <cell r="D4372" t="str">
            <v>Cooperative Hydro Embrun Inc.</v>
          </cell>
          <cell r="E4372" t="str">
            <v>Other Expenses</v>
          </cell>
          <cell r="F4372">
            <v>0</v>
          </cell>
        </row>
        <row r="4373">
          <cell r="C4373" t="str">
            <v>Cornwall Street Railway Light and Power Company Limited Administrative and General Expenses 2022</v>
          </cell>
          <cell r="D4373" t="str">
            <v>Cornwall Street Railway Light and Power Company Limited</v>
          </cell>
          <cell r="E4373" t="str">
            <v>Administrative and General Expenses</v>
          </cell>
          <cell r="F4373">
            <v>0</v>
          </cell>
        </row>
        <row r="4374">
          <cell r="C4374" t="str">
            <v>Cornwall Street Railway Light and Power Company Limited Administrative and General Expenses - Leap 2022</v>
          </cell>
          <cell r="D4374" t="str">
            <v>Cornwall Street Railway Light and Power Company Limited</v>
          </cell>
          <cell r="E4374" t="str">
            <v>Administrative and General Expenses - Leap</v>
          </cell>
          <cell r="F4374">
            <v>16998</v>
          </cell>
        </row>
        <row r="4375">
          <cell r="C4375" t="str">
            <v>Cornwall Street Railway Light and Power Company Limited Billing and Collecting 2022</v>
          </cell>
          <cell r="D4375" t="str">
            <v>Cornwall Street Railway Light and Power Company Limited</v>
          </cell>
          <cell r="E4375" t="str">
            <v>Billing and Collecting</v>
          </cell>
          <cell r="F4375">
            <v>0</v>
          </cell>
        </row>
        <row r="4376">
          <cell r="C4376" t="str">
            <v>Cornwall Street Railway Light and Power Company Limited Community Relations 2022</v>
          </cell>
          <cell r="D4376" t="str">
            <v>Cornwall Street Railway Light and Power Company Limited</v>
          </cell>
          <cell r="E4376" t="str">
            <v>Community Relations</v>
          </cell>
          <cell r="F4376">
            <v>0</v>
          </cell>
        </row>
        <row r="4377">
          <cell r="C4377" t="str">
            <v>Cornwall Street Railway Light and Power Company Limited Distribution Expenses - Operation 2022</v>
          </cell>
          <cell r="D4377" t="str">
            <v>Cornwall Street Railway Light and Power Company Limited</v>
          </cell>
          <cell r="E4377" t="str">
            <v>Distribution Expenses - Operation</v>
          </cell>
          <cell r="F4377">
            <v>0</v>
          </cell>
        </row>
        <row r="4378">
          <cell r="C4378" t="str">
            <v>Cornwall Street Railway Light and Power Company Limited Distribution Expenses – Maintenance 2022</v>
          </cell>
          <cell r="D4378" t="str">
            <v>Cornwall Street Railway Light and Power Company Limited</v>
          </cell>
          <cell r="E4378" t="str">
            <v>Distribution Expenses – Maintenance</v>
          </cell>
          <cell r="F4378">
            <v>0</v>
          </cell>
        </row>
        <row r="4379">
          <cell r="C4379" t="str">
            <v>Cornwall Street Railway Light and Power Company Limited Other Expenses 2022</v>
          </cell>
          <cell r="D4379" t="str">
            <v>Cornwall Street Railway Light and Power Company Limited</v>
          </cell>
          <cell r="E4379" t="str">
            <v>Other Expenses</v>
          </cell>
          <cell r="F4379">
            <v>0</v>
          </cell>
        </row>
        <row r="4380">
          <cell r="C4380" t="str">
            <v>E.L.K. Energy Inc. Administrative and General Expenses 2022</v>
          </cell>
          <cell r="D4380" t="str">
            <v>E.L.K. Energy Inc.</v>
          </cell>
          <cell r="E4380" t="str">
            <v>Administrative and General Expenses</v>
          </cell>
          <cell r="F4380">
            <v>1400876.38</v>
          </cell>
        </row>
        <row r="4381">
          <cell r="C4381" t="str">
            <v>E.L.K. Energy Inc. Administrative and General Expenses - Leap 2022</v>
          </cell>
          <cell r="D4381" t="str">
            <v>E.L.K. Energy Inc.</v>
          </cell>
          <cell r="E4381" t="str">
            <v>Administrative and General Expenses - Leap</v>
          </cell>
          <cell r="F4381">
            <v>19984.02</v>
          </cell>
        </row>
        <row r="4382">
          <cell r="C4382" t="str">
            <v>E.L.K. Energy Inc. Billing and Collecting 2022</v>
          </cell>
          <cell r="D4382" t="str">
            <v>E.L.K. Energy Inc.</v>
          </cell>
          <cell r="E4382" t="str">
            <v>Billing and Collecting</v>
          </cell>
          <cell r="F4382">
            <v>616893.09</v>
          </cell>
        </row>
        <row r="4383">
          <cell r="C4383" t="str">
            <v>E.L.K. Energy Inc. Community Relations 2022</v>
          </cell>
          <cell r="D4383" t="str">
            <v>E.L.K. Energy Inc.</v>
          </cell>
          <cell r="E4383" t="str">
            <v>Community Relations</v>
          </cell>
          <cell r="F4383">
            <v>2546.35</v>
          </cell>
        </row>
        <row r="4384">
          <cell r="C4384" t="str">
            <v>E.L.K. Energy Inc. Distribution Expenses - Operation 2022</v>
          </cell>
          <cell r="D4384" t="str">
            <v>E.L.K. Energy Inc.</v>
          </cell>
          <cell r="E4384" t="str">
            <v>Distribution Expenses - Operation</v>
          </cell>
          <cell r="F4384">
            <v>334197.78000000003</v>
          </cell>
        </row>
        <row r="4385">
          <cell r="C4385" t="str">
            <v>E.L.K. Energy Inc. Distribution Expenses – Maintenance 2022</v>
          </cell>
          <cell r="D4385" t="str">
            <v>E.L.K. Energy Inc.</v>
          </cell>
          <cell r="E4385" t="str">
            <v>Distribution Expenses – Maintenance</v>
          </cell>
          <cell r="F4385">
            <v>648664.80000000005</v>
          </cell>
        </row>
        <row r="4386">
          <cell r="C4386" t="str">
            <v>E.L.K. Energy Inc. Other Expenses 2022</v>
          </cell>
          <cell r="D4386" t="str">
            <v>E.L.K. Energy Inc.</v>
          </cell>
          <cell r="E4386" t="str">
            <v>Other Expenses</v>
          </cell>
          <cell r="F4386">
            <v>0</v>
          </cell>
        </row>
        <row r="4387">
          <cell r="C4387" t="str">
            <v>ENWIN Utilities Ltd. Administrative and General Expenses 2022</v>
          </cell>
          <cell r="D4387" t="str">
            <v>ENWIN Utilities Ltd.</v>
          </cell>
          <cell r="E4387" t="str">
            <v>Administrative and General Expenses</v>
          </cell>
          <cell r="F4387">
            <v>11824205.609999999</v>
          </cell>
        </row>
        <row r="4388">
          <cell r="C4388" t="str">
            <v>ENWIN Utilities Ltd. Administrative and General Expenses - Leap 2022</v>
          </cell>
          <cell r="D4388" t="str">
            <v>ENWIN Utilities Ltd.</v>
          </cell>
          <cell r="E4388" t="str">
            <v>Administrative and General Expenses - Leap</v>
          </cell>
          <cell r="F4388">
            <v>65296</v>
          </cell>
        </row>
        <row r="4389">
          <cell r="C4389" t="str">
            <v>ENWIN Utilities Ltd. Billing and Collecting 2022</v>
          </cell>
          <cell r="D4389" t="str">
            <v>ENWIN Utilities Ltd.</v>
          </cell>
          <cell r="E4389" t="str">
            <v>Billing and Collecting</v>
          </cell>
          <cell r="F4389">
            <v>3080519.72</v>
          </cell>
        </row>
        <row r="4390">
          <cell r="C4390" t="str">
            <v>ENWIN Utilities Ltd. Community Relations 2022</v>
          </cell>
          <cell r="D4390" t="str">
            <v>ENWIN Utilities Ltd.</v>
          </cell>
          <cell r="E4390" t="str">
            <v>Community Relations</v>
          </cell>
          <cell r="F4390">
            <v>150907.79</v>
          </cell>
        </row>
        <row r="4391">
          <cell r="C4391" t="str">
            <v>ENWIN Utilities Ltd. Distribution Expenses - Operation 2022</v>
          </cell>
          <cell r="D4391" t="str">
            <v>ENWIN Utilities Ltd.</v>
          </cell>
          <cell r="E4391" t="str">
            <v>Distribution Expenses - Operation</v>
          </cell>
          <cell r="F4391">
            <v>7340397.0800000001</v>
          </cell>
        </row>
        <row r="4392">
          <cell r="C4392" t="str">
            <v>ENWIN Utilities Ltd. Distribution Expenses – Maintenance 2022</v>
          </cell>
          <cell r="D4392" t="str">
            <v>ENWIN Utilities Ltd.</v>
          </cell>
          <cell r="E4392" t="str">
            <v>Distribution Expenses – Maintenance</v>
          </cell>
          <cell r="F4392">
            <v>3561897.3</v>
          </cell>
        </row>
        <row r="4393">
          <cell r="C4393" t="str">
            <v>ENWIN Utilities Ltd. Other Expenses 2022</v>
          </cell>
          <cell r="D4393" t="str">
            <v>ENWIN Utilities Ltd.</v>
          </cell>
          <cell r="E4393" t="str">
            <v>Other Expenses</v>
          </cell>
          <cell r="F4393">
            <v>0</v>
          </cell>
        </row>
        <row r="4394">
          <cell r="C4394" t="str">
            <v>EPCOR Electricity Distribution Ontario Inc. Administrative and General Expenses 2022</v>
          </cell>
          <cell r="D4394" t="str">
            <v>EPCOR Electricity Distribution Ontario Inc.</v>
          </cell>
          <cell r="E4394" t="str">
            <v>Administrative and General Expenses</v>
          </cell>
          <cell r="F4394">
            <v>2179304.69</v>
          </cell>
        </row>
        <row r="4395">
          <cell r="C4395" t="str">
            <v>EPCOR Electricity Distribution Ontario Inc. Administrative and General Expenses - Leap 2022</v>
          </cell>
          <cell r="D4395" t="str">
            <v>EPCOR Electricity Distribution Ontario Inc.</v>
          </cell>
          <cell r="E4395" t="str">
            <v>Administrative and General Expenses - Leap</v>
          </cell>
          <cell r="F4395">
            <v>7225</v>
          </cell>
        </row>
        <row r="4396">
          <cell r="C4396" t="str">
            <v>EPCOR Electricity Distribution Ontario Inc. Billing and Collecting 2022</v>
          </cell>
          <cell r="D4396" t="str">
            <v>EPCOR Electricity Distribution Ontario Inc.</v>
          </cell>
          <cell r="E4396" t="str">
            <v>Billing and Collecting</v>
          </cell>
          <cell r="F4396">
            <v>985536.93</v>
          </cell>
        </row>
        <row r="4397">
          <cell r="C4397" t="str">
            <v>EPCOR Electricity Distribution Ontario Inc. Community Relations 2022</v>
          </cell>
          <cell r="D4397" t="str">
            <v>EPCOR Electricity Distribution Ontario Inc.</v>
          </cell>
          <cell r="E4397" t="str">
            <v>Community Relations</v>
          </cell>
          <cell r="F4397">
            <v>176984.29</v>
          </cell>
        </row>
        <row r="4398">
          <cell r="C4398" t="str">
            <v>EPCOR Electricity Distribution Ontario Inc. Distribution Expenses - Operation 2022</v>
          </cell>
          <cell r="D4398" t="str">
            <v>EPCOR Electricity Distribution Ontario Inc.</v>
          </cell>
          <cell r="E4398" t="str">
            <v>Distribution Expenses - Operation</v>
          </cell>
          <cell r="F4398">
            <v>1060427.52</v>
          </cell>
        </row>
        <row r="4399">
          <cell r="C4399" t="str">
            <v>EPCOR Electricity Distribution Ontario Inc. Distribution Expenses – Maintenance 2022</v>
          </cell>
          <cell r="D4399" t="str">
            <v>EPCOR Electricity Distribution Ontario Inc.</v>
          </cell>
          <cell r="E4399" t="str">
            <v>Distribution Expenses – Maintenance</v>
          </cell>
          <cell r="F4399">
            <v>1391925.87</v>
          </cell>
        </row>
        <row r="4400">
          <cell r="C4400" t="str">
            <v>EPCOR Electricity Distribution Ontario Inc. Other Expenses 2022</v>
          </cell>
          <cell r="D4400" t="str">
            <v>EPCOR Electricity Distribution Ontario Inc.</v>
          </cell>
          <cell r="E4400" t="str">
            <v>Other Expenses</v>
          </cell>
          <cell r="F4400">
            <v>0</v>
          </cell>
        </row>
        <row r="4401">
          <cell r="C4401" t="str">
            <v>ERTH Power Corporation Administrative and General Expenses 2022</v>
          </cell>
          <cell r="D4401" t="str">
            <v>ERTH Power Corporation</v>
          </cell>
          <cell r="E4401" t="str">
            <v>Administrative and General Expenses</v>
          </cell>
          <cell r="F4401">
            <v>3272191.69</v>
          </cell>
        </row>
        <row r="4402">
          <cell r="C4402" t="str">
            <v>ERTH Power Corporation Administrative and General Expenses - Leap 2022</v>
          </cell>
          <cell r="D4402" t="str">
            <v>ERTH Power Corporation</v>
          </cell>
          <cell r="E4402" t="str">
            <v>Administrative and General Expenses - Leap</v>
          </cell>
          <cell r="F4402">
            <v>16251.19</v>
          </cell>
        </row>
        <row r="4403">
          <cell r="C4403" t="str">
            <v>ERTH Power Corporation Billing and Collecting 2022</v>
          </cell>
          <cell r="D4403" t="str">
            <v>ERTH Power Corporation</v>
          </cell>
          <cell r="E4403" t="str">
            <v>Billing and Collecting</v>
          </cell>
          <cell r="F4403">
            <v>1594296.93</v>
          </cell>
        </row>
        <row r="4404">
          <cell r="C4404" t="str">
            <v>ERTH Power Corporation Community Relations 2022</v>
          </cell>
          <cell r="D4404" t="str">
            <v>ERTH Power Corporation</v>
          </cell>
          <cell r="E4404" t="str">
            <v>Community Relations</v>
          </cell>
          <cell r="F4404">
            <v>18554.71</v>
          </cell>
        </row>
        <row r="4405">
          <cell r="C4405" t="str">
            <v>ERTH Power Corporation Distribution Expenses - Operation 2022</v>
          </cell>
          <cell r="D4405" t="str">
            <v>ERTH Power Corporation</v>
          </cell>
          <cell r="E4405" t="str">
            <v>Distribution Expenses - Operation</v>
          </cell>
          <cell r="F4405">
            <v>1049387.79</v>
          </cell>
        </row>
        <row r="4406">
          <cell r="C4406" t="str">
            <v>ERTH Power Corporation Distribution Expenses – Maintenance 2022</v>
          </cell>
          <cell r="D4406" t="str">
            <v>ERTH Power Corporation</v>
          </cell>
          <cell r="E4406" t="str">
            <v>Distribution Expenses – Maintenance</v>
          </cell>
          <cell r="F4406">
            <v>1480314.31</v>
          </cell>
        </row>
        <row r="4407">
          <cell r="C4407" t="str">
            <v>ERTH Power Corporation Other Expenses 2022</v>
          </cell>
          <cell r="D4407" t="str">
            <v>ERTH Power Corporation</v>
          </cell>
          <cell r="E4407" t="str">
            <v>Other Expenses</v>
          </cell>
          <cell r="F4407">
            <v>0</v>
          </cell>
        </row>
        <row r="4408">
          <cell r="C4408" t="str">
            <v>Elexicon Energy Inc. Administrative and General Expenses 2022</v>
          </cell>
          <cell r="D4408" t="str">
            <v>Elexicon Energy Inc.</v>
          </cell>
          <cell r="E4408" t="str">
            <v>Administrative and General Expenses</v>
          </cell>
          <cell r="F4408">
            <v>17663537.620000001</v>
          </cell>
        </row>
        <row r="4409">
          <cell r="C4409" t="str">
            <v>Elexicon Energy Inc. Administrative and General Expenses - Leap 2022</v>
          </cell>
          <cell r="D4409" t="str">
            <v>Elexicon Energy Inc.</v>
          </cell>
          <cell r="E4409" t="str">
            <v>Administrative and General Expenses - Leap</v>
          </cell>
          <cell r="F4409">
            <v>89363.53</v>
          </cell>
        </row>
        <row r="4410">
          <cell r="C4410" t="str">
            <v>Elexicon Energy Inc. Billing and Collecting 2022</v>
          </cell>
          <cell r="D4410" t="str">
            <v>Elexicon Energy Inc.</v>
          </cell>
          <cell r="E4410" t="str">
            <v>Billing and Collecting</v>
          </cell>
          <cell r="F4410">
            <v>10770334.310000001</v>
          </cell>
        </row>
        <row r="4411">
          <cell r="C4411" t="str">
            <v>Elexicon Energy Inc. Community Relations 2022</v>
          </cell>
          <cell r="D4411" t="str">
            <v>Elexicon Energy Inc.</v>
          </cell>
          <cell r="E4411" t="str">
            <v>Community Relations</v>
          </cell>
          <cell r="F4411">
            <v>209037.49</v>
          </cell>
        </row>
        <row r="4412">
          <cell r="C4412" t="str">
            <v>Elexicon Energy Inc. Distribution Expenses - Operation 2022</v>
          </cell>
          <cell r="D4412" t="str">
            <v>Elexicon Energy Inc.</v>
          </cell>
          <cell r="E4412" t="str">
            <v>Distribution Expenses - Operation</v>
          </cell>
          <cell r="F4412">
            <v>10458487.26</v>
          </cell>
        </row>
        <row r="4413">
          <cell r="C4413" t="str">
            <v>Elexicon Energy Inc. Distribution Expenses – Maintenance 2022</v>
          </cell>
          <cell r="D4413" t="str">
            <v>Elexicon Energy Inc.</v>
          </cell>
          <cell r="E4413" t="str">
            <v>Distribution Expenses – Maintenance</v>
          </cell>
          <cell r="F4413">
            <v>4744305.6500000004</v>
          </cell>
        </row>
        <row r="4414">
          <cell r="C4414" t="str">
            <v>Elexicon Energy Inc. Other Expenses 2022</v>
          </cell>
          <cell r="D4414" t="str">
            <v>Elexicon Energy Inc.</v>
          </cell>
          <cell r="E4414" t="str">
            <v>Other Expenses</v>
          </cell>
          <cell r="F4414">
            <v>0</v>
          </cell>
        </row>
        <row r="4415">
          <cell r="C4415" t="str">
            <v>Energy Plus Inc. Administrative and General Expenses 2022</v>
          </cell>
          <cell r="D4415" t="str">
            <v>Energy Plus Inc.</v>
          </cell>
          <cell r="E4415" t="str">
            <v>Administrative and General Expenses</v>
          </cell>
          <cell r="F4415">
            <v>9376708.4399999995</v>
          </cell>
        </row>
        <row r="4416">
          <cell r="C4416" t="str">
            <v>Energy Plus Inc. Administrative and General Expenses - Leap 2022</v>
          </cell>
          <cell r="D4416" t="str">
            <v>Energy Plus Inc.</v>
          </cell>
          <cell r="E4416" t="str">
            <v>Administrative and General Expenses - Leap</v>
          </cell>
          <cell r="F4416">
            <v>41193.35</v>
          </cell>
        </row>
        <row r="4417">
          <cell r="C4417" t="str">
            <v>Energy Plus Inc. Billing and Collecting 2022</v>
          </cell>
          <cell r="D4417" t="str">
            <v>Energy Plus Inc.</v>
          </cell>
          <cell r="E4417" t="str">
            <v>Billing and Collecting</v>
          </cell>
          <cell r="F4417">
            <v>3514787.45</v>
          </cell>
        </row>
        <row r="4418">
          <cell r="C4418" t="str">
            <v>Energy Plus Inc. Community Relations 2022</v>
          </cell>
          <cell r="D4418" t="str">
            <v>Energy Plus Inc.</v>
          </cell>
          <cell r="E4418" t="str">
            <v>Community Relations</v>
          </cell>
          <cell r="F4418">
            <v>128771.18</v>
          </cell>
        </row>
        <row r="4419">
          <cell r="C4419" t="str">
            <v>Energy Plus Inc. Distribution Expenses - Operation 2022</v>
          </cell>
          <cell r="D4419" t="str">
            <v>Energy Plus Inc.</v>
          </cell>
          <cell r="E4419" t="str">
            <v>Distribution Expenses - Operation</v>
          </cell>
          <cell r="F4419">
            <v>3950870.03</v>
          </cell>
        </row>
        <row r="4420">
          <cell r="C4420" t="str">
            <v>Energy Plus Inc. Distribution Expenses – Maintenance 2022</v>
          </cell>
          <cell r="D4420" t="str">
            <v>Energy Plus Inc.</v>
          </cell>
          <cell r="E4420" t="str">
            <v>Distribution Expenses – Maintenance</v>
          </cell>
          <cell r="F4420">
            <v>3604957.58</v>
          </cell>
        </row>
        <row r="4421">
          <cell r="C4421" t="str">
            <v>Energy Plus Inc. Other Expenses 2022</v>
          </cell>
          <cell r="D4421" t="str">
            <v>Energy Plus Inc.</v>
          </cell>
          <cell r="E4421" t="str">
            <v>Other Expenses</v>
          </cell>
          <cell r="F4421">
            <v>0</v>
          </cell>
        </row>
        <row r="4422">
          <cell r="C4422" t="str">
            <v>Entegrus Powerlines Inc. Administrative and General Expenses 2022</v>
          </cell>
          <cell r="D4422" t="str">
            <v>Entegrus Powerlines Inc.</v>
          </cell>
          <cell r="E4422" t="str">
            <v>Administrative and General Expenses</v>
          </cell>
          <cell r="F4422">
            <v>6236583.6500000004</v>
          </cell>
        </row>
        <row r="4423">
          <cell r="C4423" t="str">
            <v>Entegrus Powerlines Inc. Administrative and General Expenses - Leap 2022</v>
          </cell>
          <cell r="D4423" t="str">
            <v>Entegrus Powerlines Inc.</v>
          </cell>
          <cell r="E4423" t="str">
            <v>Administrative and General Expenses - Leap</v>
          </cell>
          <cell r="F4423">
            <v>32010.07</v>
          </cell>
        </row>
        <row r="4424">
          <cell r="C4424" t="str">
            <v>Entegrus Powerlines Inc. Billing and Collecting 2022</v>
          </cell>
          <cell r="D4424" t="str">
            <v>Entegrus Powerlines Inc.</v>
          </cell>
          <cell r="E4424" t="str">
            <v>Billing and Collecting</v>
          </cell>
          <cell r="F4424">
            <v>2912230.25</v>
          </cell>
        </row>
        <row r="4425">
          <cell r="C4425" t="str">
            <v>Entegrus Powerlines Inc. Community Relations 2022</v>
          </cell>
          <cell r="D4425" t="str">
            <v>Entegrus Powerlines Inc.</v>
          </cell>
          <cell r="E4425" t="str">
            <v>Community Relations</v>
          </cell>
          <cell r="F4425">
            <v>9020.89</v>
          </cell>
        </row>
        <row r="4426">
          <cell r="C4426" t="str">
            <v>Entegrus Powerlines Inc. Distribution Expenses - Operation 2022</v>
          </cell>
          <cell r="D4426" t="str">
            <v>Entegrus Powerlines Inc.</v>
          </cell>
          <cell r="E4426" t="str">
            <v>Distribution Expenses - Operation</v>
          </cell>
          <cell r="F4426">
            <v>1861395.12</v>
          </cell>
        </row>
        <row r="4427">
          <cell r="C4427" t="str">
            <v>Entegrus Powerlines Inc. Distribution Expenses – Maintenance 2022</v>
          </cell>
          <cell r="D4427" t="str">
            <v>Entegrus Powerlines Inc.</v>
          </cell>
          <cell r="E4427" t="str">
            <v>Distribution Expenses – Maintenance</v>
          </cell>
          <cell r="F4427">
            <v>2766559.82</v>
          </cell>
        </row>
        <row r="4428">
          <cell r="C4428" t="str">
            <v>Entegrus Powerlines Inc. Other Expenses 2022</v>
          </cell>
          <cell r="D4428" t="str">
            <v>Entegrus Powerlines Inc.</v>
          </cell>
          <cell r="E4428" t="str">
            <v>Other Expenses</v>
          </cell>
          <cell r="F4428">
            <v>0</v>
          </cell>
        </row>
        <row r="4429">
          <cell r="C4429" t="str">
            <v>Espanola Regional Hydro Distribution Corporation Administrative and General Expenses 2022</v>
          </cell>
          <cell r="D4429" t="str">
            <v>Espanola Regional Hydro Distribution Corporation</v>
          </cell>
          <cell r="E4429" t="str">
            <v>Administrative and General Expenses</v>
          </cell>
          <cell r="F4429">
            <v>451420.91</v>
          </cell>
        </row>
        <row r="4430">
          <cell r="C4430" t="str">
            <v>Espanola Regional Hydro Distribution Corporation Administrative and General Expenses - Leap 2022</v>
          </cell>
          <cell r="D4430" t="str">
            <v>Espanola Regional Hydro Distribution Corporation</v>
          </cell>
          <cell r="E4430" t="str">
            <v>Administrative and General Expenses - Leap</v>
          </cell>
          <cell r="F4430">
            <v>2000</v>
          </cell>
        </row>
        <row r="4431">
          <cell r="C4431" t="str">
            <v>Espanola Regional Hydro Distribution Corporation Billing and Collecting 2022</v>
          </cell>
          <cell r="D4431" t="str">
            <v>Espanola Regional Hydro Distribution Corporation</v>
          </cell>
          <cell r="E4431" t="str">
            <v>Billing and Collecting</v>
          </cell>
          <cell r="F4431">
            <v>391738.17</v>
          </cell>
        </row>
        <row r="4432">
          <cell r="C4432" t="str">
            <v>Espanola Regional Hydro Distribution Corporation Community Relations 2022</v>
          </cell>
          <cell r="D4432" t="str">
            <v>Espanola Regional Hydro Distribution Corporation</v>
          </cell>
          <cell r="E4432" t="str">
            <v>Community Relations</v>
          </cell>
          <cell r="F4432">
            <v>476</v>
          </cell>
        </row>
        <row r="4433">
          <cell r="C4433" t="str">
            <v>Espanola Regional Hydro Distribution Corporation Distribution Expenses - Operation 2022</v>
          </cell>
          <cell r="D4433" t="str">
            <v>Espanola Regional Hydro Distribution Corporation</v>
          </cell>
          <cell r="E4433" t="str">
            <v>Distribution Expenses - Operation</v>
          </cell>
          <cell r="F4433">
            <v>364198.81</v>
          </cell>
        </row>
        <row r="4434">
          <cell r="C4434" t="str">
            <v>Espanola Regional Hydro Distribution Corporation Distribution Expenses – Maintenance 2022</v>
          </cell>
          <cell r="D4434" t="str">
            <v>Espanola Regional Hydro Distribution Corporation</v>
          </cell>
          <cell r="E4434" t="str">
            <v>Distribution Expenses – Maintenance</v>
          </cell>
          <cell r="F4434">
            <v>300226.51</v>
          </cell>
        </row>
        <row r="4435">
          <cell r="C4435" t="str">
            <v>Espanola Regional Hydro Distribution Corporation Other Expenses 2022</v>
          </cell>
          <cell r="D4435" t="str">
            <v>Espanola Regional Hydro Distribution Corporation</v>
          </cell>
          <cell r="E4435" t="str">
            <v>Other Expenses</v>
          </cell>
          <cell r="F4435">
            <v>0</v>
          </cell>
        </row>
        <row r="4436">
          <cell r="C4436" t="str">
            <v>Essex Powerlines Corporation Administrative and General Expenses 2022</v>
          </cell>
          <cell r="D4436" t="str">
            <v>Essex Powerlines Corporation</v>
          </cell>
          <cell r="E4436" t="str">
            <v>Administrative and General Expenses</v>
          </cell>
          <cell r="F4436">
            <v>3351969.5</v>
          </cell>
        </row>
        <row r="4437">
          <cell r="C4437" t="str">
            <v>Essex Powerlines Corporation Administrative and General Expenses - Leap 2022</v>
          </cell>
          <cell r="D4437" t="str">
            <v>Essex Powerlines Corporation</v>
          </cell>
          <cell r="E4437" t="str">
            <v>Administrative and General Expenses - Leap</v>
          </cell>
          <cell r="F4437">
            <v>21570</v>
          </cell>
        </row>
        <row r="4438">
          <cell r="C4438" t="str">
            <v>Essex Powerlines Corporation Billing and Collecting 2022</v>
          </cell>
          <cell r="D4438" t="str">
            <v>Essex Powerlines Corporation</v>
          </cell>
          <cell r="E4438" t="str">
            <v>Billing and Collecting</v>
          </cell>
          <cell r="F4438">
            <v>1362897.67</v>
          </cell>
        </row>
        <row r="4439">
          <cell r="C4439" t="str">
            <v>Essex Powerlines Corporation Community Relations 2022</v>
          </cell>
          <cell r="D4439" t="str">
            <v>Essex Powerlines Corporation</v>
          </cell>
          <cell r="E4439" t="str">
            <v>Community Relations</v>
          </cell>
          <cell r="F4439">
            <v>7500</v>
          </cell>
        </row>
        <row r="4440">
          <cell r="C4440" t="str">
            <v>Essex Powerlines Corporation Distribution Expenses - Operation 2022</v>
          </cell>
          <cell r="D4440" t="str">
            <v>Essex Powerlines Corporation</v>
          </cell>
          <cell r="E4440" t="str">
            <v>Distribution Expenses - Operation</v>
          </cell>
          <cell r="F4440">
            <v>1650599.99</v>
          </cell>
        </row>
        <row r="4441">
          <cell r="C4441" t="str">
            <v>Essex Powerlines Corporation Distribution Expenses – Maintenance 2022</v>
          </cell>
          <cell r="D4441" t="str">
            <v>Essex Powerlines Corporation</v>
          </cell>
          <cell r="E4441" t="str">
            <v>Distribution Expenses – Maintenance</v>
          </cell>
          <cell r="F4441">
            <v>1060418.3500000001</v>
          </cell>
        </row>
        <row r="4442">
          <cell r="C4442" t="str">
            <v>Essex Powerlines Corporation Other Expenses 2022</v>
          </cell>
          <cell r="D4442" t="str">
            <v>Essex Powerlines Corporation</v>
          </cell>
          <cell r="E4442" t="str">
            <v>Other Expenses</v>
          </cell>
          <cell r="F4442">
            <v>0</v>
          </cell>
        </row>
        <row r="4443">
          <cell r="C4443" t="str">
            <v>Festival Hydro Inc. Administrative and General Expenses 2022</v>
          </cell>
          <cell r="D4443" t="str">
            <v>Festival Hydro Inc.</v>
          </cell>
          <cell r="E4443" t="str">
            <v>Administrative and General Expenses</v>
          </cell>
          <cell r="F4443">
            <v>2331288.54</v>
          </cell>
        </row>
        <row r="4444">
          <cell r="C4444" t="str">
            <v>Festival Hydro Inc. Administrative and General Expenses - Leap 2022</v>
          </cell>
          <cell r="D4444" t="str">
            <v>Festival Hydro Inc.</v>
          </cell>
          <cell r="E4444" t="str">
            <v>Administrative and General Expenses - Leap</v>
          </cell>
          <cell r="F4444">
            <v>14125</v>
          </cell>
        </row>
        <row r="4445">
          <cell r="C4445" t="str">
            <v>Festival Hydro Inc. Billing and Collecting 2022</v>
          </cell>
          <cell r="D4445" t="str">
            <v>Festival Hydro Inc.</v>
          </cell>
          <cell r="E4445" t="str">
            <v>Billing and Collecting</v>
          </cell>
          <cell r="F4445">
            <v>1293456.97</v>
          </cell>
        </row>
        <row r="4446">
          <cell r="C4446" t="str">
            <v>Festival Hydro Inc. Community Relations 2022</v>
          </cell>
          <cell r="D4446" t="str">
            <v>Festival Hydro Inc.</v>
          </cell>
          <cell r="E4446" t="str">
            <v>Community Relations</v>
          </cell>
          <cell r="F4446">
            <v>1015</v>
          </cell>
        </row>
        <row r="4447">
          <cell r="C4447" t="str">
            <v>Festival Hydro Inc. Distribution Expenses - Operation 2022</v>
          </cell>
          <cell r="D4447" t="str">
            <v>Festival Hydro Inc.</v>
          </cell>
          <cell r="E4447" t="str">
            <v>Distribution Expenses - Operation</v>
          </cell>
          <cell r="F4447">
            <v>755036.33</v>
          </cell>
        </row>
        <row r="4448">
          <cell r="C4448" t="str">
            <v>Festival Hydro Inc. Distribution Expenses – Maintenance 2022</v>
          </cell>
          <cell r="D4448" t="str">
            <v>Festival Hydro Inc.</v>
          </cell>
          <cell r="E4448" t="str">
            <v>Distribution Expenses – Maintenance</v>
          </cell>
          <cell r="F4448">
            <v>1689466.07</v>
          </cell>
        </row>
        <row r="4449">
          <cell r="C4449" t="str">
            <v>Festival Hydro Inc. Other Expenses 2022</v>
          </cell>
          <cell r="D4449" t="str">
            <v>Festival Hydro Inc.</v>
          </cell>
          <cell r="E4449" t="str">
            <v>Other Expenses</v>
          </cell>
          <cell r="F4449">
            <v>0</v>
          </cell>
        </row>
        <row r="4450">
          <cell r="C4450" t="str">
            <v>Fort Frances Power Corporation Administrative and General Expenses 2022</v>
          </cell>
          <cell r="D4450" t="str">
            <v>Fort Frances Power Corporation</v>
          </cell>
          <cell r="E4450" t="str">
            <v>Administrative and General Expenses</v>
          </cell>
          <cell r="F4450">
            <v>728329.63</v>
          </cell>
        </row>
        <row r="4451">
          <cell r="C4451" t="str">
            <v>Fort Frances Power Corporation Administrative and General Expenses - Leap 2022</v>
          </cell>
          <cell r="D4451" t="str">
            <v>Fort Frances Power Corporation</v>
          </cell>
          <cell r="E4451" t="str">
            <v>Administrative and General Expenses - Leap</v>
          </cell>
          <cell r="F4451">
            <v>2000</v>
          </cell>
        </row>
        <row r="4452">
          <cell r="C4452" t="str">
            <v>Fort Frances Power Corporation Billing and Collecting 2022</v>
          </cell>
          <cell r="D4452" t="str">
            <v>Fort Frances Power Corporation</v>
          </cell>
          <cell r="E4452" t="str">
            <v>Billing and Collecting</v>
          </cell>
          <cell r="F4452">
            <v>234343.96</v>
          </cell>
        </row>
        <row r="4453">
          <cell r="C4453" t="str">
            <v>Fort Frances Power Corporation Community Relations 2022</v>
          </cell>
          <cell r="D4453" t="str">
            <v>Fort Frances Power Corporation</v>
          </cell>
          <cell r="E4453" t="str">
            <v>Community Relations</v>
          </cell>
          <cell r="F4453">
            <v>62684.02</v>
          </cell>
        </row>
        <row r="4454">
          <cell r="C4454" t="str">
            <v>Fort Frances Power Corporation Distribution Expenses - Operation 2022</v>
          </cell>
          <cell r="D4454" t="str">
            <v>Fort Frances Power Corporation</v>
          </cell>
          <cell r="E4454" t="str">
            <v>Distribution Expenses - Operation</v>
          </cell>
          <cell r="F4454">
            <v>405442.69</v>
          </cell>
        </row>
        <row r="4455">
          <cell r="C4455" t="str">
            <v>Fort Frances Power Corporation Distribution Expenses – Maintenance 2022</v>
          </cell>
          <cell r="D4455" t="str">
            <v>Fort Frances Power Corporation</v>
          </cell>
          <cell r="E4455" t="str">
            <v>Distribution Expenses – Maintenance</v>
          </cell>
          <cell r="F4455">
            <v>225913.5</v>
          </cell>
        </row>
        <row r="4456">
          <cell r="C4456" t="str">
            <v>Fort Frances Power Corporation Other Expenses 2022</v>
          </cell>
          <cell r="D4456" t="str">
            <v>Fort Frances Power Corporation</v>
          </cell>
          <cell r="E4456" t="str">
            <v>Other Expenses</v>
          </cell>
          <cell r="F4456">
            <v>0</v>
          </cell>
        </row>
        <row r="4457">
          <cell r="C4457" t="str">
            <v>Greater Sudbury Hydro Inc. Administrative and General Expenses 2022</v>
          </cell>
          <cell r="D4457" t="str">
            <v>Greater Sudbury Hydro Inc.</v>
          </cell>
          <cell r="E4457" t="str">
            <v>Administrative and General Expenses</v>
          </cell>
          <cell r="F4457">
            <v>5193019.04</v>
          </cell>
        </row>
        <row r="4458">
          <cell r="C4458" t="str">
            <v>Greater Sudbury Hydro Inc. Administrative and General Expenses - Leap 2022</v>
          </cell>
          <cell r="D4458" t="str">
            <v>Greater Sudbury Hydro Inc.</v>
          </cell>
          <cell r="E4458" t="str">
            <v>Administrative and General Expenses - Leap</v>
          </cell>
          <cell r="F4458">
            <v>32050</v>
          </cell>
        </row>
        <row r="4459">
          <cell r="C4459" t="str">
            <v>Greater Sudbury Hydro Inc. Billing and Collecting 2022</v>
          </cell>
          <cell r="D4459" t="str">
            <v>Greater Sudbury Hydro Inc.</v>
          </cell>
          <cell r="E4459" t="str">
            <v>Billing and Collecting</v>
          </cell>
          <cell r="F4459">
            <v>1293294.23</v>
          </cell>
        </row>
        <row r="4460">
          <cell r="C4460" t="str">
            <v>Greater Sudbury Hydro Inc. Community Relations 2022</v>
          </cell>
          <cell r="D4460" t="str">
            <v>Greater Sudbury Hydro Inc.</v>
          </cell>
          <cell r="E4460" t="str">
            <v>Community Relations</v>
          </cell>
          <cell r="F4460">
            <v>992345.08</v>
          </cell>
        </row>
        <row r="4461">
          <cell r="C4461" t="str">
            <v>Greater Sudbury Hydro Inc. Distribution Expenses - Operation 2022</v>
          </cell>
          <cell r="D4461" t="str">
            <v>Greater Sudbury Hydro Inc.</v>
          </cell>
          <cell r="E4461" t="str">
            <v>Distribution Expenses - Operation</v>
          </cell>
          <cell r="F4461">
            <v>6278013.75</v>
          </cell>
        </row>
        <row r="4462">
          <cell r="C4462" t="str">
            <v>Greater Sudbury Hydro Inc. Distribution Expenses – Maintenance 2022</v>
          </cell>
          <cell r="D4462" t="str">
            <v>Greater Sudbury Hydro Inc.</v>
          </cell>
          <cell r="E4462" t="str">
            <v>Distribution Expenses – Maintenance</v>
          </cell>
          <cell r="F4462">
            <v>1691203.96</v>
          </cell>
        </row>
        <row r="4463">
          <cell r="C4463" t="str">
            <v>Greater Sudbury Hydro Inc. Other Expenses 2022</v>
          </cell>
          <cell r="D4463" t="str">
            <v>Greater Sudbury Hydro Inc.</v>
          </cell>
          <cell r="E4463" t="str">
            <v>Other Expenses</v>
          </cell>
          <cell r="F4463">
            <v>0</v>
          </cell>
        </row>
        <row r="4464">
          <cell r="C4464" t="str">
            <v>Grimsby Power Incorporated Administrative and General Expenses 2022</v>
          </cell>
          <cell r="D4464" t="str">
            <v>Grimsby Power Incorporated</v>
          </cell>
          <cell r="E4464" t="str">
            <v>Administrative and General Expenses</v>
          </cell>
          <cell r="F4464">
            <v>1431982.79</v>
          </cell>
        </row>
        <row r="4465">
          <cell r="C4465" t="str">
            <v>Grimsby Power Incorporated Administrative and General Expenses - Leap 2022</v>
          </cell>
          <cell r="D4465" t="str">
            <v>Grimsby Power Incorporated</v>
          </cell>
          <cell r="E4465" t="str">
            <v>Administrative and General Expenses - Leap</v>
          </cell>
          <cell r="F4465">
            <v>6303.42</v>
          </cell>
        </row>
        <row r="4466">
          <cell r="C4466" t="str">
            <v>Grimsby Power Incorporated Billing and Collecting 2022</v>
          </cell>
          <cell r="D4466" t="str">
            <v>Grimsby Power Incorporated</v>
          </cell>
          <cell r="E4466" t="str">
            <v>Billing and Collecting</v>
          </cell>
          <cell r="F4466">
            <v>585192.34</v>
          </cell>
        </row>
        <row r="4467">
          <cell r="C4467" t="str">
            <v>Grimsby Power Incorporated Community Relations 2022</v>
          </cell>
          <cell r="D4467" t="str">
            <v>Grimsby Power Incorporated</v>
          </cell>
          <cell r="E4467" t="str">
            <v>Community Relations</v>
          </cell>
          <cell r="F4467">
            <v>0</v>
          </cell>
        </row>
        <row r="4468">
          <cell r="C4468" t="str">
            <v>Grimsby Power Incorporated Distribution Expenses - Operation 2022</v>
          </cell>
          <cell r="D4468" t="str">
            <v>Grimsby Power Incorporated</v>
          </cell>
          <cell r="E4468" t="str">
            <v>Distribution Expenses - Operation</v>
          </cell>
          <cell r="F4468">
            <v>946466.93</v>
          </cell>
        </row>
        <row r="4469">
          <cell r="C4469" t="str">
            <v>Grimsby Power Incorporated Distribution Expenses – Maintenance 2022</v>
          </cell>
          <cell r="D4469" t="str">
            <v>Grimsby Power Incorporated</v>
          </cell>
          <cell r="E4469" t="str">
            <v>Distribution Expenses – Maintenance</v>
          </cell>
          <cell r="F4469">
            <v>617235.22</v>
          </cell>
        </row>
        <row r="4470">
          <cell r="C4470" t="str">
            <v>Grimsby Power Incorporated Other Expenses 2022</v>
          </cell>
          <cell r="D4470" t="str">
            <v>Grimsby Power Incorporated</v>
          </cell>
          <cell r="E4470" t="str">
            <v>Other Expenses</v>
          </cell>
          <cell r="F4470">
            <v>0</v>
          </cell>
        </row>
        <row r="4471">
          <cell r="C4471" t="str">
            <v>Halton Hills Hydro Inc. Administrative and General Expenses 2022</v>
          </cell>
          <cell r="D4471" t="str">
            <v>Halton Hills Hydro Inc.</v>
          </cell>
          <cell r="E4471" t="str">
            <v>Administrative and General Expenses</v>
          </cell>
          <cell r="F4471">
            <v>3891925.22</v>
          </cell>
        </row>
        <row r="4472">
          <cell r="C4472" t="str">
            <v>Halton Hills Hydro Inc. Administrative and General Expenses - Leap 2022</v>
          </cell>
          <cell r="D4472" t="str">
            <v>Halton Hills Hydro Inc.</v>
          </cell>
          <cell r="E4472" t="str">
            <v>Administrative and General Expenses - Leap</v>
          </cell>
          <cell r="F4472">
            <v>11944.79</v>
          </cell>
        </row>
        <row r="4473">
          <cell r="C4473" t="str">
            <v>Halton Hills Hydro Inc. Billing and Collecting 2022</v>
          </cell>
          <cell r="D4473" t="str">
            <v>Halton Hills Hydro Inc.</v>
          </cell>
          <cell r="E4473" t="str">
            <v>Billing and Collecting</v>
          </cell>
          <cell r="F4473">
            <v>1147908.33</v>
          </cell>
        </row>
        <row r="4474">
          <cell r="C4474" t="str">
            <v>Halton Hills Hydro Inc. Community Relations 2022</v>
          </cell>
          <cell r="D4474" t="str">
            <v>Halton Hills Hydro Inc.</v>
          </cell>
          <cell r="E4474" t="str">
            <v>Community Relations</v>
          </cell>
          <cell r="F4474">
            <v>0</v>
          </cell>
        </row>
        <row r="4475">
          <cell r="C4475" t="str">
            <v>Halton Hills Hydro Inc. Distribution Expenses - Operation 2022</v>
          </cell>
          <cell r="D4475" t="str">
            <v>Halton Hills Hydro Inc.</v>
          </cell>
          <cell r="E4475" t="str">
            <v>Distribution Expenses - Operation</v>
          </cell>
          <cell r="F4475">
            <v>1496235.190004</v>
          </cell>
        </row>
        <row r="4476">
          <cell r="C4476" t="str">
            <v>Halton Hills Hydro Inc. Distribution Expenses – Maintenance 2022</v>
          </cell>
          <cell r="D4476" t="str">
            <v>Halton Hills Hydro Inc.</v>
          </cell>
          <cell r="E4476" t="str">
            <v>Distribution Expenses – Maintenance</v>
          </cell>
          <cell r="F4476">
            <v>344951.95</v>
          </cell>
        </row>
        <row r="4477">
          <cell r="C4477" t="str">
            <v>Halton Hills Hydro Inc. Other Expenses 2022</v>
          </cell>
          <cell r="D4477" t="str">
            <v>Halton Hills Hydro Inc.</v>
          </cell>
          <cell r="E4477" t="str">
            <v>Other Expenses</v>
          </cell>
          <cell r="F4477">
            <v>0</v>
          </cell>
        </row>
        <row r="4478">
          <cell r="C4478" t="str">
            <v>Hearst Power Distribution Company Limited Administrative and General Expenses 2022</v>
          </cell>
          <cell r="D4478" t="str">
            <v>Hearst Power Distribution Company Limited</v>
          </cell>
          <cell r="E4478" t="str">
            <v>Administrative and General Expenses</v>
          </cell>
          <cell r="F4478">
            <v>351819.71</v>
          </cell>
        </row>
        <row r="4479">
          <cell r="C4479" t="str">
            <v>Hearst Power Distribution Company Limited Administrative and General Expenses - Leap 2022</v>
          </cell>
          <cell r="D4479" t="str">
            <v>Hearst Power Distribution Company Limited</v>
          </cell>
          <cell r="E4479" t="str">
            <v>Administrative and General Expenses - Leap</v>
          </cell>
          <cell r="F4479">
            <v>2000</v>
          </cell>
        </row>
        <row r="4480">
          <cell r="C4480" t="str">
            <v>Hearst Power Distribution Company Limited Billing and Collecting 2022</v>
          </cell>
          <cell r="D4480" t="str">
            <v>Hearst Power Distribution Company Limited</v>
          </cell>
          <cell r="E4480" t="str">
            <v>Billing and Collecting</v>
          </cell>
          <cell r="F4480">
            <v>324712.08</v>
          </cell>
        </row>
        <row r="4481">
          <cell r="C4481" t="str">
            <v>Hearst Power Distribution Company Limited Community Relations 2022</v>
          </cell>
          <cell r="D4481" t="str">
            <v>Hearst Power Distribution Company Limited</v>
          </cell>
          <cell r="E4481" t="str">
            <v>Community Relations</v>
          </cell>
          <cell r="F4481">
            <v>2756.48</v>
          </cell>
        </row>
        <row r="4482">
          <cell r="C4482" t="str">
            <v>Hearst Power Distribution Company Limited Distribution Expenses - Operation 2022</v>
          </cell>
          <cell r="D4482" t="str">
            <v>Hearst Power Distribution Company Limited</v>
          </cell>
          <cell r="E4482" t="str">
            <v>Distribution Expenses - Operation</v>
          </cell>
          <cell r="F4482">
            <v>136555.68</v>
          </cell>
        </row>
        <row r="4483">
          <cell r="C4483" t="str">
            <v>Hearst Power Distribution Company Limited Distribution Expenses – Maintenance 2022</v>
          </cell>
          <cell r="D4483" t="str">
            <v>Hearst Power Distribution Company Limited</v>
          </cell>
          <cell r="E4483" t="str">
            <v>Distribution Expenses – Maintenance</v>
          </cell>
          <cell r="F4483">
            <v>338156.09</v>
          </cell>
        </row>
        <row r="4484">
          <cell r="C4484" t="str">
            <v>Hearst Power Distribution Company Limited Other Expenses 2022</v>
          </cell>
          <cell r="D4484" t="str">
            <v>Hearst Power Distribution Company Limited</v>
          </cell>
          <cell r="E4484" t="str">
            <v>Other Expenses</v>
          </cell>
          <cell r="F4484">
            <v>0</v>
          </cell>
        </row>
        <row r="4485">
          <cell r="C4485" t="str">
            <v>Hydro 2000 Inc. Administrative and General Expenses 2022</v>
          </cell>
          <cell r="D4485" t="str">
            <v>Hydro 2000 Inc.</v>
          </cell>
          <cell r="E4485" t="str">
            <v>Administrative and General Expenses</v>
          </cell>
          <cell r="F4485">
            <v>298101.59999999998</v>
          </cell>
        </row>
        <row r="4486">
          <cell r="C4486" t="str">
            <v>Hydro 2000 Inc. Administrative and General Expenses - Leap 2022</v>
          </cell>
          <cell r="D4486" t="str">
            <v>Hydro 2000 Inc.</v>
          </cell>
          <cell r="E4486" t="str">
            <v>Administrative and General Expenses - Leap</v>
          </cell>
          <cell r="F4486">
            <v>2000</v>
          </cell>
        </row>
        <row r="4487">
          <cell r="C4487" t="str">
            <v>Hydro 2000 Inc. Billing and Collecting 2022</v>
          </cell>
          <cell r="D4487" t="str">
            <v>Hydro 2000 Inc.</v>
          </cell>
          <cell r="E4487" t="str">
            <v>Billing and Collecting</v>
          </cell>
          <cell r="F4487">
            <v>176957.88</v>
          </cell>
        </row>
        <row r="4488">
          <cell r="C4488" t="str">
            <v>Hydro 2000 Inc. Community Relations 2022</v>
          </cell>
          <cell r="D4488" t="str">
            <v>Hydro 2000 Inc.</v>
          </cell>
          <cell r="E4488" t="str">
            <v>Community Relations</v>
          </cell>
          <cell r="F4488">
            <v>0</v>
          </cell>
        </row>
        <row r="4489">
          <cell r="C4489" t="str">
            <v>Hydro 2000 Inc. Distribution Expenses - Operation 2022</v>
          </cell>
          <cell r="D4489" t="str">
            <v>Hydro 2000 Inc.</v>
          </cell>
          <cell r="E4489" t="str">
            <v>Distribution Expenses - Operation</v>
          </cell>
          <cell r="F4489">
            <v>16054.28</v>
          </cell>
        </row>
        <row r="4490">
          <cell r="C4490" t="str">
            <v>Hydro 2000 Inc. Distribution Expenses – Maintenance 2022</v>
          </cell>
          <cell r="D4490" t="str">
            <v>Hydro 2000 Inc.</v>
          </cell>
          <cell r="E4490" t="str">
            <v>Distribution Expenses – Maintenance</v>
          </cell>
          <cell r="F4490">
            <v>26380.799999999999</v>
          </cell>
        </row>
        <row r="4491">
          <cell r="C4491" t="str">
            <v>Hydro 2000 Inc. Other Expenses 2022</v>
          </cell>
          <cell r="D4491" t="str">
            <v>Hydro 2000 Inc.</v>
          </cell>
          <cell r="E4491" t="str">
            <v>Other Expenses</v>
          </cell>
          <cell r="F4491">
            <v>0</v>
          </cell>
        </row>
        <row r="4492">
          <cell r="C4492" t="str">
            <v>Hydro Hawkesbury Inc. Administrative and General Expenses 2022</v>
          </cell>
          <cell r="D4492" t="str">
            <v>Hydro Hawkesbury Inc.</v>
          </cell>
          <cell r="E4492" t="str">
            <v>Administrative and General Expenses</v>
          </cell>
          <cell r="F4492">
            <v>471807.51</v>
          </cell>
        </row>
        <row r="4493">
          <cell r="C4493" t="str">
            <v>Hydro Hawkesbury Inc. Administrative and General Expenses - Leap 2022</v>
          </cell>
          <cell r="D4493" t="str">
            <v>Hydro Hawkesbury Inc.</v>
          </cell>
          <cell r="E4493" t="str">
            <v>Administrative and General Expenses - Leap</v>
          </cell>
          <cell r="F4493">
            <v>2000</v>
          </cell>
        </row>
        <row r="4494">
          <cell r="C4494" t="str">
            <v>Hydro Hawkesbury Inc. Billing and Collecting 2022</v>
          </cell>
          <cell r="D4494" t="str">
            <v>Hydro Hawkesbury Inc.</v>
          </cell>
          <cell r="E4494" t="str">
            <v>Billing and Collecting</v>
          </cell>
          <cell r="F4494">
            <v>439289.95</v>
          </cell>
        </row>
        <row r="4495">
          <cell r="C4495" t="str">
            <v>Hydro Hawkesbury Inc. Community Relations 2022</v>
          </cell>
          <cell r="D4495" t="str">
            <v>Hydro Hawkesbury Inc.</v>
          </cell>
          <cell r="E4495" t="str">
            <v>Community Relations</v>
          </cell>
          <cell r="F4495">
            <v>0</v>
          </cell>
        </row>
        <row r="4496">
          <cell r="C4496" t="str">
            <v>Hydro Hawkesbury Inc. Distribution Expenses - Operation 2022</v>
          </cell>
          <cell r="D4496" t="str">
            <v>Hydro Hawkesbury Inc.</v>
          </cell>
          <cell r="E4496" t="str">
            <v>Distribution Expenses - Operation</v>
          </cell>
          <cell r="F4496">
            <v>119463.64</v>
          </cell>
        </row>
        <row r="4497">
          <cell r="C4497" t="str">
            <v>Hydro Hawkesbury Inc. Distribution Expenses – Maintenance 2022</v>
          </cell>
          <cell r="D4497" t="str">
            <v>Hydro Hawkesbury Inc.</v>
          </cell>
          <cell r="E4497" t="str">
            <v>Distribution Expenses – Maintenance</v>
          </cell>
          <cell r="F4497">
            <v>224822.92</v>
          </cell>
        </row>
        <row r="4498">
          <cell r="C4498" t="str">
            <v>Hydro Hawkesbury Inc. Other Expenses 2022</v>
          </cell>
          <cell r="D4498" t="str">
            <v>Hydro Hawkesbury Inc.</v>
          </cell>
          <cell r="E4498" t="str">
            <v>Other Expenses</v>
          </cell>
          <cell r="F4498">
            <v>0</v>
          </cell>
        </row>
        <row r="4499">
          <cell r="C4499" t="str">
            <v>Hydro One Networks Inc. Administrative and General Expenses 2022</v>
          </cell>
          <cell r="D4499" t="str">
            <v>Hydro One Networks Inc.</v>
          </cell>
          <cell r="E4499" t="str">
            <v>Administrative and General Expenses</v>
          </cell>
          <cell r="F4499">
            <v>127739756.14</v>
          </cell>
        </row>
        <row r="4500">
          <cell r="C4500" t="str">
            <v>Hydro One Networks Inc. Administrative and General Expenses - Leap 2022</v>
          </cell>
          <cell r="D4500" t="str">
            <v>Hydro One Networks Inc.</v>
          </cell>
          <cell r="E4500" t="str">
            <v>Administrative and General Expenses - Leap</v>
          </cell>
          <cell r="F4500">
            <v>1750200</v>
          </cell>
        </row>
        <row r="4501">
          <cell r="C4501" t="str">
            <v>Hydro One Networks Inc. Billing and Collecting 2022</v>
          </cell>
          <cell r="D4501" t="str">
            <v>Hydro One Networks Inc.</v>
          </cell>
          <cell r="E4501" t="str">
            <v>Billing and Collecting</v>
          </cell>
          <cell r="F4501">
            <v>91023125.879999995</v>
          </cell>
        </row>
        <row r="4502">
          <cell r="C4502" t="str">
            <v>Hydro One Networks Inc. Community Relations 2022</v>
          </cell>
          <cell r="D4502" t="str">
            <v>Hydro One Networks Inc.</v>
          </cell>
          <cell r="E4502" t="str">
            <v>Community Relations</v>
          </cell>
          <cell r="F4502">
            <v>2144945.9700000002</v>
          </cell>
        </row>
        <row r="4503">
          <cell r="C4503" t="str">
            <v>Hydro One Networks Inc. Distribution Expenses - Operation 2022</v>
          </cell>
          <cell r="D4503" t="str">
            <v>Hydro One Networks Inc.</v>
          </cell>
          <cell r="E4503" t="str">
            <v>Distribution Expenses - Operation</v>
          </cell>
          <cell r="F4503">
            <v>107329323.55</v>
          </cell>
        </row>
        <row r="4504">
          <cell r="C4504" t="str">
            <v>Hydro One Networks Inc. Distribution Expenses – Maintenance 2022</v>
          </cell>
          <cell r="D4504" t="str">
            <v>Hydro One Networks Inc.</v>
          </cell>
          <cell r="E4504" t="str">
            <v>Distribution Expenses – Maintenance</v>
          </cell>
          <cell r="F4504">
            <v>256098069.75999999</v>
          </cell>
        </row>
        <row r="4505">
          <cell r="C4505" t="str">
            <v>Hydro One Networks Inc. Other Expenses 2022</v>
          </cell>
          <cell r="D4505" t="str">
            <v>Hydro One Networks Inc.</v>
          </cell>
          <cell r="E4505" t="str">
            <v>Other Expenses</v>
          </cell>
          <cell r="F4505">
            <v>0</v>
          </cell>
        </row>
        <row r="4506">
          <cell r="C4506" t="str">
            <v>Hydro One Remote Communities Inc. Administrative and General Expenses 2022</v>
          </cell>
          <cell r="D4506" t="str">
            <v>Hydro One Remote Communities Inc.</v>
          </cell>
          <cell r="E4506" t="str">
            <v>Administrative and General Expenses</v>
          </cell>
          <cell r="F4506">
            <v>1041897.14</v>
          </cell>
        </row>
        <row r="4507">
          <cell r="C4507" t="str">
            <v>Hydro One Remote Communities Inc. Administrative and General Expenses - Leap 2022</v>
          </cell>
          <cell r="D4507" t="str">
            <v>Hydro One Remote Communities Inc.</v>
          </cell>
          <cell r="E4507" t="str">
            <v>Administrative and General Expenses - Leap</v>
          </cell>
          <cell r="F4507">
            <v>64601</v>
          </cell>
        </row>
        <row r="4508">
          <cell r="C4508" t="str">
            <v>Hydro One Remote Communities Inc. Billing and Collecting 2022</v>
          </cell>
          <cell r="D4508" t="str">
            <v>Hydro One Remote Communities Inc.</v>
          </cell>
          <cell r="E4508" t="str">
            <v>Billing and Collecting</v>
          </cell>
          <cell r="F4508">
            <v>1408518.02</v>
          </cell>
        </row>
        <row r="4509">
          <cell r="C4509" t="str">
            <v>Hydro One Remote Communities Inc. Community Relations 2022</v>
          </cell>
          <cell r="D4509" t="str">
            <v>Hydro One Remote Communities Inc.</v>
          </cell>
          <cell r="E4509" t="str">
            <v>Community Relations</v>
          </cell>
          <cell r="F4509">
            <v>408213.73</v>
          </cell>
        </row>
        <row r="4510">
          <cell r="C4510" t="str">
            <v>Hydro One Remote Communities Inc. Distribution Expenses - Operation 2022</v>
          </cell>
          <cell r="D4510" t="str">
            <v>Hydro One Remote Communities Inc.</v>
          </cell>
          <cell r="E4510" t="str">
            <v>Distribution Expenses - Operation</v>
          </cell>
          <cell r="F4510">
            <v>523600.91</v>
          </cell>
        </row>
        <row r="4511">
          <cell r="C4511" t="str">
            <v>Hydro One Remote Communities Inc. Distribution Expenses – Maintenance 2022</v>
          </cell>
          <cell r="D4511" t="str">
            <v>Hydro One Remote Communities Inc.</v>
          </cell>
          <cell r="E4511" t="str">
            <v>Distribution Expenses – Maintenance</v>
          </cell>
          <cell r="F4511">
            <v>2065969.78</v>
          </cell>
        </row>
        <row r="4512">
          <cell r="C4512" t="str">
            <v>Hydro One Remote Communities Inc. Other Expenses 2022</v>
          </cell>
          <cell r="D4512" t="str">
            <v>Hydro One Remote Communities Inc.</v>
          </cell>
          <cell r="E4512" t="str">
            <v>Other Expenses</v>
          </cell>
          <cell r="F4512">
            <v>0</v>
          </cell>
        </row>
        <row r="4513">
          <cell r="C4513" t="str">
            <v>Hydro Ottawa Limited Administrative and General Expenses 2022</v>
          </cell>
          <cell r="D4513" t="str">
            <v>Hydro Ottawa Limited</v>
          </cell>
          <cell r="E4513" t="str">
            <v>Administrative and General Expenses</v>
          </cell>
          <cell r="F4513">
            <v>39441741.590000004</v>
          </cell>
        </row>
        <row r="4514">
          <cell r="C4514" t="str">
            <v>Hydro Ottawa Limited Administrative and General Expenses - Leap 2022</v>
          </cell>
          <cell r="D4514" t="str">
            <v>Hydro Ottawa Limited</v>
          </cell>
          <cell r="E4514" t="str">
            <v>Administrative and General Expenses - Leap</v>
          </cell>
          <cell r="F4514">
            <v>248971.93</v>
          </cell>
        </row>
        <row r="4515">
          <cell r="C4515" t="str">
            <v>Hydro Ottawa Limited Billing and Collecting 2022</v>
          </cell>
          <cell r="D4515" t="str">
            <v>Hydro Ottawa Limited</v>
          </cell>
          <cell r="E4515" t="str">
            <v>Billing and Collecting</v>
          </cell>
          <cell r="F4515">
            <v>9571383.7599999998</v>
          </cell>
        </row>
        <row r="4516">
          <cell r="C4516" t="str">
            <v>Hydro Ottawa Limited Community Relations 2022</v>
          </cell>
          <cell r="D4516" t="str">
            <v>Hydro Ottawa Limited</v>
          </cell>
          <cell r="E4516" t="str">
            <v>Community Relations</v>
          </cell>
          <cell r="F4516">
            <v>5111883.7300000004</v>
          </cell>
        </row>
        <row r="4517">
          <cell r="C4517" t="str">
            <v>Hydro Ottawa Limited Distribution Expenses - Operation 2022</v>
          </cell>
          <cell r="D4517" t="str">
            <v>Hydro Ottawa Limited</v>
          </cell>
          <cell r="E4517" t="str">
            <v>Distribution Expenses - Operation</v>
          </cell>
          <cell r="F4517">
            <v>21205463.530000001</v>
          </cell>
        </row>
        <row r="4518">
          <cell r="C4518" t="str">
            <v>Hydro Ottawa Limited Distribution Expenses – Maintenance 2022</v>
          </cell>
          <cell r="D4518" t="str">
            <v>Hydro Ottawa Limited</v>
          </cell>
          <cell r="E4518" t="str">
            <v>Distribution Expenses – Maintenance</v>
          </cell>
          <cell r="F4518">
            <v>7686705.7400000002</v>
          </cell>
        </row>
        <row r="4519">
          <cell r="C4519" t="str">
            <v>Hydro Ottawa Limited Other Expenses 2022</v>
          </cell>
          <cell r="D4519" t="str">
            <v>Hydro Ottawa Limited</v>
          </cell>
          <cell r="E4519" t="str">
            <v>Other Expenses</v>
          </cell>
          <cell r="F4519">
            <v>0</v>
          </cell>
        </row>
        <row r="4520">
          <cell r="C4520" t="str">
            <v>InnPower Corporation Administrative and General Expenses 2022</v>
          </cell>
          <cell r="D4520" t="str">
            <v>InnPower Corporation</v>
          </cell>
          <cell r="E4520" t="str">
            <v>Administrative and General Expenses</v>
          </cell>
          <cell r="F4520">
            <v>2692979.07</v>
          </cell>
        </row>
        <row r="4521">
          <cell r="C4521" t="str">
            <v>InnPower Corporation Administrative and General Expenses - Leap 2022</v>
          </cell>
          <cell r="D4521" t="str">
            <v>InnPower Corporation</v>
          </cell>
          <cell r="E4521" t="str">
            <v>Administrative and General Expenses - Leap</v>
          </cell>
          <cell r="F4521">
            <v>12140.52</v>
          </cell>
        </row>
        <row r="4522">
          <cell r="C4522" t="str">
            <v>InnPower Corporation Billing and Collecting 2022</v>
          </cell>
          <cell r="D4522" t="str">
            <v>InnPower Corporation</v>
          </cell>
          <cell r="E4522" t="str">
            <v>Billing and Collecting</v>
          </cell>
          <cell r="F4522">
            <v>1067986.9099999999</v>
          </cell>
        </row>
        <row r="4523">
          <cell r="C4523" t="str">
            <v>InnPower Corporation Community Relations 2022</v>
          </cell>
          <cell r="D4523" t="str">
            <v>InnPower Corporation</v>
          </cell>
          <cell r="E4523" t="str">
            <v>Community Relations</v>
          </cell>
          <cell r="F4523">
            <v>104431.3</v>
          </cell>
        </row>
        <row r="4524">
          <cell r="C4524" t="str">
            <v>InnPower Corporation Distribution Expenses - Operation 2022</v>
          </cell>
          <cell r="D4524" t="str">
            <v>InnPower Corporation</v>
          </cell>
          <cell r="E4524" t="str">
            <v>Distribution Expenses - Operation</v>
          </cell>
          <cell r="F4524">
            <v>1548760.81</v>
          </cell>
        </row>
        <row r="4525">
          <cell r="C4525" t="str">
            <v>InnPower Corporation Distribution Expenses – Maintenance 2022</v>
          </cell>
          <cell r="D4525" t="str">
            <v>InnPower Corporation</v>
          </cell>
          <cell r="E4525" t="str">
            <v>Distribution Expenses – Maintenance</v>
          </cell>
          <cell r="F4525">
            <v>1049232.8500000001</v>
          </cell>
        </row>
        <row r="4526">
          <cell r="C4526" t="str">
            <v>InnPower Corporation Other Expenses 2022</v>
          </cell>
          <cell r="D4526" t="str">
            <v>InnPower Corporation</v>
          </cell>
          <cell r="E4526" t="str">
            <v>Other Expenses</v>
          </cell>
          <cell r="F4526">
            <v>0</v>
          </cell>
        </row>
        <row r="4527">
          <cell r="C4527" t="str">
            <v>Kingston Hydro Corporation Administrative and General Expenses 2022</v>
          </cell>
          <cell r="D4527" t="str">
            <v>Kingston Hydro Corporation</v>
          </cell>
          <cell r="E4527" t="str">
            <v>Administrative and General Expenses</v>
          </cell>
          <cell r="F4527">
            <v>2245576.65</v>
          </cell>
        </row>
        <row r="4528">
          <cell r="C4528" t="str">
            <v>Kingston Hydro Corporation Administrative and General Expenses - Leap 2022</v>
          </cell>
          <cell r="D4528" t="str">
            <v>Kingston Hydro Corporation</v>
          </cell>
          <cell r="E4528" t="str">
            <v>Administrative and General Expenses - Leap</v>
          </cell>
          <cell r="F4528">
            <v>17687</v>
          </cell>
        </row>
        <row r="4529">
          <cell r="C4529" t="str">
            <v>Kingston Hydro Corporation Billing and Collecting 2022</v>
          </cell>
          <cell r="D4529" t="str">
            <v>Kingston Hydro Corporation</v>
          </cell>
          <cell r="E4529" t="str">
            <v>Billing and Collecting</v>
          </cell>
          <cell r="F4529">
            <v>921372.59</v>
          </cell>
        </row>
        <row r="4530">
          <cell r="C4530" t="str">
            <v>Kingston Hydro Corporation Community Relations 2022</v>
          </cell>
          <cell r="D4530" t="str">
            <v>Kingston Hydro Corporation</v>
          </cell>
          <cell r="E4530" t="str">
            <v>Community Relations</v>
          </cell>
          <cell r="F4530">
            <v>253278.02</v>
          </cell>
        </row>
        <row r="4531">
          <cell r="C4531" t="str">
            <v>Kingston Hydro Corporation Distribution Expenses - Operation 2022</v>
          </cell>
          <cell r="D4531" t="str">
            <v>Kingston Hydro Corporation</v>
          </cell>
          <cell r="E4531" t="str">
            <v>Distribution Expenses - Operation</v>
          </cell>
          <cell r="F4531">
            <v>2242391.4</v>
          </cell>
        </row>
        <row r="4532">
          <cell r="C4532" t="str">
            <v>Kingston Hydro Corporation Distribution Expenses – Maintenance 2022</v>
          </cell>
          <cell r="D4532" t="str">
            <v>Kingston Hydro Corporation</v>
          </cell>
          <cell r="E4532" t="str">
            <v>Distribution Expenses – Maintenance</v>
          </cell>
          <cell r="F4532">
            <v>1224215.6499999999</v>
          </cell>
        </row>
        <row r="4533">
          <cell r="C4533" t="str">
            <v>Kingston Hydro Corporation Other Expenses 2022</v>
          </cell>
          <cell r="D4533" t="str">
            <v>Kingston Hydro Corporation</v>
          </cell>
          <cell r="E4533" t="str">
            <v>Other Expenses</v>
          </cell>
          <cell r="F4533">
            <v>0</v>
          </cell>
        </row>
        <row r="4534">
          <cell r="C4534" t="str">
            <v>Kitchener-Wilmot Hydro Inc. Administrative and General Expenses 2022</v>
          </cell>
          <cell r="D4534" t="str">
            <v>Kitchener-Wilmot Hydro Inc.</v>
          </cell>
          <cell r="E4534" t="str">
            <v>Administrative and General Expenses</v>
          </cell>
          <cell r="F4534">
            <v>5258198.2</v>
          </cell>
        </row>
        <row r="4535">
          <cell r="C4535" t="str">
            <v>Kitchener-Wilmot Hydro Inc. Administrative and General Expenses - Leap 2022</v>
          </cell>
          <cell r="D4535" t="str">
            <v>Kitchener-Wilmot Hydro Inc.</v>
          </cell>
          <cell r="E4535" t="str">
            <v>Administrative and General Expenses - Leap</v>
          </cell>
          <cell r="F4535">
            <v>55000</v>
          </cell>
        </row>
        <row r="4536">
          <cell r="C4536" t="str">
            <v>Kitchener-Wilmot Hydro Inc. Billing and Collecting 2022</v>
          </cell>
          <cell r="D4536" t="str">
            <v>Kitchener-Wilmot Hydro Inc.</v>
          </cell>
          <cell r="E4536" t="str">
            <v>Billing and Collecting</v>
          </cell>
          <cell r="F4536">
            <v>5669933.4299999997</v>
          </cell>
        </row>
        <row r="4537">
          <cell r="C4537" t="str">
            <v>Kitchener-Wilmot Hydro Inc. Community Relations 2022</v>
          </cell>
          <cell r="D4537" t="str">
            <v>Kitchener-Wilmot Hydro Inc.</v>
          </cell>
          <cell r="E4537" t="str">
            <v>Community Relations</v>
          </cell>
          <cell r="F4537">
            <v>261573.8</v>
          </cell>
        </row>
        <row r="4538">
          <cell r="C4538" t="str">
            <v>Kitchener-Wilmot Hydro Inc. Distribution Expenses - Operation 2022</v>
          </cell>
          <cell r="D4538" t="str">
            <v>Kitchener-Wilmot Hydro Inc.</v>
          </cell>
          <cell r="E4538" t="str">
            <v>Distribution Expenses - Operation</v>
          </cell>
          <cell r="F4538">
            <v>5389622.8600000003</v>
          </cell>
        </row>
        <row r="4539">
          <cell r="C4539" t="str">
            <v>Kitchener-Wilmot Hydro Inc. Distribution Expenses – Maintenance 2022</v>
          </cell>
          <cell r="D4539" t="str">
            <v>Kitchener-Wilmot Hydro Inc.</v>
          </cell>
          <cell r="E4539" t="str">
            <v>Distribution Expenses – Maintenance</v>
          </cell>
          <cell r="F4539">
            <v>5786644.8099999996</v>
          </cell>
        </row>
        <row r="4540">
          <cell r="C4540" t="str">
            <v>Kitchener-Wilmot Hydro Inc. Other Expenses 2022</v>
          </cell>
          <cell r="D4540" t="str">
            <v>Kitchener-Wilmot Hydro Inc.</v>
          </cell>
          <cell r="E4540" t="str">
            <v>Other Expenses</v>
          </cell>
          <cell r="F4540">
            <v>0</v>
          </cell>
        </row>
        <row r="4541">
          <cell r="C4541" t="str">
            <v>Lakefront Utilities Inc. Administrative and General Expenses 2022</v>
          </cell>
          <cell r="D4541" t="str">
            <v>Lakefront Utilities Inc.</v>
          </cell>
          <cell r="E4541" t="str">
            <v>Administrative and General Expenses</v>
          </cell>
          <cell r="F4541">
            <v>1206547.3999999999</v>
          </cell>
        </row>
        <row r="4542">
          <cell r="C4542" t="str">
            <v>Lakefront Utilities Inc. Administrative and General Expenses - Leap 2022</v>
          </cell>
          <cell r="D4542" t="str">
            <v>Lakefront Utilities Inc.</v>
          </cell>
          <cell r="E4542" t="str">
            <v>Administrative and General Expenses - Leap</v>
          </cell>
          <cell r="F4542">
            <v>5850</v>
          </cell>
        </row>
        <row r="4543">
          <cell r="C4543" t="str">
            <v>Lakefront Utilities Inc. Billing and Collecting 2022</v>
          </cell>
          <cell r="D4543" t="str">
            <v>Lakefront Utilities Inc.</v>
          </cell>
          <cell r="E4543" t="str">
            <v>Billing and Collecting</v>
          </cell>
          <cell r="F4543">
            <v>541713.31000000006</v>
          </cell>
        </row>
        <row r="4544">
          <cell r="C4544" t="str">
            <v>Lakefront Utilities Inc. Community Relations 2022</v>
          </cell>
          <cell r="D4544" t="str">
            <v>Lakefront Utilities Inc.</v>
          </cell>
          <cell r="E4544" t="str">
            <v>Community Relations</v>
          </cell>
          <cell r="F4544">
            <v>16897.38</v>
          </cell>
        </row>
        <row r="4545">
          <cell r="C4545" t="str">
            <v>Lakefront Utilities Inc. Distribution Expenses - Operation 2022</v>
          </cell>
          <cell r="D4545" t="str">
            <v>Lakefront Utilities Inc.</v>
          </cell>
          <cell r="E4545" t="str">
            <v>Distribution Expenses - Operation</v>
          </cell>
          <cell r="F4545">
            <v>514303.21</v>
          </cell>
        </row>
        <row r="4546">
          <cell r="C4546" t="str">
            <v>Lakefront Utilities Inc. Distribution Expenses – Maintenance 2022</v>
          </cell>
          <cell r="D4546" t="str">
            <v>Lakefront Utilities Inc.</v>
          </cell>
          <cell r="E4546" t="str">
            <v>Distribution Expenses – Maintenance</v>
          </cell>
          <cell r="F4546">
            <v>401884.43</v>
          </cell>
        </row>
        <row r="4547">
          <cell r="C4547" t="str">
            <v>Lakefront Utilities Inc. Other Expenses 2022</v>
          </cell>
          <cell r="D4547" t="str">
            <v>Lakefront Utilities Inc.</v>
          </cell>
          <cell r="E4547" t="str">
            <v>Other Expenses</v>
          </cell>
          <cell r="F4547">
            <v>0</v>
          </cell>
        </row>
        <row r="4548">
          <cell r="C4548" t="str">
            <v>Lakeland Power Distribution Ltd. Administrative and General Expenses 2022</v>
          </cell>
          <cell r="D4548" t="str">
            <v>Lakeland Power Distribution Ltd.</v>
          </cell>
          <cell r="E4548" t="str">
            <v>Administrative and General Expenses</v>
          </cell>
          <cell r="F4548">
            <v>1856254.39</v>
          </cell>
        </row>
        <row r="4549">
          <cell r="C4549" t="str">
            <v>Lakeland Power Distribution Ltd. Administrative and General Expenses - Leap 2022</v>
          </cell>
          <cell r="D4549" t="str">
            <v>Lakeland Power Distribution Ltd.</v>
          </cell>
          <cell r="E4549" t="str">
            <v>Administrative and General Expenses - Leap</v>
          </cell>
          <cell r="F4549">
            <v>13000</v>
          </cell>
        </row>
        <row r="4550">
          <cell r="C4550" t="str">
            <v>Lakeland Power Distribution Ltd. Billing and Collecting 2022</v>
          </cell>
          <cell r="D4550" t="str">
            <v>Lakeland Power Distribution Ltd.</v>
          </cell>
          <cell r="E4550" t="str">
            <v>Billing and Collecting</v>
          </cell>
          <cell r="F4550">
            <v>871018.66</v>
          </cell>
        </row>
        <row r="4551">
          <cell r="C4551" t="str">
            <v>Lakeland Power Distribution Ltd. Community Relations 2022</v>
          </cell>
          <cell r="D4551" t="str">
            <v>Lakeland Power Distribution Ltd.</v>
          </cell>
          <cell r="E4551" t="str">
            <v>Community Relations</v>
          </cell>
          <cell r="F4551">
            <v>17638.11</v>
          </cell>
        </row>
        <row r="4552">
          <cell r="C4552" t="str">
            <v>Lakeland Power Distribution Ltd. Distribution Expenses - Operation 2022</v>
          </cell>
          <cell r="D4552" t="str">
            <v>Lakeland Power Distribution Ltd.</v>
          </cell>
          <cell r="E4552" t="str">
            <v>Distribution Expenses - Operation</v>
          </cell>
          <cell r="F4552">
            <v>424454.3</v>
          </cell>
        </row>
        <row r="4553">
          <cell r="C4553" t="str">
            <v>Lakeland Power Distribution Ltd. Distribution Expenses – Maintenance 2022</v>
          </cell>
          <cell r="D4553" t="str">
            <v>Lakeland Power Distribution Ltd.</v>
          </cell>
          <cell r="E4553" t="str">
            <v>Distribution Expenses – Maintenance</v>
          </cell>
          <cell r="F4553">
            <v>1619030.09</v>
          </cell>
        </row>
        <row r="4554">
          <cell r="C4554" t="str">
            <v>Lakeland Power Distribution Ltd. Other Expenses 2022</v>
          </cell>
          <cell r="D4554" t="str">
            <v>Lakeland Power Distribution Ltd.</v>
          </cell>
          <cell r="E4554" t="str">
            <v>Other Expenses</v>
          </cell>
          <cell r="F4554">
            <v>0</v>
          </cell>
        </row>
        <row r="4555">
          <cell r="C4555" t="str">
            <v>London Hydro Inc. Administrative and General Expenses 2022</v>
          </cell>
          <cell r="D4555" t="str">
            <v>London Hydro Inc.</v>
          </cell>
          <cell r="E4555" t="str">
            <v>Administrative and General Expenses</v>
          </cell>
          <cell r="F4555">
            <v>16412494.02</v>
          </cell>
        </row>
        <row r="4556">
          <cell r="C4556" t="str">
            <v>London Hydro Inc. Administrative and General Expenses - Leap 2022</v>
          </cell>
          <cell r="D4556" t="str">
            <v>London Hydro Inc.</v>
          </cell>
          <cell r="E4556" t="str">
            <v>Administrative and General Expenses - Leap</v>
          </cell>
          <cell r="F4556">
            <v>200000</v>
          </cell>
        </row>
        <row r="4557">
          <cell r="C4557" t="str">
            <v>London Hydro Inc. Billing and Collecting 2022</v>
          </cell>
          <cell r="D4557" t="str">
            <v>London Hydro Inc.</v>
          </cell>
          <cell r="E4557" t="str">
            <v>Billing and Collecting</v>
          </cell>
          <cell r="F4557">
            <v>5642601.0999999996</v>
          </cell>
        </row>
        <row r="4558">
          <cell r="C4558" t="str">
            <v>London Hydro Inc. Community Relations 2022</v>
          </cell>
          <cell r="D4558" t="str">
            <v>London Hydro Inc.</v>
          </cell>
          <cell r="E4558" t="str">
            <v>Community Relations</v>
          </cell>
          <cell r="F4558">
            <v>117120.16</v>
          </cell>
        </row>
        <row r="4559">
          <cell r="C4559" t="str">
            <v>London Hydro Inc. Distribution Expenses - Operation 2022</v>
          </cell>
          <cell r="D4559" t="str">
            <v>London Hydro Inc.</v>
          </cell>
          <cell r="E4559" t="str">
            <v>Distribution Expenses - Operation</v>
          </cell>
          <cell r="F4559">
            <v>11539456.26</v>
          </cell>
        </row>
        <row r="4560">
          <cell r="C4560" t="str">
            <v>London Hydro Inc. Distribution Expenses – Maintenance 2022</v>
          </cell>
          <cell r="D4560" t="str">
            <v>London Hydro Inc.</v>
          </cell>
          <cell r="E4560" t="str">
            <v>Distribution Expenses – Maintenance</v>
          </cell>
          <cell r="F4560">
            <v>9374733.1899999995</v>
          </cell>
        </row>
        <row r="4561">
          <cell r="C4561" t="str">
            <v>London Hydro Inc. Other Expenses 2022</v>
          </cell>
          <cell r="D4561" t="str">
            <v>London Hydro Inc.</v>
          </cell>
          <cell r="E4561" t="str">
            <v>Other Expenses</v>
          </cell>
          <cell r="F4561">
            <v>0</v>
          </cell>
        </row>
        <row r="4562">
          <cell r="C4562" t="str">
            <v>Milton Hydro Distribution Inc. Administrative and General Expenses 2022</v>
          </cell>
          <cell r="D4562" t="str">
            <v>Milton Hydro Distribution Inc.</v>
          </cell>
          <cell r="E4562" t="str">
            <v>Administrative and General Expenses</v>
          </cell>
          <cell r="F4562">
            <v>5029809</v>
          </cell>
        </row>
        <row r="4563">
          <cell r="C4563" t="str">
            <v>Milton Hydro Distribution Inc. Administrative and General Expenses - Leap 2022</v>
          </cell>
          <cell r="D4563" t="str">
            <v>Milton Hydro Distribution Inc.</v>
          </cell>
          <cell r="E4563" t="str">
            <v>Administrative and General Expenses - Leap</v>
          </cell>
          <cell r="F4563">
            <v>19567</v>
          </cell>
        </row>
        <row r="4564">
          <cell r="C4564" t="str">
            <v>Milton Hydro Distribution Inc. Billing and Collecting 2022</v>
          </cell>
          <cell r="D4564" t="str">
            <v>Milton Hydro Distribution Inc.</v>
          </cell>
          <cell r="E4564" t="str">
            <v>Billing and Collecting</v>
          </cell>
          <cell r="F4564">
            <v>1507203</v>
          </cell>
        </row>
        <row r="4565">
          <cell r="C4565" t="str">
            <v>Milton Hydro Distribution Inc. Community Relations 2022</v>
          </cell>
          <cell r="D4565" t="str">
            <v>Milton Hydro Distribution Inc.</v>
          </cell>
          <cell r="E4565" t="str">
            <v>Community Relations</v>
          </cell>
          <cell r="F4565">
            <v>8094</v>
          </cell>
        </row>
        <row r="4566">
          <cell r="C4566" t="str">
            <v>Milton Hydro Distribution Inc. Distribution Expenses - Operation 2022</v>
          </cell>
          <cell r="D4566" t="str">
            <v>Milton Hydro Distribution Inc.</v>
          </cell>
          <cell r="E4566" t="str">
            <v>Distribution Expenses - Operation</v>
          </cell>
          <cell r="F4566">
            <v>3195250</v>
          </cell>
        </row>
        <row r="4567">
          <cell r="C4567" t="str">
            <v>Milton Hydro Distribution Inc. Distribution Expenses – Maintenance 2022</v>
          </cell>
          <cell r="D4567" t="str">
            <v>Milton Hydro Distribution Inc.</v>
          </cell>
          <cell r="E4567" t="str">
            <v>Distribution Expenses – Maintenance</v>
          </cell>
          <cell r="F4567">
            <v>1552775</v>
          </cell>
        </row>
        <row r="4568">
          <cell r="C4568" t="str">
            <v>Milton Hydro Distribution Inc. Other Expenses 2022</v>
          </cell>
          <cell r="D4568" t="str">
            <v>Milton Hydro Distribution Inc.</v>
          </cell>
          <cell r="E4568" t="str">
            <v>Other Expenses</v>
          </cell>
          <cell r="F4568">
            <v>0</v>
          </cell>
        </row>
        <row r="4569">
          <cell r="C4569" t="str">
            <v>Newmarket-Tay Power Distribution Ltd. Administrative and General Expenses 2022</v>
          </cell>
          <cell r="D4569" t="str">
            <v>Newmarket-Tay Power Distribution Ltd.</v>
          </cell>
          <cell r="E4569" t="str">
            <v>Administrative and General Expenses</v>
          </cell>
          <cell r="F4569">
            <v>5420517.9900000002</v>
          </cell>
        </row>
        <row r="4570">
          <cell r="C4570" t="str">
            <v>Newmarket-Tay Power Distribution Ltd. Administrative and General Expenses - Leap 2022</v>
          </cell>
          <cell r="D4570" t="str">
            <v>Newmarket-Tay Power Distribution Ltd.</v>
          </cell>
          <cell r="E4570" t="str">
            <v>Administrative and General Expenses - Leap</v>
          </cell>
          <cell r="F4570">
            <v>24800</v>
          </cell>
        </row>
        <row r="4571">
          <cell r="C4571" t="str">
            <v>Newmarket-Tay Power Distribution Ltd. Billing and Collecting 2022</v>
          </cell>
          <cell r="D4571" t="str">
            <v>Newmarket-Tay Power Distribution Ltd.</v>
          </cell>
          <cell r="E4571" t="str">
            <v>Billing and Collecting</v>
          </cell>
          <cell r="F4571">
            <v>3305335.76</v>
          </cell>
        </row>
        <row r="4572">
          <cell r="C4572" t="str">
            <v>Newmarket-Tay Power Distribution Ltd. Community Relations 2022</v>
          </cell>
          <cell r="D4572" t="str">
            <v>Newmarket-Tay Power Distribution Ltd.</v>
          </cell>
          <cell r="E4572" t="str">
            <v>Community Relations</v>
          </cell>
          <cell r="F4572">
            <v>207122.2</v>
          </cell>
        </row>
        <row r="4573">
          <cell r="C4573" t="str">
            <v>Newmarket-Tay Power Distribution Ltd. Distribution Expenses - Operation 2022</v>
          </cell>
          <cell r="D4573" t="str">
            <v>Newmarket-Tay Power Distribution Ltd.</v>
          </cell>
          <cell r="E4573" t="str">
            <v>Distribution Expenses - Operation</v>
          </cell>
          <cell r="F4573">
            <v>2452186.31</v>
          </cell>
        </row>
        <row r="4574">
          <cell r="C4574" t="str">
            <v>Newmarket-Tay Power Distribution Ltd. Distribution Expenses – Maintenance 2022</v>
          </cell>
          <cell r="D4574" t="str">
            <v>Newmarket-Tay Power Distribution Ltd.</v>
          </cell>
          <cell r="E4574" t="str">
            <v>Distribution Expenses – Maintenance</v>
          </cell>
          <cell r="F4574">
            <v>1107232.44</v>
          </cell>
        </row>
        <row r="4575">
          <cell r="C4575" t="str">
            <v>Newmarket-Tay Power Distribution Ltd. Other Expenses 2022</v>
          </cell>
          <cell r="D4575" t="str">
            <v>Newmarket-Tay Power Distribution Ltd.</v>
          </cell>
          <cell r="E4575" t="str">
            <v>Other Expenses</v>
          </cell>
          <cell r="F4575">
            <v>0</v>
          </cell>
        </row>
        <row r="4576">
          <cell r="C4576" t="str">
            <v>Niagara Peninsula Energy Inc. Administrative and General Expenses 2022</v>
          </cell>
          <cell r="D4576" t="str">
            <v>Niagara Peninsula Energy Inc.</v>
          </cell>
          <cell r="E4576" t="str">
            <v>Administrative and General Expenses</v>
          </cell>
          <cell r="F4576">
            <v>5756813.8600000003</v>
          </cell>
        </row>
        <row r="4577">
          <cell r="C4577" t="str">
            <v>Niagara Peninsula Energy Inc. Administrative and General Expenses - Leap 2022</v>
          </cell>
          <cell r="D4577" t="str">
            <v>Niagara Peninsula Energy Inc.</v>
          </cell>
          <cell r="E4577" t="str">
            <v>Administrative and General Expenses - Leap</v>
          </cell>
          <cell r="F4577">
            <v>45408</v>
          </cell>
        </row>
        <row r="4578">
          <cell r="C4578" t="str">
            <v>Niagara Peninsula Energy Inc. Billing and Collecting 2022</v>
          </cell>
          <cell r="D4578" t="str">
            <v>Niagara Peninsula Energy Inc.</v>
          </cell>
          <cell r="E4578" t="str">
            <v>Billing and Collecting</v>
          </cell>
          <cell r="F4578">
            <v>5816078.7999999998</v>
          </cell>
        </row>
        <row r="4579">
          <cell r="C4579" t="str">
            <v>Niagara Peninsula Energy Inc. Community Relations 2022</v>
          </cell>
          <cell r="D4579" t="str">
            <v>Niagara Peninsula Energy Inc.</v>
          </cell>
          <cell r="E4579" t="str">
            <v>Community Relations</v>
          </cell>
          <cell r="F4579">
            <v>51442.17</v>
          </cell>
        </row>
        <row r="4580">
          <cell r="C4580" t="str">
            <v>Niagara Peninsula Energy Inc. Distribution Expenses - Operation 2022</v>
          </cell>
          <cell r="D4580" t="str">
            <v>Niagara Peninsula Energy Inc.</v>
          </cell>
          <cell r="E4580" t="str">
            <v>Distribution Expenses - Operation</v>
          </cell>
          <cell r="F4580">
            <v>4483105.97</v>
          </cell>
        </row>
        <row r="4581">
          <cell r="C4581" t="str">
            <v>Niagara Peninsula Energy Inc. Distribution Expenses – Maintenance 2022</v>
          </cell>
          <cell r="D4581" t="str">
            <v>Niagara Peninsula Energy Inc.</v>
          </cell>
          <cell r="E4581" t="str">
            <v>Distribution Expenses – Maintenance</v>
          </cell>
          <cell r="F4581">
            <v>2379048.02</v>
          </cell>
        </row>
        <row r="4582">
          <cell r="C4582" t="str">
            <v>Niagara Peninsula Energy Inc. Other Expenses 2022</v>
          </cell>
          <cell r="D4582" t="str">
            <v>Niagara Peninsula Energy Inc.</v>
          </cell>
          <cell r="E4582" t="str">
            <v>Other Expenses</v>
          </cell>
          <cell r="F4582">
            <v>0</v>
          </cell>
        </row>
        <row r="4583">
          <cell r="C4583" t="str">
            <v>Niagara-on-the-Lake Hydro Inc. Administrative and General Expenses 2022</v>
          </cell>
          <cell r="D4583" t="str">
            <v>Niagara-on-the-Lake Hydro Inc.</v>
          </cell>
          <cell r="E4583" t="str">
            <v>Administrative and General Expenses</v>
          </cell>
          <cell r="F4583">
            <v>1294404.9099999999</v>
          </cell>
        </row>
        <row r="4584">
          <cell r="C4584" t="str">
            <v>Niagara-on-the-Lake Hydro Inc. Administrative and General Expenses - Leap 2022</v>
          </cell>
          <cell r="D4584" t="str">
            <v>Niagara-on-the-Lake Hydro Inc.</v>
          </cell>
          <cell r="E4584" t="str">
            <v>Administrative and General Expenses - Leap</v>
          </cell>
          <cell r="F4584">
            <v>6865.82</v>
          </cell>
        </row>
        <row r="4585">
          <cell r="C4585" t="str">
            <v>Niagara-on-the-Lake Hydro Inc. Billing and Collecting 2022</v>
          </cell>
          <cell r="D4585" t="str">
            <v>Niagara-on-the-Lake Hydro Inc.</v>
          </cell>
          <cell r="E4585" t="str">
            <v>Billing and Collecting</v>
          </cell>
          <cell r="F4585">
            <v>618632.28</v>
          </cell>
        </row>
        <row r="4586">
          <cell r="C4586" t="str">
            <v>Niagara-on-the-Lake Hydro Inc. Community Relations 2022</v>
          </cell>
          <cell r="D4586" t="str">
            <v>Niagara-on-the-Lake Hydro Inc.</v>
          </cell>
          <cell r="E4586" t="str">
            <v>Community Relations</v>
          </cell>
          <cell r="F4586">
            <v>0</v>
          </cell>
        </row>
        <row r="4587">
          <cell r="C4587" t="str">
            <v>Niagara-on-the-Lake Hydro Inc. Distribution Expenses - Operation 2022</v>
          </cell>
          <cell r="D4587" t="str">
            <v>Niagara-on-the-Lake Hydro Inc.</v>
          </cell>
          <cell r="E4587" t="str">
            <v>Distribution Expenses - Operation</v>
          </cell>
          <cell r="F4587">
            <v>730153.54</v>
          </cell>
        </row>
        <row r="4588">
          <cell r="C4588" t="str">
            <v>Niagara-on-the-Lake Hydro Inc. Distribution Expenses – Maintenance 2022</v>
          </cell>
          <cell r="D4588" t="str">
            <v>Niagara-on-the-Lake Hydro Inc.</v>
          </cell>
          <cell r="E4588" t="str">
            <v>Distribution Expenses – Maintenance</v>
          </cell>
          <cell r="F4588">
            <v>511054.07</v>
          </cell>
        </row>
        <row r="4589">
          <cell r="C4589" t="str">
            <v>Niagara-on-the-Lake Hydro Inc. Other Expenses 2022</v>
          </cell>
          <cell r="D4589" t="str">
            <v>Niagara-on-the-Lake Hydro Inc.</v>
          </cell>
          <cell r="E4589" t="str">
            <v>Other Expenses</v>
          </cell>
          <cell r="F4589">
            <v>0</v>
          </cell>
        </row>
        <row r="4590">
          <cell r="C4590" t="str">
            <v>North Bay Hydro Distribution Limited Administrative and General Expenses 2022</v>
          </cell>
          <cell r="D4590" t="str">
            <v>North Bay Hydro Distribution Limited</v>
          </cell>
          <cell r="E4590" t="str">
            <v>Administrative and General Expenses</v>
          </cell>
          <cell r="F4590">
            <v>2799775.82</v>
          </cell>
        </row>
        <row r="4591">
          <cell r="C4591" t="str">
            <v>North Bay Hydro Distribution Limited Administrative and General Expenses - Leap 2022</v>
          </cell>
          <cell r="D4591" t="str">
            <v>North Bay Hydro Distribution Limited</v>
          </cell>
          <cell r="E4591" t="str">
            <v>Administrative and General Expenses - Leap</v>
          </cell>
          <cell r="F4591">
            <v>16700</v>
          </cell>
        </row>
        <row r="4592">
          <cell r="C4592" t="str">
            <v>North Bay Hydro Distribution Limited Billing and Collecting 2022</v>
          </cell>
          <cell r="D4592" t="str">
            <v>North Bay Hydro Distribution Limited</v>
          </cell>
          <cell r="E4592" t="str">
            <v>Billing and Collecting</v>
          </cell>
          <cell r="F4592">
            <v>1222351.3400000001</v>
          </cell>
        </row>
        <row r="4593">
          <cell r="C4593" t="str">
            <v>North Bay Hydro Distribution Limited Community Relations 2022</v>
          </cell>
          <cell r="D4593" t="str">
            <v>North Bay Hydro Distribution Limited</v>
          </cell>
          <cell r="E4593" t="str">
            <v>Community Relations</v>
          </cell>
          <cell r="F4593">
            <v>0</v>
          </cell>
        </row>
        <row r="4594">
          <cell r="C4594" t="str">
            <v>North Bay Hydro Distribution Limited Distribution Expenses - Operation 2022</v>
          </cell>
          <cell r="D4594" t="str">
            <v>North Bay Hydro Distribution Limited</v>
          </cell>
          <cell r="E4594" t="str">
            <v>Distribution Expenses - Operation</v>
          </cell>
          <cell r="F4594">
            <v>776092.95</v>
          </cell>
        </row>
        <row r="4595">
          <cell r="C4595" t="str">
            <v>North Bay Hydro Distribution Limited Distribution Expenses – Maintenance 2022</v>
          </cell>
          <cell r="D4595" t="str">
            <v>North Bay Hydro Distribution Limited</v>
          </cell>
          <cell r="E4595" t="str">
            <v>Distribution Expenses – Maintenance</v>
          </cell>
          <cell r="F4595">
            <v>2193595.0499999998</v>
          </cell>
        </row>
        <row r="4596">
          <cell r="C4596" t="str">
            <v>North Bay Hydro Distribution Limited Other Expenses 2022</v>
          </cell>
          <cell r="D4596" t="str">
            <v>North Bay Hydro Distribution Limited</v>
          </cell>
          <cell r="E4596" t="str">
            <v>Other Expenses</v>
          </cell>
          <cell r="F4596">
            <v>0</v>
          </cell>
        </row>
        <row r="4597">
          <cell r="C4597" t="str">
            <v>Northern Ontario Wires Inc. Administrative and General Expenses 2022</v>
          </cell>
          <cell r="D4597" t="str">
            <v>Northern Ontario Wires Inc.</v>
          </cell>
          <cell r="E4597" t="str">
            <v>Administrative and General Expenses</v>
          </cell>
          <cell r="F4597">
            <v>596428.26</v>
          </cell>
        </row>
        <row r="4598">
          <cell r="C4598" t="str">
            <v>Northern Ontario Wires Inc. Administrative and General Expenses - Leap 2022</v>
          </cell>
          <cell r="D4598" t="str">
            <v>Northern Ontario Wires Inc.</v>
          </cell>
          <cell r="E4598" t="str">
            <v>Administrative and General Expenses - Leap</v>
          </cell>
          <cell r="F4598">
            <v>4093</v>
          </cell>
        </row>
        <row r="4599">
          <cell r="C4599" t="str">
            <v>Northern Ontario Wires Inc. Billing and Collecting 2022</v>
          </cell>
          <cell r="D4599" t="str">
            <v>Northern Ontario Wires Inc.</v>
          </cell>
          <cell r="E4599" t="str">
            <v>Billing and Collecting</v>
          </cell>
          <cell r="F4599">
            <v>680519.91</v>
          </cell>
        </row>
        <row r="4600">
          <cell r="C4600" t="str">
            <v>Northern Ontario Wires Inc. Community Relations 2022</v>
          </cell>
          <cell r="D4600" t="str">
            <v>Northern Ontario Wires Inc.</v>
          </cell>
          <cell r="E4600" t="str">
            <v>Community Relations</v>
          </cell>
          <cell r="F4600">
            <v>0</v>
          </cell>
        </row>
        <row r="4601">
          <cell r="C4601" t="str">
            <v>Northern Ontario Wires Inc. Distribution Expenses - Operation 2022</v>
          </cell>
          <cell r="D4601" t="str">
            <v>Northern Ontario Wires Inc.</v>
          </cell>
          <cell r="E4601" t="str">
            <v>Distribution Expenses - Operation</v>
          </cell>
          <cell r="F4601">
            <v>930035.46</v>
          </cell>
        </row>
        <row r="4602">
          <cell r="C4602" t="str">
            <v>Northern Ontario Wires Inc. Distribution Expenses – Maintenance 2022</v>
          </cell>
          <cell r="D4602" t="str">
            <v>Northern Ontario Wires Inc.</v>
          </cell>
          <cell r="E4602" t="str">
            <v>Distribution Expenses – Maintenance</v>
          </cell>
          <cell r="F4602">
            <v>536319.71</v>
          </cell>
        </row>
        <row r="4603">
          <cell r="C4603" t="str">
            <v>Northern Ontario Wires Inc. Other Expenses 2022</v>
          </cell>
          <cell r="D4603" t="str">
            <v>Northern Ontario Wires Inc.</v>
          </cell>
          <cell r="E4603" t="str">
            <v>Other Expenses</v>
          </cell>
          <cell r="F4603">
            <v>0</v>
          </cell>
        </row>
        <row r="4604">
          <cell r="C4604" t="str">
            <v>Oakville Hydro Electricity Distribution Inc. Administrative and General Expenses 2022</v>
          </cell>
          <cell r="D4604" t="str">
            <v>Oakville Hydro Electricity Distribution Inc.</v>
          </cell>
          <cell r="E4604" t="str">
            <v>Administrative and General Expenses</v>
          </cell>
          <cell r="F4604">
            <v>6126335.6699999999</v>
          </cell>
        </row>
        <row r="4605">
          <cell r="C4605" t="str">
            <v>Oakville Hydro Electricity Distribution Inc. Administrative and General Expenses - Leap 2022</v>
          </cell>
          <cell r="D4605" t="str">
            <v>Oakville Hydro Electricity Distribution Inc.</v>
          </cell>
          <cell r="E4605" t="str">
            <v>Administrative and General Expenses - Leap</v>
          </cell>
          <cell r="F4605">
            <v>45350</v>
          </cell>
        </row>
        <row r="4606">
          <cell r="C4606" t="str">
            <v>Oakville Hydro Electricity Distribution Inc. Billing and Collecting 2022</v>
          </cell>
          <cell r="D4606" t="str">
            <v>Oakville Hydro Electricity Distribution Inc.</v>
          </cell>
          <cell r="E4606" t="str">
            <v>Billing and Collecting</v>
          </cell>
          <cell r="F4606">
            <v>2755651.87</v>
          </cell>
        </row>
        <row r="4607">
          <cell r="C4607" t="str">
            <v>Oakville Hydro Electricity Distribution Inc. Community Relations 2022</v>
          </cell>
          <cell r="D4607" t="str">
            <v>Oakville Hydro Electricity Distribution Inc.</v>
          </cell>
          <cell r="E4607" t="str">
            <v>Community Relations</v>
          </cell>
          <cell r="F4607">
            <v>222799.19</v>
          </cell>
        </row>
        <row r="4608">
          <cell r="C4608" t="str">
            <v>Oakville Hydro Electricity Distribution Inc. Distribution Expenses - Operation 2022</v>
          </cell>
          <cell r="D4608" t="str">
            <v>Oakville Hydro Electricity Distribution Inc.</v>
          </cell>
          <cell r="E4608" t="str">
            <v>Distribution Expenses - Operation</v>
          </cell>
          <cell r="F4608">
            <v>8374719.4900000002</v>
          </cell>
        </row>
        <row r="4609">
          <cell r="C4609" t="str">
            <v>Oakville Hydro Electricity Distribution Inc. Distribution Expenses – Maintenance 2022</v>
          </cell>
          <cell r="D4609" t="str">
            <v>Oakville Hydro Electricity Distribution Inc.</v>
          </cell>
          <cell r="E4609" t="str">
            <v>Distribution Expenses – Maintenance</v>
          </cell>
          <cell r="F4609">
            <v>1797643.52</v>
          </cell>
        </row>
        <row r="4610">
          <cell r="C4610" t="str">
            <v>Oakville Hydro Electricity Distribution Inc. Other Expenses 2022</v>
          </cell>
          <cell r="D4610" t="str">
            <v>Oakville Hydro Electricity Distribution Inc.</v>
          </cell>
          <cell r="E4610" t="str">
            <v>Other Expenses</v>
          </cell>
          <cell r="F4610">
            <v>0</v>
          </cell>
        </row>
        <row r="4611">
          <cell r="C4611" t="str">
            <v>Orangeville Hydro Limited Administrative and General Expenses 2022</v>
          </cell>
          <cell r="D4611" t="str">
            <v>Orangeville Hydro Limited</v>
          </cell>
          <cell r="E4611" t="str">
            <v>Administrative and General Expenses</v>
          </cell>
          <cell r="F4611">
            <v>1305991.1000000001</v>
          </cell>
        </row>
        <row r="4612">
          <cell r="C4612" t="str">
            <v>Orangeville Hydro Limited Administrative and General Expenses - Leap 2022</v>
          </cell>
          <cell r="D4612" t="str">
            <v>Orangeville Hydro Limited</v>
          </cell>
          <cell r="E4612" t="str">
            <v>Administrative and General Expenses - Leap</v>
          </cell>
          <cell r="F4612">
            <v>6258.6</v>
          </cell>
        </row>
        <row r="4613">
          <cell r="C4613" t="str">
            <v>Orangeville Hydro Limited Billing and Collecting 2022</v>
          </cell>
          <cell r="D4613" t="str">
            <v>Orangeville Hydro Limited</v>
          </cell>
          <cell r="E4613" t="str">
            <v>Billing and Collecting</v>
          </cell>
          <cell r="F4613">
            <v>976444.04</v>
          </cell>
        </row>
        <row r="4614">
          <cell r="C4614" t="str">
            <v>Orangeville Hydro Limited Community Relations 2022</v>
          </cell>
          <cell r="D4614" t="str">
            <v>Orangeville Hydro Limited</v>
          </cell>
          <cell r="E4614" t="str">
            <v>Community Relations</v>
          </cell>
          <cell r="F4614">
            <v>14204.63</v>
          </cell>
        </row>
        <row r="4615">
          <cell r="C4615" t="str">
            <v>Orangeville Hydro Limited Distribution Expenses - Operation 2022</v>
          </cell>
          <cell r="D4615" t="str">
            <v>Orangeville Hydro Limited</v>
          </cell>
          <cell r="E4615" t="str">
            <v>Distribution Expenses - Operation</v>
          </cell>
          <cell r="F4615">
            <v>857766.47</v>
          </cell>
        </row>
        <row r="4616">
          <cell r="C4616" t="str">
            <v>Orangeville Hydro Limited Distribution Expenses – Maintenance 2022</v>
          </cell>
          <cell r="D4616" t="str">
            <v>Orangeville Hydro Limited</v>
          </cell>
          <cell r="E4616" t="str">
            <v>Distribution Expenses – Maintenance</v>
          </cell>
          <cell r="F4616">
            <v>220193.18</v>
          </cell>
        </row>
        <row r="4617">
          <cell r="C4617" t="str">
            <v>Orangeville Hydro Limited Other Expenses 2022</v>
          </cell>
          <cell r="D4617" t="str">
            <v>Orangeville Hydro Limited</v>
          </cell>
          <cell r="E4617" t="str">
            <v>Other Expenses</v>
          </cell>
          <cell r="F4617">
            <v>0</v>
          </cell>
        </row>
        <row r="4618">
          <cell r="C4618" t="str">
            <v>Oshawa PUC Networks Inc. Administrative and General Expenses 2022</v>
          </cell>
          <cell r="D4618" t="str">
            <v>Oshawa PUC Networks Inc.</v>
          </cell>
          <cell r="E4618" t="str">
            <v>Administrative and General Expenses</v>
          </cell>
          <cell r="F4618">
            <v>7535569.0899999999</v>
          </cell>
        </row>
        <row r="4619">
          <cell r="C4619" t="str">
            <v>Oshawa PUC Networks Inc. Administrative and General Expenses - Leap 2022</v>
          </cell>
          <cell r="D4619" t="str">
            <v>Oshawa PUC Networks Inc.</v>
          </cell>
          <cell r="E4619" t="str">
            <v>Administrative and General Expenses - Leap</v>
          </cell>
          <cell r="F4619">
            <v>33541.81</v>
          </cell>
        </row>
        <row r="4620">
          <cell r="C4620" t="str">
            <v>Oshawa PUC Networks Inc. Billing and Collecting 2022</v>
          </cell>
          <cell r="D4620" t="str">
            <v>Oshawa PUC Networks Inc.</v>
          </cell>
          <cell r="E4620" t="str">
            <v>Billing and Collecting</v>
          </cell>
          <cell r="F4620">
            <v>2414529.81</v>
          </cell>
        </row>
        <row r="4621">
          <cell r="C4621" t="str">
            <v>Oshawa PUC Networks Inc. Community Relations 2022</v>
          </cell>
          <cell r="D4621" t="str">
            <v>Oshawa PUC Networks Inc.</v>
          </cell>
          <cell r="E4621" t="str">
            <v>Community Relations</v>
          </cell>
          <cell r="F4621">
            <v>1029267.13</v>
          </cell>
        </row>
        <row r="4622">
          <cell r="C4622" t="str">
            <v>Oshawa PUC Networks Inc. Distribution Expenses - Operation 2022</v>
          </cell>
          <cell r="D4622" t="str">
            <v>Oshawa PUC Networks Inc.</v>
          </cell>
          <cell r="E4622" t="str">
            <v>Distribution Expenses - Operation</v>
          </cell>
          <cell r="F4622">
            <v>1381705.97</v>
          </cell>
        </row>
        <row r="4623">
          <cell r="C4623" t="str">
            <v>Oshawa PUC Networks Inc. Distribution Expenses – Maintenance 2022</v>
          </cell>
          <cell r="D4623" t="str">
            <v>Oshawa PUC Networks Inc.</v>
          </cell>
          <cell r="E4623" t="str">
            <v>Distribution Expenses – Maintenance</v>
          </cell>
          <cell r="F4623">
            <v>905558.83</v>
          </cell>
        </row>
        <row r="4624">
          <cell r="C4624" t="str">
            <v>Oshawa PUC Networks Inc. Other Expenses 2022</v>
          </cell>
          <cell r="D4624" t="str">
            <v>Oshawa PUC Networks Inc.</v>
          </cell>
          <cell r="E4624" t="str">
            <v>Other Expenses</v>
          </cell>
          <cell r="F4624">
            <v>0</v>
          </cell>
        </row>
        <row r="4625">
          <cell r="C4625" t="str">
            <v>Ottawa River Power Corporation Administrative and General Expenses 2022</v>
          </cell>
          <cell r="D4625" t="str">
            <v>Ottawa River Power Corporation</v>
          </cell>
          <cell r="E4625" t="str">
            <v>Administrative and General Expenses</v>
          </cell>
          <cell r="F4625">
            <v>1347016.07</v>
          </cell>
        </row>
        <row r="4626">
          <cell r="C4626" t="str">
            <v>Ottawa River Power Corporation Administrative and General Expenses - Leap 2022</v>
          </cell>
          <cell r="D4626" t="str">
            <v>Ottawa River Power Corporation</v>
          </cell>
          <cell r="E4626" t="str">
            <v>Administrative and General Expenses - Leap</v>
          </cell>
          <cell r="F4626">
            <v>0</v>
          </cell>
        </row>
        <row r="4627">
          <cell r="C4627" t="str">
            <v>Ottawa River Power Corporation Billing and Collecting 2022</v>
          </cell>
          <cell r="D4627" t="str">
            <v>Ottawa River Power Corporation</v>
          </cell>
          <cell r="E4627" t="str">
            <v>Billing and Collecting</v>
          </cell>
          <cell r="F4627">
            <v>816054.26</v>
          </cell>
        </row>
        <row r="4628">
          <cell r="C4628" t="str">
            <v>Ottawa River Power Corporation Community Relations 2022</v>
          </cell>
          <cell r="D4628" t="str">
            <v>Ottawa River Power Corporation</v>
          </cell>
          <cell r="E4628" t="str">
            <v>Community Relations</v>
          </cell>
          <cell r="F4628">
            <v>21839.53</v>
          </cell>
        </row>
        <row r="4629">
          <cell r="C4629" t="str">
            <v>Ottawa River Power Corporation Distribution Expenses - Operation 2022</v>
          </cell>
          <cell r="D4629" t="str">
            <v>Ottawa River Power Corporation</v>
          </cell>
          <cell r="E4629" t="str">
            <v>Distribution Expenses - Operation</v>
          </cell>
          <cell r="F4629">
            <v>658820.1</v>
          </cell>
        </row>
        <row r="4630">
          <cell r="C4630" t="str">
            <v>Ottawa River Power Corporation Distribution Expenses – Maintenance 2022</v>
          </cell>
          <cell r="D4630" t="str">
            <v>Ottawa River Power Corporation</v>
          </cell>
          <cell r="E4630" t="str">
            <v>Distribution Expenses – Maintenance</v>
          </cell>
          <cell r="F4630">
            <v>640306.16</v>
          </cell>
        </row>
        <row r="4631">
          <cell r="C4631" t="str">
            <v>Ottawa River Power Corporation Other Expenses 2022</v>
          </cell>
          <cell r="D4631" t="str">
            <v>Ottawa River Power Corporation</v>
          </cell>
          <cell r="E4631" t="str">
            <v>Other Expenses</v>
          </cell>
          <cell r="F4631">
            <v>0</v>
          </cell>
        </row>
        <row r="4632">
          <cell r="C4632" t="str">
            <v>PUC Distribution Inc. Administrative and General Expenses 2022</v>
          </cell>
          <cell r="D4632" t="str">
            <v>PUC Distribution Inc.</v>
          </cell>
          <cell r="E4632" t="str">
            <v>Administrative and General Expenses</v>
          </cell>
          <cell r="F4632">
            <v>3645134.53</v>
          </cell>
        </row>
        <row r="4633">
          <cell r="C4633" t="str">
            <v>PUC Distribution Inc. Administrative and General Expenses - Leap 2022</v>
          </cell>
          <cell r="D4633" t="str">
            <v>PUC Distribution Inc.</v>
          </cell>
          <cell r="E4633" t="str">
            <v>Administrative and General Expenses - Leap</v>
          </cell>
          <cell r="F4633">
            <v>26954</v>
          </cell>
        </row>
        <row r="4634">
          <cell r="C4634" t="str">
            <v>PUC Distribution Inc. Billing and Collecting 2022</v>
          </cell>
          <cell r="D4634" t="str">
            <v>PUC Distribution Inc.</v>
          </cell>
          <cell r="E4634" t="str">
            <v>Billing and Collecting</v>
          </cell>
          <cell r="F4634">
            <v>1370374.17</v>
          </cell>
        </row>
        <row r="4635">
          <cell r="C4635" t="str">
            <v>PUC Distribution Inc. Community Relations 2022</v>
          </cell>
          <cell r="D4635" t="str">
            <v>PUC Distribution Inc.</v>
          </cell>
          <cell r="E4635" t="str">
            <v>Community Relations</v>
          </cell>
          <cell r="F4635">
            <v>635278.41</v>
          </cell>
        </row>
        <row r="4636">
          <cell r="C4636" t="str">
            <v>PUC Distribution Inc. Distribution Expenses - Operation 2022</v>
          </cell>
          <cell r="D4636" t="str">
            <v>PUC Distribution Inc.</v>
          </cell>
          <cell r="E4636" t="str">
            <v>Distribution Expenses - Operation</v>
          </cell>
          <cell r="F4636">
            <v>3922486.79</v>
          </cell>
        </row>
        <row r="4637">
          <cell r="C4637" t="str">
            <v>PUC Distribution Inc. Distribution Expenses – Maintenance 2022</v>
          </cell>
          <cell r="D4637" t="str">
            <v>PUC Distribution Inc.</v>
          </cell>
          <cell r="E4637" t="str">
            <v>Distribution Expenses – Maintenance</v>
          </cell>
          <cell r="F4637">
            <v>2471212.64</v>
          </cell>
        </row>
        <row r="4638">
          <cell r="C4638" t="str">
            <v>PUC Distribution Inc. Other Expenses 2022</v>
          </cell>
          <cell r="D4638" t="str">
            <v>PUC Distribution Inc.</v>
          </cell>
          <cell r="E4638" t="str">
            <v>Other Expenses</v>
          </cell>
          <cell r="F4638">
            <v>0</v>
          </cell>
        </row>
        <row r="4639">
          <cell r="C4639" t="str">
            <v>Renfrew Hydro Inc. Administrative and General Expenses 2022</v>
          </cell>
          <cell r="D4639" t="str">
            <v>Renfrew Hydro Inc.</v>
          </cell>
          <cell r="E4639" t="str">
            <v>Administrative and General Expenses</v>
          </cell>
          <cell r="F4639">
            <v>601916.69999999995</v>
          </cell>
        </row>
        <row r="4640">
          <cell r="C4640" t="str">
            <v>Renfrew Hydro Inc. Administrative and General Expenses - Leap 2022</v>
          </cell>
          <cell r="D4640" t="str">
            <v>Renfrew Hydro Inc.</v>
          </cell>
          <cell r="E4640" t="str">
            <v>Administrative and General Expenses - Leap</v>
          </cell>
          <cell r="F4640">
            <v>2404.13</v>
          </cell>
        </row>
        <row r="4641">
          <cell r="C4641" t="str">
            <v>Renfrew Hydro Inc. Billing and Collecting 2022</v>
          </cell>
          <cell r="D4641" t="str">
            <v>Renfrew Hydro Inc.</v>
          </cell>
          <cell r="E4641" t="str">
            <v>Billing and Collecting</v>
          </cell>
          <cell r="F4641">
            <v>432293.31</v>
          </cell>
        </row>
        <row r="4642">
          <cell r="C4642" t="str">
            <v>Renfrew Hydro Inc. Community Relations 2022</v>
          </cell>
          <cell r="D4642" t="str">
            <v>Renfrew Hydro Inc.</v>
          </cell>
          <cell r="E4642" t="str">
            <v>Community Relations</v>
          </cell>
          <cell r="F4642">
            <v>9848.56</v>
          </cell>
        </row>
        <row r="4643">
          <cell r="C4643" t="str">
            <v>Renfrew Hydro Inc. Distribution Expenses - Operation 2022</v>
          </cell>
          <cell r="D4643" t="str">
            <v>Renfrew Hydro Inc.</v>
          </cell>
          <cell r="E4643" t="str">
            <v>Distribution Expenses - Operation</v>
          </cell>
          <cell r="F4643">
            <v>306029.37</v>
          </cell>
        </row>
        <row r="4644">
          <cell r="C4644" t="str">
            <v>Renfrew Hydro Inc. Distribution Expenses – Maintenance 2022</v>
          </cell>
          <cell r="D4644" t="str">
            <v>Renfrew Hydro Inc.</v>
          </cell>
          <cell r="E4644" t="str">
            <v>Distribution Expenses – Maintenance</v>
          </cell>
          <cell r="F4644">
            <v>137451.03</v>
          </cell>
        </row>
        <row r="4645">
          <cell r="C4645" t="str">
            <v>Renfrew Hydro Inc. Other Expenses 2022</v>
          </cell>
          <cell r="D4645" t="str">
            <v>Renfrew Hydro Inc.</v>
          </cell>
          <cell r="E4645" t="str">
            <v>Other Expenses</v>
          </cell>
          <cell r="F4645">
            <v>0</v>
          </cell>
        </row>
        <row r="4646">
          <cell r="C4646" t="str">
            <v>Rideau St. Lawrence Distribution Inc. Administrative and General Expenses 2022</v>
          </cell>
          <cell r="D4646" t="str">
            <v>Rideau St. Lawrence Distribution Inc.</v>
          </cell>
          <cell r="E4646" t="str">
            <v>Administrative and General Expenses</v>
          </cell>
          <cell r="F4646">
            <v>979225.15</v>
          </cell>
        </row>
        <row r="4647">
          <cell r="C4647" t="str">
            <v>Rideau St. Lawrence Distribution Inc. Administrative and General Expenses - Leap 2022</v>
          </cell>
          <cell r="D4647" t="str">
            <v>Rideau St. Lawrence Distribution Inc.</v>
          </cell>
          <cell r="E4647" t="str">
            <v>Administrative and General Expenses - Leap</v>
          </cell>
          <cell r="F4647">
            <v>3500</v>
          </cell>
        </row>
        <row r="4648">
          <cell r="C4648" t="str">
            <v>Rideau St. Lawrence Distribution Inc. Billing and Collecting 2022</v>
          </cell>
          <cell r="D4648" t="str">
            <v>Rideau St. Lawrence Distribution Inc.</v>
          </cell>
          <cell r="E4648" t="str">
            <v>Billing and Collecting</v>
          </cell>
          <cell r="F4648">
            <v>575037.07999999996</v>
          </cell>
        </row>
        <row r="4649">
          <cell r="C4649" t="str">
            <v>Rideau St. Lawrence Distribution Inc. Community Relations 2022</v>
          </cell>
          <cell r="D4649" t="str">
            <v>Rideau St. Lawrence Distribution Inc.</v>
          </cell>
          <cell r="E4649" t="str">
            <v>Community Relations</v>
          </cell>
          <cell r="F4649">
            <v>5548.18</v>
          </cell>
        </row>
        <row r="4650">
          <cell r="C4650" t="str">
            <v>Rideau St. Lawrence Distribution Inc. Distribution Expenses - Operation 2022</v>
          </cell>
          <cell r="D4650" t="str">
            <v>Rideau St. Lawrence Distribution Inc.</v>
          </cell>
          <cell r="E4650" t="str">
            <v>Distribution Expenses - Operation</v>
          </cell>
          <cell r="F4650">
            <v>354152.42</v>
          </cell>
        </row>
        <row r="4651">
          <cell r="C4651" t="str">
            <v>Rideau St. Lawrence Distribution Inc. Distribution Expenses – Maintenance 2022</v>
          </cell>
          <cell r="D4651" t="str">
            <v>Rideau St. Lawrence Distribution Inc.</v>
          </cell>
          <cell r="E4651" t="str">
            <v>Distribution Expenses – Maintenance</v>
          </cell>
          <cell r="F4651">
            <v>425934.26</v>
          </cell>
        </row>
        <row r="4652">
          <cell r="C4652" t="str">
            <v>Rideau St. Lawrence Distribution Inc. Other Expenses 2022</v>
          </cell>
          <cell r="D4652" t="str">
            <v>Rideau St. Lawrence Distribution Inc.</v>
          </cell>
          <cell r="E4652" t="str">
            <v>Other Expenses</v>
          </cell>
          <cell r="F4652">
            <v>0</v>
          </cell>
        </row>
        <row r="4653">
          <cell r="C4653" t="str">
            <v>Sioux Lookout Hydro Inc. Administrative and General Expenses 2022</v>
          </cell>
          <cell r="D4653" t="str">
            <v>Sioux Lookout Hydro Inc.</v>
          </cell>
          <cell r="E4653" t="str">
            <v>Administrative and General Expenses</v>
          </cell>
          <cell r="F4653">
            <v>434546.19</v>
          </cell>
        </row>
        <row r="4654">
          <cell r="C4654" t="str">
            <v>Sioux Lookout Hydro Inc. Administrative and General Expenses - Leap 2022</v>
          </cell>
          <cell r="D4654" t="str">
            <v>Sioux Lookout Hydro Inc.</v>
          </cell>
          <cell r="E4654" t="str">
            <v>Administrative and General Expenses - Leap</v>
          </cell>
          <cell r="F4654">
            <v>2610</v>
          </cell>
        </row>
        <row r="4655">
          <cell r="C4655" t="str">
            <v>Sioux Lookout Hydro Inc. Billing and Collecting 2022</v>
          </cell>
          <cell r="D4655" t="str">
            <v>Sioux Lookout Hydro Inc.</v>
          </cell>
          <cell r="E4655" t="str">
            <v>Billing and Collecting</v>
          </cell>
          <cell r="F4655">
            <v>298405.38</v>
          </cell>
        </row>
        <row r="4656">
          <cell r="C4656" t="str">
            <v>Sioux Lookout Hydro Inc. Community Relations 2022</v>
          </cell>
          <cell r="D4656" t="str">
            <v>Sioux Lookout Hydro Inc.</v>
          </cell>
          <cell r="E4656" t="str">
            <v>Community Relations</v>
          </cell>
          <cell r="F4656">
            <v>0</v>
          </cell>
        </row>
        <row r="4657">
          <cell r="C4657" t="str">
            <v>Sioux Lookout Hydro Inc. Distribution Expenses - Operation 2022</v>
          </cell>
          <cell r="D4657" t="str">
            <v>Sioux Lookout Hydro Inc.</v>
          </cell>
          <cell r="E4657" t="str">
            <v>Distribution Expenses - Operation</v>
          </cell>
          <cell r="F4657">
            <v>608154.23</v>
          </cell>
        </row>
        <row r="4658">
          <cell r="C4658" t="str">
            <v>Sioux Lookout Hydro Inc. Distribution Expenses – Maintenance 2022</v>
          </cell>
          <cell r="D4658" t="str">
            <v>Sioux Lookout Hydro Inc.</v>
          </cell>
          <cell r="E4658" t="str">
            <v>Distribution Expenses – Maintenance</v>
          </cell>
          <cell r="F4658">
            <v>115807.53</v>
          </cell>
        </row>
        <row r="4659">
          <cell r="C4659" t="str">
            <v>Sioux Lookout Hydro Inc. Other Expenses 2022</v>
          </cell>
          <cell r="D4659" t="str">
            <v>Sioux Lookout Hydro Inc.</v>
          </cell>
          <cell r="E4659" t="str">
            <v>Other Expenses</v>
          </cell>
          <cell r="F4659">
            <v>0</v>
          </cell>
        </row>
        <row r="4660">
          <cell r="C4660" t="str">
            <v>Synergy North Corporation Administrative and General Expenses 2022</v>
          </cell>
          <cell r="D4660" t="str">
            <v>Synergy North Corporation</v>
          </cell>
          <cell r="E4660" t="str">
            <v>Administrative and General Expenses</v>
          </cell>
          <cell r="F4660">
            <v>5615310.2199999997</v>
          </cell>
        </row>
        <row r="4661">
          <cell r="C4661" t="str">
            <v>Synergy North Corporation Administrative and General Expenses - Leap 2022</v>
          </cell>
          <cell r="D4661" t="str">
            <v>Synergy North Corporation</v>
          </cell>
          <cell r="E4661" t="str">
            <v>Administrative and General Expenses - Leap</v>
          </cell>
          <cell r="F4661">
            <v>47281</v>
          </cell>
        </row>
        <row r="4662">
          <cell r="C4662" t="str">
            <v>Synergy North Corporation Billing and Collecting 2022</v>
          </cell>
          <cell r="D4662" t="str">
            <v>Synergy North Corporation</v>
          </cell>
          <cell r="E4662" t="str">
            <v>Billing and Collecting</v>
          </cell>
          <cell r="F4662">
            <v>2202438.0499999998</v>
          </cell>
        </row>
        <row r="4663">
          <cell r="C4663" t="str">
            <v>Synergy North Corporation Community Relations 2022</v>
          </cell>
          <cell r="D4663" t="str">
            <v>Synergy North Corporation</v>
          </cell>
          <cell r="E4663" t="str">
            <v>Community Relations</v>
          </cell>
          <cell r="F4663">
            <v>34764.53</v>
          </cell>
        </row>
        <row r="4664">
          <cell r="C4664" t="str">
            <v>Synergy North Corporation Distribution Expenses - Operation 2022</v>
          </cell>
          <cell r="D4664" t="str">
            <v>Synergy North Corporation</v>
          </cell>
          <cell r="E4664" t="str">
            <v>Distribution Expenses - Operation</v>
          </cell>
          <cell r="F4664">
            <v>2823988.16</v>
          </cell>
        </row>
        <row r="4665">
          <cell r="C4665" t="str">
            <v>Synergy North Corporation Distribution Expenses – Maintenance 2022</v>
          </cell>
          <cell r="D4665" t="str">
            <v>Synergy North Corporation</v>
          </cell>
          <cell r="E4665" t="str">
            <v>Distribution Expenses – Maintenance</v>
          </cell>
          <cell r="F4665">
            <v>5565762.54</v>
          </cell>
        </row>
        <row r="4666">
          <cell r="C4666" t="str">
            <v>Synergy North Corporation Other Expenses 2022</v>
          </cell>
          <cell r="D4666" t="str">
            <v>Synergy North Corporation</v>
          </cell>
          <cell r="E4666" t="str">
            <v>Other Expenses</v>
          </cell>
          <cell r="F4666">
            <v>0</v>
          </cell>
        </row>
        <row r="4667">
          <cell r="C4667" t="str">
            <v>Tillsonburg Hydro Inc. Administrative and General Expenses 2022</v>
          </cell>
          <cell r="D4667" t="str">
            <v>Tillsonburg Hydro Inc.</v>
          </cell>
          <cell r="E4667" t="str">
            <v>Administrative and General Expenses</v>
          </cell>
          <cell r="F4667">
            <v>1381083.85</v>
          </cell>
        </row>
        <row r="4668">
          <cell r="C4668" t="str">
            <v>Tillsonburg Hydro Inc. Administrative and General Expenses - Leap 2022</v>
          </cell>
          <cell r="D4668" t="str">
            <v>Tillsonburg Hydro Inc.</v>
          </cell>
          <cell r="E4668" t="str">
            <v>Administrative and General Expenses - Leap</v>
          </cell>
          <cell r="F4668">
            <v>4278.6000000000004</v>
          </cell>
        </row>
        <row r="4669">
          <cell r="C4669" t="str">
            <v>Tillsonburg Hydro Inc. Billing and Collecting 2022</v>
          </cell>
          <cell r="D4669" t="str">
            <v>Tillsonburg Hydro Inc.</v>
          </cell>
          <cell r="E4669" t="str">
            <v>Billing and Collecting</v>
          </cell>
          <cell r="F4669">
            <v>762553.43</v>
          </cell>
        </row>
        <row r="4670">
          <cell r="C4670" t="str">
            <v>Tillsonburg Hydro Inc. Community Relations 2022</v>
          </cell>
          <cell r="D4670" t="str">
            <v>Tillsonburg Hydro Inc.</v>
          </cell>
          <cell r="E4670" t="str">
            <v>Community Relations</v>
          </cell>
          <cell r="F4670">
            <v>0</v>
          </cell>
        </row>
        <row r="4671">
          <cell r="C4671" t="str">
            <v>Tillsonburg Hydro Inc. Distribution Expenses - Operation 2022</v>
          </cell>
          <cell r="D4671" t="str">
            <v>Tillsonburg Hydro Inc.</v>
          </cell>
          <cell r="E4671" t="str">
            <v>Distribution Expenses - Operation</v>
          </cell>
          <cell r="F4671">
            <v>545201.41</v>
          </cell>
        </row>
        <row r="4672">
          <cell r="C4672" t="str">
            <v>Tillsonburg Hydro Inc. Distribution Expenses – Maintenance 2022</v>
          </cell>
          <cell r="D4672" t="str">
            <v>Tillsonburg Hydro Inc.</v>
          </cell>
          <cell r="E4672" t="str">
            <v>Distribution Expenses – Maintenance</v>
          </cell>
          <cell r="F4672">
            <v>189920.08</v>
          </cell>
        </row>
        <row r="4673">
          <cell r="C4673" t="str">
            <v>Tillsonburg Hydro Inc. Other Expenses 2022</v>
          </cell>
          <cell r="D4673" t="str">
            <v>Tillsonburg Hydro Inc.</v>
          </cell>
          <cell r="E4673" t="str">
            <v>Other Expenses</v>
          </cell>
          <cell r="F4673">
            <v>0</v>
          </cell>
        </row>
        <row r="4674">
          <cell r="C4674" t="str">
            <v>Toronto Hydro-Electric System Limited Administrative and General Expenses 2022</v>
          </cell>
          <cell r="D4674" t="str">
            <v>Toronto Hydro-Electric System Limited</v>
          </cell>
          <cell r="E4674" t="str">
            <v>Administrative and General Expenses</v>
          </cell>
          <cell r="F4674">
            <v>114104091.56999999</v>
          </cell>
        </row>
        <row r="4675">
          <cell r="C4675" t="str">
            <v>Toronto Hydro-Electric System Limited Administrative and General Expenses - Leap 2022</v>
          </cell>
          <cell r="D4675" t="str">
            <v>Toronto Hydro-Electric System Limited</v>
          </cell>
          <cell r="E4675" t="str">
            <v>Administrative and General Expenses - Leap</v>
          </cell>
          <cell r="F4675">
            <v>958000</v>
          </cell>
        </row>
        <row r="4676">
          <cell r="C4676" t="str">
            <v>Toronto Hydro-Electric System Limited Billing and Collecting 2022</v>
          </cell>
          <cell r="D4676" t="str">
            <v>Toronto Hydro-Electric System Limited</v>
          </cell>
          <cell r="E4676" t="str">
            <v>Billing and Collecting</v>
          </cell>
          <cell r="F4676">
            <v>37964056.590000004</v>
          </cell>
        </row>
        <row r="4677">
          <cell r="C4677" t="str">
            <v>Toronto Hydro-Electric System Limited Community Relations 2022</v>
          </cell>
          <cell r="D4677" t="str">
            <v>Toronto Hydro-Electric System Limited</v>
          </cell>
          <cell r="E4677" t="str">
            <v>Community Relations</v>
          </cell>
          <cell r="F4677">
            <v>1990815.73</v>
          </cell>
        </row>
        <row r="4678">
          <cell r="C4678" t="str">
            <v>Toronto Hydro-Electric System Limited Distribution Expenses - Operation 2022</v>
          </cell>
          <cell r="D4678" t="str">
            <v>Toronto Hydro-Electric System Limited</v>
          </cell>
          <cell r="E4678" t="str">
            <v>Distribution Expenses - Operation</v>
          </cell>
          <cell r="F4678">
            <v>46596357.560000002</v>
          </cell>
        </row>
        <row r="4679">
          <cell r="C4679" t="str">
            <v>Toronto Hydro-Electric System Limited Distribution Expenses – Maintenance 2022</v>
          </cell>
          <cell r="D4679" t="str">
            <v>Toronto Hydro-Electric System Limited</v>
          </cell>
          <cell r="E4679" t="str">
            <v>Distribution Expenses – Maintenance</v>
          </cell>
          <cell r="F4679">
            <v>70899292.859999999</v>
          </cell>
        </row>
        <row r="4680">
          <cell r="C4680" t="str">
            <v>Toronto Hydro-Electric System Limited Other Expenses 2022</v>
          </cell>
          <cell r="D4680" t="str">
            <v>Toronto Hydro-Electric System Limited</v>
          </cell>
          <cell r="E4680" t="str">
            <v>Other Expenses</v>
          </cell>
          <cell r="F4680">
            <v>0</v>
          </cell>
        </row>
        <row r="4681">
          <cell r="C4681" t="str">
            <v>Wasaga Distribution Inc. Administrative and General Expenses 2022</v>
          </cell>
          <cell r="D4681" t="str">
            <v>Wasaga Distribution Inc.</v>
          </cell>
          <cell r="E4681" t="str">
            <v>Administrative and General Expenses</v>
          </cell>
          <cell r="F4681">
            <v>1270680.68</v>
          </cell>
        </row>
        <row r="4682">
          <cell r="C4682" t="str">
            <v>Wasaga Distribution Inc. Administrative and General Expenses - Leap 2022</v>
          </cell>
          <cell r="D4682" t="str">
            <v>Wasaga Distribution Inc.</v>
          </cell>
          <cell r="E4682" t="str">
            <v>Administrative and General Expenses - Leap</v>
          </cell>
          <cell r="F4682">
            <v>7358.88</v>
          </cell>
        </row>
        <row r="4683">
          <cell r="C4683" t="str">
            <v>Wasaga Distribution Inc. Billing and Collecting 2022</v>
          </cell>
          <cell r="D4683" t="str">
            <v>Wasaga Distribution Inc.</v>
          </cell>
          <cell r="E4683" t="str">
            <v>Billing and Collecting</v>
          </cell>
          <cell r="F4683">
            <v>931887.62</v>
          </cell>
        </row>
        <row r="4684">
          <cell r="C4684" t="str">
            <v>Wasaga Distribution Inc. Community Relations 2022</v>
          </cell>
          <cell r="D4684" t="str">
            <v>Wasaga Distribution Inc.</v>
          </cell>
          <cell r="E4684" t="str">
            <v>Community Relations</v>
          </cell>
          <cell r="F4684">
            <v>9486.9500000000007</v>
          </cell>
        </row>
        <row r="4685">
          <cell r="C4685" t="str">
            <v>Wasaga Distribution Inc. Distribution Expenses - Operation 2022</v>
          </cell>
          <cell r="D4685" t="str">
            <v>Wasaga Distribution Inc.</v>
          </cell>
          <cell r="E4685" t="str">
            <v>Distribution Expenses - Operation</v>
          </cell>
          <cell r="F4685">
            <v>35697.14</v>
          </cell>
        </row>
        <row r="4686">
          <cell r="C4686" t="str">
            <v>Wasaga Distribution Inc. Distribution Expenses – Maintenance 2022</v>
          </cell>
          <cell r="D4686" t="str">
            <v>Wasaga Distribution Inc.</v>
          </cell>
          <cell r="E4686" t="str">
            <v>Distribution Expenses – Maintenance</v>
          </cell>
          <cell r="F4686">
            <v>766679.32</v>
          </cell>
        </row>
        <row r="4687">
          <cell r="C4687" t="str">
            <v>Wasaga Distribution Inc. Other Expenses 2022</v>
          </cell>
          <cell r="D4687" t="str">
            <v>Wasaga Distribution Inc.</v>
          </cell>
          <cell r="E4687" t="str">
            <v>Other Expenses</v>
          </cell>
          <cell r="F4687">
            <v>0</v>
          </cell>
        </row>
        <row r="4688">
          <cell r="C4688" t="str">
            <v>Waterloo North Hydro Inc. Administrative and General Expenses 2022</v>
          </cell>
          <cell r="D4688" t="str">
            <v>Waterloo North Hydro Inc.</v>
          </cell>
          <cell r="E4688" t="str">
            <v>Administrative and General Expenses</v>
          </cell>
          <cell r="F4688">
            <v>4470534</v>
          </cell>
        </row>
        <row r="4689">
          <cell r="C4689" t="str">
            <v>Waterloo North Hydro Inc. Administrative and General Expenses - Leap 2022</v>
          </cell>
          <cell r="D4689" t="str">
            <v>Waterloo North Hydro Inc.</v>
          </cell>
          <cell r="E4689" t="str">
            <v>Administrative and General Expenses - Leap</v>
          </cell>
          <cell r="F4689">
            <v>48000</v>
          </cell>
        </row>
        <row r="4690">
          <cell r="C4690" t="str">
            <v>Waterloo North Hydro Inc. Billing and Collecting 2022</v>
          </cell>
          <cell r="D4690" t="str">
            <v>Waterloo North Hydro Inc.</v>
          </cell>
          <cell r="E4690" t="str">
            <v>Billing and Collecting</v>
          </cell>
          <cell r="F4690">
            <v>2844245</v>
          </cell>
        </row>
        <row r="4691">
          <cell r="C4691" t="str">
            <v>Waterloo North Hydro Inc. Community Relations 2022</v>
          </cell>
          <cell r="D4691" t="str">
            <v>Waterloo North Hydro Inc.</v>
          </cell>
          <cell r="E4691" t="str">
            <v>Community Relations</v>
          </cell>
          <cell r="F4691">
            <v>264587</v>
          </cell>
        </row>
        <row r="4692">
          <cell r="C4692" t="str">
            <v>Waterloo North Hydro Inc. Distribution Expenses - Operation 2022</v>
          </cell>
          <cell r="D4692" t="str">
            <v>Waterloo North Hydro Inc.</v>
          </cell>
          <cell r="E4692" t="str">
            <v>Distribution Expenses - Operation</v>
          </cell>
          <cell r="F4692">
            <v>6096367</v>
          </cell>
        </row>
        <row r="4693">
          <cell r="C4693" t="str">
            <v>Waterloo North Hydro Inc. Distribution Expenses – Maintenance 2022</v>
          </cell>
          <cell r="D4693" t="str">
            <v>Waterloo North Hydro Inc.</v>
          </cell>
          <cell r="E4693" t="str">
            <v>Distribution Expenses – Maintenance</v>
          </cell>
          <cell r="F4693">
            <v>1718924</v>
          </cell>
        </row>
        <row r="4694">
          <cell r="C4694" t="str">
            <v>Waterloo North Hydro Inc. Other Expenses 2022</v>
          </cell>
          <cell r="D4694" t="str">
            <v>Waterloo North Hydro Inc.</v>
          </cell>
          <cell r="E4694" t="str">
            <v>Other Expenses</v>
          </cell>
          <cell r="F4694">
            <v>0</v>
          </cell>
        </row>
        <row r="4695">
          <cell r="C4695" t="str">
            <v>Welland Hydro-Electric System Corp. Administrative and General Expenses 2022</v>
          </cell>
          <cell r="D4695" t="str">
            <v>Welland Hydro-Electric System Corp.</v>
          </cell>
          <cell r="E4695" t="str">
            <v>Administrative and General Expenses</v>
          </cell>
          <cell r="F4695">
            <v>1666600.88</v>
          </cell>
        </row>
        <row r="4696">
          <cell r="C4696" t="str">
            <v>Welland Hydro-Electric System Corp. Administrative and General Expenses - Leap 2022</v>
          </cell>
          <cell r="D4696" t="str">
            <v>Welland Hydro-Electric System Corp.</v>
          </cell>
          <cell r="E4696" t="str">
            <v>Administrative and General Expenses - Leap</v>
          </cell>
          <cell r="F4696">
            <v>25454.2</v>
          </cell>
        </row>
        <row r="4697">
          <cell r="C4697" t="str">
            <v>Welland Hydro-Electric System Corp. Billing and Collecting 2022</v>
          </cell>
          <cell r="D4697" t="str">
            <v>Welland Hydro-Electric System Corp.</v>
          </cell>
          <cell r="E4697" t="str">
            <v>Billing and Collecting</v>
          </cell>
          <cell r="F4697">
            <v>1393264.89</v>
          </cell>
        </row>
        <row r="4698">
          <cell r="C4698" t="str">
            <v>Welland Hydro-Electric System Corp. Community Relations 2022</v>
          </cell>
          <cell r="D4698" t="str">
            <v>Welland Hydro-Electric System Corp.</v>
          </cell>
          <cell r="E4698" t="str">
            <v>Community Relations</v>
          </cell>
          <cell r="F4698">
            <v>37440.46</v>
          </cell>
        </row>
        <row r="4699">
          <cell r="C4699" t="str">
            <v>Welland Hydro-Electric System Corp. Distribution Expenses - Operation 2022</v>
          </cell>
          <cell r="D4699" t="str">
            <v>Welland Hydro-Electric System Corp.</v>
          </cell>
          <cell r="E4699" t="str">
            <v>Distribution Expenses - Operation</v>
          </cell>
          <cell r="F4699">
            <v>1729777.57</v>
          </cell>
        </row>
        <row r="4700">
          <cell r="C4700" t="str">
            <v>Welland Hydro-Electric System Corp. Distribution Expenses – Maintenance 2022</v>
          </cell>
          <cell r="D4700" t="str">
            <v>Welland Hydro-Electric System Corp.</v>
          </cell>
          <cell r="E4700" t="str">
            <v>Distribution Expenses – Maintenance</v>
          </cell>
          <cell r="F4700">
            <v>1931914.51</v>
          </cell>
        </row>
        <row r="4701">
          <cell r="C4701" t="str">
            <v>Welland Hydro-Electric System Corp. Other Expenses 2022</v>
          </cell>
          <cell r="D4701" t="str">
            <v>Welland Hydro-Electric System Corp.</v>
          </cell>
          <cell r="E4701" t="str">
            <v>Other Expenses</v>
          </cell>
          <cell r="F4701">
            <v>0</v>
          </cell>
        </row>
        <row r="4702">
          <cell r="C4702" t="str">
            <v>Wellington North Power Inc. Administrative and General Expenses 2022</v>
          </cell>
          <cell r="D4702" t="str">
            <v>Wellington North Power Inc.</v>
          </cell>
          <cell r="E4702" t="str">
            <v>Administrative and General Expenses</v>
          </cell>
          <cell r="F4702">
            <v>790262.98</v>
          </cell>
        </row>
        <row r="4703">
          <cell r="C4703" t="str">
            <v>Wellington North Power Inc. Administrative and General Expenses - Leap 2022</v>
          </cell>
          <cell r="D4703" t="str">
            <v>Wellington North Power Inc.</v>
          </cell>
          <cell r="E4703" t="str">
            <v>Administrative and General Expenses - Leap</v>
          </cell>
          <cell r="F4703">
            <v>6852.31</v>
          </cell>
        </row>
        <row r="4704">
          <cell r="C4704" t="str">
            <v>Wellington North Power Inc. Billing and Collecting 2022</v>
          </cell>
          <cell r="D4704" t="str">
            <v>Wellington North Power Inc.</v>
          </cell>
          <cell r="E4704" t="str">
            <v>Billing and Collecting</v>
          </cell>
          <cell r="F4704">
            <v>395751.21</v>
          </cell>
        </row>
        <row r="4705">
          <cell r="C4705" t="str">
            <v>Wellington North Power Inc. Community Relations 2022</v>
          </cell>
          <cell r="D4705" t="str">
            <v>Wellington North Power Inc.</v>
          </cell>
          <cell r="E4705" t="str">
            <v>Community Relations</v>
          </cell>
          <cell r="F4705">
            <v>12663.84</v>
          </cell>
        </row>
        <row r="4706">
          <cell r="C4706" t="str">
            <v>Wellington North Power Inc. Distribution Expenses - Operation 2022</v>
          </cell>
          <cell r="D4706" t="str">
            <v>Wellington North Power Inc.</v>
          </cell>
          <cell r="E4706" t="str">
            <v>Distribution Expenses - Operation</v>
          </cell>
          <cell r="F4706">
            <v>416116.13</v>
          </cell>
        </row>
        <row r="4707">
          <cell r="C4707" t="str">
            <v>Wellington North Power Inc. Distribution Expenses – Maintenance 2022</v>
          </cell>
          <cell r="D4707" t="str">
            <v>Wellington North Power Inc.</v>
          </cell>
          <cell r="E4707" t="str">
            <v>Distribution Expenses – Maintenance</v>
          </cell>
          <cell r="F4707">
            <v>244083.37</v>
          </cell>
        </row>
        <row r="4708">
          <cell r="C4708" t="str">
            <v>Wellington North Power Inc. Other Expenses 2022</v>
          </cell>
          <cell r="D4708" t="str">
            <v>Wellington North Power Inc.</v>
          </cell>
          <cell r="E4708" t="str">
            <v>Other Expenses</v>
          </cell>
          <cell r="F4708">
            <v>0</v>
          </cell>
        </row>
        <row r="4709">
          <cell r="C4709" t="str">
            <v>Westario Power Inc. Administrative and General Expenses 2022</v>
          </cell>
          <cell r="D4709" t="str">
            <v>Westario Power Inc.</v>
          </cell>
          <cell r="E4709" t="str">
            <v>Administrative and General Expenses</v>
          </cell>
          <cell r="F4709">
            <v>3988714.97</v>
          </cell>
        </row>
        <row r="4710">
          <cell r="C4710" t="str">
            <v>Westario Power Inc. Administrative and General Expenses - Leap 2022</v>
          </cell>
          <cell r="D4710" t="str">
            <v>Westario Power Inc.</v>
          </cell>
          <cell r="E4710" t="str">
            <v>Administrative and General Expenses - Leap</v>
          </cell>
          <cell r="F4710">
            <v>13357.41</v>
          </cell>
        </row>
        <row r="4711">
          <cell r="C4711" t="str">
            <v>Westario Power Inc. Billing and Collecting 2022</v>
          </cell>
          <cell r="D4711" t="str">
            <v>Westario Power Inc.</v>
          </cell>
          <cell r="E4711" t="str">
            <v>Billing and Collecting</v>
          </cell>
          <cell r="F4711">
            <v>655074.19999999995</v>
          </cell>
        </row>
        <row r="4712">
          <cell r="C4712" t="str">
            <v>Westario Power Inc. Community Relations 2022</v>
          </cell>
          <cell r="D4712" t="str">
            <v>Westario Power Inc.</v>
          </cell>
          <cell r="E4712" t="str">
            <v>Community Relations</v>
          </cell>
          <cell r="F4712">
            <v>25067.91</v>
          </cell>
        </row>
        <row r="4713">
          <cell r="C4713" t="str">
            <v>Westario Power Inc. Distribution Expenses - Operation 2022</v>
          </cell>
          <cell r="D4713" t="str">
            <v>Westario Power Inc.</v>
          </cell>
          <cell r="E4713" t="str">
            <v>Distribution Expenses - Operation</v>
          </cell>
          <cell r="F4713">
            <v>709495.33</v>
          </cell>
        </row>
        <row r="4714">
          <cell r="C4714" t="str">
            <v>Westario Power Inc. Distribution Expenses – Maintenance 2022</v>
          </cell>
          <cell r="D4714" t="str">
            <v>Westario Power Inc.</v>
          </cell>
          <cell r="E4714" t="str">
            <v>Distribution Expenses – Maintenance</v>
          </cell>
          <cell r="F4714">
            <v>1346049.46</v>
          </cell>
        </row>
        <row r="4715">
          <cell r="C4715" t="str">
            <v>Westario Power Inc. Other Expenses 2022</v>
          </cell>
          <cell r="D4715" t="str">
            <v>Westario Power Inc.</v>
          </cell>
          <cell r="E4715" t="str">
            <v>Other Expenses</v>
          </cell>
          <cell r="F4715">
            <v>0</v>
          </cell>
        </row>
        <row r="4716">
          <cell r="C4716" t="str">
            <v>Alectra Utilities Corporation Administrative and General Expenses 2023</v>
          </cell>
          <cell r="D4716" t="str">
            <v>Alectra Utilities Corporation</v>
          </cell>
          <cell r="E4716" t="str">
            <v>Administrative and General Expenses</v>
          </cell>
          <cell r="F4716">
            <v>99392700.120000005</v>
          </cell>
        </row>
        <row r="4717">
          <cell r="C4717" t="str">
            <v>Alectra Utilities Corporation Administrative and General Expenses - Leap 2023</v>
          </cell>
          <cell r="D4717" t="str">
            <v>Alectra Utilities Corporation</v>
          </cell>
          <cell r="E4717" t="str">
            <v>Administrative and General Expenses - Leap</v>
          </cell>
          <cell r="F4717">
            <v>675885.69</v>
          </cell>
        </row>
        <row r="4718">
          <cell r="C4718" t="str">
            <v>Alectra Utilities Corporation Billing and Collecting 2023</v>
          </cell>
          <cell r="D4718" t="str">
            <v>Alectra Utilities Corporation</v>
          </cell>
          <cell r="E4718" t="str">
            <v>Billing and Collecting</v>
          </cell>
          <cell r="F4718">
            <v>51611529.219999999</v>
          </cell>
        </row>
        <row r="4719">
          <cell r="C4719" t="str">
            <v>Alectra Utilities Corporation Community Relations 2023</v>
          </cell>
          <cell r="D4719" t="str">
            <v>Alectra Utilities Corporation</v>
          </cell>
          <cell r="E4719" t="str">
            <v>Community Relations</v>
          </cell>
          <cell r="F4719">
            <v>2562553.08</v>
          </cell>
        </row>
        <row r="4720">
          <cell r="C4720" t="str">
            <v>Alectra Utilities Corporation Distribution Expenses - Operation 2023</v>
          </cell>
          <cell r="D4720" t="str">
            <v>Alectra Utilities Corporation</v>
          </cell>
          <cell r="E4720" t="str">
            <v>Distribution Expenses - Operation</v>
          </cell>
          <cell r="F4720">
            <v>93267998.230000004</v>
          </cell>
        </row>
        <row r="4721">
          <cell r="C4721" t="str">
            <v>Alectra Utilities Corporation Distribution Expenses – Maintenance 2023</v>
          </cell>
          <cell r="D4721" t="str">
            <v>Alectra Utilities Corporation</v>
          </cell>
          <cell r="E4721" t="str">
            <v>Distribution Expenses – Maintenance</v>
          </cell>
          <cell r="F4721">
            <v>33583460.43</v>
          </cell>
        </row>
        <row r="4722">
          <cell r="C4722" t="str">
            <v>Alectra Utilities Corporation Other Expenses 2023</v>
          </cell>
          <cell r="D4722" t="str">
            <v>Alectra Utilities Corporation</v>
          </cell>
          <cell r="E4722" t="str">
            <v>Other Expenses</v>
          </cell>
          <cell r="F4722">
            <v>0</v>
          </cell>
        </row>
        <row r="4723">
          <cell r="C4723" t="str">
            <v>Algoma Power Inc. Administrative and General Expenses 2023</v>
          </cell>
          <cell r="D4723" t="str">
            <v>Algoma Power Inc.</v>
          </cell>
          <cell r="E4723" t="str">
            <v>Administrative and General Expenses</v>
          </cell>
          <cell r="F4723">
            <v>5521956.2199999997</v>
          </cell>
        </row>
        <row r="4724">
          <cell r="C4724" t="str">
            <v>Algoma Power Inc. Administrative and General Expenses - Leap 2023</v>
          </cell>
          <cell r="D4724" t="str">
            <v>Algoma Power Inc.</v>
          </cell>
          <cell r="E4724" t="str">
            <v>Administrative and General Expenses - Leap</v>
          </cell>
          <cell r="F4724">
            <v>34509</v>
          </cell>
        </row>
        <row r="4725">
          <cell r="C4725" t="str">
            <v>Algoma Power Inc. Billing and Collecting 2023</v>
          </cell>
          <cell r="D4725" t="str">
            <v>Algoma Power Inc.</v>
          </cell>
          <cell r="E4725" t="str">
            <v>Billing and Collecting</v>
          </cell>
          <cell r="F4725">
            <v>891233.18</v>
          </cell>
        </row>
        <row r="4726">
          <cell r="C4726" t="str">
            <v>Algoma Power Inc. Community Relations 2023</v>
          </cell>
          <cell r="D4726" t="str">
            <v>Algoma Power Inc.</v>
          </cell>
          <cell r="E4726" t="str">
            <v>Community Relations</v>
          </cell>
          <cell r="F4726">
            <v>70420.100000000006</v>
          </cell>
        </row>
        <row r="4727">
          <cell r="C4727" t="str">
            <v>Algoma Power Inc. Distribution Expenses - Operation 2023</v>
          </cell>
          <cell r="D4727" t="str">
            <v>Algoma Power Inc.</v>
          </cell>
          <cell r="E4727" t="str">
            <v>Distribution Expenses - Operation</v>
          </cell>
          <cell r="F4727">
            <v>1891114.1</v>
          </cell>
        </row>
        <row r="4728">
          <cell r="C4728" t="str">
            <v>Algoma Power Inc. Distribution Expenses – Maintenance 2023</v>
          </cell>
          <cell r="D4728" t="str">
            <v>Algoma Power Inc.</v>
          </cell>
          <cell r="E4728" t="str">
            <v>Distribution Expenses – Maintenance</v>
          </cell>
          <cell r="F4728">
            <v>5496523.0999999996</v>
          </cell>
        </row>
        <row r="4729">
          <cell r="C4729" t="str">
            <v>Algoma Power Inc. Other Expenses 2023</v>
          </cell>
          <cell r="D4729" t="str">
            <v>Algoma Power Inc.</v>
          </cell>
          <cell r="E4729" t="str">
            <v>Other Expenses</v>
          </cell>
          <cell r="F4729">
            <v>0</v>
          </cell>
        </row>
        <row r="4730">
          <cell r="C4730" t="str">
            <v>Atikokan Hydro Inc. Administrative and General Expenses 2023</v>
          </cell>
          <cell r="D4730" t="str">
            <v>Atikokan Hydro Inc.</v>
          </cell>
          <cell r="E4730" t="str">
            <v>Administrative and General Expenses</v>
          </cell>
          <cell r="F4730">
            <v>459285</v>
          </cell>
        </row>
        <row r="4731">
          <cell r="C4731" t="str">
            <v>Atikokan Hydro Inc. Administrative and General Expenses - Leap 2023</v>
          </cell>
          <cell r="D4731" t="str">
            <v>Atikokan Hydro Inc.</v>
          </cell>
          <cell r="E4731" t="str">
            <v>Administrative and General Expenses - Leap</v>
          </cell>
          <cell r="F4731">
            <v>2000</v>
          </cell>
        </row>
        <row r="4732">
          <cell r="C4732" t="str">
            <v>Atikokan Hydro Inc. Billing and Collecting 2023</v>
          </cell>
          <cell r="D4732" t="str">
            <v>Atikokan Hydro Inc.</v>
          </cell>
          <cell r="E4732" t="str">
            <v>Billing and Collecting</v>
          </cell>
          <cell r="F4732">
            <v>178501.88</v>
          </cell>
        </row>
        <row r="4733">
          <cell r="C4733" t="str">
            <v>Atikokan Hydro Inc. Community Relations 2023</v>
          </cell>
          <cell r="D4733" t="str">
            <v>Atikokan Hydro Inc.</v>
          </cell>
          <cell r="E4733" t="str">
            <v>Community Relations</v>
          </cell>
          <cell r="F4733">
            <v>0</v>
          </cell>
        </row>
        <row r="4734">
          <cell r="C4734" t="str">
            <v>Atikokan Hydro Inc. Distribution Expenses - Operation 2023</v>
          </cell>
          <cell r="D4734" t="str">
            <v>Atikokan Hydro Inc.</v>
          </cell>
          <cell r="E4734" t="str">
            <v>Distribution Expenses - Operation</v>
          </cell>
          <cell r="F4734">
            <v>412872.13</v>
          </cell>
        </row>
        <row r="4735">
          <cell r="C4735" t="str">
            <v>Atikokan Hydro Inc. Distribution Expenses – Maintenance 2023</v>
          </cell>
          <cell r="D4735" t="str">
            <v>Atikokan Hydro Inc.</v>
          </cell>
          <cell r="E4735" t="str">
            <v>Distribution Expenses – Maintenance</v>
          </cell>
          <cell r="F4735">
            <v>128373.32</v>
          </cell>
        </row>
        <row r="4736">
          <cell r="C4736" t="str">
            <v>Atikokan Hydro Inc. Other Expenses 2023</v>
          </cell>
          <cell r="D4736" t="str">
            <v>Atikokan Hydro Inc.</v>
          </cell>
          <cell r="E4736" t="str">
            <v>Other Expenses</v>
          </cell>
          <cell r="F4736">
            <v>0</v>
          </cell>
        </row>
        <row r="4737">
          <cell r="C4737" t="str">
            <v>Bluewater Power Distribution Corporation Administrative and General Expenses 2023</v>
          </cell>
          <cell r="D4737" t="str">
            <v>Bluewater Power Distribution Corporation</v>
          </cell>
          <cell r="E4737" t="str">
            <v>Administrative and General Expenses</v>
          </cell>
          <cell r="F4737">
            <v>6832182</v>
          </cell>
        </row>
        <row r="4738">
          <cell r="C4738" t="str">
            <v>Bluewater Power Distribution Corporation Administrative and General Expenses - Leap 2023</v>
          </cell>
          <cell r="D4738" t="str">
            <v>Bluewater Power Distribution Corporation</v>
          </cell>
          <cell r="E4738" t="str">
            <v>Administrative and General Expenses - Leap</v>
          </cell>
          <cell r="F4738">
            <v>24848</v>
          </cell>
        </row>
        <row r="4739">
          <cell r="C4739" t="str">
            <v>Bluewater Power Distribution Corporation Billing and Collecting 2023</v>
          </cell>
          <cell r="D4739" t="str">
            <v>Bluewater Power Distribution Corporation</v>
          </cell>
          <cell r="E4739" t="str">
            <v>Billing and Collecting</v>
          </cell>
          <cell r="F4739">
            <v>2255060</v>
          </cell>
        </row>
        <row r="4740">
          <cell r="C4740" t="str">
            <v>Bluewater Power Distribution Corporation Community Relations 2023</v>
          </cell>
          <cell r="D4740" t="str">
            <v>Bluewater Power Distribution Corporation</v>
          </cell>
          <cell r="E4740" t="str">
            <v>Community Relations</v>
          </cell>
          <cell r="F4740">
            <v>73651</v>
          </cell>
        </row>
        <row r="4741">
          <cell r="C4741" t="str">
            <v>Bluewater Power Distribution Corporation Distribution Expenses - Operation 2023</v>
          </cell>
          <cell r="D4741" t="str">
            <v>Bluewater Power Distribution Corporation</v>
          </cell>
          <cell r="E4741" t="str">
            <v>Distribution Expenses - Operation</v>
          </cell>
          <cell r="F4741">
            <v>3923300</v>
          </cell>
        </row>
        <row r="4742">
          <cell r="C4742" t="str">
            <v>Bluewater Power Distribution Corporation Distribution Expenses – Maintenance 2023</v>
          </cell>
          <cell r="D4742" t="str">
            <v>Bluewater Power Distribution Corporation</v>
          </cell>
          <cell r="E4742" t="str">
            <v>Distribution Expenses – Maintenance</v>
          </cell>
          <cell r="F4742">
            <v>1185435</v>
          </cell>
        </row>
        <row r="4743">
          <cell r="C4743" t="str">
            <v>Bluewater Power Distribution Corporation Other Expenses 2023</v>
          </cell>
          <cell r="D4743" t="str">
            <v>Bluewater Power Distribution Corporation</v>
          </cell>
          <cell r="E4743" t="str">
            <v>Other Expenses</v>
          </cell>
          <cell r="F4743">
            <v>0</v>
          </cell>
        </row>
        <row r="4744">
          <cell r="C4744" t="str">
            <v>Burlington Hydro Inc. Administrative and General Expenses 2023</v>
          </cell>
          <cell r="D4744" t="str">
            <v>Burlington Hydro Inc.</v>
          </cell>
          <cell r="E4744" t="str">
            <v>Administrative and General Expenses</v>
          </cell>
          <cell r="F4744">
            <v>8369564.2599999998</v>
          </cell>
        </row>
        <row r="4745">
          <cell r="C4745" t="str">
            <v>Burlington Hydro Inc. Administrative and General Expenses - Leap 2023</v>
          </cell>
          <cell r="D4745" t="str">
            <v>Burlington Hydro Inc.</v>
          </cell>
          <cell r="E4745" t="str">
            <v>Administrative and General Expenses - Leap</v>
          </cell>
          <cell r="F4745">
            <v>47000</v>
          </cell>
        </row>
        <row r="4746">
          <cell r="C4746" t="str">
            <v>Burlington Hydro Inc. Billing and Collecting 2023</v>
          </cell>
          <cell r="D4746" t="str">
            <v>Burlington Hydro Inc.</v>
          </cell>
          <cell r="E4746" t="str">
            <v>Billing and Collecting</v>
          </cell>
          <cell r="F4746">
            <v>2887167.06</v>
          </cell>
        </row>
        <row r="4747">
          <cell r="C4747" t="str">
            <v>Burlington Hydro Inc. Community Relations 2023</v>
          </cell>
          <cell r="D4747" t="str">
            <v>Burlington Hydro Inc.</v>
          </cell>
          <cell r="E4747" t="str">
            <v>Community Relations</v>
          </cell>
          <cell r="F4747">
            <v>21050</v>
          </cell>
        </row>
        <row r="4748">
          <cell r="C4748" t="str">
            <v>Burlington Hydro Inc. Distribution Expenses - Operation 2023</v>
          </cell>
          <cell r="D4748" t="str">
            <v>Burlington Hydro Inc.</v>
          </cell>
          <cell r="E4748" t="str">
            <v>Distribution Expenses - Operation</v>
          </cell>
          <cell r="F4748">
            <v>4640425.13</v>
          </cell>
        </row>
        <row r="4749">
          <cell r="C4749" t="str">
            <v>Burlington Hydro Inc. Distribution Expenses – Maintenance 2023</v>
          </cell>
          <cell r="D4749" t="str">
            <v>Burlington Hydro Inc.</v>
          </cell>
          <cell r="E4749" t="str">
            <v>Distribution Expenses – Maintenance</v>
          </cell>
          <cell r="F4749">
            <v>5766819.0199999996</v>
          </cell>
        </row>
        <row r="4750">
          <cell r="C4750" t="str">
            <v>Burlington Hydro Inc. Other Expenses 2023</v>
          </cell>
          <cell r="D4750" t="str">
            <v>Burlington Hydro Inc.</v>
          </cell>
          <cell r="E4750" t="str">
            <v>Other Expenses</v>
          </cell>
          <cell r="F4750">
            <v>0</v>
          </cell>
        </row>
        <row r="4751">
          <cell r="C4751" t="str">
            <v>Canadian Niagara Power Inc. Administrative and General Expenses 2023</v>
          </cell>
          <cell r="D4751" t="str">
            <v>Canadian Niagara Power Inc.</v>
          </cell>
          <cell r="E4751" t="str">
            <v>Administrative and General Expenses</v>
          </cell>
          <cell r="F4751">
            <v>3833898.14</v>
          </cell>
        </row>
        <row r="4752">
          <cell r="C4752" t="str">
            <v>Canadian Niagara Power Inc. Administrative and General Expenses - Leap 2023</v>
          </cell>
          <cell r="D4752" t="str">
            <v>Canadian Niagara Power Inc.</v>
          </cell>
          <cell r="E4752" t="str">
            <v>Administrative and General Expenses - Leap</v>
          </cell>
          <cell r="F4752">
            <v>26921</v>
          </cell>
        </row>
        <row r="4753">
          <cell r="C4753" t="str">
            <v>Canadian Niagara Power Inc. Billing and Collecting 2023</v>
          </cell>
          <cell r="D4753" t="str">
            <v>Canadian Niagara Power Inc.</v>
          </cell>
          <cell r="E4753" t="str">
            <v>Billing and Collecting</v>
          </cell>
          <cell r="F4753">
            <v>1542005.19</v>
          </cell>
        </row>
        <row r="4754">
          <cell r="C4754" t="str">
            <v>Canadian Niagara Power Inc. Community Relations 2023</v>
          </cell>
          <cell r="D4754" t="str">
            <v>Canadian Niagara Power Inc.</v>
          </cell>
          <cell r="E4754" t="str">
            <v>Community Relations</v>
          </cell>
          <cell r="F4754">
            <v>129991.72</v>
          </cell>
        </row>
        <row r="4755">
          <cell r="C4755" t="str">
            <v>Canadian Niagara Power Inc. Distribution Expenses - Operation 2023</v>
          </cell>
          <cell r="D4755" t="str">
            <v>Canadian Niagara Power Inc.</v>
          </cell>
          <cell r="E4755" t="str">
            <v>Distribution Expenses - Operation</v>
          </cell>
          <cell r="F4755">
            <v>2009458.25</v>
          </cell>
        </row>
        <row r="4756">
          <cell r="C4756" t="str">
            <v>Canadian Niagara Power Inc. Distribution Expenses – Maintenance 2023</v>
          </cell>
          <cell r="D4756" t="str">
            <v>Canadian Niagara Power Inc.</v>
          </cell>
          <cell r="E4756" t="str">
            <v>Distribution Expenses – Maintenance</v>
          </cell>
          <cell r="F4756">
            <v>2239433.4900000002</v>
          </cell>
        </row>
        <row r="4757">
          <cell r="C4757" t="str">
            <v>Canadian Niagara Power Inc. Other Expenses 2023</v>
          </cell>
          <cell r="D4757" t="str">
            <v>Canadian Niagara Power Inc.</v>
          </cell>
          <cell r="E4757" t="str">
            <v>Other Expenses</v>
          </cell>
          <cell r="F4757">
            <v>0</v>
          </cell>
        </row>
        <row r="4758">
          <cell r="C4758" t="str">
            <v>Centre Wellington Hydro Ltd. Administrative and General Expenses 2023</v>
          </cell>
          <cell r="D4758" t="str">
            <v>Centre Wellington Hydro Ltd.</v>
          </cell>
          <cell r="E4758" t="str">
            <v>Administrative and General Expenses</v>
          </cell>
          <cell r="F4758">
            <v>1115946.83</v>
          </cell>
        </row>
        <row r="4759">
          <cell r="C4759" t="str">
            <v>Centre Wellington Hydro Ltd. Administrative and General Expenses - Leap 2023</v>
          </cell>
          <cell r="D4759" t="str">
            <v>Centre Wellington Hydro Ltd.</v>
          </cell>
          <cell r="E4759" t="str">
            <v>Administrative and General Expenses - Leap</v>
          </cell>
          <cell r="F4759">
            <v>4750</v>
          </cell>
        </row>
        <row r="4760">
          <cell r="C4760" t="str">
            <v>Centre Wellington Hydro Ltd. Billing and Collecting 2023</v>
          </cell>
          <cell r="D4760" t="str">
            <v>Centre Wellington Hydro Ltd.</v>
          </cell>
          <cell r="E4760" t="str">
            <v>Billing and Collecting</v>
          </cell>
          <cell r="F4760">
            <v>637311.48</v>
          </cell>
        </row>
        <row r="4761">
          <cell r="C4761" t="str">
            <v>Centre Wellington Hydro Ltd. Community Relations 2023</v>
          </cell>
          <cell r="D4761" t="str">
            <v>Centre Wellington Hydro Ltd.</v>
          </cell>
          <cell r="E4761" t="str">
            <v>Community Relations</v>
          </cell>
          <cell r="F4761">
            <v>44782.75</v>
          </cell>
        </row>
        <row r="4762">
          <cell r="C4762" t="str">
            <v>Centre Wellington Hydro Ltd. Distribution Expenses - Operation 2023</v>
          </cell>
          <cell r="D4762" t="str">
            <v>Centre Wellington Hydro Ltd.</v>
          </cell>
          <cell r="E4762" t="str">
            <v>Distribution Expenses - Operation</v>
          </cell>
          <cell r="F4762">
            <v>435131.31</v>
          </cell>
        </row>
        <row r="4763">
          <cell r="C4763" t="str">
            <v>Centre Wellington Hydro Ltd. Distribution Expenses – Maintenance 2023</v>
          </cell>
          <cell r="D4763" t="str">
            <v>Centre Wellington Hydro Ltd.</v>
          </cell>
          <cell r="E4763" t="str">
            <v>Distribution Expenses – Maintenance</v>
          </cell>
          <cell r="F4763">
            <v>453140.61</v>
          </cell>
        </row>
        <row r="4764">
          <cell r="C4764" t="str">
            <v>Centre Wellington Hydro Ltd. Other Expenses 2023</v>
          </cell>
          <cell r="D4764" t="str">
            <v>Centre Wellington Hydro Ltd.</v>
          </cell>
          <cell r="E4764" t="str">
            <v>Other Expenses</v>
          </cell>
          <cell r="F4764">
            <v>0</v>
          </cell>
        </row>
        <row r="4765">
          <cell r="C4765" t="str">
            <v>Chapleau Public Utilities Corporation Administrative and General Expenses 2023</v>
          </cell>
          <cell r="D4765" t="str">
            <v>Chapleau Public Utilities Corporation</v>
          </cell>
          <cell r="E4765" t="str">
            <v>Administrative and General Expenses</v>
          </cell>
          <cell r="F4765">
            <v>445132.3</v>
          </cell>
        </row>
        <row r="4766">
          <cell r="C4766" t="str">
            <v>Chapleau Public Utilities Corporation Administrative and General Expenses - Leap 2023</v>
          </cell>
          <cell r="D4766" t="str">
            <v>Chapleau Public Utilities Corporation</v>
          </cell>
          <cell r="E4766" t="str">
            <v>Administrative and General Expenses - Leap</v>
          </cell>
          <cell r="F4766">
            <v>0</v>
          </cell>
        </row>
        <row r="4767">
          <cell r="C4767" t="str">
            <v>Chapleau Public Utilities Corporation Billing and Collecting 2023</v>
          </cell>
          <cell r="D4767" t="str">
            <v>Chapleau Public Utilities Corporation</v>
          </cell>
          <cell r="E4767" t="str">
            <v>Billing and Collecting</v>
          </cell>
          <cell r="F4767">
            <v>121952.16</v>
          </cell>
        </row>
        <row r="4768">
          <cell r="C4768" t="str">
            <v>Chapleau Public Utilities Corporation Community Relations 2023</v>
          </cell>
          <cell r="D4768" t="str">
            <v>Chapleau Public Utilities Corporation</v>
          </cell>
          <cell r="E4768" t="str">
            <v>Community Relations</v>
          </cell>
          <cell r="F4768">
            <v>0</v>
          </cell>
        </row>
        <row r="4769">
          <cell r="C4769" t="str">
            <v>Chapleau Public Utilities Corporation Distribution Expenses - Operation 2023</v>
          </cell>
          <cell r="D4769" t="str">
            <v>Chapleau Public Utilities Corporation</v>
          </cell>
          <cell r="E4769" t="str">
            <v>Distribution Expenses - Operation</v>
          </cell>
          <cell r="F4769">
            <v>197694.05</v>
          </cell>
        </row>
        <row r="4770">
          <cell r="C4770" t="str">
            <v>Chapleau Public Utilities Corporation Distribution Expenses – Maintenance 2023</v>
          </cell>
          <cell r="D4770" t="str">
            <v>Chapleau Public Utilities Corporation</v>
          </cell>
          <cell r="E4770" t="str">
            <v>Distribution Expenses – Maintenance</v>
          </cell>
          <cell r="F4770">
            <v>42210.55</v>
          </cell>
        </row>
        <row r="4771">
          <cell r="C4771" t="str">
            <v>Chapleau Public Utilities Corporation Other Expenses 2023</v>
          </cell>
          <cell r="D4771" t="str">
            <v>Chapleau Public Utilities Corporation</v>
          </cell>
          <cell r="E4771" t="str">
            <v>Other Expenses</v>
          </cell>
          <cell r="F4771">
            <v>0</v>
          </cell>
        </row>
        <row r="4772">
          <cell r="C4772" t="str">
            <v>Cooperative Hydro Embrun Inc. Administrative and General Expenses 2023</v>
          </cell>
          <cell r="D4772" t="str">
            <v>Cooperative Hydro Embrun Inc.</v>
          </cell>
          <cell r="E4772" t="str">
            <v>Administrative and General Expenses</v>
          </cell>
          <cell r="F4772">
            <v>372033.2</v>
          </cell>
        </row>
        <row r="4773">
          <cell r="C4773" t="str">
            <v>Cooperative Hydro Embrun Inc. Administrative and General Expenses - Leap 2023</v>
          </cell>
          <cell r="D4773" t="str">
            <v>Cooperative Hydro Embrun Inc.</v>
          </cell>
          <cell r="E4773" t="str">
            <v>Administrative and General Expenses - Leap</v>
          </cell>
          <cell r="F4773">
            <v>2000</v>
          </cell>
        </row>
        <row r="4774">
          <cell r="C4774" t="str">
            <v>Cooperative Hydro Embrun Inc. Billing and Collecting 2023</v>
          </cell>
          <cell r="D4774" t="str">
            <v>Cooperative Hydro Embrun Inc.</v>
          </cell>
          <cell r="E4774" t="str">
            <v>Billing and Collecting</v>
          </cell>
          <cell r="F4774">
            <v>215021.29</v>
          </cell>
        </row>
        <row r="4775">
          <cell r="C4775" t="str">
            <v>Cooperative Hydro Embrun Inc. Community Relations 2023</v>
          </cell>
          <cell r="D4775" t="str">
            <v>Cooperative Hydro Embrun Inc.</v>
          </cell>
          <cell r="E4775" t="str">
            <v>Community Relations</v>
          </cell>
          <cell r="F4775">
            <v>1922.52</v>
          </cell>
        </row>
        <row r="4776">
          <cell r="C4776" t="str">
            <v>Cooperative Hydro Embrun Inc. Distribution Expenses - Operation 2023</v>
          </cell>
          <cell r="D4776" t="str">
            <v>Cooperative Hydro Embrun Inc.</v>
          </cell>
          <cell r="E4776" t="str">
            <v>Distribution Expenses - Operation</v>
          </cell>
          <cell r="F4776">
            <v>52115.43</v>
          </cell>
        </row>
        <row r="4777">
          <cell r="C4777" t="str">
            <v>Cooperative Hydro Embrun Inc. Distribution Expenses – Maintenance 2023</v>
          </cell>
          <cell r="D4777" t="str">
            <v>Cooperative Hydro Embrun Inc.</v>
          </cell>
          <cell r="E4777" t="str">
            <v>Distribution Expenses – Maintenance</v>
          </cell>
          <cell r="F4777">
            <v>51568.01</v>
          </cell>
        </row>
        <row r="4778">
          <cell r="C4778" t="str">
            <v>Cooperative Hydro Embrun Inc. Other Expenses 2023</v>
          </cell>
          <cell r="D4778" t="str">
            <v>Cooperative Hydro Embrun Inc.</v>
          </cell>
          <cell r="E4778" t="str">
            <v>Other Expenses</v>
          </cell>
          <cell r="F4778">
            <v>0</v>
          </cell>
        </row>
        <row r="4779">
          <cell r="C4779" t="str">
            <v>Cornwall Street Railway Light and Power Company Limited Administrative and General Expenses 2023</v>
          </cell>
          <cell r="D4779" t="str">
            <v>Cornwall Street Railway Light and Power Company Limited</v>
          </cell>
          <cell r="E4779" t="str">
            <v>Administrative and General Expenses</v>
          </cell>
          <cell r="F4779">
            <v>0</v>
          </cell>
        </row>
        <row r="4780">
          <cell r="C4780" t="str">
            <v>Cornwall Street Railway Light and Power Company Limited Administrative and General Expenses - Leap 2023</v>
          </cell>
          <cell r="D4780" t="str">
            <v>Cornwall Street Railway Light and Power Company Limited</v>
          </cell>
          <cell r="E4780" t="str">
            <v>Administrative and General Expenses - Leap</v>
          </cell>
          <cell r="F4780">
            <v>17584</v>
          </cell>
        </row>
        <row r="4781">
          <cell r="C4781" t="str">
            <v>Cornwall Street Railway Light and Power Company Limited Billing and Collecting 2023</v>
          </cell>
          <cell r="D4781" t="str">
            <v>Cornwall Street Railway Light and Power Company Limited</v>
          </cell>
          <cell r="E4781" t="str">
            <v>Billing and Collecting</v>
          </cell>
          <cell r="F4781">
            <v>0</v>
          </cell>
        </row>
        <row r="4782">
          <cell r="C4782" t="str">
            <v>Cornwall Street Railway Light and Power Company Limited Community Relations 2023</v>
          </cell>
          <cell r="D4782" t="str">
            <v>Cornwall Street Railway Light and Power Company Limited</v>
          </cell>
          <cell r="E4782" t="str">
            <v>Community Relations</v>
          </cell>
          <cell r="F4782">
            <v>0</v>
          </cell>
        </row>
        <row r="4783">
          <cell r="C4783" t="str">
            <v>Cornwall Street Railway Light and Power Company Limited Distribution Expenses - Operation 2023</v>
          </cell>
          <cell r="D4783" t="str">
            <v>Cornwall Street Railway Light and Power Company Limited</v>
          </cell>
          <cell r="E4783" t="str">
            <v>Distribution Expenses - Operation</v>
          </cell>
          <cell r="F4783">
            <v>0</v>
          </cell>
        </row>
        <row r="4784">
          <cell r="C4784" t="str">
            <v>Cornwall Street Railway Light and Power Company Limited Distribution Expenses – Maintenance 2023</v>
          </cell>
          <cell r="D4784" t="str">
            <v>Cornwall Street Railway Light and Power Company Limited</v>
          </cell>
          <cell r="E4784" t="str">
            <v>Distribution Expenses – Maintenance</v>
          </cell>
          <cell r="F4784">
            <v>0</v>
          </cell>
        </row>
        <row r="4785">
          <cell r="C4785" t="str">
            <v>Cornwall Street Railway Light and Power Company Limited Other Expenses 2023</v>
          </cell>
          <cell r="D4785" t="str">
            <v>Cornwall Street Railway Light and Power Company Limited</v>
          </cell>
          <cell r="E4785" t="str">
            <v>Other Expenses</v>
          </cell>
          <cell r="F4785">
            <v>0</v>
          </cell>
        </row>
        <row r="4786">
          <cell r="C4786" t="str">
            <v>E.L.K. Energy Inc. Administrative and General Expenses 2023</v>
          </cell>
          <cell r="D4786" t="str">
            <v>E.L.K. Energy Inc.</v>
          </cell>
          <cell r="E4786" t="str">
            <v>Administrative and General Expenses</v>
          </cell>
          <cell r="F4786">
            <v>2218395.54</v>
          </cell>
        </row>
        <row r="4787">
          <cell r="C4787" t="str">
            <v>E.L.K. Energy Inc. Administrative and General Expenses - Leap 2023</v>
          </cell>
          <cell r="D4787" t="str">
            <v>E.L.K. Energy Inc.</v>
          </cell>
          <cell r="E4787" t="str">
            <v>Administrative and General Expenses - Leap</v>
          </cell>
          <cell r="F4787">
            <v>0</v>
          </cell>
        </row>
        <row r="4788">
          <cell r="C4788" t="str">
            <v>E.L.K. Energy Inc. Billing and Collecting 2023</v>
          </cell>
          <cell r="D4788" t="str">
            <v>E.L.K. Energy Inc.</v>
          </cell>
          <cell r="E4788" t="str">
            <v>Billing and Collecting</v>
          </cell>
          <cell r="F4788">
            <v>782017.6</v>
          </cell>
        </row>
        <row r="4789">
          <cell r="C4789" t="str">
            <v>E.L.K. Energy Inc. Community Relations 2023</v>
          </cell>
          <cell r="D4789" t="str">
            <v>E.L.K. Energy Inc.</v>
          </cell>
          <cell r="E4789" t="str">
            <v>Community Relations</v>
          </cell>
          <cell r="F4789">
            <v>43107.19</v>
          </cell>
        </row>
        <row r="4790">
          <cell r="C4790" t="str">
            <v>E.L.K. Energy Inc. Distribution Expenses - Operation 2023</v>
          </cell>
          <cell r="D4790" t="str">
            <v>E.L.K. Energy Inc.</v>
          </cell>
          <cell r="E4790" t="str">
            <v>Distribution Expenses - Operation</v>
          </cell>
          <cell r="F4790">
            <v>451403.27</v>
          </cell>
        </row>
        <row r="4791">
          <cell r="C4791" t="str">
            <v>E.L.K. Energy Inc. Distribution Expenses – Maintenance 2023</v>
          </cell>
          <cell r="D4791" t="str">
            <v>E.L.K. Energy Inc.</v>
          </cell>
          <cell r="E4791" t="str">
            <v>Distribution Expenses – Maintenance</v>
          </cell>
          <cell r="F4791">
            <v>893213.52</v>
          </cell>
        </row>
        <row r="4792">
          <cell r="C4792" t="str">
            <v>E.L.K. Energy Inc. Other Expenses 2023</v>
          </cell>
          <cell r="D4792" t="str">
            <v>E.L.K. Energy Inc.</v>
          </cell>
          <cell r="E4792" t="str">
            <v>Other Expenses</v>
          </cell>
          <cell r="F4792">
            <v>0</v>
          </cell>
        </row>
        <row r="4793">
          <cell r="C4793" t="str">
            <v>ENWIN Utilities Ltd. Administrative and General Expenses 2023</v>
          </cell>
          <cell r="D4793" t="str">
            <v>ENWIN Utilities Ltd.</v>
          </cell>
          <cell r="E4793" t="str">
            <v>Administrative and General Expenses</v>
          </cell>
          <cell r="F4793">
            <v>12121380.359999999</v>
          </cell>
        </row>
        <row r="4794">
          <cell r="C4794" t="str">
            <v>ENWIN Utilities Ltd. Administrative and General Expenses - Leap 2023</v>
          </cell>
          <cell r="D4794" t="str">
            <v>ENWIN Utilities Ltd.</v>
          </cell>
          <cell r="E4794" t="str">
            <v>Administrative and General Expenses - Leap</v>
          </cell>
          <cell r="F4794">
            <v>65296</v>
          </cell>
        </row>
        <row r="4795">
          <cell r="C4795" t="str">
            <v>ENWIN Utilities Ltd. Billing and Collecting 2023</v>
          </cell>
          <cell r="D4795" t="str">
            <v>ENWIN Utilities Ltd.</v>
          </cell>
          <cell r="E4795" t="str">
            <v>Billing and Collecting</v>
          </cell>
          <cell r="F4795">
            <v>3381738.85</v>
          </cell>
        </row>
        <row r="4796">
          <cell r="C4796" t="str">
            <v>ENWIN Utilities Ltd. Community Relations 2023</v>
          </cell>
          <cell r="D4796" t="str">
            <v>ENWIN Utilities Ltd.</v>
          </cell>
          <cell r="E4796" t="str">
            <v>Community Relations</v>
          </cell>
          <cell r="F4796">
            <v>180233.66</v>
          </cell>
        </row>
        <row r="4797">
          <cell r="C4797" t="str">
            <v>ENWIN Utilities Ltd. Distribution Expenses - Operation 2023</v>
          </cell>
          <cell r="D4797" t="str">
            <v>ENWIN Utilities Ltd.</v>
          </cell>
          <cell r="E4797" t="str">
            <v>Distribution Expenses - Operation</v>
          </cell>
          <cell r="F4797">
            <v>7838400.2800000003</v>
          </cell>
        </row>
        <row r="4798">
          <cell r="C4798" t="str">
            <v>ENWIN Utilities Ltd. Distribution Expenses – Maintenance 2023</v>
          </cell>
          <cell r="D4798" t="str">
            <v>ENWIN Utilities Ltd.</v>
          </cell>
          <cell r="E4798" t="str">
            <v>Distribution Expenses – Maintenance</v>
          </cell>
          <cell r="F4798">
            <v>3547330.78</v>
          </cell>
        </row>
        <row r="4799">
          <cell r="C4799" t="str">
            <v>ENWIN Utilities Ltd. Other Expenses 2023</v>
          </cell>
          <cell r="D4799" t="str">
            <v>ENWIN Utilities Ltd.</v>
          </cell>
          <cell r="E4799" t="str">
            <v>Other Expenses</v>
          </cell>
          <cell r="F4799">
            <v>0</v>
          </cell>
        </row>
        <row r="4800">
          <cell r="C4800" t="str">
            <v>EPCOR Electricity Distribution Ontario Inc. Administrative and General Expenses 2023</v>
          </cell>
          <cell r="D4800" t="str">
            <v>EPCOR Electricity Distribution Ontario Inc.</v>
          </cell>
          <cell r="E4800" t="str">
            <v>Administrative and General Expenses</v>
          </cell>
          <cell r="F4800">
            <v>2418255.13</v>
          </cell>
        </row>
        <row r="4801">
          <cell r="C4801" t="str">
            <v>EPCOR Electricity Distribution Ontario Inc. Administrative and General Expenses - Leap 2023</v>
          </cell>
          <cell r="D4801" t="str">
            <v>EPCOR Electricity Distribution Ontario Inc.</v>
          </cell>
          <cell r="E4801" t="str">
            <v>Administrative and General Expenses - Leap</v>
          </cell>
          <cell r="F4801">
            <v>8861.7999999999993</v>
          </cell>
        </row>
        <row r="4802">
          <cell r="C4802" t="str">
            <v>EPCOR Electricity Distribution Ontario Inc. Billing and Collecting 2023</v>
          </cell>
          <cell r="D4802" t="str">
            <v>EPCOR Electricity Distribution Ontario Inc.</v>
          </cell>
          <cell r="E4802" t="str">
            <v>Billing and Collecting</v>
          </cell>
          <cell r="F4802">
            <v>1139026.45</v>
          </cell>
        </row>
        <row r="4803">
          <cell r="C4803" t="str">
            <v>EPCOR Electricity Distribution Ontario Inc. Community Relations 2023</v>
          </cell>
          <cell r="D4803" t="str">
            <v>EPCOR Electricity Distribution Ontario Inc.</v>
          </cell>
          <cell r="E4803" t="str">
            <v>Community Relations</v>
          </cell>
          <cell r="F4803">
            <v>174078.87</v>
          </cell>
        </row>
        <row r="4804">
          <cell r="C4804" t="str">
            <v>EPCOR Electricity Distribution Ontario Inc. Distribution Expenses - Operation 2023</v>
          </cell>
          <cell r="D4804" t="str">
            <v>EPCOR Electricity Distribution Ontario Inc.</v>
          </cell>
          <cell r="E4804" t="str">
            <v>Distribution Expenses - Operation</v>
          </cell>
          <cell r="F4804">
            <v>1170739.1000000001</v>
          </cell>
        </row>
        <row r="4805">
          <cell r="C4805" t="str">
            <v>EPCOR Electricity Distribution Ontario Inc. Distribution Expenses – Maintenance 2023</v>
          </cell>
          <cell r="D4805" t="str">
            <v>EPCOR Electricity Distribution Ontario Inc.</v>
          </cell>
          <cell r="E4805" t="str">
            <v>Distribution Expenses – Maintenance</v>
          </cell>
          <cell r="F4805">
            <v>1343501.12</v>
          </cell>
        </row>
        <row r="4806">
          <cell r="C4806" t="str">
            <v>EPCOR Electricity Distribution Ontario Inc. Other Expenses 2023</v>
          </cell>
          <cell r="D4806" t="str">
            <v>EPCOR Electricity Distribution Ontario Inc.</v>
          </cell>
          <cell r="E4806" t="str">
            <v>Other Expenses</v>
          </cell>
          <cell r="F4806">
            <v>0</v>
          </cell>
        </row>
        <row r="4807">
          <cell r="C4807" t="str">
            <v>ERTH Power Corporation Administrative and General Expenses 2023</v>
          </cell>
          <cell r="D4807" t="str">
            <v>ERTH Power Corporation</v>
          </cell>
          <cell r="E4807" t="str">
            <v>Administrative and General Expenses</v>
          </cell>
          <cell r="F4807">
            <v>3177553.9</v>
          </cell>
        </row>
        <row r="4808">
          <cell r="C4808" t="str">
            <v>ERTH Power Corporation Administrative and General Expenses - Leap 2023</v>
          </cell>
          <cell r="D4808" t="str">
            <v>ERTH Power Corporation</v>
          </cell>
          <cell r="E4808" t="str">
            <v>Administrative and General Expenses - Leap</v>
          </cell>
          <cell r="F4808">
            <v>16250.02</v>
          </cell>
        </row>
        <row r="4809">
          <cell r="C4809" t="str">
            <v>ERTH Power Corporation Billing and Collecting 2023</v>
          </cell>
          <cell r="D4809" t="str">
            <v>ERTH Power Corporation</v>
          </cell>
          <cell r="E4809" t="str">
            <v>Billing and Collecting</v>
          </cell>
          <cell r="F4809">
            <v>1657826.66</v>
          </cell>
        </row>
        <row r="4810">
          <cell r="C4810" t="str">
            <v>ERTH Power Corporation Community Relations 2023</v>
          </cell>
          <cell r="D4810" t="str">
            <v>ERTH Power Corporation</v>
          </cell>
          <cell r="E4810" t="str">
            <v>Community Relations</v>
          </cell>
          <cell r="F4810">
            <v>29115.73</v>
          </cell>
        </row>
        <row r="4811">
          <cell r="C4811" t="str">
            <v>ERTH Power Corporation Distribution Expenses - Operation 2023</v>
          </cell>
          <cell r="D4811" t="str">
            <v>ERTH Power Corporation</v>
          </cell>
          <cell r="E4811" t="str">
            <v>Distribution Expenses - Operation</v>
          </cell>
          <cell r="F4811">
            <v>1373126.38</v>
          </cell>
        </row>
        <row r="4812">
          <cell r="C4812" t="str">
            <v>ERTH Power Corporation Distribution Expenses – Maintenance 2023</v>
          </cell>
          <cell r="D4812" t="str">
            <v>ERTH Power Corporation</v>
          </cell>
          <cell r="E4812" t="str">
            <v>Distribution Expenses – Maintenance</v>
          </cell>
          <cell r="F4812">
            <v>1517040.67</v>
          </cell>
        </row>
        <row r="4813">
          <cell r="C4813" t="str">
            <v>ERTH Power Corporation Other Expenses 2023</v>
          </cell>
          <cell r="D4813" t="str">
            <v>ERTH Power Corporation</v>
          </cell>
          <cell r="E4813" t="str">
            <v>Other Expenses</v>
          </cell>
          <cell r="F4813">
            <v>0</v>
          </cell>
        </row>
        <row r="4814">
          <cell r="C4814" t="str">
            <v>Elexicon Energy Inc. Administrative and General Expenses 2023</v>
          </cell>
          <cell r="D4814" t="str">
            <v>Elexicon Energy Inc.</v>
          </cell>
          <cell r="E4814" t="str">
            <v>Administrative and General Expenses</v>
          </cell>
          <cell r="F4814">
            <v>19350128.100000001</v>
          </cell>
        </row>
        <row r="4815">
          <cell r="C4815" t="str">
            <v>Elexicon Energy Inc. Administrative and General Expenses - Leap 2023</v>
          </cell>
          <cell r="D4815" t="str">
            <v>Elexicon Energy Inc.</v>
          </cell>
          <cell r="E4815" t="str">
            <v>Administrative and General Expenses - Leap</v>
          </cell>
          <cell r="F4815">
            <v>88866</v>
          </cell>
        </row>
        <row r="4816">
          <cell r="C4816" t="str">
            <v>Elexicon Energy Inc. Billing and Collecting 2023</v>
          </cell>
          <cell r="D4816" t="str">
            <v>Elexicon Energy Inc.</v>
          </cell>
          <cell r="E4816" t="str">
            <v>Billing and Collecting</v>
          </cell>
          <cell r="F4816">
            <v>10017118.9</v>
          </cell>
        </row>
        <row r="4817">
          <cell r="C4817" t="str">
            <v>Elexicon Energy Inc. Community Relations 2023</v>
          </cell>
          <cell r="D4817" t="str">
            <v>Elexicon Energy Inc.</v>
          </cell>
          <cell r="E4817" t="str">
            <v>Community Relations</v>
          </cell>
          <cell r="F4817">
            <v>572372.72</v>
          </cell>
        </row>
        <row r="4818">
          <cell r="C4818" t="str">
            <v>Elexicon Energy Inc. Distribution Expenses - Operation 2023</v>
          </cell>
          <cell r="D4818" t="str">
            <v>Elexicon Energy Inc.</v>
          </cell>
          <cell r="E4818" t="str">
            <v>Distribution Expenses - Operation</v>
          </cell>
          <cell r="F4818">
            <v>11944057.6</v>
          </cell>
        </row>
        <row r="4819">
          <cell r="C4819" t="str">
            <v>Elexicon Energy Inc. Distribution Expenses – Maintenance 2023</v>
          </cell>
          <cell r="D4819" t="str">
            <v>Elexicon Energy Inc.</v>
          </cell>
          <cell r="E4819" t="str">
            <v>Distribution Expenses – Maintenance</v>
          </cell>
          <cell r="F4819">
            <v>4068368.51</v>
          </cell>
        </row>
        <row r="4820">
          <cell r="C4820" t="str">
            <v>Elexicon Energy Inc. Other Expenses 2023</v>
          </cell>
          <cell r="D4820" t="str">
            <v>Elexicon Energy Inc.</v>
          </cell>
          <cell r="E4820" t="str">
            <v>Other Expenses</v>
          </cell>
          <cell r="F4820">
            <v>0</v>
          </cell>
        </row>
        <row r="4821">
          <cell r="C4821" t="str">
            <v>Enova Power Corp. Administrative and General Expenses 2023</v>
          </cell>
          <cell r="D4821" t="str">
            <v>Enova Power Corp.</v>
          </cell>
          <cell r="E4821" t="str">
            <v>Administrative and General Expenses</v>
          </cell>
          <cell r="F4821">
            <v>9829900.7100000009</v>
          </cell>
        </row>
        <row r="4822">
          <cell r="C4822" t="str">
            <v>Enova Power Corp. Administrative and General Expenses - Leap 2023</v>
          </cell>
          <cell r="D4822" t="str">
            <v>Enova Power Corp.</v>
          </cell>
          <cell r="E4822" t="str">
            <v>Administrative and General Expenses - Leap</v>
          </cell>
          <cell r="F4822">
            <v>103000</v>
          </cell>
        </row>
        <row r="4823">
          <cell r="C4823" t="str">
            <v>Enova Power Corp. Billing and Collecting 2023</v>
          </cell>
          <cell r="D4823" t="str">
            <v>Enova Power Corp.</v>
          </cell>
          <cell r="E4823" t="str">
            <v>Billing and Collecting</v>
          </cell>
          <cell r="F4823">
            <v>11231909.289999999</v>
          </cell>
        </row>
        <row r="4824">
          <cell r="C4824" t="str">
            <v>Enova Power Corp. Community Relations 2023</v>
          </cell>
          <cell r="D4824" t="str">
            <v>Enova Power Corp.</v>
          </cell>
          <cell r="E4824" t="str">
            <v>Community Relations</v>
          </cell>
          <cell r="F4824">
            <v>388665.92</v>
          </cell>
        </row>
        <row r="4825">
          <cell r="C4825" t="str">
            <v>Enova Power Corp. Distribution Expenses - Operation 2023</v>
          </cell>
          <cell r="D4825" t="str">
            <v>Enova Power Corp.</v>
          </cell>
          <cell r="E4825" t="str">
            <v>Distribution Expenses - Operation</v>
          </cell>
          <cell r="F4825">
            <v>11542628.9</v>
          </cell>
        </row>
        <row r="4826">
          <cell r="C4826" t="str">
            <v>Enova Power Corp. Distribution Expenses – Maintenance 2023</v>
          </cell>
          <cell r="D4826" t="str">
            <v>Enova Power Corp.</v>
          </cell>
          <cell r="E4826" t="str">
            <v>Distribution Expenses – Maintenance</v>
          </cell>
          <cell r="F4826">
            <v>8228613.7300000004</v>
          </cell>
        </row>
        <row r="4827">
          <cell r="C4827" t="str">
            <v>Enova Power Corp. Other Expenses 2023</v>
          </cell>
          <cell r="D4827" t="str">
            <v>Enova Power Corp.</v>
          </cell>
          <cell r="E4827" t="str">
            <v>Other Expenses</v>
          </cell>
          <cell r="F4827">
            <v>0</v>
          </cell>
        </row>
        <row r="4828">
          <cell r="C4828" t="str">
            <v>Entegrus Powerlines Inc. Administrative and General Expenses 2023</v>
          </cell>
          <cell r="D4828" t="str">
            <v>Entegrus Powerlines Inc.</v>
          </cell>
          <cell r="E4828" t="str">
            <v>Administrative and General Expenses</v>
          </cell>
          <cell r="F4828">
            <v>6826081.3200000003</v>
          </cell>
        </row>
        <row r="4829">
          <cell r="C4829" t="str">
            <v>Entegrus Powerlines Inc. Administrative and General Expenses - Leap 2023</v>
          </cell>
          <cell r="D4829" t="str">
            <v>Entegrus Powerlines Inc.</v>
          </cell>
          <cell r="E4829" t="str">
            <v>Administrative and General Expenses - Leap</v>
          </cell>
          <cell r="F4829">
            <v>32010.080000000002</v>
          </cell>
        </row>
        <row r="4830">
          <cell r="C4830" t="str">
            <v>Entegrus Powerlines Inc. Billing and Collecting 2023</v>
          </cell>
          <cell r="D4830" t="str">
            <v>Entegrus Powerlines Inc.</v>
          </cell>
          <cell r="E4830" t="str">
            <v>Billing and Collecting</v>
          </cell>
          <cell r="F4830">
            <v>3528878.49</v>
          </cell>
        </row>
        <row r="4831">
          <cell r="C4831" t="str">
            <v>Entegrus Powerlines Inc. Community Relations 2023</v>
          </cell>
          <cell r="D4831" t="str">
            <v>Entegrus Powerlines Inc.</v>
          </cell>
          <cell r="E4831" t="str">
            <v>Community Relations</v>
          </cell>
          <cell r="F4831">
            <v>18294.37</v>
          </cell>
        </row>
        <row r="4832">
          <cell r="C4832" t="str">
            <v>Entegrus Powerlines Inc. Distribution Expenses - Operation 2023</v>
          </cell>
          <cell r="D4832" t="str">
            <v>Entegrus Powerlines Inc.</v>
          </cell>
          <cell r="E4832" t="str">
            <v>Distribution Expenses - Operation</v>
          </cell>
          <cell r="F4832">
            <v>1964880.7</v>
          </cell>
        </row>
        <row r="4833">
          <cell r="C4833" t="str">
            <v>Entegrus Powerlines Inc. Distribution Expenses – Maintenance 2023</v>
          </cell>
          <cell r="D4833" t="str">
            <v>Entegrus Powerlines Inc.</v>
          </cell>
          <cell r="E4833" t="str">
            <v>Distribution Expenses – Maintenance</v>
          </cell>
          <cell r="F4833">
            <v>3322408.89</v>
          </cell>
        </row>
        <row r="4834">
          <cell r="C4834" t="str">
            <v>Entegrus Powerlines Inc. Other Expenses 2023</v>
          </cell>
          <cell r="D4834" t="str">
            <v>Entegrus Powerlines Inc.</v>
          </cell>
          <cell r="E4834" t="str">
            <v>Other Expenses</v>
          </cell>
          <cell r="F4834">
            <v>0</v>
          </cell>
        </row>
        <row r="4835">
          <cell r="C4835" t="str">
            <v>Essex Powerlines Corporation Administrative and General Expenses 2023</v>
          </cell>
          <cell r="D4835" t="str">
            <v>Essex Powerlines Corporation</v>
          </cell>
          <cell r="E4835" t="str">
            <v>Administrative and General Expenses</v>
          </cell>
          <cell r="F4835">
            <v>3744834.84</v>
          </cell>
        </row>
        <row r="4836">
          <cell r="C4836" t="str">
            <v>Essex Powerlines Corporation Administrative and General Expenses - Leap 2023</v>
          </cell>
          <cell r="D4836" t="str">
            <v>Essex Powerlines Corporation</v>
          </cell>
          <cell r="E4836" t="str">
            <v>Administrative and General Expenses - Leap</v>
          </cell>
          <cell r="F4836">
            <v>16820</v>
          </cell>
        </row>
        <row r="4837">
          <cell r="C4837" t="str">
            <v>Essex Powerlines Corporation Billing and Collecting 2023</v>
          </cell>
          <cell r="D4837" t="str">
            <v>Essex Powerlines Corporation</v>
          </cell>
          <cell r="E4837" t="str">
            <v>Billing and Collecting</v>
          </cell>
          <cell r="F4837">
            <v>1568880.23</v>
          </cell>
        </row>
        <row r="4838">
          <cell r="C4838" t="str">
            <v>Essex Powerlines Corporation Community Relations 2023</v>
          </cell>
          <cell r="D4838" t="str">
            <v>Essex Powerlines Corporation</v>
          </cell>
          <cell r="E4838" t="str">
            <v>Community Relations</v>
          </cell>
          <cell r="F4838">
            <v>8082.47</v>
          </cell>
        </row>
        <row r="4839">
          <cell r="C4839" t="str">
            <v>Essex Powerlines Corporation Distribution Expenses - Operation 2023</v>
          </cell>
          <cell r="D4839" t="str">
            <v>Essex Powerlines Corporation</v>
          </cell>
          <cell r="E4839" t="str">
            <v>Distribution Expenses - Operation</v>
          </cell>
          <cell r="F4839">
            <v>1664498.33</v>
          </cell>
        </row>
        <row r="4840">
          <cell r="C4840" t="str">
            <v>Essex Powerlines Corporation Distribution Expenses – Maintenance 2023</v>
          </cell>
          <cell r="D4840" t="str">
            <v>Essex Powerlines Corporation</v>
          </cell>
          <cell r="E4840" t="str">
            <v>Distribution Expenses – Maintenance</v>
          </cell>
          <cell r="F4840">
            <v>1345703.93</v>
          </cell>
        </row>
        <row r="4841">
          <cell r="C4841" t="str">
            <v>Essex Powerlines Corporation Other Expenses 2023</v>
          </cell>
          <cell r="D4841" t="str">
            <v>Essex Powerlines Corporation</v>
          </cell>
          <cell r="E4841" t="str">
            <v>Other Expenses</v>
          </cell>
          <cell r="F4841">
            <v>0</v>
          </cell>
        </row>
        <row r="4842">
          <cell r="C4842" t="str">
            <v>Festival Hydro Inc. Administrative and General Expenses 2023</v>
          </cell>
          <cell r="D4842" t="str">
            <v>Festival Hydro Inc.</v>
          </cell>
          <cell r="E4842" t="str">
            <v>Administrative and General Expenses</v>
          </cell>
          <cell r="F4842">
            <v>2623489.83</v>
          </cell>
        </row>
        <row r="4843">
          <cell r="C4843" t="str">
            <v>Festival Hydro Inc. Administrative and General Expenses - Leap 2023</v>
          </cell>
          <cell r="D4843" t="str">
            <v>Festival Hydro Inc.</v>
          </cell>
          <cell r="E4843" t="str">
            <v>Administrative and General Expenses - Leap</v>
          </cell>
          <cell r="F4843">
            <v>14550</v>
          </cell>
        </row>
        <row r="4844">
          <cell r="C4844" t="str">
            <v>Festival Hydro Inc. Billing and Collecting 2023</v>
          </cell>
          <cell r="D4844" t="str">
            <v>Festival Hydro Inc.</v>
          </cell>
          <cell r="E4844" t="str">
            <v>Billing and Collecting</v>
          </cell>
          <cell r="F4844">
            <v>1283485.5</v>
          </cell>
        </row>
        <row r="4845">
          <cell r="C4845" t="str">
            <v>Festival Hydro Inc. Community Relations 2023</v>
          </cell>
          <cell r="D4845" t="str">
            <v>Festival Hydro Inc.</v>
          </cell>
          <cell r="E4845" t="str">
            <v>Community Relations</v>
          </cell>
          <cell r="F4845">
            <v>1115</v>
          </cell>
        </row>
        <row r="4846">
          <cell r="C4846" t="str">
            <v>Festival Hydro Inc. Distribution Expenses - Operation 2023</v>
          </cell>
          <cell r="D4846" t="str">
            <v>Festival Hydro Inc.</v>
          </cell>
          <cell r="E4846" t="str">
            <v>Distribution Expenses - Operation</v>
          </cell>
          <cell r="F4846">
            <v>996081.07</v>
          </cell>
        </row>
        <row r="4847">
          <cell r="C4847" t="str">
            <v>Festival Hydro Inc. Distribution Expenses – Maintenance 2023</v>
          </cell>
          <cell r="D4847" t="str">
            <v>Festival Hydro Inc.</v>
          </cell>
          <cell r="E4847" t="str">
            <v>Distribution Expenses – Maintenance</v>
          </cell>
          <cell r="F4847">
            <v>1907461.81</v>
          </cell>
        </row>
        <row r="4848">
          <cell r="C4848" t="str">
            <v>Festival Hydro Inc. Other Expenses 2023</v>
          </cell>
          <cell r="D4848" t="str">
            <v>Festival Hydro Inc.</v>
          </cell>
          <cell r="E4848" t="str">
            <v>Other Expenses</v>
          </cell>
          <cell r="F4848">
            <v>0</v>
          </cell>
        </row>
        <row r="4849">
          <cell r="C4849" t="str">
            <v>Fort Frances Power Corporation Administrative and General Expenses 2023</v>
          </cell>
          <cell r="D4849" t="str">
            <v>Fort Frances Power Corporation</v>
          </cell>
          <cell r="E4849" t="str">
            <v>Administrative and General Expenses</v>
          </cell>
          <cell r="F4849">
            <v>768754.07</v>
          </cell>
        </row>
        <row r="4850">
          <cell r="C4850" t="str">
            <v>Fort Frances Power Corporation Administrative and General Expenses - Leap 2023</v>
          </cell>
          <cell r="D4850" t="str">
            <v>Fort Frances Power Corporation</v>
          </cell>
          <cell r="E4850" t="str">
            <v>Administrative and General Expenses - Leap</v>
          </cell>
          <cell r="F4850">
            <v>2000</v>
          </cell>
        </row>
        <row r="4851">
          <cell r="C4851" t="str">
            <v>Fort Frances Power Corporation Billing and Collecting 2023</v>
          </cell>
          <cell r="D4851" t="str">
            <v>Fort Frances Power Corporation</v>
          </cell>
          <cell r="E4851" t="str">
            <v>Billing and Collecting</v>
          </cell>
          <cell r="F4851">
            <v>235896.18</v>
          </cell>
        </row>
        <row r="4852">
          <cell r="C4852" t="str">
            <v>Fort Frances Power Corporation Community Relations 2023</v>
          </cell>
          <cell r="D4852" t="str">
            <v>Fort Frances Power Corporation</v>
          </cell>
          <cell r="E4852" t="str">
            <v>Community Relations</v>
          </cell>
          <cell r="F4852">
            <v>76849.740000000005</v>
          </cell>
        </row>
        <row r="4853">
          <cell r="C4853" t="str">
            <v>Fort Frances Power Corporation Distribution Expenses - Operation 2023</v>
          </cell>
          <cell r="D4853" t="str">
            <v>Fort Frances Power Corporation</v>
          </cell>
          <cell r="E4853" t="str">
            <v>Distribution Expenses - Operation</v>
          </cell>
          <cell r="F4853">
            <v>466952.49</v>
          </cell>
        </row>
        <row r="4854">
          <cell r="C4854" t="str">
            <v>Fort Frances Power Corporation Distribution Expenses – Maintenance 2023</v>
          </cell>
          <cell r="D4854" t="str">
            <v>Fort Frances Power Corporation</v>
          </cell>
          <cell r="E4854" t="str">
            <v>Distribution Expenses – Maintenance</v>
          </cell>
          <cell r="F4854">
            <v>258055.63</v>
          </cell>
        </row>
        <row r="4855">
          <cell r="C4855" t="str">
            <v>Fort Frances Power Corporation Other Expenses 2023</v>
          </cell>
          <cell r="D4855" t="str">
            <v>Fort Frances Power Corporation</v>
          </cell>
          <cell r="E4855" t="str">
            <v>Other Expenses</v>
          </cell>
          <cell r="F4855">
            <v>0</v>
          </cell>
        </row>
        <row r="4856">
          <cell r="C4856" t="str">
            <v>GrandBridge Energy Inc. Administrative and General Expenses 2023</v>
          </cell>
          <cell r="D4856" t="str">
            <v>GrandBridge Energy Inc.</v>
          </cell>
          <cell r="E4856" t="str">
            <v>Administrative and General Expenses</v>
          </cell>
          <cell r="F4856">
            <v>14048906.15</v>
          </cell>
        </row>
        <row r="4857">
          <cell r="C4857" t="str">
            <v>GrandBridge Energy Inc. Administrative and General Expenses - Leap 2023</v>
          </cell>
          <cell r="D4857" t="str">
            <v>GrandBridge Energy Inc.</v>
          </cell>
          <cell r="E4857" t="str">
            <v>Administrative and General Expenses - Leap</v>
          </cell>
          <cell r="F4857">
            <v>68193.350000000006</v>
          </cell>
        </row>
        <row r="4858">
          <cell r="C4858" t="str">
            <v>GrandBridge Energy Inc. Billing and Collecting 2023</v>
          </cell>
          <cell r="D4858" t="str">
            <v>GrandBridge Energy Inc.</v>
          </cell>
          <cell r="E4858" t="str">
            <v>Billing and Collecting</v>
          </cell>
          <cell r="F4858">
            <v>6794386.8600000003</v>
          </cell>
        </row>
        <row r="4859">
          <cell r="C4859" t="str">
            <v>GrandBridge Energy Inc. Community Relations 2023</v>
          </cell>
          <cell r="D4859" t="str">
            <v>GrandBridge Energy Inc.</v>
          </cell>
          <cell r="E4859" t="str">
            <v>Community Relations</v>
          </cell>
          <cell r="F4859">
            <v>253010.65</v>
          </cell>
        </row>
        <row r="4860">
          <cell r="C4860" t="str">
            <v>GrandBridge Energy Inc. Distribution Expenses - Operation 2023</v>
          </cell>
          <cell r="D4860" t="str">
            <v>GrandBridge Energy Inc.</v>
          </cell>
          <cell r="E4860" t="str">
            <v>Distribution Expenses - Operation</v>
          </cell>
          <cell r="F4860">
            <v>5783829.0800000001</v>
          </cell>
        </row>
        <row r="4861">
          <cell r="C4861" t="str">
            <v>GrandBridge Energy Inc. Distribution Expenses – Maintenance 2023</v>
          </cell>
          <cell r="D4861" t="str">
            <v>GrandBridge Energy Inc.</v>
          </cell>
          <cell r="E4861" t="str">
            <v>Distribution Expenses – Maintenance</v>
          </cell>
          <cell r="F4861">
            <v>5755272.54</v>
          </cell>
        </row>
        <row r="4862">
          <cell r="C4862" t="str">
            <v>GrandBridge Energy Inc. Other Expenses 2023</v>
          </cell>
          <cell r="D4862" t="str">
            <v>GrandBridge Energy Inc.</v>
          </cell>
          <cell r="E4862" t="str">
            <v>Other Expenses</v>
          </cell>
          <cell r="F4862">
            <v>0</v>
          </cell>
        </row>
        <row r="4863">
          <cell r="C4863" t="str">
            <v>Greater Sudbury Hydro Inc. Administrative and General Expenses 2023</v>
          </cell>
          <cell r="D4863" t="str">
            <v>Greater Sudbury Hydro Inc.</v>
          </cell>
          <cell r="E4863" t="str">
            <v>Administrative and General Expenses</v>
          </cell>
          <cell r="F4863">
            <v>5569714.7599999998</v>
          </cell>
        </row>
        <row r="4864">
          <cell r="C4864" t="str">
            <v>Greater Sudbury Hydro Inc. Administrative and General Expenses - Leap 2023</v>
          </cell>
          <cell r="D4864" t="str">
            <v>Greater Sudbury Hydro Inc.</v>
          </cell>
          <cell r="E4864" t="str">
            <v>Administrative and General Expenses - Leap</v>
          </cell>
          <cell r="F4864">
            <v>32050</v>
          </cell>
        </row>
        <row r="4865">
          <cell r="C4865" t="str">
            <v>Greater Sudbury Hydro Inc. Billing and Collecting 2023</v>
          </cell>
          <cell r="D4865" t="str">
            <v>Greater Sudbury Hydro Inc.</v>
          </cell>
          <cell r="E4865" t="str">
            <v>Billing and Collecting</v>
          </cell>
          <cell r="F4865">
            <v>1338148.26</v>
          </cell>
        </row>
        <row r="4866">
          <cell r="C4866" t="str">
            <v>Greater Sudbury Hydro Inc. Community Relations 2023</v>
          </cell>
          <cell r="D4866" t="str">
            <v>Greater Sudbury Hydro Inc.</v>
          </cell>
          <cell r="E4866" t="str">
            <v>Community Relations</v>
          </cell>
          <cell r="F4866">
            <v>1043501.77</v>
          </cell>
        </row>
        <row r="4867">
          <cell r="C4867" t="str">
            <v>Greater Sudbury Hydro Inc. Distribution Expenses - Operation 2023</v>
          </cell>
          <cell r="D4867" t="str">
            <v>Greater Sudbury Hydro Inc.</v>
          </cell>
          <cell r="E4867" t="str">
            <v>Distribution Expenses - Operation</v>
          </cell>
          <cell r="F4867">
            <v>6455287.3899999997</v>
          </cell>
        </row>
        <row r="4868">
          <cell r="C4868" t="str">
            <v>Greater Sudbury Hydro Inc. Distribution Expenses – Maintenance 2023</v>
          </cell>
          <cell r="D4868" t="str">
            <v>Greater Sudbury Hydro Inc.</v>
          </cell>
          <cell r="E4868" t="str">
            <v>Distribution Expenses – Maintenance</v>
          </cell>
          <cell r="F4868">
            <v>1397548.08</v>
          </cell>
        </row>
        <row r="4869">
          <cell r="C4869" t="str">
            <v>Greater Sudbury Hydro Inc. Other Expenses 2023</v>
          </cell>
          <cell r="D4869" t="str">
            <v>Greater Sudbury Hydro Inc.</v>
          </cell>
          <cell r="E4869" t="str">
            <v>Other Expenses</v>
          </cell>
          <cell r="F4869">
            <v>0</v>
          </cell>
        </row>
        <row r="4870">
          <cell r="C4870" t="str">
            <v>Grimsby Power Incorporated Administrative and General Expenses 2023</v>
          </cell>
          <cell r="D4870" t="str">
            <v>Grimsby Power Incorporated</v>
          </cell>
          <cell r="E4870" t="str">
            <v>Administrative and General Expenses</v>
          </cell>
          <cell r="F4870">
            <v>1702326.13</v>
          </cell>
        </row>
        <row r="4871">
          <cell r="C4871" t="str">
            <v>Grimsby Power Incorporated Administrative and General Expenses - Leap 2023</v>
          </cell>
          <cell r="D4871" t="str">
            <v>Grimsby Power Incorporated</v>
          </cell>
          <cell r="E4871" t="str">
            <v>Administrative and General Expenses - Leap</v>
          </cell>
          <cell r="F4871">
            <v>8277</v>
          </cell>
        </row>
        <row r="4872">
          <cell r="C4872" t="str">
            <v>Grimsby Power Incorporated Billing and Collecting 2023</v>
          </cell>
          <cell r="D4872" t="str">
            <v>Grimsby Power Incorporated</v>
          </cell>
          <cell r="E4872" t="str">
            <v>Billing and Collecting</v>
          </cell>
          <cell r="F4872">
            <v>652754.63</v>
          </cell>
        </row>
        <row r="4873">
          <cell r="C4873" t="str">
            <v>Grimsby Power Incorporated Community Relations 2023</v>
          </cell>
          <cell r="D4873" t="str">
            <v>Grimsby Power Incorporated</v>
          </cell>
          <cell r="E4873" t="str">
            <v>Community Relations</v>
          </cell>
          <cell r="F4873">
            <v>0</v>
          </cell>
        </row>
        <row r="4874">
          <cell r="C4874" t="str">
            <v>Grimsby Power Incorporated Distribution Expenses - Operation 2023</v>
          </cell>
          <cell r="D4874" t="str">
            <v>Grimsby Power Incorporated</v>
          </cell>
          <cell r="E4874" t="str">
            <v>Distribution Expenses - Operation</v>
          </cell>
          <cell r="F4874">
            <v>979661.99</v>
          </cell>
        </row>
        <row r="4875">
          <cell r="C4875" t="str">
            <v>Grimsby Power Incorporated Distribution Expenses – Maintenance 2023</v>
          </cell>
          <cell r="D4875" t="str">
            <v>Grimsby Power Incorporated</v>
          </cell>
          <cell r="E4875" t="str">
            <v>Distribution Expenses – Maintenance</v>
          </cell>
          <cell r="F4875">
            <v>596916.71</v>
          </cell>
        </row>
        <row r="4876">
          <cell r="C4876" t="str">
            <v>Grimsby Power Incorporated Other Expenses 2023</v>
          </cell>
          <cell r="D4876" t="str">
            <v>Grimsby Power Incorporated</v>
          </cell>
          <cell r="E4876" t="str">
            <v>Other Expenses</v>
          </cell>
          <cell r="F4876">
            <v>0</v>
          </cell>
        </row>
        <row r="4877">
          <cell r="C4877" t="str">
            <v>Halton Hills Hydro Inc. Administrative and General Expenses 2023</v>
          </cell>
          <cell r="D4877" t="str">
            <v>Halton Hills Hydro Inc.</v>
          </cell>
          <cell r="E4877" t="str">
            <v>Administrative and General Expenses</v>
          </cell>
          <cell r="F4877">
            <v>3988980.68</v>
          </cell>
        </row>
        <row r="4878">
          <cell r="C4878" t="str">
            <v>Halton Hills Hydro Inc. Administrative and General Expenses - Leap 2023</v>
          </cell>
          <cell r="D4878" t="str">
            <v>Halton Hills Hydro Inc.</v>
          </cell>
          <cell r="E4878" t="str">
            <v>Administrative and General Expenses - Leap</v>
          </cell>
          <cell r="F4878">
            <v>19452</v>
          </cell>
        </row>
        <row r="4879">
          <cell r="C4879" t="str">
            <v>Halton Hills Hydro Inc. Billing and Collecting 2023</v>
          </cell>
          <cell r="D4879" t="str">
            <v>Halton Hills Hydro Inc.</v>
          </cell>
          <cell r="E4879" t="str">
            <v>Billing and Collecting</v>
          </cell>
          <cell r="F4879">
            <v>1339030.1599999999</v>
          </cell>
        </row>
        <row r="4880">
          <cell r="C4880" t="str">
            <v>Halton Hills Hydro Inc. Community Relations 2023</v>
          </cell>
          <cell r="D4880" t="str">
            <v>Halton Hills Hydro Inc.</v>
          </cell>
          <cell r="E4880" t="str">
            <v>Community Relations</v>
          </cell>
          <cell r="F4880">
            <v>699</v>
          </cell>
        </row>
        <row r="4881">
          <cell r="C4881" t="str">
            <v>Halton Hills Hydro Inc. Distribution Expenses - Operation 2023</v>
          </cell>
          <cell r="D4881" t="str">
            <v>Halton Hills Hydro Inc.</v>
          </cell>
          <cell r="E4881" t="str">
            <v>Distribution Expenses - Operation</v>
          </cell>
          <cell r="F4881">
            <v>1447830.6100099999</v>
          </cell>
        </row>
        <row r="4882">
          <cell r="C4882" t="str">
            <v>Halton Hills Hydro Inc. Distribution Expenses – Maintenance 2023</v>
          </cell>
          <cell r="D4882" t="str">
            <v>Halton Hills Hydro Inc.</v>
          </cell>
          <cell r="E4882" t="str">
            <v>Distribution Expenses – Maintenance</v>
          </cell>
          <cell r="F4882">
            <v>553697.92000000004</v>
          </cell>
        </row>
        <row r="4883">
          <cell r="C4883" t="str">
            <v>Halton Hills Hydro Inc. Other Expenses 2023</v>
          </cell>
          <cell r="D4883" t="str">
            <v>Halton Hills Hydro Inc.</v>
          </cell>
          <cell r="E4883" t="str">
            <v>Other Expenses</v>
          </cell>
          <cell r="F4883">
            <v>0</v>
          </cell>
        </row>
        <row r="4884">
          <cell r="C4884" t="str">
            <v>Hearst Power Distribution Company Limited Administrative and General Expenses 2023</v>
          </cell>
          <cell r="D4884" t="str">
            <v>Hearst Power Distribution Company Limited</v>
          </cell>
          <cell r="E4884" t="str">
            <v>Administrative and General Expenses</v>
          </cell>
          <cell r="F4884">
            <v>385792.17</v>
          </cell>
        </row>
        <row r="4885">
          <cell r="C4885" t="str">
            <v>Hearst Power Distribution Company Limited Administrative and General Expenses - Leap 2023</v>
          </cell>
          <cell r="D4885" t="str">
            <v>Hearst Power Distribution Company Limited</v>
          </cell>
          <cell r="E4885" t="str">
            <v>Administrative and General Expenses - Leap</v>
          </cell>
          <cell r="F4885">
            <v>2600</v>
          </cell>
        </row>
        <row r="4886">
          <cell r="C4886" t="str">
            <v>Hearst Power Distribution Company Limited Billing and Collecting 2023</v>
          </cell>
          <cell r="D4886" t="str">
            <v>Hearst Power Distribution Company Limited</v>
          </cell>
          <cell r="E4886" t="str">
            <v>Billing and Collecting</v>
          </cell>
          <cell r="F4886">
            <v>310224.24</v>
          </cell>
        </row>
        <row r="4887">
          <cell r="C4887" t="str">
            <v>Hearst Power Distribution Company Limited Community Relations 2023</v>
          </cell>
          <cell r="D4887" t="str">
            <v>Hearst Power Distribution Company Limited</v>
          </cell>
          <cell r="E4887" t="str">
            <v>Community Relations</v>
          </cell>
          <cell r="F4887">
            <v>3400.78</v>
          </cell>
        </row>
        <row r="4888">
          <cell r="C4888" t="str">
            <v>Hearst Power Distribution Company Limited Distribution Expenses - Operation 2023</v>
          </cell>
          <cell r="D4888" t="str">
            <v>Hearst Power Distribution Company Limited</v>
          </cell>
          <cell r="E4888" t="str">
            <v>Distribution Expenses - Operation</v>
          </cell>
          <cell r="F4888">
            <v>148891.32999999999</v>
          </cell>
        </row>
        <row r="4889">
          <cell r="C4889" t="str">
            <v>Hearst Power Distribution Company Limited Distribution Expenses – Maintenance 2023</v>
          </cell>
          <cell r="D4889" t="str">
            <v>Hearst Power Distribution Company Limited</v>
          </cell>
          <cell r="E4889" t="str">
            <v>Distribution Expenses – Maintenance</v>
          </cell>
          <cell r="F4889">
            <v>341867.41</v>
          </cell>
        </row>
        <row r="4890">
          <cell r="C4890" t="str">
            <v>Hearst Power Distribution Company Limited Other Expenses 2023</v>
          </cell>
          <cell r="D4890" t="str">
            <v>Hearst Power Distribution Company Limited</v>
          </cell>
          <cell r="E4890" t="str">
            <v>Other Expenses</v>
          </cell>
          <cell r="F4890">
            <v>0</v>
          </cell>
        </row>
        <row r="4891">
          <cell r="C4891" t="str">
            <v>Hydro 2000 Inc. Administrative and General Expenses 2023</v>
          </cell>
          <cell r="D4891" t="str">
            <v>Hydro 2000 Inc.</v>
          </cell>
          <cell r="E4891" t="str">
            <v>Administrative and General Expenses</v>
          </cell>
          <cell r="F4891">
            <v>299476.59999999998</v>
          </cell>
        </row>
        <row r="4892">
          <cell r="C4892" t="str">
            <v>Hydro 2000 Inc. Administrative and General Expenses - Leap 2023</v>
          </cell>
          <cell r="D4892" t="str">
            <v>Hydro 2000 Inc.</v>
          </cell>
          <cell r="E4892" t="str">
            <v>Administrative and General Expenses - Leap</v>
          </cell>
          <cell r="F4892">
            <v>2000</v>
          </cell>
        </row>
        <row r="4893">
          <cell r="C4893" t="str">
            <v>Hydro 2000 Inc. Billing and Collecting 2023</v>
          </cell>
          <cell r="D4893" t="str">
            <v>Hydro 2000 Inc.</v>
          </cell>
          <cell r="E4893" t="str">
            <v>Billing and Collecting</v>
          </cell>
          <cell r="F4893">
            <v>204078.3</v>
          </cell>
        </row>
        <row r="4894">
          <cell r="C4894" t="str">
            <v>Hydro 2000 Inc. Community Relations 2023</v>
          </cell>
          <cell r="D4894" t="str">
            <v>Hydro 2000 Inc.</v>
          </cell>
          <cell r="E4894" t="str">
            <v>Community Relations</v>
          </cell>
          <cell r="F4894">
            <v>0</v>
          </cell>
        </row>
        <row r="4895">
          <cell r="C4895" t="str">
            <v>Hydro 2000 Inc. Distribution Expenses - Operation 2023</v>
          </cell>
          <cell r="D4895" t="str">
            <v>Hydro 2000 Inc.</v>
          </cell>
          <cell r="E4895" t="str">
            <v>Distribution Expenses - Operation</v>
          </cell>
          <cell r="F4895">
            <v>22383.71</v>
          </cell>
        </row>
        <row r="4896">
          <cell r="C4896" t="str">
            <v>Hydro 2000 Inc. Distribution Expenses – Maintenance 2023</v>
          </cell>
          <cell r="D4896" t="str">
            <v>Hydro 2000 Inc.</v>
          </cell>
          <cell r="E4896" t="str">
            <v>Distribution Expenses – Maintenance</v>
          </cell>
          <cell r="F4896">
            <v>49073.81</v>
          </cell>
        </row>
        <row r="4897">
          <cell r="C4897" t="str">
            <v>Hydro 2000 Inc. Other Expenses 2023</v>
          </cell>
          <cell r="D4897" t="str">
            <v>Hydro 2000 Inc.</v>
          </cell>
          <cell r="E4897" t="str">
            <v>Other Expenses</v>
          </cell>
          <cell r="F4897">
            <v>0</v>
          </cell>
        </row>
        <row r="4898">
          <cell r="C4898" t="str">
            <v>Hydro Hawkesbury Inc. Administrative and General Expenses 2023</v>
          </cell>
          <cell r="D4898" t="str">
            <v>Hydro Hawkesbury Inc.</v>
          </cell>
          <cell r="E4898" t="str">
            <v>Administrative and General Expenses</v>
          </cell>
          <cell r="F4898">
            <v>480411.16</v>
          </cell>
        </row>
        <row r="4899">
          <cell r="C4899" t="str">
            <v>Hydro Hawkesbury Inc. Administrative and General Expenses - Leap 2023</v>
          </cell>
          <cell r="D4899" t="str">
            <v>Hydro Hawkesbury Inc.</v>
          </cell>
          <cell r="E4899" t="str">
            <v>Administrative and General Expenses - Leap</v>
          </cell>
          <cell r="F4899">
            <v>2000</v>
          </cell>
        </row>
        <row r="4900">
          <cell r="C4900" t="str">
            <v>Hydro Hawkesbury Inc. Billing and Collecting 2023</v>
          </cell>
          <cell r="D4900" t="str">
            <v>Hydro Hawkesbury Inc.</v>
          </cell>
          <cell r="E4900" t="str">
            <v>Billing and Collecting</v>
          </cell>
          <cell r="F4900">
            <v>441550.28</v>
          </cell>
        </row>
        <row r="4901">
          <cell r="C4901" t="str">
            <v>Hydro Hawkesbury Inc. Community Relations 2023</v>
          </cell>
          <cell r="D4901" t="str">
            <v>Hydro Hawkesbury Inc.</v>
          </cell>
          <cell r="E4901" t="str">
            <v>Community Relations</v>
          </cell>
          <cell r="F4901">
            <v>0</v>
          </cell>
        </row>
        <row r="4902">
          <cell r="C4902" t="str">
            <v>Hydro Hawkesbury Inc. Distribution Expenses - Operation 2023</v>
          </cell>
          <cell r="D4902" t="str">
            <v>Hydro Hawkesbury Inc.</v>
          </cell>
          <cell r="E4902" t="str">
            <v>Distribution Expenses - Operation</v>
          </cell>
          <cell r="F4902">
            <v>116891.27</v>
          </cell>
        </row>
        <row r="4903">
          <cell r="C4903" t="str">
            <v>Hydro Hawkesbury Inc. Distribution Expenses – Maintenance 2023</v>
          </cell>
          <cell r="D4903" t="str">
            <v>Hydro Hawkesbury Inc.</v>
          </cell>
          <cell r="E4903" t="str">
            <v>Distribution Expenses – Maintenance</v>
          </cell>
          <cell r="F4903">
            <v>222596.34</v>
          </cell>
        </row>
        <row r="4904">
          <cell r="C4904" t="str">
            <v>Hydro Hawkesbury Inc. Other Expenses 2023</v>
          </cell>
          <cell r="D4904" t="str">
            <v>Hydro Hawkesbury Inc.</v>
          </cell>
          <cell r="E4904" t="str">
            <v>Other Expenses</v>
          </cell>
          <cell r="F4904">
            <v>0</v>
          </cell>
        </row>
        <row r="4905">
          <cell r="C4905" t="str">
            <v>Hydro One Networks Inc. Administrative and General Expenses 2023</v>
          </cell>
          <cell r="D4905" t="str">
            <v>Hydro One Networks Inc.</v>
          </cell>
          <cell r="E4905" t="str">
            <v>Administrative and General Expenses</v>
          </cell>
          <cell r="F4905">
            <v>136291439.61000001</v>
          </cell>
        </row>
        <row r="4906">
          <cell r="C4906" t="str">
            <v>Hydro One Networks Inc. Administrative and General Expenses - Leap 2023</v>
          </cell>
          <cell r="D4906" t="str">
            <v>Hydro One Networks Inc.</v>
          </cell>
          <cell r="E4906" t="str">
            <v>Administrative and General Expenses - Leap</v>
          </cell>
          <cell r="F4906">
            <v>1750200</v>
          </cell>
        </row>
        <row r="4907">
          <cell r="C4907" t="str">
            <v>Hydro One Networks Inc. Billing and Collecting 2023</v>
          </cell>
          <cell r="D4907" t="str">
            <v>Hydro One Networks Inc.</v>
          </cell>
          <cell r="E4907" t="str">
            <v>Billing and Collecting</v>
          </cell>
          <cell r="F4907">
            <v>98686075.599999994</v>
          </cell>
        </row>
        <row r="4908">
          <cell r="C4908" t="str">
            <v>Hydro One Networks Inc. Community Relations 2023</v>
          </cell>
          <cell r="D4908" t="str">
            <v>Hydro One Networks Inc.</v>
          </cell>
          <cell r="E4908" t="str">
            <v>Community Relations</v>
          </cell>
          <cell r="F4908">
            <v>2846823.97</v>
          </cell>
        </row>
        <row r="4909">
          <cell r="C4909" t="str">
            <v>Hydro One Networks Inc. Distribution Expenses - Operation 2023</v>
          </cell>
          <cell r="D4909" t="str">
            <v>Hydro One Networks Inc.</v>
          </cell>
          <cell r="E4909" t="str">
            <v>Distribution Expenses - Operation</v>
          </cell>
          <cell r="F4909">
            <v>160218022.83000001</v>
          </cell>
        </row>
        <row r="4910">
          <cell r="C4910" t="str">
            <v>Hydro One Networks Inc. Distribution Expenses – Maintenance 2023</v>
          </cell>
          <cell r="D4910" t="str">
            <v>Hydro One Networks Inc.</v>
          </cell>
          <cell r="E4910" t="str">
            <v>Distribution Expenses – Maintenance</v>
          </cell>
          <cell r="F4910">
            <v>257744996.81999999</v>
          </cell>
        </row>
        <row r="4911">
          <cell r="C4911" t="str">
            <v>Hydro One Networks Inc. Other Expenses 2023</v>
          </cell>
          <cell r="D4911" t="str">
            <v>Hydro One Networks Inc.</v>
          </cell>
          <cell r="E4911" t="str">
            <v>Other Expenses</v>
          </cell>
          <cell r="F4911">
            <v>0</v>
          </cell>
        </row>
        <row r="4912">
          <cell r="C4912" t="str">
            <v>Hydro One Remote Communities Inc. Administrative and General Expenses 2023</v>
          </cell>
          <cell r="D4912" t="str">
            <v>Hydro One Remote Communities Inc.</v>
          </cell>
          <cell r="E4912" t="str">
            <v>Administrative and General Expenses</v>
          </cell>
          <cell r="F4912">
            <v>2308073.4900000002</v>
          </cell>
        </row>
        <row r="4913">
          <cell r="C4913" t="str">
            <v>Hydro One Remote Communities Inc. Administrative and General Expenses - Leap 2023</v>
          </cell>
          <cell r="D4913" t="str">
            <v>Hydro One Remote Communities Inc.</v>
          </cell>
          <cell r="E4913" t="str">
            <v>Administrative and General Expenses - Leap</v>
          </cell>
          <cell r="F4913">
            <v>64601</v>
          </cell>
        </row>
        <row r="4914">
          <cell r="C4914" t="str">
            <v>Hydro One Remote Communities Inc. Billing and Collecting 2023</v>
          </cell>
          <cell r="D4914" t="str">
            <v>Hydro One Remote Communities Inc.</v>
          </cell>
          <cell r="E4914" t="str">
            <v>Billing and Collecting</v>
          </cell>
          <cell r="F4914">
            <v>2037749.17</v>
          </cell>
        </row>
        <row r="4915">
          <cell r="C4915" t="str">
            <v>Hydro One Remote Communities Inc. Community Relations 2023</v>
          </cell>
          <cell r="D4915" t="str">
            <v>Hydro One Remote Communities Inc.</v>
          </cell>
          <cell r="E4915" t="str">
            <v>Community Relations</v>
          </cell>
          <cell r="F4915">
            <v>544527.05000000005</v>
          </cell>
        </row>
        <row r="4916">
          <cell r="C4916" t="str">
            <v>Hydro One Remote Communities Inc. Distribution Expenses - Operation 2023</v>
          </cell>
          <cell r="D4916" t="str">
            <v>Hydro One Remote Communities Inc.</v>
          </cell>
          <cell r="E4916" t="str">
            <v>Distribution Expenses - Operation</v>
          </cell>
          <cell r="F4916">
            <v>145867.16</v>
          </cell>
        </row>
        <row r="4917">
          <cell r="C4917" t="str">
            <v>Hydro One Remote Communities Inc. Distribution Expenses – Maintenance 2023</v>
          </cell>
          <cell r="D4917" t="str">
            <v>Hydro One Remote Communities Inc.</v>
          </cell>
          <cell r="E4917" t="str">
            <v>Distribution Expenses – Maintenance</v>
          </cell>
          <cell r="F4917">
            <v>2260959.9500000002</v>
          </cell>
        </row>
        <row r="4918">
          <cell r="C4918" t="str">
            <v>Hydro One Remote Communities Inc. Other Expenses 2023</v>
          </cell>
          <cell r="D4918" t="str">
            <v>Hydro One Remote Communities Inc.</v>
          </cell>
          <cell r="E4918" t="str">
            <v>Other Expenses</v>
          </cell>
          <cell r="F4918">
            <v>0</v>
          </cell>
        </row>
        <row r="4919">
          <cell r="C4919" t="str">
            <v>Hydro Ottawa Limited Administrative and General Expenses 2023</v>
          </cell>
          <cell r="D4919" t="str">
            <v>Hydro Ottawa Limited</v>
          </cell>
          <cell r="E4919" t="str">
            <v>Administrative and General Expenses</v>
          </cell>
          <cell r="F4919">
            <v>42331752</v>
          </cell>
        </row>
        <row r="4920">
          <cell r="C4920" t="str">
            <v>Hydro Ottawa Limited Administrative and General Expenses - Leap 2023</v>
          </cell>
          <cell r="D4920" t="str">
            <v>Hydro Ottawa Limited</v>
          </cell>
          <cell r="E4920" t="str">
            <v>Administrative and General Expenses - Leap</v>
          </cell>
          <cell r="F4920">
            <v>262585</v>
          </cell>
        </row>
        <row r="4921">
          <cell r="C4921" t="str">
            <v>Hydro Ottawa Limited Billing and Collecting 2023</v>
          </cell>
          <cell r="D4921" t="str">
            <v>Hydro Ottawa Limited</v>
          </cell>
          <cell r="E4921" t="str">
            <v>Billing and Collecting</v>
          </cell>
          <cell r="F4921">
            <v>11233492.85</v>
          </cell>
        </row>
        <row r="4922">
          <cell r="C4922" t="str">
            <v>Hydro Ottawa Limited Community Relations 2023</v>
          </cell>
          <cell r="D4922" t="str">
            <v>Hydro Ottawa Limited</v>
          </cell>
          <cell r="E4922" t="str">
            <v>Community Relations</v>
          </cell>
          <cell r="F4922">
            <v>4914630.2</v>
          </cell>
        </row>
        <row r="4923">
          <cell r="C4923" t="str">
            <v>Hydro Ottawa Limited Distribution Expenses - Operation 2023</v>
          </cell>
          <cell r="D4923" t="str">
            <v>Hydro Ottawa Limited</v>
          </cell>
          <cell r="E4923" t="str">
            <v>Distribution Expenses - Operation</v>
          </cell>
          <cell r="F4923">
            <v>24200299.82</v>
          </cell>
        </row>
        <row r="4924">
          <cell r="C4924" t="str">
            <v>Hydro Ottawa Limited Distribution Expenses – Maintenance 2023</v>
          </cell>
          <cell r="D4924" t="str">
            <v>Hydro Ottawa Limited</v>
          </cell>
          <cell r="E4924" t="str">
            <v>Distribution Expenses – Maintenance</v>
          </cell>
          <cell r="F4924">
            <v>15981454.4</v>
          </cell>
        </row>
        <row r="4925">
          <cell r="C4925" t="str">
            <v>Hydro Ottawa Limited Other Expenses 2023</v>
          </cell>
          <cell r="D4925" t="str">
            <v>Hydro Ottawa Limited</v>
          </cell>
          <cell r="E4925" t="str">
            <v>Other Expenses</v>
          </cell>
          <cell r="F4925">
            <v>0</v>
          </cell>
        </row>
        <row r="4926">
          <cell r="C4926" t="str">
            <v>InnPower Corporation Administrative and General Expenses 2023</v>
          </cell>
          <cell r="D4926" t="str">
            <v>InnPower Corporation</v>
          </cell>
          <cell r="E4926" t="str">
            <v>Administrative and General Expenses</v>
          </cell>
          <cell r="F4926">
            <v>3119309.74</v>
          </cell>
        </row>
        <row r="4927">
          <cell r="C4927" t="str">
            <v>InnPower Corporation Administrative and General Expenses - Leap 2023</v>
          </cell>
          <cell r="D4927" t="str">
            <v>InnPower Corporation</v>
          </cell>
          <cell r="E4927" t="str">
            <v>Administrative and General Expenses - Leap</v>
          </cell>
          <cell r="F4927">
            <v>12140</v>
          </cell>
        </row>
        <row r="4928">
          <cell r="C4928" t="str">
            <v>InnPower Corporation Billing and Collecting 2023</v>
          </cell>
          <cell r="D4928" t="str">
            <v>InnPower Corporation</v>
          </cell>
          <cell r="E4928" t="str">
            <v>Billing and Collecting</v>
          </cell>
          <cell r="F4928">
            <v>1475945.42</v>
          </cell>
        </row>
        <row r="4929">
          <cell r="C4929" t="str">
            <v>InnPower Corporation Community Relations 2023</v>
          </cell>
          <cell r="D4929" t="str">
            <v>InnPower Corporation</v>
          </cell>
          <cell r="E4929" t="str">
            <v>Community Relations</v>
          </cell>
          <cell r="F4929">
            <v>98991.89</v>
          </cell>
        </row>
        <row r="4930">
          <cell r="C4930" t="str">
            <v>InnPower Corporation Distribution Expenses - Operation 2023</v>
          </cell>
          <cell r="D4930" t="str">
            <v>InnPower Corporation</v>
          </cell>
          <cell r="E4930" t="str">
            <v>Distribution Expenses - Operation</v>
          </cell>
          <cell r="F4930">
            <v>1370149.06</v>
          </cell>
        </row>
        <row r="4931">
          <cell r="C4931" t="str">
            <v>InnPower Corporation Distribution Expenses – Maintenance 2023</v>
          </cell>
          <cell r="D4931" t="str">
            <v>InnPower Corporation</v>
          </cell>
          <cell r="E4931" t="str">
            <v>Distribution Expenses – Maintenance</v>
          </cell>
          <cell r="F4931">
            <v>948218.34</v>
          </cell>
        </row>
        <row r="4932">
          <cell r="C4932" t="str">
            <v>InnPower Corporation Other Expenses 2023</v>
          </cell>
          <cell r="D4932" t="str">
            <v>InnPower Corporation</v>
          </cell>
          <cell r="E4932" t="str">
            <v>Other Expenses</v>
          </cell>
          <cell r="F4932">
            <v>0</v>
          </cell>
        </row>
        <row r="4933">
          <cell r="C4933" t="str">
            <v>Kingston Hydro Corporation Administrative and General Expenses 2023</v>
          </cell>
          <cell r="D4933" t="str">
            <v>Kingston Hydro Corporation</v>
          </cell>
          <cell r="E4933" t="str">
            <v>Administrative and General Expenses</v>
          </cell>
          <cell r="F4933">
            <v>2899720.19</v>
          </cell>
        </row>
        <row r="4934">
          <cell r="C4934" t="str">
            <v>Kingston Hydro Corporation Administrative and General Expenses - Leap 2023</v>
          </cell>
          <cell r="D4934" t="str">
            <v>Kingston Hydro Corporation</v>
          </cell>
          <cell r="E4934" t="str">
            <v>Administrative and General Expenses - Leap</v>
          </cell>
          <cell r="F4934">
            <v>18040.740000000002</v>
          </cell>
        </row>
        <row r="4935">
          <cell r="C4935" t="str">
            <v>Kingston Hydro Corporation Billing and Collecting 2023</v>
          </cell>
          <cell r="D4935" t="str">
            <v>Kingston Hydro Corporation</v>
          </cell>
          <cell r="E4935" t="str">
            <v>Billing and Collecting</v>
          </cell>
          <cell r="F4935">
            <v>965858.8</v>
          </cell>
        </row>
        <row r="4936">
          <cell r="C4936" t="str">
            <v>Kingston Hydro Corporation Community Relations 2023</v>
          </cell>
          <cell r="D4936" t="str">
            <v>Kingston Hydro Corporation</v>
          </cell>
          <cell r="E4936" t="str">
            <v>Community Relations</v>
          </cell>
          <cell r="F4936">
            <v>203897.71</v>
          </cell>
        </row>
        <row r="4937">
          <cell r="C4937" t="str">
            <v>Kingston Hydro Corporation Distribution Expenses - Operation 2023</v>
          </cell>
          <cell r="D4937" t="str">
            <v>Kingston Hydro Corporation</v>
          </cell>
          <cell r="E4937" t="str">
            <v>Distribution Expenses - Operation</v>
          </cell>
          <cell r="F4937">
            <v>2528864.9500000002</v>
          </cell>
        </row>
        <row r="4938">
          <cell r="C4938" t="str">
            <v>Kingston Hydro Corporation Distribution Expenses – Maintenance 2023</v>
          </cell>
          <cell r="D4938" t="str">
            <v>Kingston Hydro Corporation</v>
          </cell>
          <cell r="E4938" t="str">
            <v>Distribution Expenses – Maintenance</v>
          </cell>
          <cell r="F4938">
            <v>1445599.09</v>
          </cell>
        </row>
        <row r="4939">
          <cell r="C4939" t="str">
            <v>Kingston Hydro Corporation Other Expenses 2023</v>
          </cell>
          <cell r="D4939" t="str">
            <v>Kingston Hydro Corporation</v>
          </cell>
          <cell r="E4939" t="str">
            <v>Other Expenses</v>
          </cell>
          <cell r="F4939">
            <v>0</v>
          </cell>
        </row>
        <row r="4940">
          <cell r="C4940" t="str">
            <v>Lakefront Utilities Inc. Administrative and General Expenses 2023</v>
          </cell>
          <cell r="D4940" t="str">
            <v>Lakefront Utilities Inc.</v>
          </cell>
          <cell r="E4940" t="str">
            <v>Administrative and General Expenses</v>
          </cell>
          <cell r="F4940">
            <v>1240000.72</v>
          </cell>
        </row>
        <row r="4941">
          <cell r="C4941" t="str">
            <v>Lakefront Utilities Inc. Administrative and General Expenses - Leap 2023</v>
          </cell>
          <cell r="D4941" t="str">
            <v>Lakefront Utilities Inc.</v>
          </cell>
          <cell r="E4941" t="str">
            <v>Administrative and General Expenses - Leap</v>
          </cell>
          <cell r="F4941">
            <v>10000</v>
          </cell>
        </row>
        <row r="4942">
          <cell r="C4942" t="str">
            <v>Lakefront Utilities Inc. Billing and Collecting 2023</v>
          </cell>
          <cell r="D4942" t="str">
            <v>Lakefront Utilities Inc.</v>
          </cell>
          <cell r="E4942" t="str">
            <v>Billing and Collecting</v>
          </cell>
          <cell r="F4942">
            <v>550197.02</v>
          </cell>
        </row>
        <row r="4943">
          <cell r="C4943" t="str">
            <v>Lakefront Utilities Inc. Community Relations 2023</v>
          </cell>
          <cell r="D4943" t="str">
            <v>Lakefront Utilities Inc.</v>
          </cell>
          <cell r="E4943" t="str">
            <v>Community Relations</v>
          </cell>
          <cell r="F4943">
            <v>29396.77</v>
          </cell>
        </row>
        <row r="4944">
          <cell r="C4944" t="str">
            <v>Lakefront Utilities Inc. Distribution Expenses - Operation 2023</v>
          </cell>
          <cell r="D4944" t="str">
            <v>Lakefront Utilities Inc.</v>
          </cell>
          <cell r="E4944" t="str">
            <v>Distribution Expenses - Operation</v>
          </cell>
          <cell r="F4944">
            <v>402524.69</v>
          </cell>
        </row>
        <row r="4945">
          <cell r="C4945" t="str">
            <v>Lakefront Utilities Inc. Distribution Expenses – Maintenance 2023</v>
          </cell>
          <cell r="D4945" t="str">
            <v>Lakefront Utilities Inc.</v>
          </cell>
          <cell r="E4945" t="str">
            <v>Distribution Expenses – Maintenance</v>
          </cell>
          <cell r="F4945">
            <v>364103</v>
          </cell>
        </row>
        <row r="4946">
          <cell r="C4946" t="str">
            <v>Lakefront Utilities Inc. Other Expenses 2023</v>
          </cell>
          <cell r="D4946" t="str">
            <v>Lakefront Utilities Inc.</v>
          </cell>
          <cell r="E4946" t="str">
            <v>Other Expenses</v>
          </cell>
          <cell r="F4946">
            <v>0</v>
          </cell>
        </row>
        <row r="4947">
          <cell r="C4947" t="str">
            <v>Lakeland Power Distribution Ltd. Administrative and General Expenses 2023</v>
          </cell>
          <cell r="D4947" t="str">
            <v>Lakeland Power Distribution Ltd.</v>
          </cell>
          <cell r="E4947" t="str">
            <v>Administrative and General Expenses</v>
          </cell>
          <cell r="F4947">
            <v>2008057.36</v>
          </cell>
        </row>
        <row r="4948">
          <cell r="C4948" t="str">
            <v>Lakeland Power Distribution Ltd. Administrative and General Expenses - Leap 2023</v>
          </cell>
          <cell r="D4948" t="str">
            <v>Lakeland Power Distribution Ltd.</v>
          </cell>
          <cell r="E4948" t="str">
            <v>Administrative and General Expenses - Leap</v>
          </cell>
          <cell r="F4948">
            <v>13000</v>
          </cell>
        </row>
        <row r="4949">
          <cell r="C4949" t="str">
            <v>Lakeland Power Distribution Ltd. Billing and Collecting 2023</v>
          </cell>
          <cell r="D4949" t="str">
            <v>Lakeland Power Distribution Ltd.</v>
          </cell>
          <cell r="E4949" t="str">
            <v>Billing and Collecting</v>
          </cell>
          <cell r="F4949">
            <v>979184.02</v>
          </cell>
        </row>
        <row r="4950">
          <cell r="C4950" t="str">
            <v>Lakeland Power Distribution Ltd. Community Relations 2023</v>
          </cell>
          <cell r="D4950" t="str">
            <v>Lakeland Power Distribution Ltd.</v>
          </cell>
          <cell r="E4950" t="str">
            <v>Community Relations</v>
          </cell>
          <cell r="F4950">
            <v>6639.46</v>
          </cell>
        </row>
        <row r="4951">
          <cell r="C4951" t="str">
            <v>Lakeland Power Distribution Ltd. Distribution Expenses - Operation 2023</v>
          </cell>
          <cell r="D4951" t="str">
            <v>Lakeland Power Distribution Ltd.</v>
          </cell>
          <cell r="E4951" t="str">
            <v>Distribution Expenses - Operation</v>
          </cell>
          <cell r="F4951">
            <v>375551.87</v>
          </cell>
        </row>
        <row r="4952">
          <cell r="C4952" t="str">
            <v>Lakeland Power Distribution Ltd. Distribution Expenses – Maintenance 2023</v>
          </cell>
          <cell r="D4952" t="str">
            <v>Lakeland Power Distribution Ltd.</v>
          </cell>
          <cell r="E4952" t="str">
            <v>Distribution Expenses – Maintenance</v>
          </cell>
          <cell r="F4952">
            <v>2062665.45</v>
          </cell>
        </row>
        <row r="4953">
          <cell r="C4953" t="str">
            <v>Lakeland Power Distribution Ltd. Other Expenses 2023</v>
          </cell>
          <cell r="D4953" t="str">
            <v>Lakeland Power Distribution Ltd.</v>
          </cell>
          <cell r="E4953" t="str">
            <v>Other Expenses</v>
          </cell>
          <cell r="F4953">
            <v>0</v>
          </cell>
        </row>
        <row r="4954">
          <cell r="C4954" t="str">
            <v>London Hydro Inc. Administrative and General Expenses 2023</v>
          </cell>
          <cell r="D4954" t="str">
            <v>London Hydro Inc.</v>
          </cell>
          <cell r="E4954" t="str">
            <v>Administrative and General Expenses</v>
          </cell>
          <cell r="F4954">
            <v>17174546.199999999</v>
          </cell>
        </row>
        <row r="4955">
          <cell r="C4955" t="str">
            <v>London Hydro Inc. Administrative and General Expenses - Leap 2023</v>
          </cell>
          <cell r="D4955" t="str">
            <v>London Hydro Inc.</v>
          </cell>
          <cell r="E4955" t="str">
            <v>Administrative and General Expenses - Leap</v>
          </cell>
          <cell r="F4955">
            <v>200000</v>
          </cell>
        </row>
        <row r="4956">
          <cell r="C4956" t="str">
            <v>London Hydro Inc. Billing and Collecting 2023</v>
          </cell>
          <cell r="D4956" t="str">
            <v>London Hydro Inc.</v>
          </cell>
          <cell r="E4956" t="str">
            <v>Billing and Collecting</v>
          </cell>
          <cell r="F4956">
            <v>6073362.2699999996</v>
          </cell>
        </row>
        <row r="4957">
          <cell r="C4957" t="str">
            <v>London Hydro Inc. Community Relations 2023</v>
          </cell>
          <cell r="D4957" t="str">
            <v>London Hydro Inc.</v>
          </cell>
          <cell r="E4957" t="str">
            <v>Community Relations</v>
          </cell>
          <cell r="F4957">
            <v>128430.95</v>
          </cell>
        </row>
        <row r="4958">
          <cell r="C4958" t="str">
            <v>London Hydro Inc. Distribution Expenses - Operation 2023</v>
          </cell>
          <cell r="D4958" t="str">
            <v>London Hydro Inc.</v>
          </cell>
          <cell r="E4958" t="str">
            <v>Distribution Expenses - Operation</v>
          </cell>
          <cell r="F4958">
            <v>12424009.220000001</v>
          </cell>
        </row>
        <row r="4959">
          <cell r="C4959" t="str">
            <v>London Hydro Inc. Distribution Expenses – Maintenance 2023</v>
          </cell>
          <cell r="D4959" t="str">
            <v>London Hydro Inc.</v>
          </cell>
          <cell r="E4959" t="str">
            <v>Distribution Expenses – Maintenance</v>
          </cell>
          <cell r="F4959">
            <v>9368240.4800000004</v>
          </cell>
        </row>
        <row r="4960">
          <cell r="C4960" t="str">
            <v>London Hydro Inc. Other Expenses 2023</v>
          </cell>
          <cell r="D4960" t="str">
            <v>London Hydro Inc.</v>
          </cell>
          <cell r="E4960" t="str">
            <v>Other Expenses</v>
          </cell>
          <cell r="F4960">
            <v>0</v>
          </cell>
        </row>
        <row r="4961">
          <cell r="C4961" t="str">
            <v>Milton Hydro Distribution Inc. Administrative and General Expenses 2023</v>
          </cell>
          <cell r="D4961" t="str">
            <v>Milton Hydro Distribution Inc.</v>
          </cell>
          <cell r="E4961" t="str">
            <v>Administrative and General Expenses</v>
          </cell>
          <cell r="F4961">
            <v>6069628</v>
          </cell>
        </row>
        <row r="4962">
          <cell r="C4962" t="str">
            <v>Milton Hydro Distribution Inc. Administrative and General Expenses - Leap 2023</v>
          </cell>
          <cell r="D4962" t="str">
            <v>Milton Hydro Distribution Inc.</v>
          </cell>
          <cell r="E4962" t="str">
            <v>Administrative and General Expenses - Leap</v>
          </cell>
          <cell r="F4962">
            <v>19567</v>
          </cell>
        </row>
        <row r="4963">
          <cell r="C4963" t="str">
            <v>Milton Hydro Distribution Inc. Billing and Collecting 2023</v>
          </cell>
          <cell r="D4963" t="str">
            <v>Milton Hydro Distribution Inc.</v>
          </cell>
          <cell r="E4963" t="str">
            <v>Billing and Collecting</v>
          </cell>
          <cell r="F4963">
            <v>1323349</v>
          </cell>
        </row>
        <row r="4964">
          <cell r="C4964" t="str">
            <v>Milton Hydro Distribution Inc. Community Relations 2023</v>
          </cell>
          <cell r="D4964" t="str">
            <v>Milton Hydro Distribution Inc.</v>
          </cell>
          <cell r="E4964" t="str">
            <v>Community Relations</v>
          </cell>
          <cell r="F4964">
            <v>7706</v>
          </cell>
        </row>
        <row r="4965">
          <cell r="C4965" t="str">
            <v>Milton Hydro Distribution Inc. Distribution Expenses - Operation 2023</v>
          </cell>
          <cell r="D4965" t="str">
            <v>Milton Hydro Distribution Inc.</v>
          </cell>
          <cell r="E4965" t="str">
            <v>Distribution Expenses - Operation</v>
          </cell>
          <cell r="F4965">
            <v>3130870</v>
          </cell>
        </row>
        <row r="4966">
          <cell r="C4966" t="str">
            <v>Milton Hydro Distribution Inc. Distribution Expenses – Maintenance 2023</v>
          </cell>
          <cell r="D4966" t="str">
            <v>Milton Hydro Distribution Inc.</v>
          </cell>
          <cell r="E4966" t="str">
            <v>Distribution Expenses – Maintenance</v>
          </cell>
          <cell r="F4966">
            <v>1410916</v>
          </cell>
        </row>
        <row r="4967">
          <cell r="C4967" t="str">
            <v>Milton Hydro Distribution Inc. Other Expenses 2023</v>
          </cell>
          <cell r="D4967" t="str">
            <v>Milton Hydro Distribution Inc.</v>
          </cell>
          <cell r="E4967" t="str">
            <v>Other Expenses</v>
          </cell>
          <cell r="F4967">
            <v>0</v>
          </cell>
        </row>
        <row r="4968">
          <cell r="C4968" t="str">
            <v>Newmarket-Tay Power Distribution Ltd. Administrative and General Expenses 2023</v>
          </cell>
          <cell r="D4968" t="str">
            <v>Newmarket-Tay Power Distribution Ltd.</v>
          </cell>
          <cell r="E4968" t="str">
            <v>Administrative and General Expenses</v>
          </cell>
          <cell r="F4968">
            <v>6072277.2999999998</v>
          </cell>
        </row>
        <row r="4969">
          <cell r="C4969" t="str">
            <v>Newmarket-Tay Power Distribution Ltd. Administrative and General Expenses - Leap 2023</v>
          </cell>
          <cell r="D4969" t="str">
            <v>Newmarket-Tay Power Distribution Ltd.</v>
          </cell>
          <cell r="E4969" t="str">
            <v>Administrative and General Expenses - Leap</v>
          </cell>
          <cell r="F4969">
            <v>24800</v>
          </cell>
        </row>
        <row r="4970">
          <cell r="C4970" t="str">
            <v>Newmarket-Tay Power Distribution Ltd. Billing and Collecting 2023</v>
          </cell>
          <cell r="D4970" t="str">
            <v>Newmarket-Tay Power Distribution Ltd.</v>
          </cell>
          <cell r="E4970" t="str">
            <v>Billing and Collecting</v>
          </cell>
          <cell r="F4970">
            <v>3478719.29</v>
          </cell>
        </row>
        <row r="4971">
          <cell r="C4971" t="str">
            <v>Newmarket-Tay Power Distribution Ltd. Community Relations 2023</v>
          </cell>
          <cell r="D4971" t="str">
            <v>Newmarket-Tay Power Distribution Ltd.</v>
          </cell>
          <cell r="E4971" t="str">
            <v>Community Relations</v>
          </cell>
          <cell r="F4971">
            <v>124628.95</v>
          </cell>
        </row>
        <row r="4972">
          <cell r="C4972" t="str">
            <v>Newmarket-Tay Power Distribution Ltd. Distribution Expenses - Operation 2023</v>
          </cell>
          <cell r="D4972" t="str">
            <v>Newmarket-Tay Power Distribution Ltd.</v>
          </cell>
          <cell r="E4972" t="str">
            <v>Distribution Expenses - Operation</v>
          </cell>
          <cell r="F4972">
            <v>2951370.39</v>
          </cell>
        </row>
        <row r="4973">
          <cell r="C4973" t="str">
            <v>Newmarket-Tay Power Distribution Ltd. Distribution Expenses – Maintenance 2023</v>
          </cell>
          <cell r="D4973" t="str">
            <v>Newmarket-Tay Power Distribution Ltd.</v>
          </cell>
          <cell r="E4973" t="str">
            <v>Distribution Expenses – Maintenance</v>
          </cell>
          <cell r="F4973">
            <v>1242621.94</v>
          </cell>
        </row>
        <row r="4974">
          <cell r="C4974" t="str">
            <v>Newmarket-Tay Power Distribution Ltd. Other Expenses 2023</v>
          </cell>
          <cell r="D4974" t="str">
            <v>Newmarket-Tay Power Distribution Ltd.</v>
          </cell>
          <cell r="E4974" t="str">
            <v>Other Expenses</v>
          </cell>
          <cell r="F4974">
            <v>0</v>
          </cell>
        </row>
        <row r="4975">
          <cell r="C4975" t="str">
            <v>Niagara Peninsula Energy Inc. Administrative and General Expenses 2023</v>
          </cell>
          <cell r="D4975" t="str">
            <v>Niagara Peninsula Energy Inc.</v>
          </cell>
          <cell r="E4975" t="str">
            <v>Administrative and General Expenses</v>
          </cell>
          <cell r="F4975">
            <v>5809551.5199999996</v>
          </cell>
        </row>
        <row r="4976">
          <cell r="C4976" t="str">
            <v>Niagara Peninsula Energy Inc. Administrative and General Expenses - Leap 2023</v>
          </cell>
          <cell r="D4976" t="str">
            <v>Niagara Peninsula Energy Inc.</v>
          </cell>
          <cell r="E4976" t="str">
            <v>Administrative and General Expenses - Leap</v>
          </cell>
          <cell r="F4976">
            <v>45408</v>
          </cell>
        </row>
        <row r="4977">
          <cell r="C4977" t="str">
            <v>Niagara Peninsula Energy Inc. Billing and Collecting 2023</v>
          </cell>
          <cell r="D4977" t="str">
            <v>Niagara Peninsula Energy Inc.</v>
          </cell>
          <cell r="E4977" t="str">
            <v>Billing and Collecting</v>
          </cell>
          <cell r="F4977">
            <v>5833603.75</v>
          </cell>
        </row>
        <row r="4978">
          <cell r="C4978" t="str">
            <v>Niagara Peninsula Energy Inc. Community Relations 2023</v>
          </cell>
          <cell r="D4978" t="str">
            <v>Niagara Peninsula Energy Inc.</v>
          </cell>
          <cell r="E4978" t="str">
            <v>Community Relations</v>
          </cell>
          <cell r="F4978">
            <v>66610.149999999994</v>
          </cell>
        </row>
        <row r="4979">
          <cell r="C4979" t="str">
            <v>Niagara Peninsula Energy Inc. Distribution Expenses - Operation 2023</v>
          </cell>
          <cell r="D4979" t="str">
            <v>Niagara Peninsula Energy Inc.</v>
          </cell>
          <cell r="E4979" t="str">
            <v>Distribution Expenses - Operation</v>
          </cell>
          <cell r="F4979">
            <v>5052380.4800000004</v>
          </cell>
        </row>
        <row r="4980">
          <cell r="C4980" t="str">
            <v>Niagara Peninsula Energy Inc. Distribution Expenses – Maintenance 2023</v>
          </cell>
          <cell r="D4980" t="str">
            <v>Niagara Peninsula Energy Inc.</v>
          </cell>
          <cell r="E4980" t="str">
            <v>Distribution Expenses – Maintenance</v>
          </cell>
          <cell r="F4980">
            <v>2809596.21</v>
          </cell>
        </row>
        <row r="4981">
          <cell r="C4981" t="str">
            <v>Niagara Peninsula Energy Inc. Other Expenses 2023</v>
          </cell>
          <cell r="D4981" t="str">
            <v>Niagara Peninsula Energy Inc.</v>
          </cell>
          <cell r="E4981" t="str">
            <v>Other Expenses</v>
          </cell>
          <cell r="F4981">
            <v>0</v>
          </cell>
        </row>
        <row r="4982">
          <cell r="C4982" t="str">
            <v>Niagara-on-the-Lake Hydro Inc. Administrative and General Expenses 2023</v>
          </cell>
          <cell r="D4982" t="str">
            <v>Niagara-on-the-Lake Hydro Inc.</v>
          </cell>
          <cell r="E4982" t="str">
            <v>Administrative and General Expenses</v>
          </cell>
          <cell r="F4982">
            <v>1374940.54</v>
          </cell>
        </row>
        <row r="4983">
          <cell r="C4983" t="str">
            <v>Niagara-on-the-Lake Hydro Inc. Administrative and General Expenses - Leap 2023</v>
          </cell>
          <cell r="D4983" t="str">
            <v>Niagara-on-the-Lake Hydro Inc.</v>
          </cell>
          <cell r="E4983" t="str">
            <v>Administrative and General Expenses - Leap</v>
          </cell>
          <cell r="F4983">
            <v>6865.82</v>
          </cell>
        </row>
        <row r="4984">
          <cell r="C4984" t="str">
            <v>Niagara-on-the-Lake Hydro Inc. Billing and Collecting 2023</v>
          </cell>
          <cell r="D4984" t="str">
            <v>Niagara-on-the-Lake Hydro Inc.</v>
          </cell>
          <cell r="E4984" t="str">
            <v>Billing and Collecting</v>
          </cell>
          <cell r="F4984">
            <v>677732.33</v>
          </cell>
        </row>
        <row r="4985">
          <cell r="C4985" t="str">
            <v>Niagara-on-the-Lake Hydro Inc. Community Relations 2023</v>
          </cell>
          <cell r="D4985" t="str">
            <v>Niagara-on-the-Lake Hydro Inc.</v>
          </cell>
          <cell r="E4985" t="str">
            <v>Community Relations</v>
          </cell>
          <cell r="F4985">
            <v>0</v>
          </cell>
        </row>
        <row r="4986">
          <cell r="C4986" t="str">
            <v>Niagara-on-the-Lake Hydro Inc. Distribution Expenses - Operation 2023</v>
          </cell>
          <cell r="D4986" t="str">
            <v>Niagara-on-the-Lake Hydro Inc.</v>
          </cell>
          <cell r="E4986" t="str">
            <v>Distribution Expenses - Operation</v>
          </cell>
          <cell r="F4986">
            <v>767086.86</v>
          </cell>
        </row>
        <row r="4987">
          <cell r="C4987" t="str">
            <v>Niagara-on-the-Lake Hydro Inc. Distribution Expenses – Maintenance 2023</v>
          </cell>
          <cell r="D4987" t="str">
            <v>Niagara-on-the-Lake Hydro Inc.</v>
          </cell>
          <cell r="E4987" t="str">
            <v>Distribution Expenses – Maintenance</v>
          </cell>
          <cell r="F4987">
            <v>487879.49</v>
          </cell>
        </row>
        <row r="4988">
          <cell r="C4988" t="str">
            <v>Niagara-on-the-Lake Hydro Inc. Other Expenses 2023</v>
          </cell>
          <cell r="D4988" t="str">
            <v>Niagara-on-the-Lake Hydro Inc.</v>
          </cell>
          <cell r="E4988" t="str">
            <v>Other Expenses</v>
          </cell>
          <cell r="F4988">
            <v>0</v>
          </cell>
        </row>
        <row r="4989">
          <cell r="C4989" t="str">
            <v>North Bay Hydro Distribution Limited Administrative and General Expenses 2023</v>
          </cell>
          <cell r="D4989" t="str">
            <v>North Bay Hydro Distribution Limited</v>
          </cell>
          <cell r="E4989" t="str">
            <v>Administrative and General Expenses</v>
          </cell>
          <cell r="F4989">
            <v>3632632.95</v>
          </cell>
        </row>
        <row r="4990">
          <cell r="C4990" t="str">
            <v>North Bay Hydro Distribution Limited Administrative and General Expenses - Leap 2023</v>
          </cell>
          <cell r="D4990" t="str">
            <v>North Bay Hydro Distribution Limited</v>
          </cell>
          <cell r="E4990" t="str">
            <v>Administrative and General Expenses - Leap</v>
          </cell>
          <cell r="F4990">
            <v>21436</v>
          </cell>
        </row>
        <row r="4991">
          <cell r="C4991" t="str">
            <v>North Bay Hydro Distribution Limited Billing and Collecting 2023</v>
          </cell>
          <cell r="D4991" t="str">
            <v>North Bay Hydro Distribution Limited</v>
          </cell>
          <cell r="E4991" t="str">
            <v>Billing and Collecting</v>
          </cell>
          <cell r="F4991">
            <v>1691266.16</v>
          </cell>
        </row>
        <row r="4992">
          <cell r="C4992" t="str">
            <v>North Bay Hydro Distribution Limited Community Relations 2023</v>
          </cell>
          <cell r="D4992" t="str">
            <v>North Bay Hydro Distribution Limited</v>
          </cell>
          <cell r="E4992" t="str">
            <v>Community Relations</v>
          </cell>
          <cell r="F4992">
            <v>0</v>
          </cell>
        </row>
        <row r="4993">
          <cell r="C4993" t="str">
            <v>North Bay Hydro Distribution Limited Distribution Expenses - Operation 2023</v>
          </cell>
          <cell r="D4993" t="str">
            <v>North Bay Hydro Distribution Limited</v>
          </cell>
          <cell r="E4993" t="str">
            <v>Distribution Expenses - Operation</v>
          </cell>
          <cell r="F4993">
            <v>989713.36</v>
          </cell>
        </row>
        <row r="4994">
          <cell r="C4994" t="str">
            <v>North Bay Hydro Distribution Limited Distribution Expenses – Maintenance 2023</v>
          </cell>
          <cell r="D4994" t="str">
            <v>North Bay Hydro Distribution Limited</v>
          </cell>
          <cell r="E4994" t="str">
            <v>Distribution Expenses – Maintenance</v>
          </cell>
          <cell r="F4994">
            <v>2586598.0099999998</v>
          </cell>
        </row>
        <row r="4995">
          <cell r="C4995" t="str">
            <v>North Bay Hydro Distribution Limited Other Expenses 2023</v>
          </cell>
          <cell r="D4995" t="str">
            <v>North Bay Hydro Distribution Limited</v>
          </cell>
          <cell r="E4995" t="str">
            <v>Other Expenses</v>
          </cell>
          <cell r="F4995">
            <v>0</v>
          </cell>
        </row>
        <row r="4996">
          <cell r="C4996" t="str">
            <v>Northern Ontario Wires Inc. Administrative and General Expenses 2023</v>
          </cell>
          <cell r="D4996" t="str">
            <v>Northern Ontario Wires Inc.</v>
          </cell>
          <cell r="E4996" t="str">
            <v>Administrative and General Expenses</v>
          </cell>
          <cell r="F4996">
            <v>641827.02</v>
          </cell>
        </row>
        <row r="4997">
          <cell r="C4997" t="str">
            <v>Northern Ontario Wires Inc. Administrative and General Expenses - Leap 2023</v>
          </cell>
          <cell r="D4997" t="str">
            <v>Northern Ontario Wires Inc.</v>
          </cell>
          <cell r="E4997" t="str">
            <v>Administrative and General Expenses - Leap</v>
          </cell>
          <cell r="F4997">
            <v>4093</v>
          </cell>
        </row>
        <row r="4998">
          <cell r="C4998" t="str">
            <v>Northern Ontario Wires Inc. Billing and Collecting 2023</v>
          </cell>
          <cell r="D4998" t="str">
            <v>Northern Ontario Wires Inc.</v>
          </cell>
          <cell r="E4998" t="str">
            <v>Billing and Collecting</v>
          </cell>
          <cell r="F4998">
            <v>642583.57999999996</v>
          </cell>
        </row>
        <row r="4999">
          <cell r="C4999" t="str">
            <v>Northern Ontario Wires Inc. Community Relations 2023</v>
          </cell>
          <cell r="D4999" t="str">
            <v>Northern Ontario Wires Inc.</v>
          </cell>
          <cell r="E4999" t="str">
            <v>Community Relations</v>
          </cell>
          <cell r="F4999">
            <v>0</v>
          </cell>
        </row>
        <row r="5000">
          <cell r="C5000" t="str">
            <v>Northern Ontario Wires Inc. Distribution Expenses - Operation 2023</v>
          </cell>
          <cell r="D5000" t="str">
            <v>Northern Ontario Wires Inc.</v>
          </cell>
          <cell r="E5000" t="str">
            <v>Distribution Expenses - Operation</v>
          </cell>
          <cell r="F5000">
            <v>919277.57</v>
          </cell>
        </row>
        <row r="5001">
          <cell r="C5001" t="str">
            <v>Northern Ontario Wires Inc. Distribution Expenses – Maintenance 2023</v>
          </cell>
          <cell r="D5001" t="str">
            <v>Northern Ontario Wires Inc.</v>
          </cell>
          <cell r="E5001" t="str">
            <v>Distribution Expenses – Maintenance</v>
          </cell>
          <cell r="F5001">
            <v>702981.43</v>
          </cell>
        </row>
        <row r="5002">
          <cell r="C5002" t="str">
            <v>Northern Ontario Wires Inc. Other Expenses 2023</v>
          </cell>
          <cell r="D5002" t="str">
            <v>Northern Ontario Wires Inc.</v>
          </cell>
          <cell r="E5002" t="str">
            <v>Other Expenses</v>
          </cell>
          <cell r="F5002">
            <v>0</v>
          </cell>
        </row>
        <row r="5003">
          <cell r="C5003" t="str">
            <v>Oakville Hydro Electricity Distribution Inc. Administrative and General Expenses 2023</v>
          </cell>
          <cell r="D5003" t="str">
            <v>Oakville Hydro Electricity Distribution Inc.</v>
          </cell>
          <cell r="E5003" t="str">
            <v>Administrative and General Expenses</v>
          </cell>
          <cell r="F5003">
            <v>6642437.2800000003</v>
          </cell>
        </row>
        <row r="5004">
          <cell r="C5004" t="str">
            <v>Oakville Hydro Electricity Distribution Inc. Administrative and General Expenses - Leap 2023</v>
          </cell>
          <cell r="D5004" t="str">
            <v>Oakville Hydro Electricity Distribution Inc.</v>
          </cell>
          <cell r="E5004" t="str">
            <v>Administrative and General Expenses - Leap</v>
          </cell>
          <cell r="F5004">
            <v>45350</v>
          </cell>
        </row>
        <row r="5005">
          <cell r="C5005" t="str">
            <v>Oakville Hydro Electricity Distribution Inc. Billing and Collecting 2023</v>
          </cell>
          <cell r="D5005" t="str">
            <v>Oakville Hydro Electricity Distribution Inc.</v>
          </cell>
          <cell r="E5005" t="str">
            <v>Billing and Collecting</v>
          </cell>
          <cell r="F5005">
            <v>3055909.18</v>
          </cell>
        </row>
        <row r="5006">
          <cell r="C5006" t="str">
            <v>Oakville Hydro Electricity Distribution Inc. Community Relations 2023</v>
          </cell>
          <cell r="D5006" t="str">
            <v>Oakville Hydro Electricity Distribution Inc.</v>
          </cell>
          <cell r="E5006" t="str">
            <v>Community Relations</v>
          </cell>
          <cell r="F5006">
            <v>206569.51</v>
          </cell>
        </row>
        <row r="5007">
          <cell r="C5007" t="str">
            <v>Oakville Hydro Electricity Distribution Inc. Distribution Expenses - Operation 2023</v>
          </cell>
          <cell r="D5007" t="str">
            <v>Oakville Hydro Electricity Distribution Inc.</v>
          </cell>
          <cell r="E5007" t="str">
            <v>Distribution Expenses - Operation</v>
          </cell>
          <cell r="F5007">
            <v>8974378.8300000001</v>
          </cell>
        </row>
        <row r="5008">
          <cell r="C5008" t="str">
            <v>Oakville Hydro Electricity Distribution Inc. Distribution Expenses – Maintenance 2023</v>
          </cell>
          <cell r="D5008" t="str">
            <v>Oakville Hydro Electricity Distribution Inc.</v>
          </cell>
          <cell r="E5008" t="str">
            <v>Distribution Expenses – Maintenance</v>
          </cell>
          <cell r="F5008">
            <v>1884823.14</v>
          </cell>
        </row>
        <row r="5009">
          <cell r="C5009" t="str">
            <v>Oakville Hydro Electricity Distribution Inc. Other Expenses 2023</v>
          </cell>
          <cell r="D5009" t="str">
            <v>Oakville Hydro Electricity Distribution Inc.</v>
          </cell>
          <cell r="E5009" t="str">
            <v>Other Expenses</v>
          </cell>
          <cell r="F5009">
            <v>0</v>
          </cell>
        </row>
        <row r="5010">
          <cell r="C5010" t="str">
            <v>Orangeville Hydro Limited Administrative and General Expenses 2023</v>
          </cell>
          <cell r="D5010" t="str">
            <v>Orangeville Hydro Limited</v>
          </cell>
          <cell r="E5010" t="str">
            <v>Administrative and General Expenses</v>
          </cell>
          <cell r="F5010">
            <v>1453140.92</v>
          </cell>
        </row>
        <row r="5011">
          <cell r="C5011" t="str">
            <v>Orangeville Hydro Limited Administrative and General Expenses - Leap 2023</v>
          </cell>
          <cell r="D5011" t="str">
            <v>Orangeville Hydro Limited</v>
          </cell>
          <cell r="E5011" t="str">
            <v>Administrative and General Expenses - Leap</v>
          </cell>
          <cell r="F5011">
            <v>6258.6</v>
          </cell>
        </row>
        <row r="5012">
          <cell r="C5012" t="str">
            <v>Orangeville Hydro Limited Billing and Collecting 2023</v>
          </cell>
          <cell r="D5012" t="str">
            <v>Orangeville Hydro Limited</v>
          </cell>
          <cell r="E5012" t="str">
            <v>Billing and Collecting</v>
          </cell>
          <cell r="F5012">
            <v>983093.7</v>
          </cell>
        </row>
        <row r="5013">
          <cell r="C5013" t="str">
            <v>Orangeville Hydro Limited Community Relations 2023</v>
          </cell>
          <cell r="D5013" t="str">
            <v>Orangeville Hydro Limited</v>
          </cell>
          <cell r="E5013" t="str">
            <v>Community Relations</v>
          </cell>
          <cell r="F5013">
            <v>32446.37</v>
          </cell>
        </row>
        <row r="5014">
          <cell r="C5014" t="str">
            <v>Orangeville Hydro Limited Distribution Expenses - Operation 2023</v>
          </cell>
          <cell r="D5014" t="str">
            <v>Orangeville Hydro Limited</v>
          </cell>
          <cell r="E5014" t="str">
            <v>Distribution Expenses - Operation</v>
          </cell>
          <cell r="F5014">
            <v>797112.79</v>
          </cell>
        </row>
        <row r="5015">
          <cell r="C5015" t="str">
            <v>Orangeville Hydro Limited Distribution Expenses – Maintenance 2023</v>
          </cell>
          <cell r="D5015" t="str">
            <v>Orangeville Hydro Limited</v>
          </cell>
          <cell r="E5015" t="str">
            <v>Distribution Expenses – Maintenance</v>
          </cell>
          <cell r="F5015">
            <v>367349.1</v>
          </cell>
        </row>
        <row r="5016">
          <cell r="C5016" t="str">
            <v>Orangeville Hydro Limited Other Expenses 2023</v>
          </cell>
          <cell r="D5016" t="str">
            <v>Orangeville Hydro Limited</v>
          </cell>
          <cell r="E5016" t="str">
            <v>Other Expenses</v>
          </cell>
          <cell r="F5016">
            <v>0</v>
          </cell>
        </row>
        <row r="5017">
          <cell r="C5017" t="str">
            <v>Oshawa PUC Networks Inc. Administrative and General Expenses 2023</v>
          </cell>
          <cell r="D5017" t="str">
            <v>Oshawa PUC Networks Inc.</v>
          </cell>
          <cell r="E5017" t="str">
            <v>Administrative and General Expenses</v>
          </cell>
          <cell r="F5017">
            <v>8198970.1500000004</v>
          </cell>
        </row>
        <row r="5018">
          <cell r="C5018" t="str">
            <v>Oshawa PUC Networks Inc. Administrative and General Expenses - Leap 2023</v>
          </cell>
          <cell r="D5018" t="str">
            <v>Oshawa PUC Networks Inc.</v>
          </cell>
          <cell r="E5018" t="str">
            <v>Administrative and General Expenses - Leap</v>
          </cell>
          <cell r="F5018">
            <v>34470.04</v>
          </cell>
        </row>
        <row r="5019">
          <cell r="C5019" t="str">
            <v>Oshawa PUC Networks Inc. Billing and Collecting 2023</v>
          </cell>
          <cell r="D5019" t="str">
            <v>Oshawa PUC Networks Inc.</v>
          </cell>
          <cell r="E5019" t="str">
            <v>Billing and Collecting</v>
          </cell>
          <cell r="F5019">
            <v>2655178.02</v>
          </cell>
        </row>
        <row r="5020">
          <cell r="C5020" t="str">
            <v>Oshawa PUC Networks Inc. Community Relations 2023</v>
          </cell>
          <cell r="D5020" t="str">
            <v>Oshawa PUC Networks Inc.</v>
          </cell>
          <cell r="E5020" t="str">
            <v>Community Relations</v>
          </cell>
          <cell r="F5020">
            <v>1016270.8</v>
          </cell>
        </row>
        <row r="5021">
          <cell r="C5021" t="str">
            <v>Oshawa PUC Networks Inc. Distribution Expenses - Operation 2023</v>
          </cell>
          <cell r="D5021" t="str">
            <v>Oshawa PUC Networks Inc.</v>
          </cell>
          <cell r="E5021" t="str">
            <v>Distribution Expenses - Operation</v>
          </cell>
          <cell r="F5021">
            <v>1460154.89</v>
          </cell>
        </row>
        <row r="5022">
          <cell r="C5022" t="str">
            <v>Oshawa PUC Networks Inc. Distribution Expenses – Maintenance 2023</v>
          </cell>
          <cell r="D5022" t="str">
            <v>Oshawa PUC Networks Inc.</v>
          </cell>
          <cell r="E5022" t="str">
            <v>Distribution Expenses – Maintenance</v>
          </cell>
          <cell r="F5022">
            <v>1014676.9</v>
          </cell>
        </row>
        <row r="5023">
          <cell r="C5023" t="str">
            <v>Oshawa PUC Networks Inc. Other Expenses 2023</v>
          </cell>
          <cell r="D5023" t="str">
            <v>Oshawa PUC Networks Inc.</v>
          </cell>
          <cell r="E5023" t="str">
            <v>Other Expenses</v>
          </cell>
          <cell r="F5023">
            <v>0</v>
          </cell>
        </row>
        <row r="5024">
          <cell r="C5024" t="str">
            <v>Ottawa River Power Corporation Administrative and General Expenses 2023</v>
          </cell>
          <cell r="D5024" t="str">
            <v>Ottawa River Power Corporation</v>
          </cell>
          <cell r="E5024" t="str">
            <v>Administrative and General Expenses</v>
          </cell>
          <cell r="F5024">
            <v>1472462.97</v>
          </cell>
        </row>
        <row r="5025">
          <cell r="C5025" t="str">
            <v>Ottawa River Power Corporation Administrative and General Expenses - Leap 2023</v>
          </cell>
          <cell r="D5025" t="str">
            <v>Ottawa River Power Corporation</v>
          </cell>
          <cell r="E5025" t="str">
            <v>Administrative and General Expenses - Leap</v>
          </cell>
          <cell r="F5025">
            <v>7500</v>
          </cell>
        </row>
        <row r="5026">
          <cell r="C5026" t="str">
            <v>Ottawa River Power Corporation Billing and Collecting 2023</v>
          </cell>
          <cell r="D5026" t="str">
            <v>Ottawa River Power Corporation</v>
          </cell>
          <cell r="E5026" t="str">
            <v>Billing and Collecting</v>
          </cell>
          <cell r="F5026">
            <v>868547.47</v>
          </cell>
        </row>
        <row r="5027">
          <cell r="C5027" t="str">
            <v>Ottawa River Power Corporation Community Relations 2023</v>
          </cell>
          <cell r="D5027" t="str">
            <v>Ottawa River Power Corporation</v>
          </cell>
          <cell r="E5027" t="str">
            <v>Community Relations</v>
          </cell>
          <cell r="F5027">
            <v>36356.67</v>
          </cell>
        </row>
        <row r="5028">
          <cell r="C5028" t="str">
            <v>Ottawa River Power Corporation Distribution Expenses - Operation 2023</v>
          </cell>
          <cell r="D5028" t="str">
            <v>Ottawa River Power Corporation</v>
          </cell>
          <cell r="E5028" t="str">
            <v>Distribution Expenses - Operation</v>
          </cell>
          <cell r="F5028">
            <v>773946.4</v>
          </cell>
        </row>
        <row r="5029">
          <cell r="C5029" t="str">
            <v>Ottawa River Power Corporation Distribution Expenses – Maintenance 2023</v>
          </cell>
          <cell r="D5029" t="str">
            <v>Ottawa River Power Corporation</v>
          </cell>
          <cell r="E5029" t="str">
            <v>Distribution Expenses – Maintenance</v>
          </cell>
          <cell r="F5029">
            <v>680047.12</v>
          </cell>
        </row>
        <row r="5030">
          <cell r="C5030" t="str">
            <v>Ottawa River Power Corporation Other Expenses 2023</v>
          </cell>
          <cell r="D5030" t="str">
            <v>Ottawa River Power Corporation</v>
          </cell>
          <cell r="E5030" t="str">
            <v>Other Expenses</v>
          </cell>
          <cell r="F5030">
            <v>0</v>
          </cell>
        </row>
        <row r="5031">
          <cell r="C5031" t="str">
            <v>PUC Distribution Inc. Administrative and General Expenses 2023</v>
          </cell>
          <cell r="D5031" t="str">
            <v>PUC Distribution Inc.</v>
          </cell>
          <cell r="E5031" t="str">
            <v>Administrative and General Expenses</v>
          </cell>
          <cell r="F5031">
            <v>3444725.37</v>
          </cell>
        </row>
        <row r="5032">
          <cell r="C5032" t="str">
            <v>PUC Distribution Inc. Administrative and General Expenses - Leap 2023</v>
          </cell>
          <cell r="D5032" t="str">
            <v>PUC Distribution Inc.</v>
          </cell>
          <cell r="E5032" t="str">
            <v>Administrative and General Expenses - Leap</v>
          </cell>
          <cell r="F5032">
            <v>27466</v>
          </cell>
        </row>
        <row r="5033">
          <cell r="C5033" t="str">
            <v>PUC Distribution Inc. Billing and Collecting 2023</v>
          </cell>
          <cell r="D5033" t="str">
            <v>PUC Distribution Inc.</v>
          </cell>
          <cell r="E5033" t="str">
            <v>Billing and Collecting</v>
          </cell>
          <cell r="F5033">
            <v>1509091.19</v>
          </cell>
        </row>
        <row r="5034">
          <cell r="C5034" t="str">
            <v>PUC Distribution Inc. Community Relations 2023</v>
          </cell>
          <cell r="D5034" t="str">
            <v>PUC Distribution Inc.</v>
          </cell>
          <cell r="E5034" t="str">
            <v>Community Relations</v>
          </cell>
          <cell r="F5034">
            <v>671027.07999999996</v>
          </cell>
        </row>
        <row r="5035">
          <cell r="C5035" t="str">
            <v>PUC Distribution Inc. Distribution Expenses - Operation 2023</v>
          </cell>
          <cell r="D5035" t="str">
            <v>PUC Distribution Inc.</v>
          </cell>
          <cell r="E5035" t="str">
            <v>Distribution Expenses - Operation</v>
          </cell>
          <cell r="F5035">
            <v>3834950.97</v>
          </cell>
        </row>
        <row r="5036">
          <cell r="C5036" t="str">
            <v>PUC Distribution Inc. Distribution Expenses – Maintenance 2023</v>
          </cell>
          <cell r="D5036" t="str">
            <v>PUC Distribution Inc.</v>
          </cell>
          <cell r="E5036" t="str">
            <v>Distribution Expenses – Maintenance</v>
          </cell>
          <cell r="F5036">
            <v>2101035.9500000002</v>
          </cell>
        </row>
        <row r="5037">
          <cell r="C5037" t="str">
            <v>PUC Distribution Inc. Other Expenses 2023</v>
          </cell>
          <cell r="D5037" t="str">
            <v>PUC Distribution Inc.</v>
          </cell>
          <cell r="E5037" t="str">
            <v>Other Expenses</v>
          </cell>
          <cell r="F5037">
            <v>0</v>
          </cell>
        </row>
        <row r="5038">
          <cell r="C5038" t="str">
            <v>Renfrew Hydro Inc. Administrative and General Expenses 2023</v>
          </cell>
          <cell r="D5038" t="str">
            <v>Renfrew Hydro Inc.</v>
          </cell>
          <cell r="E5038" t="str">
            <v>Administrative and General Expenses</v>
          </cell>
          <cell r="F5038">
            <v>588761.07999999996</v>
          </cell>
        </row>
        <row r="5039">
          <cell r="C5039" t="str">
            <v>Renfrew Hydro Inc. Administrative and General Expenses - Leap 2023</v>
          </cell>
          <cell r="D5039" t="str">
            <v>Renfrew Hydro Inc.</v>
          </cell>
          <cell r="E5039" t="str">
            <v>Administrative and General Expenses - Leap</v>
          </cell>
          <cell r="F5039">
            <v>2404.13</v>
          </cell>
        </row>
        <row r="5040">
          <cell r="C5040" t="str">
            <v>Renfrew Hydro Inc. Billing and Collecting 2023</v>
          </cell>
          <cell r="D5040" t="str">
            <v>Renfrew Hydro Inc.</v>
          </cell>
          <cell r="E5040" t="str">
            <v>Billing and Collecting</v>
          </cell>
          <cell r="F5040">
            <v>439933.44</v>
          </cell>
        </row>
        <row r="5041">
          <cell r="C5041" t="str">
            <v>Renfrew Hydro Inc. Community Relations 2023</v>
          </cell>
          <cell r="D5041" t="str">
            <v>Renfrew Hydro Inc.</v>
          </cell>
          <cell r="E5041" t="str">
            <v>Community Relations</v>
          </cell>
          <cell r="F5041">
            <v>12419.98</v>
          </cell>
        </row>
        <row r="5042">
          <cell r="C5042" t="str">
            <v>Renfrew Hydro Inc. Distribution Expenses - Operation 2023</v>
          </cell>
          <cell r="D5042" t="str">
            <v>Renfrew Hydro Inc.</v>
          </cell>
          <cell r="E5042" t="str">
            <v>Distribution Expenses - Operation</v>
          </cell>
          <cell r="F5042">
            <v>306880</v>
          </cell>
        </row>
        <row r="5043">
          <cell r="C5043" t="str">
            <v>Renfrew Hydro Inc. Distribution Expenses – Maintenance 2023</v>
          </cell>
          <cell r="D5043" t="str">
            <v>Renfrew Hydro Inc.</v>
          </cell>
          <cell r="E5043" t="str">
            <v>Distribution Expenses – Maintenance</v>
          </cell>
          <cell r="F5043">
            <v>119861.21</v>
          </cell>
        </row>
        <row r="5044">
          <cell r="C5044" t="str">
            <v>Renfrew Hydro Inc. Other Expenses 2023</v>
          </cell>
          <cell r="D5044" t="str">
            <v>Renfrew Hydro Inc.</v>
          </cell>
          <cell r="E5044" t="str">
            <v>Other Expenses</v>
          </cell>
          <cell r="F5044">
            <v>0</v>
          </cell>
        </row>
        <row r="5045">
          <cell r="C5045" t="str">
            <v>Rideau St. Lawrence Distribution Inc. Administrative and General Expenses 2023</v>
          </cell>
          <cell r="D5045" t="str">
            <v>Rideau St. Lawrence Distribution Inc.</v>
          </cell>
          <cell r="E5045" t="str">
            <v>Administrative and General Expenses</v>
          </cell>
          <cell r="F5045">
            <v>1300396.26</v>
          </cell>
        </row>
        <row r="5046">
          <cell r="C5046" t="str">
            <v>Rideau St. Lawrence Distribution Inc. Administrative and General Expenses - Leap 2023</v>
          </cell>
          <cell r="D5046" t="str">
            <v>Rideau St. Lawrence Distribution Inc.</v>
          </cell>
          <cell r="E5046" t="str">
            <v>Administrative and General Expenses - Leap</v>
          </cell>
          <cell r="F5046">
            <v>3500</v>
          </cell>
        </row>
        <row r="5047">
          <cell r="C5047" t="str">
            <v>Rideau St. Lawrence Distribution Inc. Billing and Collecting 2023</v>
          </cell>
          <cell r="D5047" t="str">
            <v>Rideau St. Lawrence Distribution Inc.</v>
          </cell>
          <cell r="E5047" t="str">
            <v>Billing and Collecting</v>
          </cell>
          <cell r="F5047">
            <v>535943.46</v>
          </cell>
        </row>
        <row r="5048">
          <cell r="C5048" t="str">
            <v>Rideau St. Lawrence Distribution Inc. Community Relations 2023</v>
          </cell>
          <cell r="D5048" t="str">
            <v>Rideau St. Lawrence Distribution Inc.</v>
          </cell>
          <cell r="E5048" t="str">
            <v>Community Relations</v>
          </cell>
          <cell r="F5048">
            <v>32838.089999999997</v>
          </cell>
        </row>
        <row r="5049">
          <cell r="C5049" t="str">
            <v>Rideau St. Lawrence Distribution Inc. Distribution Expenses - Operation 2023</v>
          </cell>
          <cell r="D5049" t="str">
            <v>Rideau St. Lawrence Distribution Inc.</v>
          </cell>
          <cell r="E5049" t="str">
            <v>Distribution Expenses - Operation</v>
          </cell>
          <cell r="F5049">
            <v>251389.47</v>
          </cell>
        </row>
        <row r="5050">
          <cell r="C5050" t="str">
            <v>Rideau St. Lawrence Distribution Inc. Distribution Expenses – Maintenance 2023</v>
          </cell>
          <cell r="D5050" t="str">
            <v>Rideau St. Lawrence Distribution Inc.</v>
          </cell>
          <cell r="E5050" t="str">
            <v>Distribution Expenses – Maintenance</v>
          </cell>
          <cell r="F5050">
            <v>530811.06000000006</v>
          </cell>
        </row>
        <row r="5051">
          <cell r="C5051" t="str">
            <v>Rideau St. Lawrence Distribution Inc. Other Expenses 2023</v>
          </cell>
          <cell r="D5051" t="str">
            <v>Rideau St. Lawrence Distribution Inc.</v>
          </cell>
          <cell r="E5051" t="str">
            <v>Other Expenses</v>
          </cell>
          <cell r="F5051">
            <v>0</v>
          </cell>
        </row>
        <row r="5052">
          <cell r="C5052" t="str">
            <v>Sioux Lookout Hydro Inc. Administrative and General Expenses 2023</v>
          </cell>
          <cell r="D5052" t="str">
            <v>Sioux Lookout Hydro Inc.</v>
          </cell>
          <cell r="E5052" t="str">
            <v>Administrative and General Expenses</v>
          </cell>
          <cell r="F5052">
            <v>426992.1</v>
          </cell>
        </row>
        <row r="5053">
          <cell r="C5053" t="str">
            <v>Sioux Lookout Hydro Inc. Administrative and General Expenses - Leap 2023</v>
          </cell>
          <cell r="D5053" t="str">
            <v>Sioux Lookout Hydro Inc.</v>
          </cell>
          <cell r="E5053" t="str">
            <v>Administrative and General Expenses - Leap</v>
          </cell>
          <cell r="F5053">
            <v>2610</v>
          </cell>
        </row>
        <row r="5054">
          <cell r="C5054" t="str">
            <v>Sioux Lookout Hydro Inc. Billing and Collecting 2023</v>
          </cell>
          <cell r="D5054" t="str">
            <v>Sioux Lookout Hydro Inc.</v>
          </cell>
          <cell r="E5054" t="str">
            <v>Billing and Collecting</v>
          </cell>
          <cell r="F5054">
            <v>304699.71000000002</v>
          </cell>
        </row>
        <row r="5055">
          <cell r="C5055" t="str">
            <v>Sioux Lookout Hydro Inc. Community Relations 2023</v>
          </cell>
          <cell r="D5055" t="str">
            <v>Sioux Lookout Hydro Inc.</v>
          </cell>
          <cell r="E5055" t="str">
            <v>Community Relations</v>
          </cell>
          <cell r="F5055">
            <v>0</v>
          </cell>
        </row>
        <row r="5056">
          <cell r="C5056" t="str">
            <v>Sioux Lookout Hydro Inc. Distribution Expenses - Operation 2023</v>
          </cell>
          <cell r="D5056" t="str">
            <v>Sioux Lookout Hydro Inc.</v>
          </cell>
          <cell r="E5056" t="str">
            <v>Distribution Expenses - Operation</v>
          </cell>
          <cell r="F5056">
            <v>609347.13</v>
          </cell>
        </row>
        <row r="5057">
          <cell r="C5057" t="str">
            <v>Sioux Lookout Hydro Inc. Distribution Expenses – Maintenance 2023</v>
          </cell>
          <cell r="D5057" t="str">
            <v>Sioux Lookout Hydro Inc.</v>
          </cell>
          <cell r="E5057" t="str">
            <v>Distribution Expenses – Maintenance</v>
          </cell>
          <cell r="F5057">
            <v>96511.29</v>
          </cell>
        </row>
        <row r="5058">
          <cell r="C5058" t="str">
            <v>Sioux Lookout Hydro Inc. Other Expenses 2023</v>
          </cell>
          <cell r="D5058" t="str">
            <v>Sioux Lookout Hydro Inc.</v>
          </cell>
          <cell r="E5058" t="str">
            <v>Other Expenses</v>
          </cell>
          <cell r="F5058">
            <v>0</v>
          </cell>
        </row>
        <row r="5059">
          <cell r="C5059" t="str">
            <v>Synergy North Corporation Administrative and General Expenses 2023</v>
          </cell>
          <cell r="D5059" t="str">
            <v>Synergy North Corporation</v>
          </cell>
          <cell r="E5059" t="str">
            <v>Administrative and General Expenses</v>
          </cell>
          <cell r="F5059">
            <v>5878521.4900000002</v>
          </cell>
        </row>
        <row r="5060">
          <cell r="C5060" t="str">
            <v>Synergy North Corporation Administrative and General Expenses - Leap 2023</v>
          </cell>
          <cell r="D5060" t="str">
            <v>Synergy North Corporation</v>
          </cell>
          <cell r="E5060" t="str">
            <v>Administrative and General Expenses - Leap</v>
          </cell>
          <cell r="F5060">
            <v>61811</v>
          </cell>
        </row>
        <row r="5061">
          <cell r="C5061" t="str">
            <v>Synergy North Corporation Billing and Collecting 2023</v>
          </cell>
          <cell r="D5061" t="str">
            <v>Synergy North Corporation</v>
          </cell>
          <cell r="E5061" t="str">
            <v>Billing and Collecting</v>
          </cell>
          <cell r="F5061">
            <v>2578401.12</v>
          </cell>
        </row>
        <row r="5062">
          <cell r="C5062" t="str">
            <v>Synergy North Corporation Community Relations 2023</v>
          </cell>
          <cell r="D5062" t="str">
            <v>Synergy North Corporation</v>
          </cell>
          <cell r="E5062" t="str">
            <v>Community Relations</v>
          </cell>
          <cell r="F5062">
            <v>46344.2</v>
          </cell>
        </row>
        <row r="5063">
          <cell r="C5063" t="str">
            <v>Synergy North Corporation Distribution Expenses - Operation 2023</v>
          </cell>
          <cell r="D5063" t="str">
            <v>Synergy North Corporation</v>
          </cell>
          <cell r="E5063" t="str">
            <v>Distribution Expenses - Operation</v>
          </cell>
          <cell r="F5063">
            <v>3231197.05</v>
          </cell>
        </row>
        <row r="5064">
          <cell r="C5064" t="str">
            <v>Synergy North Corporation Distribution Expenses – Maintenance 2023</v>
          </cell>
          <cell r="D5064" t="str">
            <v>Synergy North Corporation</v>
          </cell>
          <cell r="E5064" t="str">
            <v>Distribution Expenses – Maintenance</v>
          </cell>
          <cell r="F5064">
            <v>8131321.3399999999</v>
          </cell>
        </row>
        <row r="5065">
          <cell r="C5065" t="str">
            <v>Synergy North Corporation Other Expenses 2023</v>
          </cell>
          <cell r="D5065" t="str">
            <v>Synergy North Corporation</v>
          </cell>
          <cell r="E5065" t="str">
            <v>Other Expenses</v>
          </cell>
          <cell r="F5065">
            <v>0</v>
          </cell>
        </row>
        <row r="5066">
          <cell r="C5066" t="str">
            <v>Tillsonburg Hydro Inc. Administrative and General Expenses 2023</v>
          </cell>
          <cell r="D5066" t="str">
            <v>Tillsonburg Hydro Inc.</v>
          </cell>
          <cell r="E5066" t="str">
            <v>Administrative and General Expenses</v>
          </cell>
          <cell r="F5066">
            <v>1362329.6000000001</v>
          </cell>
        </row>
        <row r="5067">
          <cell r="C5067" t="str">
            <v>Tillsonburg Hydro Inc. Administrative and General Expenses - Leap 2023</v>
          </cell>
          <cell r="D5067" t="str">
            <v>Tillsonburg Hydro Inc.</v>
          </cell>
          <cell r="E5067" t="str">
            <v>Administrative and General Expenses - Leap</v>
          </cell>
          <cell r="F5067">
            <v>5261</v>
          </cell>
        </row>
        <row r="5068">
          <cell r="C5068" t="str">
            <v>Tillsonburg Hydro Inc. Billing and Collecting 2023</v>
          </cell>
          <cell r="D5068" t="str">
            <v>Tillsonburg Hydro Inc.</v>
          </cell>
          <cell r="E5068" t="str">
            <v>Billing and Collecting</v>
          </cell>
          <cell r="F5068">
            <v>802621.31</v>
          </cell>
        </row>
        <row r="5069">
          <cell r="C5069" t="str">
            <v>Tillsonburg Hydro Inc. Community Relations 2023</v>
          </cell>
          <cell r="D5069" t="str">
            <v>Tillsonburg Hydro Inc.</v>
          </cell>
          <cell r="E5069" t="str">
            <v>Community Relations</v>
          </cell>
          <cell r="F5069">
            <v>0</v>
          </cell>
        </row>
        <row r="5070">
          <cell r="C5070" t="str">
            <v>Tillsonburg Hydro Inc. Distribution Expenses - Operation 2023</v>
          </cell>
          <cell r="D5070" t="str">
            <v>Tillsonburg Hydro Inc.</v>
          </cell>
          <cell r="E5070" t="str">
            <v>Distribution Expenses - Operation</v>
          </cell>
          <cell r="F5070">
            <v>558348.71</v>
          </cell>
        </row>
        <row r="5071">
          <cell r="C5071" t="str">
            <v>Tillsonburg Hydro Inc. Distribution Expenses – Maintenance 2023</v>
          </cell>
          <cell r="D5071" t="str">
            <v>Tillsonburg Hydro Inc.</v>
          </cell>
          <cell r="E5071" t="str">
            <v>Distribution Expenses – Maintenance</v>
          </cell>
          <cell r="F5071">
            <v>178191.59</v>
          </cell>
        </row>
        <row r="5072">
          <cell r="C5072" t="str">
            <v>Tillsonburg Hydro Inc. Other Expenses 2023</v>
          </cell>
          <cell r="D5072" t="str">
            <v>Tillsonburg Hydro Inc.</v>
          </cell>
          <cell r="E5072" t="str">
            <v>Other Expenses</v>
          </cell>
          <cell r="F5072">
            <v>0</v>
          </cell>
        </row>
        <row r="5073">
          <cell r="C5073" t="str">
            <v>Toronto Hydro-Electric System Limited Administrative and General Expenses 2023</v>
          </cell>
          <cell r="D5073" t="str">
            <v>Toronto Hydro-Electric System Limited</v>
          </cell>
          <cell r="E5073" t="str">
            <v>Administrative and General Expenses</v>
          </cell>
          <cell r="F5073">
            <v>109580234.19</v>
          </cell>
        </row>
        <row r="5074">
          <cell r="C5074" t="str">
            <v>Toronto Hydro-Electric System Limited Administrative and General Expenses - Leap 2023</v>
          </cell>
          <cell r="D5074" t="str">
            <v>Toronto Hydro-Electric System Limited</v>
          </cell>
          <cell r="E5074" t="str">
            <v>Administrative and General Expenses - Leap</v>
          </cell>
          <cell r="F5074">
            <v>957609</v>
          </cell>
        </row>
        <row r="5075">
          <cell r="C5075" t="str">
            <v>Toronto Hydro-Electric System Limited Billing and Collecting 2023</v>
          </cell>
          <cell r="D5075" t="str">
            <v>Toronto Hydro-Electric System Limited</v>
          </cell>
          <cell r="E5075" t="str">
            <v>Billing and Collecting</v>
          </cell>
          <cell r="F5075">
            <v>38593447.68</v>
          </cell>
        </row>
        <row r="5076">
          <cell r="C5076" t="str">
            <v>Toronto Hydro-Electric System Limited Community Relations 2023</v>
          </cell>
          <cell r="D5076" t="str">
            <v>Toronto Hydro-Electric System Limited</v>
          </cell>
          <cell r="E5076" t="str">
            <v>Community Relations</v>
          </cell>
          <cell r="F5076">
            <v>2171412.02</v>
          </cell>
        </row>
        <row r="5077">
          <cell r="C5077" t="str">
            <v>Toronto Hydro-Electric System Limited Distribution Expenses - Operation 2023</v>
          </cell>
          <cell r="D5077" t="str">
            <v>Toronto Hydro-Electric System Limited</v>
          </cell>
          <cell r="E5077" t="str">
            <v>Distribution Expenses - Operation</v>
          </cell>
          <cell r="F5077">
            <v>51711235.799999997</v>
          </cell>
        </row>
        <row r="5078">
          <cell r="C5078" t="str">
            <v>Toronto Hydro-Electric System Limited Distribution Expenses – Maintenance 2023</v>
          </cell>
          <cell r="D5078" t="str">
            <v>Toronto Hydro-Electric System Limited</v>
          </cell>
          <cell r="E5078" t="str">
            <v>Distribution Expenses – Maintenance</v>
          </cell>
          <cell r="F5078">
            <v>72343194.689999998</v>
          </cell>
        </row>
        <row r="5079">
          <cell r="C5079" t="str">
            <v>Toronto Hydro-Electric System Limited Other Expenses 2023</v>
          </cell>
          <cell r="D5079" t="str">
            <v>Toronto Hydro-Electric System Limited</v>
          </cell>
          <cell r="E5079" t="str">
            <v>Other Expenses</v>
          </cell>
          <cell r="F5079">
            <v>0</v>
          </cell>
        </row>
        <row r="5080">
          <cell r="C5080" t="str">
            <v>Wasaga Distribution Inc. Administrative and General Expenses 2023</v>
          </cell>
          <cell r="D5080" t="str">
            <v>Wasaga Distribution Inc.</v>
          </cell>
          <cell r="E5080" t="str">
            <v>Administrative and General Expenses</v>
          </cell>
          <cell r="F5080">
            <v>1436187.87</v>
          </cell>
        </row>
        <row r="5081">
          <cell r="C5081" t="str">
            <v>Wasaga Distribution Inc. Administrative and General Expenses - Leap 2023</v>
          </cell>
          <cell r="D5081" t="str">
            <v>Wasaga Distribution Inc.</v>
          </cell>
          <cell r="E5081" t="str">
            <v>Administrative and General Expenses - Leap</v>
          </cell>
          <cell r="F5081">
            <v>5149.09</v>
          </cell>
        </row>
        <row r="5082">
          <cell r="C5082" t="str">
            <v>Wasaga Distribution Inc. Billing and Collecting 2023</v>
          </cell>
          <cell r="D5082" t="str">
            <v>Wasaga Distribution Inc.</v>
          </cell>
          <cell r="E5082" t="str">
            <v>Billing and Collecting</v>
          </cell>
          <cell r="F5082">
            <v>981133.71</v>
          </cell>
        </row>
        <row r="5083">
          <cell r="C5083" t="str">
            <v>Wasaga Distribution Inc. Community Relations 2023</v>
          </cell>
          <cell r="D5083" t="str">
            <v>Wasaga Distribution Inc.</v>
          </cell>
          <cell r="E5083" t="str">
            <v>Community Relations</v>
          </cell>
          <cell r="F5083">
            <v>15635.55</v>
          </cell>
        </row>
        <row r="5084">
          <cell r="C5084" t="str">
            <v>Wasaga Distribution Inc. Distribution Expenses - Operation 2023</v>
          </cell>
          <cell r="D5084" t="str">
            <v>Wasaga Distribution Inc.</v>
          </cell>
          <cell r="E5084" t="str">
            <v>Distribution Expenses - Operation</v>
          </cell>
          <cell r="F5084">
            <v>42891.01</v>
          </cell>
        </row>
        <row r="5085">
          <cell r="C5085" t="str">
            <v>Wasaga Distribution Inc. Distribution Expenses – Maintenance 2023</v>
          </cell>
          <cell r="D5085" t="str">
            <v>Wasaga Distribution Inc.</v>
          </cell>
          <cell r="E5085" t="str">
            <v>Distribution Expenses – Maintenance</v>
          </cell>
          <cell r="F5085">
            <v>837727.4</v>
          </cell>
        </row>
        <row r="5086">
          <cell r="C5086" t="str">
            <v>Wasaga Distribution Inc. Other Expenses 2023</v>
          </cell>
          <cell r="D5086" t="str">
            <v>Wasaga Distribution Inc.</v>
          </cell>
          <cell r="E5086" t="str">
            <v>Other Expenses</v>
          </cell>
          <cell r="F5086">
            <v>0</v>
          </cell>
        </row>
        <row r="5087">
          <cell r="C5087" t="str">
            <v>Welland Hydro-Electric System Corp. Administrative and General Expenses 2023</v>
          </cell>
          <cell r="D5087" t="str">
            <v>Welland Hydro-Electric System Corp.</v>
          </cell>
          <cell r="E5087" t="str">
            <v>Administrative and General Expenses</v>
          </cell>
          <cell r="F5087">
            <v>1761941.76</v>
          </cell>
        </row>
        <row r="5088">
          <cell r="C5088" t="str">
            <v>Welland Hydro-Electric System Corp. Administrative and General Expenses - Leap 2023</v>
          </cell>
          <cell r="D5088" t="str">
            <v>Welland Hydro-Electric System Corp.</v>
          </cell>
          <cell r="E5088" t="str">
            <v>Administrative and General Expenses - Leap</v>
          </cell>
          <cell r="F5088">
            <v>14034.95</v>
          </cell>
        </row>
        <row r="5089">
          <cell r="C5089" t="str">
            <v>Welland Hydro-Electric System Corp. Billing and Collecting 2023</v>
          </cell>
          <cell r="D5089" t="str">
            <v>Welland Hydro-Electric System Corp.</v>
          </cell>
          <cell r="E5089" t="str">
            <v>Billing and Collecting</v>
          </cell>
          <cell r="F5089">
            <v>1491435.49</v>
          </cell>
        </row>
        <row r="5090">
          <cell r="C5090" t="str">
            <v>Welland Hydro-Electric System Corp. Community Relations 2023</v>
          </cell>
          <cell r="D5090" t="str">
            <v>Welland Hydro-Electric System Corp.</v>
          </cell>
          <cell r="E5090" t="str">
            <v>Community Relations</v>
          </cell>
          <cell r="F5090">
            <v>48882.58</v>
          </cell>
        </row>
        <row r="5091">
          <cell r="C5091" t="str">
            <v>Welland Hydro-Electric System Corp. Distribution Expenses - Operation 2023</v>
          </cell>
          <cell r="D5091" t="str">
            <v>Welland Hydro-Electric System Corp.</v>
          </cell>
          <cell r="E5091" t="str">
            <v>Distribution Expenses - Operation</v>
          </cell>
          <cell r="F5091">
            <v>1659436.16</v>
          </cell>
        </row>
        <row r="5092">
          <cell r="C5092" t="str">
            <v>Welland Hydro-Electric System Corp. Distribution Expenses – Maintenance 2023</v>
          </cell>
          <cell r="D5092" t="str">
            <v>Welland Hydro-Electric System Corp.</v>
          </cell>
          <cell r="E5092" t="str">
            <v>Distribution Expenses – Maintenance</v>
          </cell>
          <cell r="F5092">
            <v>2107764.7000000002</v>
          </cell>
        </row>
        <row r="5093">
          <cell r="C5093" t="str">
            <v>Welland Hydro-Electric System Corp. Other Expenses 2023</v>
          </cell>
          <cell r="D5093" t="str">
            <v>Welland Hydro-Electric System Corp.</v>
          </cell>
          <cell r="E5093" t="str">
            <v>Other Expenses</v>
          </cell>
          <cell r="F5093">
            <v>0</v>
          </cell>
        </row>
        <row r="5094">
          <cell r="C5094" t="str">
            <v>Wellington North Power Inc. Administrative and General Expenses 2023</v>
          </cell>
          <cell r="D5094" t="str">
            <v>Wellington North Power Inc.</v>
          </cell>
          <cell r="E5094" t="str">
            <v>Administrative and General Expenses</v>
          </cell>
          <cell r="F5094">
            <v>801387.57</v>
          </cell>
        </row>
        <row r="5095">
          <cell r="C5095" t="str">
            <v>Wellington North Power Inc. Administrative and General Expenses - Leap 2023</v>
          </cell>
          <cell r="D5095" t="str">
            <v>Wellington North Power Inc.</v>
          </cell>
          <cell r="E5095" t="str">
            <v>Administrative and General Expenses - Leap</v>
          </cell>
          <cell r="F5095">
            <v>3721.37</v>
          </cell>
        </row>
        <row r="5096">
          <cell r="C5096" t="str">
            <v>Wellington North Power Inc. Billing and Collecting 2023</v>
          </cell>
          <cell r="D5096" t="str">
            <v>Wellington North Power Inc.</v>
          </cell>
          <cell r="E5096" t="str">
            <v>Billing and Collecting</v>
          </cell>
          <cell r="F5096">
            <v>414611.98</v>
          </cell>
        </row>
        <row r="5097">
          <cell r="C5097" t="str">
            <v>Wellington North Power Inc. Community Relations 2023</v>
          </cell>
          <cell r="D5097" t="str">
            <v>Wellington North Power Inc.</v>
          </cell>
          <cell r="E5097" t="str">
            <v>Community Relations</v>
          </cell>
          <cell r="F5097">
            <v>11272.68</v>
          </cell>
        </row>
        <row r="5098">
          <cell r="C5098" t="str">
            <v>Wellington North Power Inc. Distribution Expenses - Operation 2023</v>
          </cell>
          <cell r="D5098" t="str">
            <v>Wellington North Power Inc.</v>
          </cell>
          <cell r="E5098" t="str">
            <v>Distribution Expenses - Operation</v>
          </cell>
          <cell r="F5098">
            <v>448362.66</v>
          </cell>
        </row>
        <row r="5099">
          <cell r="C5099" t="str">
            <v>Wellington North Power Inc. Distribution Expenses – Maintenance 2023</v>
          </cell>
          <cell r="D5099" t="str">
            <v>Wellington North Power Inc.</v>
          </cell>
          <cell r="E5099" t="str">
            <v>Distribution Expenses – Maintenance</v>
          </cell>
          <cell r="F5099">
            <v>259952.96</v>
          </cell>
        </row>
        <row r="5100">
          <cell r="C5100" t="str">
            <v>Wellington North Power Inc. Other Expenses 2023</v>
          </cell>
          <cell r="D5100" t="str">
            <v>Wellington North Power Inc.</v>
          </cell>
          <cell r="E5100" t="str">
            <v>Other Expenses</v>
          </cell>
          <cell r="F5100">
            <v>0</v>
          </cell>
        </row>
        <row r="5101">
          <cell r="C5101" t="str">
            <v>Westario Power Inc. Administrative and General Expenses 2023</v>
          </cell>
          <cell r="D5101" t="str">
            <v>Westario Power Inc.</v>
          </cell>
          <cell r="E5101" t="str">
            <v>Administrative and General Expenses</v>
          </cell>
          <cell r="F5101">
            <v>4385572.95</v>
          </cell>
        </row>
        <row r="5102">
          <cell r="C5102" t="str">
            <v>Westario Power Inc. Administrative and General Expenses - Leap 2023</v>
          </cell>
          <cell r="D5102" t="str">
            <v>Westario Power Inc.</v>
          </cell>
          <cell r="E5102" t="str">
            <v>Administrative and General Expenses - Leap</v>
          </cell>
          <cell r="F5102">
            <v>13357.41</v>
          </cell>
        </row>
        <row r="5103">
          <cell r="C5103" t="str">
            <v>Westario Power Inc. Billing and Collecting 2023</v>
          </cell>
          <cell r="D5103" t="str">
            <v>Westario Power Inc.</v>
          </cell>
          <cell r="E5103" t="str">
            <v>Billing and Collecting</v>
          </cell>
          <cell r="F5103">
            <v>805438.45</v>
          </cell>
        </row>
        <row r="5104">
          <cell r="C5104" t="str">
            <v>Westario Power Inc. Community Relations 2023</v>
          </cell>
          <cell r="D5104" t="str">
            <v>Westario Power Inc.</v>
          </cell>
          <cell r="E5104" t="str">
            <v>Community Relations</v>
          </cell>
          <cell r="F5104">
            <v>15930.26</v>
          </cell>
        </row>
        <row r="5105">
          <cell r="C5105" t="str">
            <v>Westario Power Inc. Distribution Expenses - Operation 2023</v>
          </cell>
          <cell r="D5105" t="str">
            <v>Westario Power Inc.</v>
          </cell>
          <cell r="E5105" t="str">
            <v>Distribution Expenses - Operation</v>
          </cell>
          <cell r="F5105">
            <v>620655.23</v>
          </cell>
        </row>
        <row r="5106">
          <cell r="C5106" t="str">
            <v>Westario Power Inc. Distribution Expenses – Maintenance 2023</v>
          </cell>
          <cell r="D5106" t="str">
            <v>Westario Power Inc.</v>
          </cell>
          <cell r="E5106" t="str">
            <v>Distribution Expenses – Maintenance</v>
          </cell>
          <cell r="F5106">
            <v>2033084.86</v>
          </cell>
        </row>
        <row r="5107">
          <cell r="C5107" t="str">
            <v>Westario Power Inc. Other Expenses 2023</v>
          </cell>
          <cell r="D5107" t="str">
            <v>Westario Power Inc.</v>
          </cell>
          <cell r="E5107" t="str">
            <v>Other Expenses</v>
          </cell>
          <cell r="F5107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2042-E8EB-4A0A-BDFE-60CB007B1417}">
  <dimension ref="A1:AQ114"/>
  <sheetViews>
    <sheetView tabSelected="1" workbookViewId="0">
      <selection activeCell="K21" sqref="K21"/>
    </sheetView>
  </sheetViews>
  <sheetFormatPr defaultColWidth="9.42578125" defaultRowHeight="15" x14ac:dyDescent="0.25"/>
  <cols>
    <col min="1" max="1" width="29" customWidth="1"/>
    <col min="2" max="2" width="17.42578125" customWidth="1"/>
    <col min="3" max="3" width="15" customWidth="1"/>
    <col min="4" max="6" width="15" hidden="1" customWidth="1"/>
    <col min="7" max="9" width="15" customWidth="1"/>
    <col min="10" max="10" width="13.42578125" customWidth="1"/>
    <col min="11" max="12" width="12.5703125" customWidth="1"/>
    <col min="13" max="13" width="13.42578125" bestFit="1" customWidth="1"/>
    <col min="14" max="14" width="11.42578125" bestFit="1" customWidth="1"/>
    <col min="15" max="15" width="27.42578125" customWidth="1"/>
    <col min="16" max="18" width="13.42578125" customWidth="1"/>
    <col min="19" max="21" width="13.42578125" hidden="1" customWidth="1"/>
    <col min="22" max="43" width="13.42578125" customWidth="1"/>
  </cols>
  <sheetData>
    <row r="1" spans="1:29" x14ac:dyDescent="0.25">
      <c r="K1" s="32" t="s">
        <v>0</v>
      </c>
      <c r="L1" s="3" t="str">
        <f>EBNUMBER</f>
        <v>EB-2023-0058</v>
      </c>
      <c r="M1" s="33">
        <f>'[1]LDC Info'!$E$28</f>
        <v>2018</v>
      </c>
      <c r="N1" s="33" t="s">
        <v>57</v>
      </c>
      <c r="O1" s="33" t="s">
        <v>58</v>
      </c>
      <c r="P1" s="33"/>
    </row>
    <row r="2" spans="1:29" x14ac:dyDescent="0.25">
      <c r="K2" s="32" t="s">
        <v>1</v>
      </c>
      <c r="L2" s="4"/>
      <c r="M2" s="33">
        <f>TestYear</f>
        <v>2024</v>
      </c>
      <c r="N2" s="33">
        <v>2010</v>
      </c>
      <c r="O2" s="33" t="s">
        <v>59</v>
      </c>
      <c r="P2" s="33" t="s">
        <v>60</v>
      </c>
    </row>
    <row r="3" spans="1:29" x14ac:dyDescent="0.25">
      <c r="K3" s="32" t="s">
        <v>2</v>
      </c>
      <c r="L3" s="4"/>
      <c r="M3" s="33">
        <f>'[1]LDC Info'!$E$28</f>
        <v>2018</v>
      </c>
      <c r="N3" s="33">
        <v>2011</v>
      </c>
      <c r="O3" s="33" t="s">
        <v>61</v>
      </c>
      <c r="P3" s="33" t="s">
        <v>62</v>
      </c>
    </row>
    <row r="4" spans="1:29" x14ac:dyDescent="0.25">
      <c r="A4" s="34" t="s">
        <v>63</v>
      </c>
      <c r="K4" s="32" t="s">
        <v>3</v>
      </c>
      <c r="L4" s="4"/>
      <c r="M4" s="33"/>
      <c r="N4" s="33">
        <v>2012</v>
      </c>
      <c r="O4" s="33" t="s">
        <v>64</v>
      </c>
      <c r="P4" s="33" t="s">
        <v>65</v>
      </c>
    </row>
    <row r="5" spans="1:29" x14ac:dyDescent="0.25">
      <c r="K5" s="32" t="s">
        <v>4</v>
      </c>
      <c r="L5" s="5"/>
      <c r="M5" s="33"/>
      <c r="N5" s="33">
        <v>2013</v>
      </c>
      <c r="O5" s="33" t="s">
        <v>66</v>
      </c>
      <c r="P5" s="33" t="s">
        <v>67</v>
      </c>
    </row>
    <row r="6" spans="1:29" x14ac:dyDescent="0.25">
      <c r="K6" s="32"/>
      <c r="L6" s="3"/>
      <c r="M6" s="33"/>
      <c r="N6" s="33">
        <v>2014</v>
      </c>
      <c r="O6" s="33" t="s">
        <v>68</v>
      </c>
      <c r="P6" s="33" t="s">
        <v>69</v>
      </c>
    </row>
    <row r="7" spans="1:29" x14ac:dyDescent="0.25">
      <c r="K7" s="32" t="s">
        <v>5</v>
      </c>
      <c r="L7" s="5"/>
      <c r="M7" s="33"/>
      <c r="N7" s="33">
        <v>2015</v>
      </c>
      <c r="O7" s="33" t="s">
        <v>70</v>
      </c>
      <c r="P7" s="33" t="s">
        <v>71</v>
      </c>
    </row>
    <row r="8" spans="1:29" x14ac:dyDescent="0.25">
      <c r="B8" s="35"/>
      <c r="C8" s="35"/>
      <c r="E8" s="35"/>
      <c r="F8" s="35"/>
      <c r="G8" s="35"/>
      <c r="H8" s="35"/>
      <c r="I8" s="35"/>
      <c r="J8" s="35"/>
      <c r="M8" s="33"/>
      <c r="N8" s="33">
        <v>2016</v>
      </c>
      <c r="O8" s="33" t="s">
        <v>72</v>
      </c>
      <c r="P8" s="33" t="s">
        <v>73</v>
      </c>
    </row>
    <row r="9" spans="1:29" ht="18" x14ac:dyDescent="0.25">
      <c r="A9" s="116" t="s">
        <v>74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33"/>
      <c r="N9" s="33">
        <v>2017</v>
      </c>
      <c r="O9" s="33" t="s">
        <v>75</v>
      </c>
      <c r="P9" s="33" t="s">
        <v>76</v>
      </c>
    </row>
    <row r="10" spans="1:29" ht="34.5" customHeight="1" x14ac:dyDescent="0.25">
      <c r="A10" s="116" t="s">
        <v>77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33"/>
      <c r="N10" s="33"/>
      <c r="O10" s="33"/>
      <c r="P10" s="33"/>
    </row>
    <row r="11" spans="1:29" s="33" customFormat="1" ht="13.5" thickBot="1" x14ac:dyDescent="0.25">
      <c r="C11" s="36">
        <f>RebaseYear</f>
        <v>2018</v>
      </c>
      <c r="D11" s="36">
        <f>TestYear-8</f>
        <v>2016</v>
      </c>
      <c r="E11" s="36">
        <f>TestYear-7</f>
        <v>2017</v>
      </c>
      <c r="F11" s="36">
        <f>TestYear-6</f>
        <v>2018</v>
      </c>
      <c r="G11" s="36">
        <f>TestYear-5</f>
        <v>2019</v>
      </c>
      <c r="H11" s="36">
        <f>TestYear-4</f>
        <v>2020</v>
      </c>
      <c r="I11" s="36">
        <f>TestYear-3</f>
        <v>2021</v>
      </c>
      <c r="J11" s="36">
        <f>TestYear-2</f>
        <v>2022</v>
      </c>
      <c r="K11" s="37">
        <f>BridgeYear</f>
        <v>2023</v>
      </c>
      <c r="L11" s="37">
        <f>TestYear</f>
        <v>2024</v>
      </c>
      <c r="P11" s="38">
        <f>C11</f>
        <v>2018</v>
      </c>
      <c r="Q11" s="38"/>
      <c r="R11" s="38"/>
      <c r="S11" s="38">
        <f>D11</f>
        <v>2016</v>
      </c>
      <c r="T11" s="38">
        <f t="shared" ref="T11:Z11" si="0">E11</f>
        <v>2017</v>
      </c>
      <c r="U11" s="38">
        <f t="shared" si="0"/>
        <v>2018</v>
      </c>
      <c r="V11" s="38">
        <f t="shared" si="0"/>
        <v>2019</v>
      </c>
      <c r="W11" s="38">
        <f t="shared" si="0"/>
        <v>2020</v>
      </c>
      <c r="X11" s="38">
        <f t="shared" si="0"/>
        <v>2021</v>
      </c>
      <c r="Y11" s="38">
        <f t="shared" si="0"/>
        <v>2022</v>
      </c>
      <c r="Z11" s="38">
        <f t="shared" si="0"/>
        <v>2023</v>
      </c>
      <c r="AA11" s="38"/>
      <c r="AB11" s="38">
        <f>L11</f>
        <v>2024</v>
      </c>
    </row>
    <row r="12" spans="1:29" ht="39" thickBot="1" x14ac:dyDescent="0.3">
      <c r="A12" s="39"/>
      <c r="B12" s="40" t="str">
        <f>CONCATENATE(C11," ",IF($M1=C11,"Last Rebasing Year ",""),"OEB Approved")</f>
        <v>2018 Last Rebasing Year OEB Approved</v>
      </c>
      <c r="C12" s="40" t="str">
        <f t="shared" ref="C12:J12" si="1">CONCATENATE(C11," ",IF($M1=C11,"Last Rebasing Year ",""),"Actuals")</f>
        <v>2018 Last Rebasing Year Actuals</v>
      </c>
      <c r="D12" s="40" t="str">
        <f t="shared" si="1"/>
        <v>2016 Actuals</v>
      </c>
      <c r="E12" s="40" t="str">
        <f t="shared" si="1"/>
        <v>2017 Actuals</v>
      </c>
      <c r="F12" s="40" t="str">
        <f t="shared" si="1"/>
        <v>2018 Last Rebasing Year Actuals</v>
      </c>
      <c r="G12" s="40" t="str">
        <f t="shared" si="1"/>
        <v>2019 Actuals</v>
      </c>
      <c r="H12" s="40" t="str">
        <f t="shared" si="1"/>
        <v>2020 Actuals</v>
      </c>
      <c r="I12" s="40" t="str">
        <f t="shared" si="1"/>
        <v>2021 Actuals</v>
      </c>
      <c r="J12" s="40" t="str">
        <f t="shared" si="1"/>
        <v>2022 Actuals</v>
      </c>
      <c r="K12" s="40" t="str">
        <f>BridgeYear &amp; " Bridge Year"</f>
        <v>2023 Bridge Year</v>
      </c>
      <c r="L12" s="41" t="str">
        <f>TestYear &amp; " Test Year"</f>
        <v>2024 Test Year</v>
      </c>
      <c r="M12" s="117"/>
      <c r="N12" s="117"/>
      <c r="O12" s="43"/>
      <c r="P12" s="44" t="str">
        <f>CONCATENATE(IF($M1=P11,"Last Rebasing Year ",""),,P11," OEB Approved")</f>
        <v>Last Rebasing Year 2018 OEB Approved</v>
      </c>
      <c r="Q12" s="44" t="str">
        <f>CONCATENATE(IF($M1=P11,"Last Rebasing Year ",""),P11," Actuals")</f>
        <v>Last Rebasing Year 2018 Actuals</v>
      </c>
      <c r="R12" s="44" t="str">
        <f>CONCATENATE("Variance ",P11," OEB Approved - ",P11," Actuals")</f>
        <v>Variance 2018 OEB Approved - 2018 Actuals</v>
      </c>
      <c r="S12" s="44" t="str">
        <f t="shared" ref="S12:Y12" si="2">CONCATENATE(IF($M1=S11,"Last Rebasing Year ",""),S11," Actuals")</f>
        <v>2016 Actuals</v>
      </c>
      <c r="T12" s="44" t="str">
        <f t="shared" si="2"/>
        <v>2017 Actuals</v>
      </c>
      <c r="U12" s="44" t="str">
        <f t="shared" si="2"/>
        <v>Last Rebasing Year 2018 Actuals</v>
      </c>
      <c r="V12" s="44" t="str">
        <f t="shared" si="2"/>
        <v>2019 Actuals</v>
      </c>
      <c r="W12" s="44" t="str">
        <f t="shared" si="2"/>
        <v>2020 Actuals</v>
      </c>
      <c r="X12" s="44" t="str">
        <f t="shared" si="2"/>
        <v>2021 Actuals</v>
      </c>
      <c r="Y12" s="44" t="str">
        <f t="shared" si="2"/>
        <v>2022 Actuals</v>
      </c>
      <c r="Z12" s="44" t="str">
        <f>CONCATENATE(Z11," Bridge Year")</f>
        <v>2023 Bridge Year</v>
      </c>
      <c r="AA12" s="44" t="str">
        <f>CONCATENATE("Variance ",Z11," Bridge vs. ",Z11-1," Actuals")</f>
        <v>Variance 2023 Bridge vs. 2022 Actuals</v>
      </c>
      <c r="AB12" s="44" t="str">
        <f>CONCATENATE(AB11," Test Year")</f>
        <v>2024 Test Year</v>
      </c>
      <c r="AC12" s="44" t="str">
        <f>CONCATENATE("Variance ",AB11," Test vs. ",AB11-1," Bridge")</f>
        <v>Variance 2024 Test vs. 2023 Bridge</v>
      </c>
    </row>
    <row r="13" spans="1:29" ht="15.75" thickBot="1" x14ac:dyDescent="0.3">
      <c r="A13" s="45" t="s">
        <v>10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8"/>
      <c r="M13" s="42"/>
      <c r="N13" s="42"/>
      <c r="O13" s="49" t="s">
        <v>78</v>
      </c>
      <c r="P13" s="50">
        <f>B14</f>
        <v>580760</v>
      </c>
      <c r="Q13" s="50">
        <f>C14</f>
        <v>522032.95</v>
      </c>
      <c r="R13" s="50">
        <f t="shared" ref="R13:R18" si="3">P13-Q13</f>
        <v>58727.049999999988</v>
      </c>
      <c r="S13" s="50">
        <f t="shared" ref="S13:Z14" si="4">D14</f>
        <v>264132</v>
      </c>
      <c r="T13" s="50">
        <f t="shared" si="4"/>
        <v>390384</v>
      </c>
      <c r="U13" s="50">
        <f t="shared" si="4"/>
        <v>522032.95</v>
      </c>
      <c r="V13" s="50">
        <f t="shared" si="4"/>
        <v>655009.11</v>
      </c>
      <c r="W13" s="50">
        <f t="shared" si="4"/>
        <v>758568.2</v>
      </c>
      <c r="X13" s="50">
        <f t="shared" si="4"/>
        <v>709495.33</v>
      </c>
      <c r="Y13" s="50">
        <f t="shared" si="4"/>
        <v>620655.23</v>
      </c>
      <c r="Z13" s="50">
        <f t="shared" si="4"/>
        <v>791760</v>
      </c>
      <c r="AA13" s="50">
        <f t="shared" ref="AA13:AA18" si="5">Z13-Y13</f>
        <v>171104.77000000002</v>
      </c>
      <c r="AB13" s="50">
        <f>L14</f>
        <v>670580.04522577231</v>
      </c>
      <c r="AC13" s="50">
        <f t="shared" ref="AC13:AC18" si="6">AB13-Z13</f>
        <v>-121179.95477422769</v>
      </c>
    </row>
    <row r="14" spans="1:29" x14ac:dyDescent="0.25">
      <c r="A14" s="51" t="s">
        <v>78</v>
      </c>
      <c r="B14" s="52">
        <v>580760</v>
      </c>
      <c r="C14" s="53">
        <f>VLOOKUP('[1]LDC Info'!$E$14 &amp; " Distribution Expenses - Operation " &amp; LEFT(C12,4)+1,'[1]OM&amp;A_Expenses'!$C:$F,4,FALSE)</f>
        <v>522032.95</v>
      </c>
      <c r="D14" s="53">
        <f>VLOOKUP('[1]LDC Info'!$E$14 &amp; " Distribution Expenses - Operation " &amp; LEFT(D12,4),'[1]OM&amp;A_Expenses'!$C:$F,4,FALSE)</f>
        <v>264132</v>
      </c>
      <c r="E14" s="53">
        <f>VLOOKUP('[1]LDC Info'!$E$14 &amp; " Distribution Expenses - Operation " &amp; LEFT(E12,4),'[1]OM&amp;A_Expenses'!$C:$F,4,FALSE)</f>
        <v>390384</v>
      </c>
      <c r="F14" s="53">
        <f>VLOOKUP('[1]LDC Info'!$E$14 &amp; " Distribution Expenses - Operation " &amp; LEFT(F12,4)+1,'[1]OM&amp;A_Expenses'!$C:$F,4,FALSE)</f>
        <v>522032.95</v>
      </c>
      <c r="G14" s="53">
        <f>VLOOKUP('[1]LDC Info'!$E$14 &amp; " Distribution Expenses - Operation " &amp; LEFT(G12,4)+1,'[1]OM&amp;A_Expenses'!$C:$F,4,FALSE)</f>
        <v>655009.11</v>
      </c>
      <c r="H14" s="53">
        <f>VLOOKUP('[1]LDC Info'!$E$14 &amp; " Distribution Expenses - Operation " &amp; LEFT(H12,4)+1,'[1]OM&amp;A_Expenses'!$C:$F,4,FALSE)</f>
        <v>758568.2</v>
      </c>
      <c r="I14" s="53">
        <f>VLOOKUP('[1]LDC Info'!$E$14 &amp; " Distribution Expenses - Operation " &amp; LEFT(I12,4)+1,'[1]OM&amp;A_Expenses'!$C:$F,4,FALSE)</f>
        <v>709495.33</v>
      </c>
      <c r="J14" s="53">
        <f>VLOOKUP('[1]LDC Info'!$E$14 &amp; " Distribution Expenses - Operation " &amp; LEFT(J12,4)+1,'[1]OM&amp;A_Expenses'!$C:$F,4,FALSE)</f>
        <v>620655.23</v>
      </c>
      <c r="K14" s="54">
        <f>SUM('Appendix 2-JD'!L26:L35)</f>
        <v>791760</v>
      </c>
      <c r="L14" s="54">
        <v>670580.04522577231</v>
      </c>
      <c r="M14" s="55"/>
      <c r="N14" s="55"/>
      <c r="O14" s="56" t="s">
        <v>79</v>
      </c>
      <c r="P14" s="50">
        <f>B15</f>
        <v>1386772.83</v>
      </c>
      <c r="Q14" s="50">
        <f>C15</f>
        <v>1427339.1</v>
      </c>
      <c r="R14" s="50">
        <f t="shared" si="3"/>
        <v>-40566.270000000019</v>
      </c>
      <c r="S14" s="50">
        <f t="shared" si="4"/>
        <v>1398823</v>
      </c>
      <c r="T14" s="50">
        <f t="shared" si="4"/>
        <v>1720696</v>
      </c>
      <c r="U14" s="57">
        <f t="shared" si="4"/>
        <v>1427339.1</v>
      </c>
      <c r="V14" s="57">
        <f t="shared" si="4"/>
        <v>1480064.93</v>
      </c>
      <c r="W14" s="57">
        <f t="shared" si="4"/>
        <v>1496436</v>
      </c>
      <c r="X14" s="57">
        <f t="shared" si="4"/>
        <v>1346049.46</v>
      </c>
      <c r="Y14" s="57">
        <f t="shared" si="4"/>
        <v>2033084.86</v>
      </c>
      <c r="Z14" s="57">
        <f t="shared" si="4"/>
        <v>1581224</v>
      </c>
      <c r="AA14" s="50">
        <f t="shared" si="5"/>
        <v>-451860.8600000001</v>
      </c>
      <c r="AB14" s="57">
        <f>L15</f>
        <v>1879524.1912883415</v>
      </c>
      <c r="AC14" s="50">
        <f t="shared" si="6"/>
        <v>298300.19128834154</v>
      </c>
    </row>
    <row r="15" spans="1:29" x14ac:dyDescent="0.25">
      <c r="A15" s="58" t="s">
        <v>80</v>
      </c>
      <c r="B15" s="52">
        <v>1386772.83</v>
      </c>
      <c r="C15" s="53">
        <f>VLOOKUP('[1]LDC Info'!$E$14 &amp; " Distribution Expenses – Maintenance " &amp; LEFT(C12,4)+1,'[1]OM&amp;A_Expenses'!$C:$F,4,FALSE)</f>
        <v>1427339.1</v>
      </c>
      <c r="D15" s="53">
        <f>VLOOKUP('[1]LDC Info'!$E$14 &amp; " Distribution Expenses – Maintenance " &amp; LEFT(D12,4),'[1]OM&amp;A_Expenses'!$C:$F,4,FALSE)</f>
        <v>1398823</v>
      </c>
      <c r="E15" s="53">
        <f>VLOOKUP('[1]LDC Info'!$E$14 &amp; " Distribution Expenses – Maintenance " &amp; LEFT(E12,4),'[1]OM&amp;A_Expenses'!$C:$F,4,FALSE)</f>
        <v>1720696</v>
      </c>
      <c r="F15" s="53">
        <f>VLOOKUP('[1]LDC Info'!$E$14 &amp; " Distribution Expenses – Maintenance " &amp; LEFT(F12,4)+1,'[1]OM&amp;A_Expenses'!$C:$F,4,FALSE)</f>
        <v>1427339.1</v>
      </c>
      <c r="G15" s="53">
        <f>VLOOKUP('[1]LDC Info'!$E$14 &amp; " Distribution Expenses – Maintenance " &amp; LEFT(G12,4)+1,'[1]OM&amp;A_Expenses'!$C:$F,4,FALSE)</f>
        <v>1480064.93</v>
      </c>
      <c r="H15" s="53">
        <f>VLOOKUP('[1]LDC Info'!$E$14 &amp; " Distribution Expenses – Maintenance " &amp; LEFT(H12,4)+1,'[1]OM&amp;A_Expenses'!$C:$F,4,FALSE)</f>
        <v>1496436</v>
      </c>
      <c r="I15" s="53">
        <f>VLOOKUP('[1]LDC Info'!$E$14 &amp; " Distribution Expenses – Maintenance " &amp; LEFT(I12,4)+1,'[1]OM&amp;A_Expenses'!$C:$F,4,FALSE)</f>
        <v>1346049.46</v>
      </c>
      <c r="J15" s="53">
        <f>VLOOKUP('[1]LDC Info'!$E$14 &amp; " Distribution Expenses – Maintenance " &amp; LEFT(J12,4)+1,'[1]OM&amp;A_Expenses'!$C:$F,4,FALSE)</f>
        <v>2033084.86</v>
      </c>
      <c r="K15" s="52">
        <f>SUM('Appendix 2-JD'!L37:L49)</f>
        <v>1581224</v>
      </c>
      <c r="L15" s="52">
        <v>1879524.1912883415</v>
      </c>
      <c r="M15" s="55"/>
      <c r="N15" s="55"/>
      <c r="O15" s="56" t="s">
        <v>81</v>
      </c>
      <c r="P15" s="50">
        <f t="shared" ref="P15:Q17" si="7">B19</f>
        <v>1132000</v>
      </c>
      <c r="Q15" s="50">
        <f t="shared" si="7"/>
        <v>839486.25999999989</v>
      </c>
      <c r="R15" s="50">
        <f t="shared" si="3"/>
        <v>292513.74000000011</v>
      </c>
      <c r="S15" s="50">
        <f t="shared" ref="S15:Z18" si="8">D19</f>
        <v>0</v>
      </c>
      <c r="T15" s="50">
        <f t="shared" si="8"/>
        <v>0</v>
      </c>
      <c r="U15" s="57">
        <f t="shared" si="8"/>
        <v>0</v>
      </c>
      <c r="V15" s="57">
        <f t="shared" si="8"/>
        <v>903280.20000000019</v>
      </c>
      <c r="W15" s="57">
        <f t="shared" si="8"/>
        <v>672592.11</v>
      </c>
      <c r="X15" s="57">
        <f t="shared" si="8"/>
        <v>654747.56000000006</v>
      </c>
      <c r="Y15" s="57">
        <f t="shared" si="8"/>
        <v>805438.45</v>
      </c>
      <c r="Z15" s="57">
        <f t="shared" si="8"/>
        <v>848816</v>
      </c>
      <c r="AA15" s="50">
        <f t="shared" si="5"/>
        <v>43377.550000000047</v>
      </c>
      <c r="AB15" s="57">
        <f>L19</f>
        <v>850197</v>
      </c>
      <c r="AC15" s="50">
        <f t="shared" si="6"/>
        <v>1381</v>
      </c>
    </row>
    <row r="16" spans="1:29" x14ac:dyDescent="0.25">
      <c r="A16" s="59" t="s">
        <v>82</v>
      </c>
      <c r="B16" s="60">
        <f>SUM(B14:B15)</f>
        <v>1967532.83</v>
      </c>
      <c r="C16" s="60">
        <f t="shared" ref="C16:L16" si="9">SUM(C14:C15)</f>
        <v>1949372.05</v>
      </c>
      <c r="D16" s="60">
        <f t="shared" si="9"/>
        <v>1662955</v>
      </c>
      <c r="E16" s="60">
        <f t="shared" si="9"/>
        <v>2111080</v>
      </c>
      <c r="F16" s="60">
        <f t="shared" si="9"/>
        <v>1949372.05</v>
      </c>
      <c r="G16" s="60">
        <f>SUM(G14:G15)</f>
        <v>2135074.04</v>
      </c>
      <c r="H16" s="60">
        <f t="shared" si="9"/>
        <v>2255004.2000000002</v>
      </c>
      <c r="I16" s="60">
        <f t="shared" si="9"/>
        <v>2055544.79</v>
      </c>
      <c r="J16" s="60">
        <f t="shared" si="9"/>
        <v>2653740.09</v>
      </c>
      <c r="K16" s="60">
        <f t="shared" si="9"/>
        <v>2372984</v>
      </c>
      <c r="L16" s="61">
        <f t="shared" si="9"/>
        <v>2550104.2365141138</v>
      </c>
      <c r="M16" s="62"/>
      <c r="N16" s="62"/>
      <c r="O16" s="56" t="s">
        <v>83</v>
      </c>
      <c r="P16" s="50">
        <f t="shared" si="7"/>
        <v>31000</v>
      </c>
      <c r="Q16" s="50">
        <f t="shared" si="7"/>
        <v>29323.170000000002</v>
      </c>
      <c r="R16" s="50">
        <f t="shared" si="3"/>
        <v>1676.8299999999981</v>
      </c>
      <c r="S16" s="50">
        <f t="shared" si="8"/>
        <v>0</v>
      </c>
      <c r="T16" s="50">
        <f t="shared" si="8"/>
        <v>0</v>
      </c>
      <c r="U16" s="57">
        <f t="shared" si="8"/>
        <v>0</v>
      </c>
      <c r="V16" s="57">
        <f t="shared" si="8"/>
        <v>53565.78</v>
      </c>
      <c r="W16" s="57">
        <f t="shared" si="8"/>
        <v>14103.82</v>
      </c>
      <c r="X16" s="57">
        <f t="shared" si="8"/>
        <v>25067.91</v>
      </c>
      <c r="Y16" s="57">
        <f t="shared" si="8"/>
        <v>15930.26</v>
      </c>
      <c r="Z16" s="57">
        <f t="shared" si="8"/>
        <v>50386.96</v>
      </c>
      <c r="AA16" s="50">
        <f t="shared" si="5"/>
        <v>34456.699999999997</v>
      </c>
      <c r="AB16" s="57">
        <f>L20</f>
        <v>35422</v>
      </c>
      <c r="AC16" s="50">
        <f t="shared" si="6"/>
        <v>-14964.96</v>
      </c>
    </row>
    <row r="17" spans="1:43" x14ac:dyDescent="0.25">
      <c r="A17" s="58" t="s">
        <v>84</v>
      </c>
      <c r="B17" s="63"/>
      <c r="C17" s="64">
        <f>IF(ISERROR((C16-B16)/B16), "", (C16-B16)/B16)</f>
        <v>-9.2302297187081897E-3</v>
      </c>
      <c r="D17" s="64" t="str">
        <f>IF(ISERROR((D16-HLOOKUP(D11-1,$A$11:C26,6,FALSE))/HLOOKUP(D11-1,$A$11:C26,6,FALSE)), "", (D16-HLOOKUP(D11-1,$A$11:C26,6,FALSE))/HLOOKUP(D11-1,$A$11:C26,6,FALSE))</f>
        <v/>
      </c>
      <c r="E17" s="64">
        <f>IF(ISERROR((E16-HLOOKUP(E11-1,$A$11:D26,6,FALSE))/HLOOKUP(E11-1,$A$11:D26,6,FALSE)), "", (E16-HLOOKUP(E11-1,$A$11:D26,6,FALSE))/HLOOKUP(E11-1,$A$11:D26,6,FALSE))</f>
        <v>0.26947512109467786</v>
      </c>
      <c r="F17" s="64">
        <f>IF(ISERROR((F16-HLOOKUP(F11-1,$A$11:E26,6,FALSE))/HLOOKUP(F11-1,$A$11:E26,6,FALSE)), "", (F16-HLOOKUP(F11-1,$A$11:E26,6,FALSE))/HLOOKUP(F11-1,$A$11:E26,6,FALSE))</f>
        <v>-7.6599631468253188E-2</v>
      </c>
      <c r="G17" s="64">
        <f>IF(ISERROR((G16-HLOOKUP(G11-1,$A$11:F26,6,FALSE))/HLOOKUP(G11-1,$A$11:F26,6,FALSE)), "", (G16-HLOOKUP(G11-1,$A$11:F26,6,FALSE))/HLOOKUP(G11-1,$A$11:F26,6,FALSE))</f>
        <v>9.5262466700494652E-2</v>
      </c>
      <c r="H17" s="64">
        <f>IF(ISERROR((H16-HLOOKUP(H11-1,$A$11:G26,6,FALSE))/HLOOKUP(H11-1,$A$11:G26,6,FALSE)), "", (H16-HLOOKUP(H11-1,$A$11:G26,6,FALSE))/HLOOKUP(H11-1,$A$11:G26,6,FALSE))</f>
        <v>5.6171429071377843E-2</v>
      </c>
      <c r="I17" s="64">
        <f>IF(ISERROR((I16-HLOOKUP(I11-1,$A$11:H26,6,FALSE))/HLOOKUP(I11-1,$A$11:H26,6,FALSE)), "", (I16-HLOOKUP(I11-1,$A$11:H26,6,FALSE))/HLOOKUP(I11-1,$A$11:H26,6,FALSE))</f>
        <v>-8.8451901774728461E-2</v>
      </c>
      <c r="J17" s="64">
        <f>IF(ISERROR((J16-HLOOKUP(J11-1,$A$11:I26,6,FALSE))/HLOOKUP(J11-1,$A$11:I26,6,FALSE)), "", (J16-HLOOKUP(J11-1,$A$11:I26,6,FALSE))/HLOOKUP(J11-1,$A$11:I26,6,FALSE))</f>
        <v>0.29101545386417965</v>
      </c>
      <c r="K17" s="64">
        <f>IF(ISERROR((K16-HLOOKUP(K11-1,$A$11:J26,6,FALSE))/HLOOKUP(K11-1,$A$11:J26,6,FALSE)), "", (K16-HLOOKUP(K11-1,$A$11:J26,6,FALSE))/HLOOKUP(K11-1,$A$11:J26,6,FALSE))</f>
        <v>-0.10579637812232014</v>
      </c>
      <c r="L17" s="65">
        <f>IF(ISERROR((L16-K16)/K16), "", (L16-K16)/K16)</f>
        <v>7.4640299519134493E-2</v>
      </c>
      <c r="M17" s="66"/>
      <c r="N17" s="66"/>
      <c r="O17" s="56" t="s">
        <v>85</v>
      </c>
      <c r="P17" s="50">
        <f t="shared" si="7"/>
        <v>2680500</v>
      </c>
      <c r="Q17" s="50">
        <f t="shared" si="7"/>
        <v>2638751.77</v>
      </c>
      <c r="R17" s="50">
        <f t="shared" si="3"/>
        <v>41748.229999999981</v>
      </c>
      <c r="S17" s="50">
        <f t="shared" si="8"/>
        <v>0</v>
      </c>
      <c r="T17" s="50">
        <f t="shared" si="8"/>
        <v>0</v>
      </c>
      <c r="U17" s="57">
        <f t="shared" si="8"/>
        <v>0</v>
      </c>
      <c r="V17" s="57">
        <f t="shared" si="8"/>
        <v>2816580.83</v>
      </c>
      <c r="W17" s="57">
        <f t="shared" si="8"/>
        <v>3088241.0800000005</v>
      </c>
      <c r="X17" s="57">
        <f t="shared" si="8"/>
        <v>4003714.24</v>
      </c>
      <c r="Y17" s="57">
        <f t="shared" si="8"/>
        <v>4410572.9499999983</v>
      </c>
      <c r="Z17" s="57">
        <f t="shared" si="8"/>
        <v>3254250.02</v>
      </c>
      <c r="AA17" s="50">
        <f t="shared" si="5"/>
        <v>-1156322.9299999983</v>
      </c>
      <c r="AB17" s="57">
        <f>L21</f>
        <v>3535994</v>
      </c>
      <c r="AC17" s="50">
        <f t="shared" si="6"/>
        <v>281743.98</v>
      </c>
    </row>
    <row r="18" spans="1:43" ht="24" x14ac:dyDescent="0.25">
      <c r="A18" s="58" t="s">
        <v>86</v>
      </c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65">
        <f>IF(ISERROR((L16-C16)/C16), "", (L16-C16)/C16)</f>
        <v>0.30816702563993043</v>
      </c>
      <c r="M18" s="66"/>
      <c r="N18" s="66"/>
      <c r="O18" s="56" t="s">
        <v>87</v>
      </c>
      <c r="P18" s="50">
        <f>B25</f>
        <v>5811032.8300000001</v>
      </c>
      <c r="Q18" s="50">
        <f>C25</f>
        <v>5456933.25</v>
      </c>
      <c r="R18" s="50">
        <f t="shared" si="3"/>
        <v>354099.58000000007</v>
      </c>
      <c r="S18" s="50">
        <f t="shared" si="8"/>
        <v>0</v>
      </c>
      <c r="T18" s="50">
        <f t="shared" si="8"/>
        <v>0</v>
      </c>
      <c r="U18" s="57">
        <f t="shared" si="8"/>
        <v>0</v>
      </c>
      <c r="V18" s="57">
        <f t="shared" si="8"/>
        <v>3773426.8100000005</v>
      </c>
      <c r="W18" s="57">
        <f>H25</f>
        <v>6029941.2100000009</v>
      </c>
      <c r="X18" s="57">
        <f>I25</f>
        <v>6739074.5</v>
      </c>
      <c r="Y18" s="57">
        <f>J25</f>
        <v>7885681.7499999981</v>
      </c>
      <c r="Z18" s="57">
        <f>K25</f>
        <v>6526436.9800000004</v>
      </c>
      <c r="AA18" s="50">
        <f t="shared" si="5"/>
        <v>-1359244.7699999977</v>
      </c>
      <c r="AB18" s="57">
        <f>L25</f>
        <v>6971717.2365141138</v>
      </c>
      <c r="AC18" s="50">
        <f t="shared" si="6"/>
        <v>445280.2565141134</v>
      </c>
    </row>
    <row r="19" spans="1:43" ht="25.5" x14ac:dyDescent="0.25">
      <c r="A19" s="58" t="s">
        <v>11</v>
      </c>
      <c r="B19" s="52">
        <v>1132000</v>
      </c>
      <c r="C19" s="53">
        <v>839486.25999999989</v>
      </c>
      <c r="D19" s="53"/>
      <c r="E19" s="53"/>
      <c r="F19" s="53"/>
      <c r="G19" s="53">
        <v>903280.20000000019</v>
      </c>
      <c r="H19" s="53">
        <v>672592.11</v>
      </c>
      <c r="I19" s="53">
        <v>654747.56000000006</v>
      </c>
      <c r="J19" s="53">
        <v>805438.45</v>
      </c>
      <c r="K19" s="70">
        <f>SUM('Appendix 2-JD'!L16:L24)</f>
        <v>848816</v>
      </c>
      <c r="L19" s="71">
        <v>850197</v>
      </c>
      <c r="M19" s="55"/>
      <c r="N19" s="55"/>
      <c r="O19" s="56" t="s">
        <v>88</v>
      </c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1:43" ht="24" x14ac:dyDescent="0.25">
      <c r="A20" s="58" t="s">
        <v>89</v>
      </c>
      <c r="B20" s="52">
        <v>31000</v>
      </c>
      <c r="C20" s="53">
        <v>29323.170000000002</v>
      </c>
      <c r="D20" s="53"/>
      <c r="E20" s="53"/>
      <c r="F20" s="53"/>
      <c r="G20" s="53">
        <v>53565.78</v>
      </c>
      <c r="H20" s="53">
        <v>14103.82</v>
      </c>
      <c r="I20" s="53">
        <v>25067.91</v>
      </c>
      <c r="J20" s="53">
        <v>15930.26</v>
      </c>
      <c r="K20" s="70">
        <f>'Appendix 2-JD'!L61</f>
        <v>50386.96</v>
      </c>
      <c r="L20" s="71">
        <v>35422</v>
      </c>
      <c r="M20" s="55"/>
      <c r="N20" s="55"/>
      <c r="O20" s="56" t="s">
        <v>90</v>
      </c>
      <c r="P20" s="50">
        <f>P18-P19</f>
        <v>5811032.8300000001</v>
      </c>
      <c r="Q20" s="50">
        <f>Q18-Q19</f>
        <v>5456933.25</v>
      </c>
      <c r="R20" s="50">
        <f>R18-R19</f>
        <v>354099.58000000007</v>
      </c>
      <c r="S20" s="50">
        <f t="shared" ref="S20:Z20" si="10">IF(S11&lt;=RebaseYear, 0, S18-S19)</f>
        <v>0</v>
      </c>
      <c r="T20" s="50">
        <f t="shared" si="10"/>
        <v>0</v>
      </c>
      <c r="U20" s="50">
        <f t="shared" si="10"/>
        <v>0</v>
      </c>
      <c r="V20" s="50">
        <f t="shared" si="10"/>
        <v>3773426.8100000005</v>
      </c>
      <c r="W20" s="50">
        <f t="shared" si="10"/>
        <v>6029941.2100000009</v>
      </c>
      <c r="X20" s="50">
        <f t="shared" si="10"/>
        <v>6739074.5</v>
      </c>
      <c r="Y20" s="50">
        <f t="shared" si="10"/>
        <v>7885681.7499999981</v>
      </c>
      <c r="Z20" s="50">
        <f t="shared" si="10"/>
        <v>6526436.9800000004</v>
      </c>
      <c r="AA20" s="50">
        <f>AA18-AA19</f>
        <v>-1359244.7699999977</v>
      </c>
      <c r="AB20" s="50">
        <f>AB18-AB19</f>
        <v>6971717.2365141138</v>
      </c>
      <c r="AC20" s="50">
        <f>AC18-AC19</f>
        <v>445280.2565141134</v>
      </c>
    </row>
    <row r="21" spans="1:43" x14ac:dyDescent="0.25">
      <c r="A21" s="58" t="s">
        <v>91</v>
      </c>
      <c r="B21" s="52">
        <v>2680500</v>
      </c>
      <c r="C21" s="53">
        <v>2638751.77</v>
      </c>
      <c r="D21" s="53"/>
      <c r="E21" s="53"/>
      <c r="F21" s="53"/>
      <c r="G21" s="53">
        <v>2816580.83</v>
      </c>
      <c r="H21" s="53">
        <v>3088241.0800000005</v>
      </c>
      <c r="I21" s="53">
        <v>4003714.24</v>
      </c>
      <c r="J21" s="53">
        <v>4410572.9499999983</v>
      </c>
      <c r="K21" s="70">
        <f>SUM('Appendix 2-JD'!L52:L60)</f>
        <v>3254250.02</v>
      </c>
      <c r="L21" s="71">
        <v>3535994</v>
      </c>
      <c r="M21" s="55"/>
      <c r="N21" s="55"/>
      <c r="O21" s="56" t="s">
        <v>92</v>
      </c>
      <c r="P21" s="72"/>
      <c r="Q21" s="72"/>
      <c r="R21" s="73"/>
      <c r="S21" s="74">
        <f>IF(S11&lt;=RebaseYear, 0, S20-Q20)</f>
        <v>0</v>
      </c>
      <c r="T21" s="74">
        <f t="shared" ref="T21:Z21" si="11">IF(T11&lt;=RebaseYear, 0, IF(T11=RebaseYear+1, T20-$Q$20, T20-S20))</f>
        <v>0</v>
      </c>
      <c r="U21" s="74">
        <f t="shared" si="11"/>
        <v>0</v>
      </c>
      <c r="V21" s="74">
        <f t="shared" si="11"/>
        <v>-1683506.4399999995</v>
      </c>
      <c r="W21" s="74">
        <f t="shared" si="11"/>
        <v>2256514.4000000004</v>
      </c>
      <c r="X21" s="74">
        <f t="shared" si="11"/>
        <v>709133.28999999911</v>
      </c>
      <c r="Y21" s="74">
        <f t="shared" si="11"/>
        <v>1146607.2499999981</v>
      </c>
      <c r="Z21" s="74">
        <f t="shared" si="11"/>
        <v>-1359244.7699999977</v>
      </c>
      <c r="AA21" s="73"/>
      <c r="AB21" s="74">
        <f>AB20-Z20</f>
        <v>445280.2565141134</v>
      </c>
      <c r="AC21" s="75"/>
    </row>
    <row r="22" spans="1:43" ht="24" x14ac:dyDescent="0.25">
      <c r="A22" s="59" t="s">
        <v>82</v>
      </c>
      <c r="B22" s="60">
        <f>SUM(B19:B21)</f>
        <v>3843500</v>
      </c>
      <c r="C22" s="60">
        <f t="shared" ref="C22:I22" si="12">SUM(C19:C21)</f>
        <v>3507561.2</v>
      </c>
      <c r="D22" s="60">
        <f t="shared" si="12"/>
        <v>0</v>
      </c>
      <c r="E22" s="60">
        <f t="shared" si="12"/>
        <v>0</v>
      </c>
      <c r="F22" s="60">
        <f t="shared" si="12"/>
        <v>0</v>
      </c>
      <c r="G22" s="60">
        <f t="shared" si="12"/>
        <v>3773426.8100000005</v>
      </c>
      <c r="H22" s="60">
        <f t="shared" si="12"/>
        <v>3774937.0100000007</v>
      </c>
      <c r="I22" s="60">
        <f t="shared" si="12"/>
        <v>4683529.71</v>
      </c>
      <c r="J22" s="60">
        <f>SUM(J19:J21)</f>
        <v>5231941.6599999983</v>
      </c>
      <c r="K22" s="60">
        <f>SUM(K19:K21)</f>
        <v>4153452.98</v>
      </c>
      <c r="L22" s="61">
        <f>SUM(L19:L21)</f>
        <v>4421613</v>
      </c>
      <c r="M22" s="62"/>
      <c r="N22" s="62"/>
      <c r="O22" s="56" t="s">
        <v>93</v>
      </c>
      <c r="P22" s="76"/>
      <c r="Q22" s="76"/>
      <c r="R22" s="77"/>
      <c r="S22" s="78">
        <f>IF(S11&lt;=RebaseYear, 0, IF(ISERROR(S21/Q20), "", S21/Q20))</f>
        <v>0</v>
      </c>
      <c r="T22" s="78">
        <f t="shared" ref="T22:Z22" si="13">IF(S11&lt;=RebaseYear, 0, IF(T11=RebaseYear+1, IF(ISERROR(T21/$Q$20), "", T21/$Q$20),IF(ISERROR(T21/S20), "", T21/S20)))</f>
        <v>0</v>
      </c>
      <c r="U22" s="78">
        <f t="shared" si="13"/>
        <v>0</v>
      </c>
      <c r="V22" s="78">
        <f t="shared" si="13"/>
        <v>0</v>
      </c>
      <c r="W22" s="78">
        <f t="shared" si="13"/>
        <v>0.5980013694766747</v>
      </c>
      <c r="X22" s="78">
        <f t="shared" si="13"/>
        <v>0.11760202385124066</v>
      </c>
      <c r="Y22" s="78">
        <f t="shared" si="13"/>
        <v>0.17014313315574686</v>
      </c>
      <c r="Z22" s="78">
        <f t="shared" si="13"/>
        <v>-0.17236870737270091</v>
      </c>
      <c r="AA22" s="77"/>
      <c r="AB22" s="78">
        <f>IF(ISERROR(AB21/Z20), "", AB21/Z20)</f>
        <v>6.8227159456018122E-2</v>
      </c>
      <c r="AC22" s="79"/>
    </row>
    <row r="23" spans="1:43" ht="36" x14ac:dyDescent="0.25">
      <c r="A23" s="58" t="s">
        <v>84</v>
      </c>
      <c r="B23" s="63"/>
      <c r="C23" s="80">
        <f>IF(ISERROR((C22-B22)/B22), "", (C22-B22)/B22)</f>
        <v>-8.7404397033953377E-2</v>
      </c>
      <c r="D23" s="64" t="str">
        <f>IF(ISERROR((D22-HLOOKUP(D11-1,$A$11:C26,12,FALSE))/HLOOKUP(D11-1,$A$11:C26,12,FALSE)), "", (D22-HLOOKUP(D11-1,$A$11:C26,12,FALSE))/HLOOKUP(D11-1,$A$11:C26,12,FALSE))</f>
        <v/>
      </c>
      <c r="E23" s="64" t="str">
        <f>IF(ISERROR((E22-HLOOKUP(E11-1,$A$11:D26,12,FALSE))/HLOOKUP(E11-1,$A$11:D26,12,FALSE)), "", (E22-HLOOKUP(E11-1,$A$11:D26,12,FALSE))/HLOOKUP(E11-1,$A$11:D26,12,FALSE))</f>
        <v/>
      </c>
      <c r="F23" s="64" t="str">
        <f>IF(ISERROR((F22-HLOOKUP(F11-1,$A$11:E26,12,FALSE))/HLOOKUP(F11-1,$A$11:E26,12,FALSE)), "", (F22-HLOOKUP(F11-1,$A$11:E26,12,FALSE))/HLOOKUP(F11-1,$A$11:E26,12,FALSE))</f>
        <v/>
      </c>
      <c r="G23" s="64">
        <f>IF(ISERROR((G22-HLOOKUP(G11-1,$A$11:F26,12,FALSE))/HLOOKUP(G11-1,$A$11:F26,12,FALSE)), "", (G22-HLOOKUP(G11-1,$A$11:F26,12,FALSE))/HLOOKUP(G11-1,$A$11:F26,12,FALSE))</f>
        <v>7.5797853505735077E-2</v>
      </c>
      <c r="H23" s="64">
        <f>IF(ISERROR((H22-HLOOKUP(H11-1,$A$11:G26,12,FALSE))/HLOOKUP(H11-1,$A$11:G26,12,FALSE)), "", (H22-HLOOKUP(H11-1,$A$11:G26,12,FALSE))/HLOOKUP(H11-1,$A$11:G26,12,FALSE))</f>
        <v>4.0021976734727925E-4</v>
      </c>
      <c r="I23" s="64">
        <f>IF(ISERROR((I22-HLOOKUP(I11-1,$A$11:H26,12,FALSE))/HLOOKUP(I11-1,$A$11:H26,12,FALSE)), "", (I22-HLOOKUP(I11-1,$A$11:H26,12,FALSE))/HLOOKUP(I11-1,$A$11:H26,12,FALSE))</f>
        <v>0.24069082413642687</v>
      </c>
      <c r="J23" s="64">
        <f>IF(ISERROR((J22-HLOOKUP(J11-1,$A$11:I26,12,FALSE))/HLOOKUP(J11-1,$A$11:I26,12,FALSE)), "", (J22-HLOOKUP(J11-1,$A$11:I26,12,FALSE))/HLOOKUP(J11-1,$A$11:I26,12,FALSE))</f>
        <v>0.11709372715818607</v>
      </c>
      <c r="K23" s="64">
        <f>IF(ISERROR((K22-HLOOKUP(K11-1,$A$11:J26,12,FALSE))/HLOOKUP(K11-1,$A$11:J26,12,FALSE)), "", (K22-HLOOKUP(K11-1,$A$11:J26,12,FALSE))/HLOOKUP(K11-1,$A$11:J26,12,FALSE))</f>
        <v>-0.20613545602876593</v>
      </c>
      <c r="L23" s="65">
        <f>IF(ISERROR((L22-K22)/K22), "", (L22-K22)/K22)</f>
        <v>6.456315294557638E-2</v>
      </c>
      <c r="M23" s="66"/>
      <c r="N23" s="66"/>
      <c r="O23" s="56" t="s">
        <v>94</v>
      </c>
      <c r="P23" s="81"/>
      <c r="Q23" s="81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3">
        <f>IF(ISERROR((AB20-Y20)/Y20), "", (AB20-Y20)/Y20)</f>
        <v>-0.11590177519982778</v>
      </c>
      <c r="AC23" s="84"/>
    </row>
    <row r="24" spans="1:43" ht="24" x14ac:dyDescent="0.25">
      <c r="A24" s="58" t="s">
        <v>86</v>
      </c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65">
        <f>IF(ISERROR((L22-C22)/C22), "", (L22-C22)/C22)</f>
        <v>0.26059468328022323</v>
      </c>
      <c r="M24" s="66"/>
      <c r="N24" s="66"/>
      <c r="O24" s="56" t="s">
        <v>95</v>
      </c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3">
        <f>IF(ISERROR(AVERAGEIF(S22:AB22,"&lt;&gt;0")),0,AVERAGEIF(S22:AB22,"&lt;&gt;0"))</f>
        <v>0.15632099571339586</v>
      </c>
      <c r="AC24" s="84"/>
    </row>
    <row r="25" spans="1:43" ht="24" x14ac:dyDescent="0.25">
      <c r="A25" s="59" t="s">
        <v>53</v>
      </c>
      <c r="B25" s="60">
        <f>SUM(B22,B16)</f>
        <v>5811032.8300000001</v>
      </c>
      <c r="C25" s="60">
        <f t="shared" ref="C25:I25" si="14">SUM(C22,C16)</f>
        <v>5456933.25</v>
      </c>
      <c r="D25" s="60">
        <f t="shared" si="14"/>
        <v>1662955</v>
      </c>
      <c r="E25" s="60">
        <f t="shared" si="14"/>
        <v>2111080</v>
      </c>
      <c r="F25" s="60">
        <f t="shared" si="14"/>
        <v>1949372.05</v>
      </c>
      <c r="G25" s="60">
        <f>SUM(G22,G16)</f>
        <v>5908500.8500000006</v>
      </c>
      <c r="H25" s="60">
        <f>SUM(H22,H16)</f>
        <v>6029941.2100000009</v>
      </c>
      <c r="I25" s="60">
        <f t="shared" si="14"/>
        <v>6739074.5</v>
      </c>
      <c r="J25" s="60">
        <f>SUM(J22,J16)</f>
        <v>7885681.7499999981</v>
      </c>
      <c r="K25" s="60">
        <f>SUM(K22,K16)</f>
        <v>6526436.9800000004</v>
      </c>
      <c r="L25" s="61">
        <f>SUM(L22,L16)</f>
        <v>6971717.2365141138</v>
      </c>
      <c r="M25" s="62"/>
      <c r="N25" s="62"/>
      <c r="O25" s="56" t="s">
        <v>96</v>
      </c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5">
        <f>IF((AB20-Q20)=0, "", (AB20/Q20)^(1/(TestYear-RebaseYear))-1)</f>
        <v>4.1674070611097402E-2</v>
      </c>
    </row>
    <row r="26" spans="1:43" ht="26.25" customHeight="1" thickBot="1" x14ac:dyDescent="0.3">
      <c r="A26" s="86" t="s">
        <v>84</v>
      </c>
      <c r="B26" s="87"/>
      <c r="C26" s="88">
        <f>IF(ISERROR((C25-B25)/B25), "", (C25-B25)/B25)</f>
        <v>-6.0935739025931482E-2</v>
      </c>
      <c r="D26" s="89" t="str">
        <f>IF(ISERROR((D25-HLOOKUP(D11-1,$A$11:C26,15,FALSE))/HLOOKUP(D11-1,$A$11:C26,15,FALSE)), "", (D25-HLOOKUP(D11-1,$A$11:C26,15,FALSE))/HLOOKUP(D11-1,$A$11:C26,15,FALSE))</f>
        <v/>
      </c>
      <c r="E26" s="89">
        <f>IF(ISERROR((E25-HLOOKUP(E11-1,$A$11:D26,15,FALSE))/HLOOKUP(E11-1,$A$11:D26,15,FALSE)), "", (E25-HLOOKUP(E11-1,$A$11:D26,15,FALSE))/HLOOKUP(E11-1,$A$11:D26,15,FALSE))</f>
        <v>0.26947512109467786</v>
      </c>
      <c r="F26" s="89">
        <f>IF(ISERROR((F25-HLOOKUP(F11-1,$A$11:E26,15,FALSE))/HLOOKUP(F11-1,$A$11:E26,15,FALSE)), "", (F25-HLOOKUP(F11-1,$A$11:E26,15,FALSE))/HLOOKUP(F11-1,$A$11:E26,15,FALSE))</f>
        <v>-7.6599631468253188E-2</v>
      </c>
      <c r="G26" s="89">
        <f>IF(ISERROR((G25-HLOOKUP(G11-1,$A$11:F26,15,FALSE))/HLOOKUP(G11-1,$A$11:F26,15,FALSE)), "", (G25-HLOOKUP(G11-1,$A$11:F26,15,FALSE))/HLOOKUP(G11-1,$A$11:F26,15,FALSE))</f>
        <v>8.2751167975162715E-2</v>
      </c>
      <c r="H26" s="89">
        <f>IF(ISERROR((H25-HLOOKUP(H11-1,$A$11:G26,15,FALSE))/HLOOKUP(H11-1,$A$11:G26,15,FALSE)), "", (H25-HLOOKUP(H11-1,$A$11:G26,15,FALSE))/HLOOKUP(H11-1,$A$11:G26,15,FALSE))</f>
        <v>2.0553497931713138E-2</v>
      </c>
      <c r="I26" s="89">
        <f>IF(ISERROR((I25-HLOOKUP(I11-1,$A$11:H26,15,FALSE))/HLOOKUP(I11-1,$A$11:H26,15,FALSE)), "", (I25-HLOOKUP(I11-1,$A$11:H26,15,FALSE))/HLOOKUP(I11-1,$A$11:H26,15,FALSE))</f>
        <v>0.11760202385124066</v>
      </c>
      <c r="J26" s="89">
        <f>IF(ISERROR((J25-HLOOKUP(J11-1,$A$11:I26,15,FALSE))/HLOOKUP(J11-1,$A$11:I26,15,FALSE)), "", (J25-HLOOKUP(J11-1,$A$11:I26,15,FALSE))/HLOOKUP(J11-1,$A$11:I26,15,FALSE))</f>
        <v>0.17014313315574686</v>
      </c>
      <c r="K26" s="89">
        <f>IF(ISERROR((K25-HLOOKUP(K11-1,$A$11:J26,15,FALSE))/HLOOKUP(K11-1,$A$11:J26,15,FALSE)), "", (K25-HLOOKUP(K11-1,$A$11:J26,15,FALSE))/HLOOKUP(K11-1,$A$11:J26,15,FALSE))</f>
        <v>-0.17236870737270091</v>
      </c>
      <c r="L26" s="90">
        <f>IF(ISERROR((L25-K25)/K25), "", (L25-K25)/K25)</f>
        <v>6.8227159456018122E-2</v>
      </c>
      <c r="M26" s="66"/>
      <c r="N26" s="66"/>
      <c r="O26" s="91" t="str">
        <f>"Compound Growth Rate                                                            (" &amp; TestYear - 2 &amp; " vs. " &amp; '[1]LDC Info'!E28 &amp; " Actuals)"</f>
        <v>Compound Growth Rate                                                            (2022 vs. 2018 Actuals)</v>
      </c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85">
        <f>IF((Y20-Q20)=0, "", (Y20/Q20)^(1/(TestYear-2-RebaseYear))-1)</f>
        <v>9.6409149604109734E-2</v>
      </c>
      <c r="AC26" s="93"/>
    </row>
    <row r="27" spans="1:43" x14ac:dyDescent="0.25">
      <c r="A27" s="94"/>
      <c r="B27" s="95"/>
      <c r="C27" s="95"/>
      <c r="D27" s="95"/>
      <c r="E27" s="95"/>
      <c r="F27" s="95"/>
      <c r="G27" s="95"/>
      <c r="H27" s="95"/>
      <c r="I27" s="95"/>
      <c r="J27" s="96"/>
      <c r="K27" s="96"/>
      <c r="L27" s="95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</row>
    <row r="28" spans="1:43" ht="15.75" thickBot="1" x14ac:dyDescent="0.3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</row>
    <row r="29" spans="1:43" ht="39" thickBot="1" x14ac:dyDescent="0.3">
      <c r="A29" s="51"/>
      <c r="B29" s="40" t="str">
        <f t="shared" ref="B29:L29" si="15">B12</f>
        <v>2018 Last Rebasing Year OEB Approved</v>
      </c>
      <c r="C29" s="40" t="str">
        <f t="shared" si="15"/>
        <v>2018 Last Rebasing Year Actuals</v>
      </c>
      <c r="D29" s="40" t="str">
        <f t="shared" si="15"/>
        <v>2016 Actuals</v>
      </c>
      <c r="E29" s="40" t="str">
        <f t="shared" si="15"/>
        <v>2017 Actuals</v>
      </c>
      <c r="F29" s="40" t="str">
        <f t="shared" si="15"/>
        <v>2018 Last Rebasing Year Actuals</v>
      </c>
      <c r="G29" s="40" t="str">
        <f t="shared" si="15"/>
        <v>2019 Actuals</v>
      </c>
      <c r="H29" s="40" t="str">
        <f t="shared" si="15"/>
        <v>2020 Actuals</v>
      </c>
      <c r="I29" s="40" t="str">
        <f t="shared" si="15"/>
        <v>2021 Actuals</v>
      </c>
      <c r="J29" s="40" t="str">
        <f t="shared" si="15"/>
        <v>2022 Actuals</v>
      </c>
      <c r="K29" s="40" t="str">
        <f t="shared" si="15"/>
        <v>2023 Bridge Year</v>
      </c>
      <c r="L29" s="40" t="str">
        <f t="shared" si="15"/>
        <v>2024 Test Year</v>
      </c>
      <c r="M29" s="97"/>
      <c r="N29" s="97"/>
      <c r="AC29" s="97"/>
    </row>
    <row r="30" spans="1:43" x14ac:dyDescent="0.25">
      <c r="A30" s="58" t="s">
        <v>97</v>
      </c>
      <c r="B30" s="53">
        <f t="shared" ref="B30:L31" si="16">B14</f>
        <v>580760</v>
      </c>
      <c r="C30" s="53">
        <f t="shared" si="16"/>
        <v>522032.95</v>
      </c>
      <c r="D30" s="53">
        <f t="shared" si="16"/>
        <v>264132</v>
      </c>
      <c r="E30" s="53">
        <f t="shared" si="16"/>
        <v>390384</v>
      </c>
      <c r="F30" s="53">
        <f t="shared" si="16"/>
        <v>522032.95</v>
      </c>
      <c r="G30" s="53">
        <f t="shared" si="16"/>
        <v>655009.11</v>
      </c>
      <c r="H30" s="53">
        <f t="shared" si="16"/>
        <v>758568.2</v>
      </c>
      <c r="I30" s="53">
        <f t="shared" si="16"/>
        <v>709495.33</v>
      </c>
      <c r="J30" s="53">
        <f t="shared" si="16"/>
        <v>620655.23</v>
      </c>
      <c r="K30" s="53">
        <f t="shared" si="16"/>
        <v>791760</v>
      </c>
      <c r="L30" s="98">
        <f t="shared" si="16"/>
        <v>670580.04522577231</v>
      </c>
      <c r="M30" s="97"/>
      <c r="N30" s="97"/>
      <c r="AC30" s="97"/>
    </row>
    <row r="31" spans="1:43" x14ac:dyDescent="0.25">
      <c r="A31" s="58" t="s">
        <v>98</v>
      </c>
      <c r="B31" s="53">
        <f t="shared" si="16"/>
        <v>1386772.83</v>
      </c>
      <c r="C31" s="53">
        <f t="shared" si="16"/>
        <v>1427339.1</v>
      </c>
      <c r="D31" s="53">
        <f t="shared" si="16"/>
        <v>1398823</v>
      </c>
      <c r="E31" s="53">
        <f t="shared" si="16"/>
        <v>1720696</v>
      </c>
      <c r="F31" s="53">
        <f t="shared" si="16"/>
        <v>1427339.1</v>
      </c>
      <c r="G31" s="53">
        <f t="shared" si="16"/>
        <v>1480064.93</v>
      </c>
      <c r="H31" s="53">
        <f t="shared" si="16"/>
        <v>1496436</v>
      </c>
      <c r="I31" s="53">
        <f t="shared" si="16"/>
        <v>1346049.46</v>
      </c>
      <c r="J31" s="53">
        <f t="shared" si="16"/>
        <v>2033084.86</v>
      </c>
      <c r="K31" s="53">
        <f t="shared" si="16"/>
        <v>1581224</v>
      </c>
      <c r="L31" s="98">
        <f t="shared" si="16"/>
        <v>1879524.1912883415</v>
      </c>
      <c r="M31" s="97"/>
      <c r="N31" s="97"/>
      <c r="AC31" s="97"/>
    </row>
    <row r="32" spans="1:43" x14ac:dyDescent="0.25">
      <c r="A32" s="58" t="s">
        <v>99</v>
      </c>
      <c r="B32" s="53">
        <f t="shared" ref="B32:L34" si="17">B19</f>
        <v>1132000</v>
      </c>
      <c r="C32" s="53">
        <f t="shared" si="17"/>
        <v>839486.25999999989</v>
      </c>
      <c r="D32" s="53">
        <f t="shared" si="17"/>
        <v>0</v>
      </c>
      <c r="E32" s="53">
        <f t="shared" si="17"/>
        <v>0</v>
      </c>
      <c r="F32" s="53">
        <f t="shared" si="17"/>
        <v>0</v>
      </c>
      <c r="G32" s="53">
        <f t="shared" si="17"/>
        <v>903280.20000000019</v>
      </c>
      <c r="H32" s="53">
        <f t="shared" si="17"/>
        <v>672592.11</v>
      </c>
      <c r="I32" s="53">
        <f t="shared" si="17"/>
        <v>654747.56000000006</v>
      </c>
      <c r="J32" s="53">
        <f t="shared" si="17"/>
        <v>805438.45</v>
      </c>
      <c r="K32" s="53">
        <f t="shared" si="17"/>
        <v>848816</v>
      </c>
      <c r="L32" s="98">
        <f t="shared" si="17"/>
        <v>850197</v>
      </c>
      <c r="M32" s="97"/>
      <c r="N32" s="97"/>
      <c r="AC32" s="97"/>
    </row>
    <row r="33" spans="1:43" x14ac:dyDescent="0.25">
      <c r="A33" s="58" t="s">
        <v>100</v>
      </c>
      <c r="B33" s="53">
        <f t="shared" si="17"/>
        <v>31000</v>
      </c>
      <c r="C33" s="53">
        <f t="shared" si="17"/>
        <v>29323.170000000002</v>
      </c>
      <c r="D33" s="53">
        <f t="shared" si="17"/>
        <v>0</v>
      </c>
      <c r="E33" s="53">
        <f t="shared" si="17"/>
        <v>0</v>
      </c>
      <c r="F33" s="53">
        <f t="shared" si="17"/>
        <v>0</v>
      </c>
      <c r="G33" s="53">
        <f t="shared" si="17"/>
        <v>53565.78</v>
      </c>
      <c r="H33" s="53">
        <f t="shared" si="17"/>
        <v>14103.82</v>
      </c>
      <c r="I33" s="53">
        <f t="shared" si="17"/>
        <v>25067.91</v>
      </c>
      <c r="J33" s="53">
        <f t="shared" si="17"/>
        <v>15930.26</v>
      </c>
      <c r="K33" s="53">
        <f t="shared" si="17"/>
        <v>50386.96</v>
      </c>
      <c r="L33" s="98">
        <f t="shared" si="17"/>
        <v>35422</v>
      </c>
      <c r="M33" s="97"/>
      <c r="N33" s="97"/>
      <c r="AC33" s="97"/>
    </row>
    <row r="34" spans="1:43" x14ac:dyDescent="0.25">
      <c r="A34" s="58" t="s">
        <v>101</v>
      </c>
      <c r="B34" s="53">
        <f t="shared" si="17"/>
        <v>2680500</v>
      </c>
      <c r="C34" s="53">
        <f t="shared" si="17"/>
        <v>2638751.77</v>
      </c>
      <c r="D34" s="53">
        <f t="shared" si="17"/>
        <v>0</v>
      </c>
      <c r="E34" s="53">
        <f t="shared" si="17"/>
        <v>0</v>
      </c>
      <c r="F34" s="53">
        <f t="shared" si="17"/>
        <v>0</v>
      </c>
      <c r="G34" s="53">
        <f t="shared" si="17"/>
        <v>2816580.83</v>
      </c>
      <c r="H34" s="53">
        <f t="shared" si="17"/>
        <v>3088241.0800000005</v>
      </c>
      <c r="I34" s="53">
        <f t="shared" si="17"/>
        <v>4003714.24</v>
      </c>
      <c r="J34" s="53">
        <f t="shared" si="17"/>
        <v>4410572.9499999983</v>
      </c>
      <c r="K34" s="53">
        <f t="shared" si="17"/>
        <v>3254250.02</v>
      </c>
      <c r="L34" s="98">
        <f t="shared" si="17"/>
        <v>3535994</v>
      </c>
      <c r="M34" s="97"/>
      <c r="N34" s="97"/>
      <c r="AC34" s="97"/>
    </row>
    <row r="35" spans="1:43" x14ac:dyDescent="0.25">
      <c r="A35" s="59" t="s">
        <v>53</v>
      </c>
      <c r="B35" s="60">
        <f>SUM(B30:B34)</f>
        <v>5811032.8300000001</v>
      </c>
      <c r="C35" s="60">
        <f>SUM(C30:C34)</f>
        <v>5456933.25</v>
      </c>
      <c r="D35" s="60">
        <f>SUM(D30:D34)</f>
        <v>1662955</v>
      </c>
      <c r="E35" s="60">
        <f t="shared" ref="E35:L35" si="18">SUM(E30:E34)</f>
        <v>2111080</v>
      </c>
      <c r="F35" s="60">
        <f t="shared" si="18"/>
        <v>1949372.05</v>
      </c>
      <c r="G35" s="60">
        <f t="shared" si="18"/>
        <v>5908500.8499999996</v>
      </c>
      <c r="H35" s="60">
        <f t="shared" si="18"/>
        <v>6029941.2100000009</v>
      </c>
      <c r="I35" s="60">
        <f t="shared" si="18"/>
        <v>6739074.5</v>
      </c>
      <c r="J35" s="60">
        <f t="shared" si="18"/>
        <v>7885681.7499999981</v>
      </c>
      <c r="K35" s="60">
        <f t="shared" si="18"/>
        <v>6526436.9800000004</v>
      </c>
      <c r="L35" s="61">
        <f t="shared" si="18"/>
        <v>6971717.2365141138</v>
      </c>
      <c r="M35" s="99"/>
      <c r="N35" s="97"/>
      <c r="AC35" s="97"/>
    </row>
    <row r="36" spans="1:43" ht="15.75" thickBot="1" x14ac:dyDescent="0.3">
      <c r="A36" s="86" t="s">
        <v>84</v>
      </c>
      <c r="B36" s="87"/>
      <c r="C36" s="88">
        <f>IF(ISERROR((C35-B35)/B35), "", (C35-B35)/B35)</f>
        <v>-6.0935739025931482E-2</v>
      </c>
      <c r="D36" s="88" t="str">
        <f>IF(R11&lt;=RebaseYear,"",IF(R11=RebaseYear+1,IF(ISERROR((D35-$C$35)/$C$35),"",(D35-$C$35)/$C$35),IF(ISERROR((D35-C35)/C35),"",(D35-C35)/C35)))</f>
        <v/>
      </c>
      <c r="E36" s="88" t="str">
        <f>IF(S11&lt;=RebaseYear,"",IF(S11=RebaseYear+1,IF(ISERROR((E35-$C$35)/$C$35),"",(E35-$C$35)/$C$35),IF(ISERROR((E35-D35)/D35),"",(E35-D35)/D35)))</f>
        <v/>
      </c>
      <c r="F36" s="88" t="str">
        <f>IF(T11&lt;=RebaseYear,"",IF(T11=RebaseYear+1,IF(ISERROR((F35-$C$35)/$C$35),"",(F35-$C$35)/$C$35),IF(ISERROR((F35-E35)/E35),"",(F35-E35)/E35)))</f>
        <v/>
      </c>
      <c r="G36" s="88" t="str">
        <f>IF(U11&lt;=RebaseYear,"",IF(U11=RebaseYear+1,IF(ISERROR((G35-$C$35)/$C$35),"",(G35-$C$35)/$C$35),IF(ISERROR((G35-F35)/F35),"",(G35-F35)/F35)))</f>
        <v/>
      </c>
      <c r="H36" s="88">
        <f>IF(W11&lt;=RebaseYear,"",IF(W11=RebaseYear+1,IF(ISERROR((H35-$C$35)/$C$35),"",(H35-$C$35)/$C$35),IF(ISERROR((H35-G35)/G35),"",(H35-G35)/G35)))</f>
        <v>2.0553497931713301E-2</v>
      </c>
      <c r="I36" s="88">
        <f>IF(X11&lt;=RebaseYear,"",IF(X11=RebaseYear+1,IF(ISERROR((I35-$C$35)/$C$35),"",(I35-$C$35)/$C$35),IF(ISERROR((I35-H35)/H35),"",(I35-H35)/H35)))</f>
        <v>0.11760202385124066</v>
      </c>
      <c r="J36" s="88">
        <f>IF(Y11&lt;=RebaseYear,"",IF(Y11=RebaseYear+1,IF(ISERROR((J35-$C$35)/$C$35),"",(J35-$C$35)/$C$35),IF(ISERROR((J35-I35)/I35),"",(J35-I35)/I35)))</f>
        <v>0.17014313315574686</v>
      </c>
      <c r="K36" s="88">
        <f>IF(Z11&lt;=RebaseYear,"",IF(Z11=RebaseYear+1,IF(ISERROR((K35-$C$35)/$C$35),"",(K35-$C$35)/$C$35),IF(ISERROR((K35-J35)/J35),"",(K35-J35)/J35)))</f>
        <v>-0.17236870737270091</v>
      </c>
      <c r="L36" s="90">
        <f>IF(Z11&lt;=RebaseYear,0,IF(Z11=RebaseYear+1,IF(ISERROR((L35-$C$35)/$C$35),"",(L35-$C$35)/$C$35),IF(ISERROR((L35-K35)/K35),"",(L35-K35)/K35)))</f>
        <v>6.8227159456018122E-2</v>
      </c>
      <c r="M36" s="97"/>
      <c r="N36" s="100"/>
      <c r="AA36" s="101"/>
      <c r="AC36" s="97"/>
    </row>
    <row r="37" spans="1:43" x14ac:dyDescent="0.25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</row>
    <row r="38" spans="1:43" x14ac:dyDescent="0.25">
      <c r="A38" s="102" t="s">
        <v>102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</row>
    <row r="39" spans="1:43" x14ac:dyDescent="0.25">
      <c r="A39" s="102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</row>
    <row r="40" spans="1:43" ht="12.75" customHeight="1" x14ac:dyDescent="0.25">
      <c r="A40" s="115" t="s">
        <v>103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</row>
    <row r="41" spans="1:43" x14ac:dyDescent="0.25">
      <c r="A41" s="118" t="s">
        <v>104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</row>
    <row r="42" spans="1:43" x14ac:dyDescent="0.25">
      <c r="A42" s="118" t="s">
        <v>105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</row>
    <row r="43" spans="1:43" x14ac:dyDescent="0.25">
      <c r="A43" s="103" t="s">
        <v>106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</row>
    <row r="44" spans="1:43" x14ac:dyDescent="0.25">
      <c r="A44" s="103" t="s">
        <v>107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</row>
    <row r="45" spans="1:43" x14ac:dyDescent="0.25">
      <c r="A45" s="103" t="s">
        <v>108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</row>
    <row r="46" spans="1:43" x14ac:dyDescent="0.25">
      <c r="A46" s="103" t="s">
        <v>109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</row>
    <row r="47" spans="1:43" x14ac:dyDescent="0.25">
      <c r="A47" s="115" t="s">
        <v>110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</row>
    <row r="48" spans="1:43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</row>
    <row r="49" spans="1:43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</row>
    <row r="50" spans="1:43" x14ac:dyDescent="0.25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</row>
    <row r="51" spans="1:43" x14ac:dyDescent="0.25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</row>
    <row r="52" spans="1:43" x14ac:dyDescent="0.25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</row>
    <row r="53" spans="1:43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</row>
    <row r="54" spans="1:43" x14ac:dyDescent="0.2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</row>
    <row r="55" spans="1:43" x14ac:dyDescent="0.2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</row>
    <row r="56" spans="1:43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</row>
    <row r="57" spans="1:43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</row>
    <row r="58" spans="1:43" x14ac:dyDescent="0.2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</row>
    <row r="59" spans="1:43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</row>
    <row r="60" spans="1:43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</row>
    <row r="61" spans="1:43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</row>
    <row r="62" spans="1:43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</row>
    <row r="63" spans="1:43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</row>
    <row r="64" spans="1:43" x14ac:dyDescent="0.2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</row>
    <row r="65" spans="1:43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</row>
    <row r="66" spans="1:43" x14ac:dyDescent="0.25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</row>
    <row r="67" spans="1:43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</row>
    <row r="68" spans="1:43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</row>
    <row r="69" spans="1:43" x14ac:dyDescent="0.2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</row>
    <row r="70" spans="1:43" x14ac:dyDescent="0.2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</row>
    <row r="71" spans="1:43" x14ac:dyDescent="0.2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</row>
    <row r="72" spans="1:43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</row>
    <row r="73" spans="1:43" x14ac:dyDescent="0.2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</row>
    <row r="74" spans="1:43" x14ac:dyDescent="0.25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</row>
    <row r="75" spans="1:43" x14ac:dyDescent="0.25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</row>
    <row r="76" spans="1:43" x14ac:dyDescent="0.25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</row>
    <row r="77" spans="1:43" x14ac:dyDescent="0.25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</row>
    <row r="78" spans="1:43" x14ac:dyDescent="0.25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</row>
    <row r="79" spans="1:43" x14ac:dyDescent="0.2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</row>
    <row r="80" spans="1:43" x14ac:dyDescent="0.25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</row>
    <row r="81" spans="1:43" x14ac:dyDescent="0.25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</row>
    <row r="82" spans="1:43" x14ac:dyDescent="0.2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</row>
    <row r="83" spans="1:43" x14ac:dyDescent="0.25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</row>
    <row r="84" spans="1:43" x14ac:dyDescent="0.25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</row>
    <row r="85" spans="1:43" x14ac:dyDescent="0.25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</row>
    <row r="86" spans="1:43" x14ac:dyDescent="0.25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</row>
    <row r="87" spans="1:43" x14ac:dyDescent="0.25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</row>
    <row r="88" spans="1:43" x14ac:dyDescent="0.25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</row>
    <row r="89" spans="1:43" x14ac:dyDescent="0.25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</row>
    <row r="90" spans="1:43" x14ac:dyDescent="0.25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</row>
    <row r="91" spans="1:43" x14ac:dyDescent="0.25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</row>
    <row r="92" spans="1:43" x14ac:dyDescent="0.25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</row>
    <row r="93" spans="1:43" x14ac:dyDescent="0.25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</row>
    <row r="94" spans="1:43" x14ac:dyDescent="0.25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</row>
    <row r="95" spans="1:43" x14ac:dyDescent="0.25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</row>
    <row r="96" spans="1:43" x14ac:dyDescent="0.25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</row>
    <row r="97" spans="1:43" x14ac:dyDescent="0.25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</row>
    <row r="98" spans="1:43" x14ac:dyDescent="0.25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</row>
    <row r="99" spans="1:43" x14ac:dyDescent="0.25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</row>
    <row r="100" spans="1:43" x14ac:dyDescent="0.25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</row>
    <row r="101" spans="1:43" x14ac:dyDescent="0.25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</row>
    <row r="102" spans="1:43" x14ac:dyDescent="0.25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</row>
    <row r="103" spans="1:43" x14ac:dyDescent="0.25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</row>
    <row r="104" spans="1:43" x14ac:dyDescent="0.25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</row>
    <row r="105" spans="1:43" x14ac:dyDescent="0.2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</row>
    <row r="106" spans="1:43" x14ac:dyDescent="0.25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</row>
    <row r="107" spans="1:43" x14ac:dyDescent="0.25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</row>
    <row r="108" spans="1:43" x14ac:dyDescent="0.25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</row>
    <row r="109" spans="1:43" x14ac:dyDescent="0.25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</row>
    <row r="110" spans="1:43" x14ac:dyDescent="0.25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</row>
    <row r="111" spans="1:43" x14ac:dyDescent="0.25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</row>
    <row r="112" spans="1:43" x14ac:dyDescent="0.25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</row>
    <row r="113" spans="1:43" x14ac:dyDescent="0.25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</row>
    <row r="114" spans="1:43" x14ac:dyDescent="0.25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</row>
  </sheetData>
  <mergeCells count="7">
    <mergeCell ref="A47:L48"/>
    <mergeCell ref="A9:L9"/>
    <mergeCell ref="A10:L10"/>
    <mergeCell ref="M12:N12"/>
    <mergeCell ref="A40:AQ40"/>
    <mergeCell ref="A41:AQ41"/>
    <mergeCell ref="A42:AQ42"/>
  </mergeCells>
  <conditionalFormatting sqref="B14:B15">
    <cfRule type="expression" dxfId="2" priority="3">
      <formula>$M$1=$C$11</formula>
    </cfRule>
  </conditionalFormatting>
  <conditionalFormatting sqref="B19:B21">
    <cfRule type="expression" dxfId="1" priority="1">
      <formula>$M$1=$C$11</formula>
    </cfRule>
  </conditionalFormatting>
  <conditionalFormatting sqref="K14:L15">
    <cfRule type="expression" dxfId="0" priority="4">
      <formula>$M$1=$C$11</formula>
    </cfRule>
  </conditionalFormatting>
  <dataValidations count="2">
    <dataValidation type="list" allowBlank="1" showInputMessage="1" showErrorMessage="1" sqref="B13:L13" xr:uid="{BC40677C-4969-49B9-BDEE-A0C6140D2994}">
      <formula1>"CGAAP, MIFRS, USGAAP, ASPE"</formula1>
    </dataValidation>
    <dataValidation allowBlank="1" showInputMessage="1" showErrorMessage="1" promptTitle="Date Format" prompt="E.g:  &quot;August 1, 2011&quot;" sqref="L7" xr:uid="{73B7AC78-2895-4583-B82D-9657F8A1246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B97D-72DE-4C01-B54F-A934EEF3781F}">
  <dimension ref="A1:O76"/>
  <sheetViews>
    <sheetView topLeftCell="A29" workbookViewId="0">
      <selection activeCell="L62" sqref="L62"/>
    </sheetView>
  </sheetViews>
  <sheetFormatPr defaultColWidth="9.42578125" defaultRowHeight="15" x14ac:dyDescent="0.25"/>
  <cols>
    <col min="1" max="1" width="14" style="12" bestFit="1" customWidth="1"/>
    <col min="2" max="2" width="68.140625" style="12" bestFit="1" customWidth="1"/>
    <col min="3" max="3" width="14.42578125" style="12" customWidth="1"/>
    <col min="4" max="6" width="14.42578125" style="12" hidden="1" customWidth="1"/>
    <col min="7" max="8" width="14.42578125" style="12" customWidth="1"/>
    <col min="9" max="9" width="13.42578125" style="12" customWidth="1"/>
    <col min="10" max="11" width="12.5703125" style="12" customWidth="1"/>
    <col min="12" max="12" width="12.5703125" style="110" customWidth="1"/>
    <col min="13" max="13" width="13.42578125" style="12" customWidth="1"/>
    <col min="14" max="14" width="16.5703125" style="12" customWidth="1"/>
    <col min="15" max="15" width="16.85546875" style="12" customWidth="1"/>
    <col min="16" max="16384" width="9.42578125" style="12"/>
  </cols>
  <sheetData>
    <row r="1" spans="1:15" s="1" customFormat="1" x14ac:dyDescent="0.25">
      <c r="L1" s="105"/>
      <c r="M1" s="2" t="s">
        <v>0</v>
      </c>
      <c r="N1" s="3" t="str">
        <f>EBNUMBER</f>
        <v>EB-2023-0058</v>
      </c>
    </row>
    <row r="2" spans="1:15" s="1" customFormat="1" x14ac:dyDescent="0.25">
      <c r="L2" s="105"/>
      <c r="M2" s="2" t="s">
        <v>1</v>
      </c>
      <c r="N2" s="4"/>
    </row>
    <row r="3" spans="1:15" s="1" customFormat="1" x14ac:dyDescent="0.25">
      <c r="L3" s="105"/>
      <c r="M3" s="2" t="s">
        <v>2</v>
      </c>
      <c r="N3" s="4"/>
    </row>
    <row r="4" spans="1:15" s="1" customFormat="1" x14ac:dyDescent="0.25">
      <c r="L4" s="105"/>
      <c r="M4" s="2" t="s">
        <v>3</v>
      </c>
      <c r="N4" s="4"/>
    </row>
    <row r="5" spans="1:15" s="1" customFormat="1" x14ac:dyDescent="0.25">
      <c r="L5" s="105"/>
      <c r="M5" s="2" t="s">
        <v>4</v>
      </c>
      <c r="N5" s="5"/>
    </row>
    <row r="6" spans="1:15" s="1" customFormat="1" x14ac:dyDescent="0.25">
      <c r="L6" s="105"/>
      <c r="M6" s="2"/>
      <c r="N6" s="6"/>
    </row>
    <row r="7" spans="1:15" s="1" customFormat="1" x14ac:dyDescent="0.25">
      <c r="L7" s="105"/>
      <c r="M7" s="2" t="s">
        <v>5</v>
      </c>
      <c r="N7" s="5"/>
    </row>
    <row r="8" spans="1:15" s="1" customFormat="1" x14ac:dyDescent="0.25">
      <c r="L8" s="105"/>
    </row>
    <row r="9" spans="1:15" s="1" customFormat="1" ht="18" x14ac:dyDescent="0.25">
      <c r="B9" s="119" t="s">
        <v>6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7"/>
    </row>
    <row r="10" spans="1:15" s="1" customFormat="1" ht="18" x14ac:dyDescent="0.25">
      <c r="B10" s="119" t="s">
        <v>7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7"/>
    </row>
    <row r="11" spans="1:15" s="1" customFormat="1" x14ac:dyDescent="0.25">
      <c r="L11" s="105"/>
    </row>
    <row r="12" spans="1:15" s="1" customFormat="1" ht="15.75" thickBot="1" x14ac:dyDescent="0.3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</row>
    <row r="13" spans="1:15" ht="63" customHeight="1" thickBot="1" x14ac:dyDescent="0.3">
      <c r="A13" s="8" t="s">
        <v>8</v>
      </c>
      <c r="B13" s="8" t="s">
        <v>9</v>
      </c>
      <c r="C13" s="9" t="str">
        <f>"Last Rebasing Year (" &amp; RebaseYear &amp; " OEB-Approved)"</f>
        <v>Last Rebasing Year (2018 OEB-Approved)</v>
      </c>
      <c r="D13" s="9" t="str">
        <f>"Last Rebasing Year (" &amp; RebaseYear &amp; " Actuals)"</f>
        <v>Last Rebasing Year (2018 Actuals)</v>
      </c>
      <c r="E13" s="9" t="str">
        <f>BridgeYear-7&amp;" Actuals"</f>
        <v>2016 Actuals</v>
      </c>
      <c r="F13" s="9" t="str">
        <f>BridgeYear-6&amp;" Actuals"</f>
        <v>2017 Actuals</v>
      </c>
      <c r="G13" s="9" t="str">
        <f>BridgeYear-5&amp;" Actuals"</f>
        <v>2018 Actuals</v>
      </c>
      <c r="H13" s="9" t="str">
        <f>BridgeYear-4&amp;" Actuals"</f>
        <v>2019 Actuals</v>
      </c>
      <c r="I13" s="9" t="str">
        <f>BridgeYear-3&amp;" Actuals"</f>
        <v>2020 Actuals</v>
      </c>
      <c r="J13" s="9" t="str">
        <f>BridgeYear -2 &amp; " Actuals"</f>
        <v>2021 Actuals</v>
      </c>
      <c r="K13" s="9" t="str">
        <f>BridgeYear -1 &amp; " Actuals"</f>
        <v>2022 Actuals</v>
      </c>
      <c r="L13" s="10" t="str">
        <f>BridgeYear &amp; " Bridge Year"</f>
        <v>2023 Bridge Year</v>
      </c>
      <c r="M13" s="11" t="str">
        <f>TestYear &amp; " Test Year"</f>
        <v>2024 Test Year</v>
      </c>
      <c r="N13" s="11" t="str">
        <f>"Variance 
(Test Year vs. " &amp; K13 &amp;")"</f>
        <v>Variance 
(Test Year vs. 2022 Actuals)</v>
      </c>
      <c r="O13" s="11" t="str">
        <f>"Variance 
(Test Year vs. " &amp; C13</f>
        <v>Variance 
(Test Year vs. Last Rebasing Year (2018 OEB-Approved)</v>
      </c>
    </row>
    <row r="14" spans="1:15" ht="15.75" thickBot="1" x14ac:dyDescent="0.3">
      <c r="A14" s="13"/>
      <c r="B14" s="13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06"/>
      <c r="M14" s="14"/>
      <c r="N14" s="14"/>
      <c r="O14" s="14"/>
    </row>
    <row r="15" spans="1:15" x14ac:dyDescent="0.25">
      <c r="A15" s="15"/>
      <c r="B15" s="16" t="s">
        <v>11</v>
      </c>
      <c r="C15" s="17"/>
      <c r="D15" s="18"/>
      <c r="E15" s="18"/>
      <c r="F15" s="18"/>
      <c r="G15" s="18"/>
      <c r="H15" s="18"/>
      <c r="I15" s="18"/>
      <c r="J15" s="18"/>
      <c r="K15" s="18"/>
      <c r="L15" s="107"/>
      <c r="M15" s="18"/>
      <c r="N15" s="19">
        <f>M15-K15</f>
        <v>0</v>
      </c>
      <c r="O15" s="19">
        <f>M15-C15</f>
        <v>0</v>
      </c>
    </row>
    <row r="16" spans="1:15" x14ac:dyDescent="0.25">
      <c r="A16" s="15"/>
      <c r="B16" s="20" t="s">
        <v>12</v>
      </c>
      <c r="C16" s="17">
        <v>225000</v>
      </c>
      <c r="D16" s="18"/>
      <c r="E16" s="18"/>
      <c r="F16" s="18"/>
      <c r="G16" s="18">
        <v>245384.36</v>
      </c>
      <c r="H16" s="18">
        <v>150247.29</v>
      </c>
      <c r="I16" s="18">
        <v>117043.56</v>
      </c>
      <c r="J16" s="18">
        <v>117536.47</v>
      </c>
      <c r="K16" s="18">
        <v>117516.94</v>
      </c>
      <c r="L16" s="111">
        <v>128673</v>
      </c>
      <c r="M16" s="18">
        <v>151900</v>
      </c>
      <c r="N16" s="19">
        <f t="shared" ref="N16:N62" si="0">M16-K16</f>
        <v>34383.06</v>
      </c>
      <c r="O16" s="19">
        <f t="shared" ref="O16:O65" si="1">M16-C16</f>
        <v>-73100</v>
      </c>
    </row>
    <row r="17" spans="1:15" x14ac:dyDescent="0.25">
      <c r="A17" s="15"/>
      <c r="B17" s="20" t="s">
        <v>13</v>
      </c>
      <c r="C17" s="17">
        <v>400000</v>
      </c>
      <c r="D17" s="18"/>
      <c r="E17" s="18"/>
      <c r="F17" s="18"/>
      <c r="G17" s="18">
        <v>287230.89999999997</v>
      </c>
      <c r="H17" s="18">
        <v>383666.41000000003</v>
      </c>
      <c r="I17" s="18">
        <v>378562.81</v>
      </c>
      <c r="J17" s="18">
        <v>359649.32</v>
      </c>
      <c r="K17" s="18">
        <v>409545.2</v>
      </c>
      <c r="L17" s="111">
        <v>455498</v>
      </c>
      <c r="M17" s="18">
        <v>421911</v>
      </c>
      <c r="N17" s="19">
        <f t="shared" si="0"/>
        <v>12365.799999999988</v>
      </c>
      <c r="O17" s="19">
        <f t="shared" si="1"/>
        <v>21911</v>
      </c>
    </row>
    <row r="18" spans="1:15" x14ac:dyDescent="0.25">
      <c r="A18" s="15"/>
      <c r="B18" s="20" t="s">
        <v>14</v>
      </c>
      <c r="C18" s="21">
        <v>380000</v>
      </c>
      <c r="D18" s="22"/>
      <c r="E18" s="22"/>
      <c r="F18" s="22"/>
      <c r="G18" s="22">
        <v>238876.38</v>
      </c>
      <c r="H18" s="22">
        <v>296925.22000000003</v>
      </c>
      <c r="I18" s="22">
        <v>124279.93999999999</v>
      </c>
      <c r="J18" s="22">
        <v>112622.46999999997</v>
      </c>
      <c r="K18" s="22">
        <v>111703.20999999999</v>
      </c>
      <c r="L18" s="112">
        <v>117419</v>
      </c>
      <c r="M18" s="22">
        <v>122260</v>
      </c>
      <c r="N18" s="19">
        <f t="shared" si="0"/>
        <v>10556.790000000008</v>
      </c>
      <c r="O18" s="19">
        <f t="shared" si="1"/>
        <v>-257740</v>
      </c>
    </row>
    <row r="19" spans="1:15" x14ac:dyDescent="0.25">
      <c r="A19" s="15"/>
      <c r="B19" s="20" t="s">
        <v>15</v>
      </c>
      <c r="C19" s="21">
        <v>27000</v>
      </c>
      <c r="D19" s="22"/>
      <c r="E19" s="22"/>
      <c r="F19" s="22"/>
      <c r="G19" s="22">
        <v>22024.71</v>
      </c>
      <c r="H19" s="22">
        <v>29112.25</v>
      </c>
      <c r="I19" s="22">
        <v>21106.49</v>
      </c>
      <c r="J19" s="22">
        <v>16848.919999999998</v>
      </c>
      <c r="K19" s="22">
        <v>16608.46</v>
      </c>
      <c r="L19" s="112">
        <v>8751</v>
      </c>
      <c r="M19" s="22">
        <v>19546</v>
      </c>
      <c r="N19" s="19">
        <f t="shared" si="0"/>
        <v>2937.5400000000009</v>
      </c>
      <c r="O19" s="19">
        <f t="shared" si="1"/>
        <v>-7454</v>
      </c>
    </row>
    <row r="20" spans="1:15" x14ac:dyDescent="0.25">
      <c r="A20" s="15"/>
      <c r="B20" s="20" t="s">
        <v>16</v>
      </c>
      <c r="C20" s="21"/>
      <c r="D20" s="22"/>
      <c r="E20" s="22"/>
      <c r="F20" s="22"/>
      <c r="G20" s="22"/>
      <c r="H20" s="22"/>
      <c r="I20" s="22"/>
      <c r="J20" s="22"/>
      <c r="K20" s="22"/>
      <c r="L20" s="112"/>
      <c r="M20" s="22"/>
      <c r="N20" s="19"/>
      <c r="O20" s="19"/>
    </row>
    <row r="21" spans="1:15" x14ac:dyDescent="0.25">
      <c r="A21" s="23"/>
      <c r="B21" s="23"/>
      <c r="C21" s="21"/>
      <c r="D21" s="22"/>
      <c r="E21" s="22"/>
      <c r="F21" s="22"/>
      <c r="G21" s="22"/>
      <c r="H21" s="22"/>
      <c r="I21" s="22"/>
      <c r="J21" s="22"/>
      <c r="K21" s="22"/>
      <c r="L21" s="112"/>
      <c r="M21" s="22"/>
      <c r="N21" s="19"/>
      <c r="O21" s="19"/>
    </row>
    <row r="22" spans="1:15" x14ac:dyDescent="0.25">
      <c r="A22" s="15"/>
      <c r="B22" s="24" t="s">
        <v>17</v>
      </c>
      <c r="C22" s="21"/>
      <c r="D22" s="22"/>
      <c r="E22" s="22"/>
      <c r="F22" s="22"/>
      <c r="G22" s="22"/>
      <c r="H22" s="22"/>
      <c r="I22" s="22"/>
      <c r="J22" s="22"/>
      <c r="K22" s="22"/>
      <c r="L22" s="112"/>
      <c r="M22" s="22"/>
      <c r="N22" s="19"/>
      <c r="O22" s="19"/>
    </row>
    <row r="23" spans="1:15" x14ac:dyDescent="0.25">
      <c r="A23" s="15"/>
      <c r="B23" s="20" t="s">
        <v>18</v>
      </c>
      <c r="C23" s="21">
        <v>100000</v>
      </c>
      <c r="D23" s="22"/>
      <c r="E23" s="22"/>
      <c r="F23" s="22"/>
      <c r="G23" s="22">
        <v>83424.88</v>
      </c>
      <c r="H23" s="22">
        <v>43329.03</v>
      </c>
      <c r="I23" s="22">
        <v>31599.31</v>
      </c>
      <c r="J23" s="22">
        <v>47478.38</v>
      </c>
      <c r="K23" s="22">
        <v>150064.64000000001</v>
      </c>
      <c r="L23" s="112">
        <v>138475</v>
      </c>
      <c r="M23" s="22">
        <v>134580</v>
      </c>
      <c r="N23" s="19">
        <f t="shared" si="0"/>
        <v>-15484.640000000014</v>
      </c>
      <c r="O23" s="19">
        <f t="shared" si="1"/>
        <v>34580</v>
      </c>
    </row>
    <row r="24" spans="1:15" x14ac:dyDescent="0.25">
      <c r="A24" s="15"/>
      <c r="B24" s="15"/>
      <c r="C24" s="21"/>
      <c r="D24" s="22"/>
      <c r="E24" s="22"/>
      <c r="F24" s="22"/>
      <c r="G24" s="22"/>
      <c r="H24" s="22"/>
      <c r="I24" s="22"/>
      <c r="J24" s="22"/>
      <c r="K24" s="22"/>
      <c r="L24" s="112"/>
      <c r="M24" s="22"/>
      <c r="N24" s="19">
        <f t="shared" si="0"/>
        <v>0</v>
      </c>
      <c r="O24" s="19">
        <f t="shared" si="1"/>
        <v>0</v>
      </c>
    </row>
    <row r="25" spans="1:15" x14ac:dyDescent="0.25">
      <c r="A25" s="15"/>
      <c r="B25" s="24" t="s">
        <v>19</v>
      </c>
      <c r="C25" s="21"/>
      <c r="D25" s="22"/>
      <c r="E25" s="22"/>
      <c r="F25" s="22"/>
      <c r="G25" s="22"/>
      <c r="H25" s="22"/>
      <c r="I25" s="22"/>
      <c r="J25" s="22"/>
      <c r="K25" s="22"/>
      <c r="L25" s="112"/>
      <c r="M25" s="22"/>
      <c r="N25" s="19"/>
      <c r="O25" s="19"/>
    </row>
    <row r="26" spans="1:15" x14ac:dyDescent="0.25">
      <c r="A26" s="15"/>
      <c r="B26" s="20" t="s">
        <v>20</v>
      </c>
      <c r="C26" s="21">
        <v>20000</v>
      </c>
      <c r="D26" s="22"/>
      <c r="E26" s="22"/>
      <c r="F26" s="22"/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112">
        <v>0</v>
      </c>
      <c r="M26" s="22">
        <v>0</v>
      </c>
      <c r="N26" s="19">
        <f t="shared" ref="N26:N35" si="2">M26-K26</f>
        <v>0</v>
      </c>
      <c r="O26" s="19">
        <f t="shared" ref="O26:O35" si="3">M26-C26</f>
        <v>-20000</v>
      </c>
    </row>
    <row r="27" spans="1:15" x14ac:dyDescent="0.25">
      <c r="A27" s="15"/>
      <c r="B27" s="20" t="s">
        <v>21</v>
      </c>
      <c r="C27" s="21">
        <v>75200</v>
      </c>
      <c r="D27" s="22"/>
      <c r="E27" s="22"/>
      <c r="F27" s="22"/>
      <c r="G27" s="22">
        <v>18270.84</v>
      </c>
      <c r="H27" s="22">
        <v>97504.319999999992</v>
      </c>
      <c r="I27" s="22">
        <v>127993.23</v>
      </c>
      <c r="J27" s="22">
        <v>127772.46</v>
      </c>
      <c r="K27" s="22">
        <v>150453.01</v>
      </c>
      <c r="L27" s="112">
        <v>79331</v>
      </c>
      <c r="M27" s="22">
        <v>137396</v>
      </c>
      <c r="N27" s="19">
        <f t="shared" si="2"/>
        <v>-13057.010000000009</v>
      </c>
      <c r="O27" s="19">
        <f t="shared" si="3"/>
        <v>62196</v>
      </c>
    </row>
    <row r="28" spans="1:15" x14ac:dyDescent="0.25">
      <c r="A28" s="15"/>
      <c r="B28" s="20" t="s">
        <v>22</v>
      </c>
      <c r="C28" s="21">
        <v>139281</v>
      </c>
      <c r="D28" s="22"/>
      <c r="E28" s="22"/>
      <c r="F28" s="22"/>
      <c r="G28" s="22">
        <v>134131.35999999999</v>
      </c>
      <c r="H28" s="22">
        <v>98773.51</v>
      </c>
      <c r="I28" s="22">
        <v>120228.61</v>
      </c>
      <c r="J28" s="22">
        <v>96810</v>
      </c>
      <c r="K28" s="22">
        <v>3370.54</v>
      </c>
      <c r="L28" s="112">
        <v>0</v>
      </c>
      <c r="M28" s="22">
        <v>4463.0103852528046</v>
      </c>
      <c r="N28" s="19">
        <f t="shared" si="2"/>
        <v>1092.4703852528046</v>
      </c>
      <c r="O28" s="19">
        <f t="shared" si="3"/>
        <v>-134817.9896147472</v>
      </c>
    </row>
    <row r="29" spans="1:15" x14ac:dyDescent="0.25">
      <c r="A29" s="15"/>
      <c r="B29" s="20" t="s">
        <v>23</v>
      </c>
      <c r="C29" s="21">
        <v>51000</v>
      </c>
      <c r="D29" s="22"/>
      <c r="E29" s="22"/>
      <c r="F29" s="22"/>
      <c r="G29" s="22">
        <v>84266.72</v>
      </c>
      <c r="H29" s="22">
        <v>117756.76</v>
      </c>
      <c r="I29" s="22">
        <v>112874.01</v>
      </c>
      <c r="J29" s="22">
        <v>58238.99</v>
      </c>
      <c r="K29" s="22">
        <v>0</v>
      </c>
      <c r="L29" s="112">
        <v>0</v>
      </c>
      <c r="M29" s="22">
        <v>0</v>
      </c>
      <c r="N29" s="19">
        <f t="shared" si="2"/>
        <v>0</v>
      </c>
      <c r="O29" s="19">
        <f t="shared" si="3"/>
        <v>-51000</v>
      </c>
    </row>
    <row r="30" spans="1:15" x14ac:dyDescent="0.25">
      <c r="A30" s="15"/>
      <c r="B30" s="20" t="s">
        <v>24</v>
      </c>
      <c r="C30" s="21">
        <v>162279</v>
      </c>
      <c r="D30" s="22"/>
      <c r="E30" s="22"/>
      <c r="F30" s="22"/>
      <c r="G30" s="22">
        <v>173276.33</v>
      </c>
      <c r="H30" s="22">
        <v>188309.75</v>
      </c>
      <c r="I30" s="22">
        <v>199718.78999999998</v>
      </c>
      <c r="J30" s="22">
        <v>158443.05000000002</v>
      </c>
      <c r="K30" s="22">
        <v>171306.52</v>
      </c>
      <c r="L30" s="112">
        <v>338441</v>
      </c>
      <c r="M30" s="22">
        <v>199880</v>
      </c>
      <c r="N30" s="19">
        <f t="shared" si="2"/>
        <v>28573.48000000001</v>
      </c>
      <c r="O30" s="19">
        <f t="shared" si="3"/>
        <v>37601</v>
      </c>
    </row>
    <row r="31" spans="1:15" x14ac:dyDescent="0.25">
      <c r="A31" s="15"/>
      <c r="B31" s="20" t="s">
        <v>25</v>
      </c>
      <c r="C31" s="21">
        <v>38000</v>
      </c>
      <c r="D31" s="22"/>
      <c r="E31" s="22"/>
      <c r="F31" s="22"/>
      <c r="G31" s="22">
        <v>18294</v>
      </c>
      <c r="H31" s="22">
        <v>54061.53</v>
      </c>
      <c r="I31" s="22">
        <v>50373.27</v>
      </c>
      <c r="J31" s="22">
        <v>20928.41</v>
      </c>
      <c r="K31" s="22">
        <v>2838.77</v>
      </c>
      <c r="L31" s="112">
        <v>587</v>
      </c>
      <c r="M31" s="22">
        <v>4463.0103852528046</v>
      </c>
      <c r="N31" s="19">
        <f t="shared" si="2"/>
        <v>1624.2403852528046</v>
      </c>
      <c r="O31" s="19">
        <f t="shared" si="3"/>
        <v>-33536.989614747195</v>
      </c>
    </row>
    <row r="32" spans="1:15" x14ac:dyDescent="0.25">
      <c r="A32" s="15"/>
      <c r="B32" s="20" t="s">
        <v>26</v>
      </c>
      <c r="C32" s="21">
        <v>85000</v>
      </c>
      <c r="D32" s="22"/>
      <c r="E32" s="22"/>
      <c r="F32" s="22"/>
      <c r="G32" s="22">
        <v>69876.06</v>
      </c>
      <c r="H32" s="22">
        <v>43394.95</v>
      </c>
      <c r="I32" s="22">
        <v>44599.72</v>
      </c>
      <c r="J32" s="22">
        <v>44263.7</v>
      </c>
      <c r="K32" s="22">
        <v>43869.380000000005</v>
      </c>
      <c r="L32" s="112">
        <v>47236</v>
      </c>
      <c r="M32" s="22">
        <v>49220</v>
      </c>
      <c r="N32" s="19">
        <f t="shared" si="2"/>
        <v>5350.6199999999953</v>
      </c>
      <c r="O32" s="19">
        <f t="shared" si="3"/>
        <v>-35780</v>
      </c>
    </row>
    <row r="33" spans="1:15" x14ac:dyDescent="0.25">
      <c r="A33" s="15"/>
      <c r="B33" s="20" t="s">
        <v>27</v>
      </c>
      <c r="C33" s="21">
        <v>0</v>
      </c>
      <c r="D33" s="22"/>
      <c r="E33" s="22"/>
      <c r="F33" s="22"/>
      <c r="G33" s="22">
        <v>0</v>
      </c>
      <c r="H33" s="22">
        <v>0</v>
      </c>
      <c r="I33" s="22">
        <v>61115.850000000006</v>
      </c>
      <c r="J33" s="22">
        <v>157487.32</v>
      </c>
      <c r="K33" s="22">
        <v>204438.49000000002</v>
      </c>
      <c r="L33" s="112">
        <v>283428</v>
      </c>
      <c r="M33" s="22">
        <v>225382.02445526668</v>
      </c>
      <c r="N33" s="19">
        <f t="shared" si="2"/>
        <v>20943.534455266665</v>
      </c>
      <c r="O33" s="19">
        <f t="shared" si="3"/>
        <v>225382.02445526668</v>
      </c>
    </row>
    <row r="34" spans="1:15" x14ac:dyDescent="0.25">
      <c r="A34" s="15"/>
      <c r="B34" s="20" t="s">
        <v>28</v>
      </c>
      <c r="C34" s="21">
        <v>0</v>
      </c>
      <c r="D34" s="22"/>
      <c r="E34" s="22"/>
      <c r="F34" s="22"/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12">
        <v>0</v>
      </c>
      <c r="M34" s="22">
        <v>0</v>
      </c>
      <c r="N34" s="19">
        <f t="shared" si="2"/>
        <v>0</v>
      </c>
      <c r="O34" s="19">
        <f t="shared" si="3"/>
        <v>0</v>
      </c>
    </row>
    <row r="35" spans="1:15" x14ac:dyDescent="0.25">
      <c r="A35" s="15"/>
      <c r="B35" s="20" t="s">
        <v>29</v>
      </c>
      <c r="C35" s="21">
        <v>10000</v>
      </c>
      <c r="D35" s="22"/>
      <c r="E35" s="22"/>
      <c r="F35" s="22"/>
      <c r="G35" s="22">
        <v>23917.64</v>
      </c>
      <c r="H35" s="22">
        <v>55208.29</v>
      </c>
      <c r="I35" s="22">
        <v>41664.720000000001</v>
      </c>
      <c r="J35" s="22">
        <v>45551.4</v>
      </c>
      <c r="K35" s="22">
        <v>44378.52</v>
      </c>
      <c r="L35" s="112">
        <v>42737</v>
      </c>
      <c r="M35" s="22">
        <v>49776</v>
      </c>
      <c r="N35" s="19">
        <f t="shared" si="2"/>
        <v>5397.4800000000032</v>
      </c>
      <c r="O35" s="19">
        <f t="shared" si="3"/>
        <v>39776</v>
      </c>
    </row>
    <row r="36" spans="1:15" x14ac:dyDescent="0.25">
      <c r="A36" s="15"/>
      <c r="B36" s="20"/>
      <c r="C36" s="21"/>
      <c r="D36" s="22"/>
      <c r="E36" s="22"/>
      <c r="F36" s="22"/>
      <c r="G36" s="22"/>
      <c r="H36" s="22"/>
      <c r="I36" s="22"/>
      <c r="J36" s="22"/>
      <c r="K36" s="22"/>
      <c r="L36" s="112"/>
      <c r="M36" s="22"/>
      <c r="N36" s="19"/>
      <c r="O36" s="19"/>
    </row>
    <row r="37" spans="1:15" x14ac:dyDescent="0.25">
      <c r="A37" s="15"/>
      <c r="B37" s="20" t="s">
        <v>30</v>
      </c>
      <c r="C37" s="21">
        <v>15000</v>
      </c>
      <c r="D37" s="22"/>
      <c r="E37" s="22"/>
      <c r="F37" s="22"/>
      <c r="G37" s="22">
        <v>1470</v>
      </c>
      <c r="H37" s="22">
        <v>0</v>
      </c>
      <c r="I37" s="22">
        <v>0</v>
      </c>
      <c r="J37" s="22">
        <v>0</v>
      </c>
      <c r="K37" s="22">
        <v>0</v>
      </c>
      <c r="L37" s="112">
        <v>0</v>
      </c>
      <c r="M37" s="22">
        <v>0</v>
      </c>
      <c r="N37" s="19">
        <f t="shared" ref="N37:N43" si="4">M37-K37</f>
        <v>0</v>
      </c>
      <c r="O37" s="19">
        <f t="shared" ref="O37:O43" si="5">M37-C37</f>
        <v>-15000</v>
      </c>
    </row>
    <row r="38" spans="1:15" x14ac:dyDescent="0.25">
      <c r="A38" s="15"/>
      <c r="B38" s="20" t="s">
        <v>31</v>
      </c>
      <c r="C38" s="21">
        <v>210304</v>
      </c>
      <c r="D38" s="22"/>
      <c r="E38" s="22"/>
      <c r="F38" s="22"/>
      <c r="G38" s="22">
        <v>203862.54</v>
      </c>
      <c r="H38" s="22">
        <v>227466.18</v>
      </c>
      <c r="I38" s="22">
        <v>286112.61</v>
      </c>
      <c r="J38" s="22">
        <v>224551.73</v>
      </c>
      <c r="K38" s="22">
        <v>284231.11000000004</v>
      </c>
      <c r="L38" s="112">
        <v>276075</v>
      </c>
      <c r="M38" s="22">
        <v>248323.09346727523</v>
      </c>
      <c r="N38" s="19">
        <f t="shared" si="4"/>
        <v>-35908.016532724811</v>
      </c>
      <c r="O38" s="19">
        <f t="shared" si="5"/>
        <v>38019.093467275234</v>
      </c>
    </row>
    <row r="39" spans="1:15" x14ac:dyDescent="0.25">
      <c r="A39" s="15"/>
      <c r="B39" s="20" t="s">
        <v>32</v>
      </c>
      <c r="C39" s="21">
        <v>160424</v>
      </c>
      <c r="D39" s="22"/>
      <c r="E39" s="22"/>
      <c r="F39" s="22"/>
      <c r="G39" s="22">
        <v>126521.35</v>
      </c>
      <c r="H39" s="22">
        <v>170197.36</v>
      </c>
      <c r="I39" s="22">
        <v>150152.01</v>
      </c>
      <c r="J39" s="22">
        <v>116108.62</v>
      </c>
      <c r="K39" s="22">
        <v>169037.23</v>
      </c>
      <c r="L39" s="112">
        <v>135927</v>
      </c>
      <c r="M39" s="22">
        <v>102779.62981566007</v>
      </c>
      <c r="N39" s="19">
        <f t="shared" si="4"/>
        <v>-66257.600184339943</v>
      </c>
      <c r="O39" s="19">
        <f t="shared" si="5"/>
        <v>-57644.370184339932</v>
      </c>
    </row>
    <row r="40" spans="1:15" x14ac:dyDescent="0.25">
      <c r="A40" s="15"/>
      <c r="B40" s="20" t="s">
        <v>33</v>
      </c>
      <c r="C40" s="21">
        <v>263153</v>
      </c>
      <c r="D40" s="22"/>
      <c r="E40" s="22"/>
      <c r="F40" s="22"/>
      <c r="G40" s="22">
        <v>190153.37</v>
      </c>
      <c r="H40" s="22">
        <v>135002.69</v>
      </c>
      <c r="I40" s="22">
        <v>180089.94999999998</v>
      </c>
      <c r="J40" s="22">
        <v>147112.89000000001</v>
      </c>
      <c r="K40" s="22">
        <v>379356.26</v>
      </c>
      <c r="L40" s="112">
        <v>187143</v>
      </c>
      <c r="M40" s="22">
        <v>382156.8723612355</v>
      </c>
      <c r="N40" s="19">
        <f t="shared" si="4"/>
        <v>2800.6123612354859</v>
      </c>
      <c r="O40" s="19">
        <f t="shared" si="5"/>
        <v>119003.8723612355</v>
      </c>
    </row>
    <row r="41" spans="1:15" x14ac:dyDescent="0.25">
      <c r="A41" s="15"/>
      <c r="B41" s="20" t="s">
        <v>34</v>
      </c>
      <c r="C41" s="21">
        <v>120000</v>
      </c>
      <c r="D41" s="22"/>
      <c r="E41" s="22"/>
      <c r="F41" s="22"/>
      <c r="G41" s="22">
        <v>136075.68</v>
      </c>
      <c r="H41" s="22">
        <v>106833.03</v>
      </c>
      <c r="I41" s="22">
        <v>88422.23</v>
      </c>
      <c r="J41" s="22">
        <v>79271.62</v>
      </c>
      <c r="K41" s="22">
        <v>127980.39</v>
      </c>
      <c r="L41" s="112">
        <v>121650</v>
      </c>
      <c r="M41" s="22">
        <v>119729.27001657295</v>
      </c>
      <c r="N41" s="19">
        <f t="shared" si="4"/>
        <v>-8251.1199834270519</v>
      </c>
      <c r="O41" s="19">
        <f t="shared" si="5"/>
        <v>-270.7299834270525</v>
      </c>
    </row>
    <row r="42" spans="1:15" x14ac:dyDescent="0.25">
      <c r="A42" s="15"/>
      <c r="B42" s="20" t="s">
        <v>35</v>
      </c>
      <c r="C42" s="21">
        <v>102895</v>
      </c>
      <c r="D42" s="22"/>
      <c r="E42" s="22"/>
      <c r="F42" s="22"/>
      <c r="G42" s="22">
        <v>125872.8</v>
      </c>
      <c r="H42" s="22">
        <v>153257.60000000001</v>
      </c>
      <c r="I42" s="22">
        <v>316768.39</v>
      </c>
      <c r="J42" s="22">
        <v>278023</v>
      </c>
      <c r="K42" s="22">
        <v>378858.98</v>
      </c>
      <c r="L42" s="112">
        <v>291273</v>
      </c>
      <c r="M42" s="22">
        <v>417289.65058616566</v>
      </c>
      <c r="N42" s="19">
        <f t="shared" si="4"/>
        <v>38430.670586165681</v>
      </c>
      <c r="O42" s="19">
        <f t="shared" si="5"/>
        <v>314394.65058616566</v>
      </c>
    </row>
    <row r="43" spans="1:15" x14ac:dyDescent="0.25">
      <c r="A43" s="15"/>
      <c r="B43" s="20" t="s">
        <v>36</v>
      </c>
      <c r="C43" s="21">
        <v>0</v>
      </c>
      <c r="D43" s="22"/>
      <c r="E43" s="22"/>
      <c r="F43" s="22"/>
      <c r="G43" s="22">
        <v>43.27</v>
      </c>
      <c r="H43" s="22">
        <v>1953.17</v>
      </c>
      <c r="I43" s="22">
        <v>375.44</v>
      </c>
      <c r="J43" s="22">
        <v>3206.96</v>
      </c>
      <c r="K43" s="22">
        <v>0</v>
      </c>
      <c r="L43" s="112">
        <v>351</v>
      </c>
      <c r="M43" s="22">
        <v>0</v>
      </c>
      <c r="N43" s="19">
        <f t="shared" si="4"/>
        <v>0</v>
      </c>
      <c r="O43" s="19">
        <f t="shared" si="5"/>
        <v>0</v>
      </c>
    </row>
    <row r="44" spans="1:15" x14ac:dyDescent="0.25">
      <c r="A44" s="15"/>
      <c r="B44" s="20" t="s">
        <v>37</v>
      </c>
      <c r="C44" s="21">
        <v>60000</v>
      </c>
      <c r="D44" s="22"/>
      <c r="E44" s="22"/>
      <c r="F44" s="22"/>
      <c r="G44" s="22">
        <v>34636.25</v>
      </c>
      <c r="H44" s="22">
        <v>54202.25</v>
      </c>
      <c r="I44" s="22">
        <v>18405.13</v>
      </c>
      <c r="J44" s="22">
        <v>27819.02</v>
      </c>
      <c r="K44" s="22">
        <v>31520.7</v>
      </c>
      <c r="L44" s="112">
        <v>42227</v>
      </c>
      <c r="M44" s="22">
        <v>33837.072696769625</v>
      </c>
      <c r="N44" s="19">
        <f t="shared" si="0"/>
        <v>2316.3726967696239</v>
      </c>
      <c r="O44" s="19">
        <f t="shared" si="1"/>
        <v>-26162.927303230375</v>
      </c>
    </row>
    <row r="45" spans="1:15" x14ac:dyDescent="0.25">
      <c r="A45" s="15"/>
      <c r="B45" s="20" t="s">
        <v>38</v>
      </c>
      <c r="C45" s="21">
        <v>177038</v>
      </c>
      <c r="D45" s="22"/>
      <c r="E45" s="22"/>
      <c r="F45" s="22"/>
      <c r="G45" s="22">
        <v>258308.03</v>
      </c>
      <c r="H45" s="22">
        <v>185407.59</v>
      </c>
      <c r="I45" s="22">
        <v>118715.5</v>
      </c>
      <c r="J45" s="22">
        <v>160935.25</v>
      </c>
      <c r="K45" s="22">
        <v>229962.59</v>
      </c>
      <c r="L45" s="112">
        <v>211942</v>
      </c>
      <c r="M45" s="22">
        <v>225394.43618061775</v>
      </c>
      <c r="N45" s="19">
        <f t="shared" si="0"/>
        <v>-4568.1538193822489</v>
      </c>
      <c r="O45" s="19">
        <f t="shared" si="1"/>
        <v>48356.436180617748</v>
      </c>
    </row>
    <row r="46" spans="1:15" x14ac:dyDescent="0.25">
      <c r="A46" s="23"/>
      <c r="B46" s="20" t="s">
        <v>39</v>
      </c>
      <c r="C46" s="21">
        <v>160000</v>
      </c>
      <c r="D46" s="22"/>
      <c r="E46" s="22"/>
      <c r="F46" s="22"/>
      <c r="G46" s="22">
        <v>117932.25</v>
      </c>
      <c r="H46" s="22">
        <v>75236.13</v>
      </c>
      <c r="I46" s="22">
        <v>50660.58</v>
      </c>
      <c r="J46" s="22">
        <v>50713.760000000002</v>
      </c>
      <c r="K46" s="22">
        <v>62928.53</v>
      </c>
      <c r="L46" s="112">
        <v>40214</v>
      </c>
      <c r="M46" s="22">
        <v>72543.609045154444</v>
      </c>
      <c r="N46" s="19">
        <f t="shared" si="0"/>
        <v>9615.0790451544453</v>
      </c>
      <c r="O46" s="19">
        <f t="shared" si="1"/>
        <v>-87456.390954845556</v>
      </c>
    </row>
    <row r="47" spans="1:15" x14ac:dyDescent="0.25">
      <c r="A47" s="15"/>
      <c r="B47" s="20" t="s">
        <v>40</v>
      </c>
      <c r="C47" s="21">
        <v>115958.83</v>
      </c>
      <c r="D47" s="22"/>
      <c r="E47" s="22"/>
      <c r="F47" s="22"/>
      <c r="G47" s="22">
        <v>231761.66</v>
      </c>
      <c r="H47" s="22">
        <v>369118.87</v>
      </c>
      <c r="I47" s="22">
        <v>284256.8</v>
      </c>
      <c r="J47" s="22">
        <v>256765.90999999997</v>
      </c>
      <c r="K47" s="22">
        <v>367434.8</v>
      </c>
      <c r="L47" s="112">
        <v>273865</v>
      </c>
      <c r="M47" s="22">
        <v>277470.5571188904</v>
      </c>
      <c r="N47" s="19">
        <f t="shared" si="0"/>
        <v>-89964.242881109589</v>
      </c>
      <c r="O47" s="19">
        <f t="shared" si="1"/>
        <v>161511.72711889038</v>
      </c>
    </row>
    <row r="48" spans="1:15" x14ac:dyDescent="0.25">
      <c r="A48" s="15"/>
      <c r="B48" s="20" t="s">
        <v>41</v>
      </c>
      <c r="C48" s="21">
        <v>2000</v>
      </c>
      <c r="D48" s="22"/>
      <c r="E48" s="22"/>
      <c r="F48" s="22"/>
      <c r="G48" s="22">
        <v>0</v>
      </c>
      <c r="H48" s="22">
        <v>792</v>
      </c>
      <c r="I48" s="22">
        <v>1238.68</v>
      </c>
      <c r="J48" s="22">
        <v>0</v>
      </c>
      <c r="K48" s="22">
        <v>0</v>
      </c>
      <c r="L48" s="112">
        <v>0</v>
      </c>
      <c r="M48" s="22">
        <v>0</v>
      </c>
      <c r="N48" s="19">
        <f t="shared" si="0"/>
        <v>0</v>
      </c>
      <c r="O48" s="19">
        <f t="shared" si="1"/>
        <v>-2000</v>
      </c>
    </row>
    <row r="49" spans="1:15" x14ac:dyDescent="0.25">
      <c r="A49" s="15"/>
      <c r="B49" s="20" t="s">
        <v>42</v>
      </c>
      <c r="C49" s="21">
        <v>0</v>
      </c>
      <c r="D49" s="22"/>
      <c r="E49" s="22"/>
      <c r="F49" s="22"/>
      <c r="G49" s="22">
        <v>701.9</v>
      </c>
      <c r="H49" s="22">
        <v>598.05999999999995</v>
      </c>
      <c r="I49" s="22">
        <v>1238.68</v>
      </c>
      <c r="J49" s="22">
        <v>1540.72</v>
      </c>
      <c r="K49" s="22">
        <v>1774.29</v>
      </c>
      <c r="L49" s="112">
        <v>557</v>
      </c>
      <c r="M49" s="22">
        <v>0</v>
      </c>
      <c r="N49" s="19">
        <f t="shared" si="0"/>
        <v>-1774.29</v>
      </c>
      <c r="O49" s="19">
        <f t="shared" si="1"/>
        <v>0</v>
      </c>
    </row>
    <row r="50" spans="1:15" x14ac:dyDescent="0.25">
      <c r="A50" s="15"/>
      <c r="B50" s="15"/>
      <c r="C50" s="21"/>
      <c r="D50" s="22"/>
      <c r="E50" s="22"/>
      <c r="F50" s="22"/>
      <c r="G50" s="22"/>
      <c r="H50" s="22"/>
      <c r="I50" s="22"/>
      <c r="J50" s="22"/>
      <c r="K50" s="22"/>
      <c r="L50" s="112"/>
      <c r="M50" s="22"/>
      <c r="N50" s="19">
        <f t="shared" si="0"/>
        <v>0</v>
      </c>
      <c r="O50" s="19">
        <f t="shared" si="1"/>
        <v>0</v>
      </c>
    </row>
    <row r="51" spans="1:15" x14ac:dyDescent="0.25">
      <c r="A51" s="15"/>
      <c r="B51" s="24" t="s">
        <v>43</v>
      </c>
      <c r="C51" s="21"/>
      <c r="D51" s="22"/>
      <c r="E51" s="22"/>
      <c r="F51" s="22"/>
      <c r="G51" s="22"/>
      <c r="H51" s="22"/>
      <c r="I51" s="22"/>
      <c r="J51" s="22"/>
      <c r="K51" s="22"/>
      <c r="L51" s="112"/>
      <c r="M51" s="22"/>
      <c r="N51" s="19">
        <f t="shared" si="0"/>
        <v>0</v>
      </c>
      <c r="O51" s="19">
        <f t="shared" si="1"/>
        <v>0</v>
      </c>
    </row>
    <row r="52" spans="1:15" x14ac:dyDescent="0.25">
      <c r="A52" s="23"/>
      <c r="B52" s="20" t="s">
        <v>43</v>
      </c>
      <c r="C52" s="21">
        <v>115000</v>
      </c>
      <c r="D52" s="22"/>
      <c r="E52" s="22"/>
      <c r="F52" s="22"/>
      <c r="G52" s="22">
        <v>115550.26</v>
      </c>
      <c r="H52" s="22">
        <v>128684.44</v>
      </c>
      <c r="I52" s="22">
        <v>134917.91</v>
      </c>
      <c r="J52" s="22">
        <v>138103.24</v>
      </c>
      <c r="K52" s="22">
        <v>125950.04</v>
      </c>
      <c r="L52" s="112">
        <v>142081</v>
      </c>
      <c r="M52" s="22">
        <v>125029</v>
      </c>
      <c r="N52" s="19">
        <f t="shared" si="0"/>
        <v>-921.0399999999936</v>
      </c>
      <c r="O52" s="19">
        <f t="shared" si="1"/>
        <v>10029</v>
      </c>
    </row>
    <row r="53" spans="1:15" x14ac:dyDescent="0.25">
      <c r="A53" s="15"/>
      <c r="B53" s="15"/>
      <c r="C53" s="21"/>
      <c r="D53" s="22"/>
      <c r="E53" s="22"/>
      <c r="F53" s="22"/>
      <c r="G53" s="22"/>
      <c r="H53" s="22"/>
      <c r="I53" s="22"/>
      <c r="J53" s="22"/>
      <c r="K53" s="22"/>
      <c r="L53" s="112"/>
      <c r="M53" s="22"/>
      <c r="N53" s="19">
        <f t="shared" si="0"/>
        <v>0</v>
      </c>
      <c r="O53" s="19">
        <f t="shared" si="1"/>
        <v>0</v>
      </c>
    </row>
    <row r="54" spans="1:15" x14ac:dyDescent="0.25">
      <c r="A54" s="15"/>
      <c r="B54" s="24" t="s">
        <v>44</v>
      </c>
      <c r="C54" s="21"/>
      <c r="D54" s="22"/>
      <c r="E54" s="22"/>
      <c r="F54" s="22"/>
      <c r="G54" s="22"/>
      <c r="H54" s="22"/>
      <c r="I54" s="22"/>
      <c r="J54" s="22"/>
      <c r="K54" s="22"/>
      <c r="L54" s="112"/>
      <c r="M54" s="22"/>
      <c r="N54" s="19">
        <f t="shared" si="0"/>
        <v>0</v>
      </c>
      <c r="O54" s="19">
        <f t="shared" si="1"/>
        <v>0</v>
      </c>
    </row>
    <row r="55" spans="1:15" x14ac:dyDescent="0.25">
      <c r="A55" s="15"/>
      <c r="B55" s="20" t="s">
        <v>45</v>
      </c>
      <c r="C55" s="21">
        <v>175000</v>
      </c>
      <c r="D55" s="22"/>
      <c r="E55" s="22"/>
      <c r="F55" s="22"/>
      <c r="G55" s="22">
        <v>180158.05</v>
      </c>
      <c r="H55" s="22">
        <v>171836.1</v>
      </c>
      <c r="I55" s="22">
        <v>182848.16</v>
      </c>
      <c r="J55" s="22">
        <v>180687</v>
      </c>
      <c r="K55" s="22">
        <v>189160.5</v>
      </c>
      <c r="L55" s="112">
        <v>122846</v>
      </c>
      <c r="M55" s="22">
        <v>129552</v>
      </c>
      <c r="N55" s="19">
        <f t="shared" si="0"/>
        <v>-59608.5</v>
      </c>
      <c r="O55" s="19">
        <f t="shared" si="1"/>
        <v>-45448</v>
      </c>
    </row>
    <row r="56" spans="1:15" x14ac:dyDescent="0.25">
      <c r="A56" s="15"/>
      <c r="B56" s="20" t="s">
        <v>46</v>
      </c>
      <c r="C56" s="21">
        <v>1250000</v>
      </c>
      <c r="D56" s="22"/>
      <c r="E56" s="22"/>
      <c r="F56" s="22"/>
      <c r="G56" s="22">
        <v>1150731.9800000002</v>
      </c>
      <c r="H56" s="22">
        <v>1449553.86</v>
      </c>
      <c r="I56" s="22">
        <v>1726407.81</v>
      </c>
      <c r="J56" s="22">
        <v>2390526</v>
      </c>
      <c r="K56" s="22">
        <v>2718600.5599999996</v>
      </c>
      <c r="L56" s="112">
        <v>1801490.02</v>
      </c>
      <c r="M56" s="22">
        <v>2205780</v>
      </c>
      <c r="N56" s="19">
        <f t="shared" si="0"/>
        <v>-512820.55999999959</v>
      </c>
      <c r="O56" s="19">
        <f t="shared" si="1"/>
        <v>955780</v>
      </c>
    </row>
    <row r="57" spans="1:15" x14ac:dyDescent="0.25">
      <c r="A57" s="15"/>
      <c r="B57" s="20" t="s">
        <v>47</v>
      </c>
      <c r="C57" s="21">
        <v>150000</v>
      </c>
      <c r="D57" s="22"/>
      <c r="E57" s="22"/>
      <c r="F57" s="22"/>
      <c r="G57" s="22">
        <v>175543.5</v>
      </c>
      <c r="H57" s="22">
        <v>155097.46</v>
      </c>
      <c r="I57" s="22">
        <v>129035.09999999999</v>
      </c>
      <c r="J57" s="22">
        <v>319971</v>
      </c>
      <c r="K57" s="22">
        <v>295770.28999999998</v>
      </c>
      <c r="L57" s="112">
        <v>161187</v>
      </c>
      <c r="M57" s="22">
        <v>136436</v>
      </c>
      <c r="N57" s="19">
        <f t="shared" si="0"/>
        <v>-159334.28999999998</v>
      </c>
      <c r="O57" s="19">
        <f t="shared" si="1"/>
        <v>-13564</v>
      </c>
    </row>
    <row r="58" spans="1:15" x14ac:dyDescent="0.25">
      <c r="A58" s="23"/>
      <c r="B58" s="20" t="s">
        <v>48</v>
      </c>
      <c r="C58" s="21">
        <v>110000</v>
      </c>
      <c r="D58" s="22"/>
      <c r="E58" s="22"/>
      <c r="F58" s="22"/>
      <c r="G58" s="22">
        <v>92181.6</v>
      </c>
      <c r="H58" s="22">
        <v>88596.33</v>
      </c>
      <c r="I58" s="22">
        <v>97810.33</v>
      </c>
      <c r="J58" s="22">
        <v>104416</v>
      </c>
      <c r="K58" s="22">
        <v>126027.31</v>
      </c>
      <c r="L58" s="112">
        <v>144647</v>
      </c>
      <c r="M58" s="22">
        <v>139156</v>
      </c>
      <c r="N58" s="19">
        <f t="shared" si="0"/>
        <v>13128.690000000002</v>
      </c>
      <c r="O58" s="19">
        <f t="shared" si="1"/>
        <v>29156</v>
      </c>
    </row>
    <row r="59" spans="1:15" x14ac:dyDescent="0.25">
      <c r="A59" s="15"/>
      <c r="B59" s="20" t="s">
        <v>49</v>
      </c>
      <c r="C59" s="21">
        <v>630000</v>
      </c>
      <c r="D59" s="22"/>
      <c r="E59" s="22"/>
      <c r="F59" s="22"/>
      <c r="G59" s="22">
        <v>634372.58000000007</v>
      </c>
      <c r="H59" s="22">
        <v>548356.80000000005</v>
      </c>
      <c r="I59" s="22">
        <v>504107.36</v>
      </c>
      <c r="J59" s="22">
        <v>610538</v>
      </c>
      <c r="K59" s="22">
        <v>688092.51</v>
      </c>
      <c r="L59" s="112">
        <v>670746</v>
      </c>
      <c r="M59" s="22">
        <v>552038</v>
      </c>
      <c r="N59" s="19">
        <f t="shared" si="0"/>
        <v>-136054.51</v>
      </c>
      <c r="O59" s="19">
        <f t="shared" si="1"/>
        <v>-77962</v>
      </c>
    </row>
    <row r="60" spans="1:15" x14ac:dyDescent="0.25">
      <c r="A60" s="15"/>
      <c r="B60" s="20" t="s">
        <v>50</v>
      </c>
      <c r="C60" s="21">
        <v>237500</v>
      </c>
      <c r="D60" s="22"/>
      <c r="E60" s="22"/>
      <c r="F60" s="22"/>
      <c r="G60" s="22">
        <v>239758.83000000002</v>
      </c>
      <c r="H60" s="22">
        <v>261455.84000000003</v>
      </c>
      <c r="I60" s="22">
        <v>290114.40999999997</v>
      </c>
      <c r="J60" s="22">
        <v>244473</v>
      </c>
      <c r="K60" s="22">
        <v>241971.74</v>
      </c>
      <c r="L60" s="112">
        <v>211253</v>
      </c>
      <c r="M60" s="22">
        <v>223003</v>
      </c>
      <c r="N60" s="19">
        <f t="shared" si="0"/>
        <v>-18968.739999999991</v>
      </c>
      <c r="O60" s="19">
        <f t="shared" si="1"/>
        <v>-14497</v>
      </c>
    </row>
    <row r="61" spans="1:15" x14ac:dyDescent="0.25">
      <c r="A61" s="15"/>
      <c r="B61" s="20" t="s">
        <v>51</v>
      </c>
      <c r="C61" s="21">
        <v>44000</v>
      </c>
      <c r="D61" s="22"/>
      <c r="E61" s="22"/>
      <c r="F61" s="22"/>
      <c r="G61" s="22">
        <v>42323.17</v>
      </c>
      <c r="H61" s="22">
        <v>66565.78</v>
      </c>
      <c r="I61" s="22">
        <v>27103.82</v>
      </c>
      <c r="J61" s="22">
        <v>50067.91</v>
      </c>
      <c r="K61" s="22">
        <v>40930.26</v>
      </c>
      <c r="L61" s="112">
        <f>25386.96+25000</f>
        <v>50386.96</v>
      </c>
      <c r="M61" s="22">
        <v>60422</v>
      </c>
      <c r="N61" s="19">
        <f t="shared" si="0"/>
        <v>19491.739999999998</v>
      </c>
      <c r="O61" s="19">
        <f t="shared" si="1"/>
        <v>16422</v>
      </c>
    </row>
    <row r="62" spans="1:15" x14ac:dyDescent="0.25">
      <c r="A62" s="15"/>
      <c r="B62" s="15"/>
      <c r="C62" s="21"/>
      <c r="D62" s="22"/>
      <c r="E62" s="22"/>
      <c r="F62" s="22"/>
      <c r="G62" s="22"/>
      <c r="H62" s="22"/>
      <c r="I62" s="22"/>
      <c r="J62" s="22"/>
      <c r="K62" s="22"/>
      <c r="L62" s="112"/>
      <c r="M62" s="22"/>
      <c r="N62" s="19">
        <f t="shared" si="0"/>
        <v>0</v>
      </c>
      <c r="O62" s="19">
        <f t="shared" si="1"/>
        <v>0</v>
      </c>
    </row>
    <row r="63" spans="1:15" x14ac:dyDescent="0.25">
      <c r="A63" s="15"/>
      <c r="B63" s="15"/>
      <c r="C63" s="21"/>
      <c r="D63" s="22"/>
      <c r="E63" s="22"/>
      <c r="F63" s="22"/>
      <c r="G63" s="22"/>
      <c r="H63" s="22"/>
      <c r="I63" s="22"/>
      <c r="J63" s="22"/>
      <c r="K63" s="22"/>
      <c r="L63" s="112"/>
      <c r="M63" s="22"/>
      <c r="N63" s="19">
        <f>M63-K63</f>
        <v>0</v>
      </c>
      <c r="O63" s="19">
        <f t="shared" si="1"/>
        <v>0</v>
      </c>
    </row>
    <row r="64" spans="1:15" ht="15.75" thickBot="1" x14ac:dyDescent="0.3">
      <c r="A64" s="23"/>
      <c r="B64" s="23" t="s">
        <v>52</v>
      </c>
      <c r="C64" s="17"/>
      <c r="D64" s="18"/>
      <c r="E64" s="18"/>
      <c r="F64" s="18"/>
      <c r="G64" s="18"/>
      <c r="H64" s="18"/>
      <c r="I64" s="18"/>
      <c r="J64" s="18"/>
      <c r="K64" s="18"/>
      <c r="L64" s="111"/>
      <c r="M64" s="18"/>
      <c r="N64" s="25">
        <f t="shared" ref="N64" si="6">M64-K64</f>
        <v>0</v>
      </c>
      <c r="O64" s="25">
        <f t="shared" si="1"/>
        <v>0</v>
      </c>
    </row>
    <row r="65" spans="1:15" ht="16.5" thickTop="1" thickBot="1" x14ac:dyDescent="0.3">
      <c r="A65" s="26"/>
      <c r="B65" s="26" t="s">
        <v>53</v>
      </c>
      <c r="C65" s="27">
        <f>SUM(C15:C64)</f>
        <v>5811032.8300000001</v>
      </c>
      <c r="D65" s="27">
        <f t="shared" ref="D65:M65" si="7">SUM(D15:D64)</f>
        <v>0</v>
      </c>
      <c r="E65" s="27">
        <f t="shared" si="7"/>
        <v>0</v>
      </c>
      <c r="F65" s="27">
        <f t="shared" si="7"/>
        <v>0</v>
      </c>
      <c r="G65" s="27">
        <f t="shared" si="7"/>
        <v>5456933.2499999991</v>
      </c>
      <c r="H65" s="27">
        <f t="shared" si="7"/>
        <v>5908500.8499999996</v>
      </c>
      <c r="I65" s="27">
        <f t="shared" si="7"/>
        <v>6019941.2100000009</v>
      </c>
      <c r="J65" s="27">
        <f t="shared" si="7"/>
        <v>6748462.5200000005</v>
      </c>
      <c r="K65" s="27">
        <f t="shared" si="7"/>
        <v>7885681.7699999996</v>
      </c>
      <c r="L65" s="114">
        <f t="shared" si="7"/>
        <v>6526436.9799999995</v>
      </c>
      <c r="M65" s="27">
        <f t="shared" si="7"/>
        <v>6971717.2365141138</v>
      </c>
      <c r="N65" s="27">
        <f>M65-K65</f>
        <v>-913964.53348588571</v>
      </c>
      <c r="O65" s="27">
        <f t="shared" si="1"/>
        <v>1160684.4065141138</v>
      </c>
    </row>
    <row r="66" spans="1:15" x14ac:dyDescent="0.25">
      <c r="L66" s="12"/>
    </row>
    <row r="67" spans="1:15" x14ac:dyDescent="0.25">
      <c r="B67" s="28" t="s">
        <v>54</v>
      </c>
      <c r="L67" s="113"/>
    </row>
    <row r="68" spans="1:15" x14ac:dyDescent="0.25">
      <c r="L68" s="12"/>
    </row>
    <row r="69" spans="1:15" ht="28.5" customHeight="1" x14ac:dyDescent="0.25">
      <c r="B69" s="121" t="s">
        <v>55</v>
      </c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</row>
    <row r="70" spans="1:15" ht="16.5" customHeight="1" x14ac:dyDescent="0.25">
      <c r="B70" s="121" t="s">
        <v>56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5" x14ac:dyDescent="0.25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108"/>
      <c r="M71" s="29"/>
    </row>
    <row r="73" spans="1:15" x14ac:dyDescent="0.25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09"/>
      <c r="M73" s="30"/>
      <c r="N73" s="30"/>
    </row>
    <row r="74" spans="1:15" x14ac:dyDescent="0.25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09"/>
      <c r="M74" s="30"/>
      <c r="N74" s="30"/>
    </row>
    <row r="76" spans="1:15" x14ac:dyDescent="0.25">
      <c r="B76" s="31"/>
    </row>
  </sheetData>
  <mergeCells count="5">
    <mergeCell ref="B9:M9"/>
    <mergeCell ref="B10:M10"/>
    <mergeCell ref="B12:M12"/>
    <mergeCell ref="B69:N69"/>
    <mergeCell ref="B70:N70"/>
  </mergeCells>
  <dataValidations count="1">
    <dataValidation type="list" allowBlank="1" showInputMessage="1" showErrorMessage="1" sqref="C14:O14" xr:uid="{70327EFE-0786-485C-A9FD-9D860A67E7F9}">
      <formula1>"CGAAP, MIFRS, USGAAP, ASPE"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E70775E0654A4E8E4AA492D73FC3D0" ma:contentTypeVersion="20" ma:contentTypeDescription="Create a new document." ma:contentTypeScope="" ma:versionID="2a7c24645c4a606d1d88cb8a39a6a843">
  <xsd:schema xmlns:xsd="http://www.w3.org/2001/XMLSchema" xmlns:xs="http://www.w3.org/2001/XMLSchema" xmlns:p="http://schemas.microsoft.com/office/2006/metadata/properties" xmlns:ns1="http://schemas.microsoft.com/sharepoint/v3" xmlns:ns2="43aa7b37-2260-4d18-9176-0c2eab80a18d" xmlns:ns3="d3e6d450-eb5f-4cc1-b9d4-34ce8468298f" targetNamespace="http://schemas.microsoft.com/office/2006/metadata/properties" ma:root="true" ma:fieldsID="bb6601411784a2ccb01946842a216b7d" ns1:_="" ns2:_="" ns3:_="">
    <xsd:import namespace="http://schemas.microsoft.com/sharepoint/v3"/>
    <xsd:import namespace="43aa7b37-2260-4d18-9176-0c2eab80a18d"/>
    <xsd:import namespace="d3e6d450-eb5f-4cc1-b9d4-34ce84682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a7b37-2260-4d18-9176-0c2eab80a1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7ea8f8-32d8-4cf6-895c-3738c64021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6d450-eb5f-4cc1-b9d4-34ce846829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9670ca3-ebdc-4499-82fc-0d98c49cf555}" ma:internalName="TaxCatchAll" ma:showField="CatchAllData" ma:web="d3e6d450-eb5f-4cc1-b9d4-34ce846829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3e6d450-eb5f-4cc1-b9d4-34ce8468298f" xsi:nil="true"/>
    <_ip_UnifiedCompliancePolicyProperties xmlns="http://schemas.microsoft.com/sharepoint/v3" xsi:nil="true"/>
    <lcf76f155ced4ddcb4097134ff3c332f xmlns="43aa7b37-2260-4d18-9176-0c2eab80a1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483DC5-05AB-44E6-A04B-37C424A71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aa7b37-2260-4d18-9176-0c2eab80a18d"/>
    <ds:schemaRef ds:uri="d3e6d450-eb5f-4cc1-b9d4-34ce84682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744774-D663-4DCE-A02F-BD45D17ABA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D240D-3584-4A91-8E93-45608D70A11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3e6d450-eb5f-4cc1-b9d4-34ce8468298f"/>
    <ds:schemaRef ds:uri="43aa7b37-2260-4d18-9176-0c2eab80a1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2-JA</vt:lpstr>
      <vt:lpstr>Appendix 2-JD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Tandem Energy Services</dc:creator>
  <cp:lastModifiedBy>Tandem Energy Services</cp:lastModifiedBy>
  <dcterms:created xsi:type="dcterms:W3CDTF">2024-02-22T00:50:46Z</dcterms:created>
  <dcterms:modified xsi:type="dcterms:W3CDTF">2024-02-22T16:51:33Z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0x01010034E70775E0654A4E8E4AA492D73FC3D0</vt:lpwstr>
  </property>
</Properties>
</file>