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5. TESI UTILITIES\Westario Power Inc\WPI COS 2024\IRs\Models\"/>
    </mc:Choice>
  </mc:AlternateContent>
  <xr:revisionPtr revIDLastSave="0" documentId="13_ncr:1_{963C2B5B-38CE-43C5-B905-B72988FEDB3C}" xr6:coauthVersionLast="47" xr6:coauthVersionMax="47" xr10:uidLastSave="{00000000-0000-0000-0000-000000000000}"/>
  <bookViews>
    <workbookView xWindow="28770" yWindow="0" windowWidth="28830" windowHeight="15465" xr2:uid="{2260F9BA-D247-488C-8810-270602FA80D5}"/>
  </bookViews>
  <sheets>
    <sheet name="2024 Billing Weighting Calcs" sheetId="1" r:id="rId1"/>
  </sheets>
  <externalReferences>
    <externalReference r:id="rId2"/>
  </externalReferences>
  <definedNames>
    <definedName name="cc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H36" i="1" s="1"/>
  <c r="G29" i="1"/>
  <c r="F29" i="1"/>
  <c r="E29" i="1"/>
  <c r="D29" i="1"/>
  <c r="D31" i="1" s="1"/>
  <c r="C29" i="1"/>
  <c r="C31" i="1" s="1"/>
  <c r="C33" i="1" s="1"/>
  <c r="B29" i="1"/>
  <c r="B31" i="1" s="1"/>
  <c r="B33" i="1" s="1"/>
  <c r="H26" i="1"/>
  <c r="H25" i="1"/>
  <c r="H24" i="1"/>
  <c r="H23" i="1"/>
  <c r="H22" i="1"/>
  <c r="H21" i="1"/>
  <c r="H20" i="1"/>
  <c r="K20" i="1" s="1"/>
  <c r="H19" i="1"/>
  <c r="H18" i="1"/>
  <c r="H29" i="1" s="1"/>
  <c r="G16" i="1"/>
  <c r="G31" i="1" s="1"/>
  <c r="F16" i="1"/>
  <c r="F31" i="1" s="1"/>
  <c r="F33" i="1" s="1"/>
  <c r="E16" i="1"/>
  <c r="H16" i="1" s="1"/>
  <c r="D16" i="1"/>
  <c r="C16" i="1"/>
  <c r="B16" i="1"/>
  <c r="H15" i="1"/>
  <c r="B11" i="1"/>
  <c r="B2" i="1"/>
  <c r="D33" i="1" l="1"/>
  <c r="H33" i="1" s="1"/>
  <c r="G33" i="1"/>
  <c r="E31" i="1"/>
  <c r="E33" i="1" s="1"/>
</calcChain>
</file>

<file path=xl/sharedStrings.xml><?xml version="1.0" encoding="utf-8"?>
<sst xmlns="http://schemas.openxmlformats.org/spreadsheetml/2006/main" count="35" uniqueCount="34">
  <si>
    <t>Accounts 5305 - 5340</t>
  </si>
  <si>
    <t>(Bad debt and Meter reading costs are allocated seperately)</t>
  </si>
  <si>
    <t xml:space="preserve">5305-Supervision
</t>
  </si>
  <si>
    <t xml:space="preserve">5310-Meter Reading Expense
</t>
  </si>
  <si>
    <t xml:space="preserve">5315-Customer Billing
</t>
  </si>
  <si>
    <t xml:space="preserve">5320-Collecting
</t>
  </si>
  <si>
    <t xml:space="preserve">5325-Collecting- Cash Over and Short
</t>
  </si>
  <si>
    <t xml:space="preserve">5330-Collection Charges
</t>
  </si>
  <si>
    <t xml:space="preserve">5335-Bad Debt Expense
</t>
  </si>
  <si>
    <t xml:space="preserve">5340-Miscellaneous Customer Accounts Expenses
</t>
  </si>
  <si>
    <t>Residential</t>
  </si>
  <si>
    <t>GS &lt; 50 *</t>
  </si>
  <si>
    <t>GS &gt; 50</t>
  </si>
  <si>
    <t>Street Lighting</t>
  </si>
  <si>
    <t>Sentinel Lighting</t>
  </si>
  <si>
    <t>USL</t>
  </si>
  <si>
    <t>Acct</t>
  </si>
  <si>
    <r>
      <rPr>
        <b/>
        <u/>
        <sz val="11"/>
        <color theme="1"/>
        <rFont val="Calibri"/>
        <family val="2"/>
        <scheme val="minor"/>
      </rPr>
      <t>2024</t>
    </r>
    <r>
      <rPr>
        <sz val="11"/>
        <color theme="1"/>
        <rFont val="Calibri"/>
        <family val="2"/>
        <scheme val="minor"/>
      </rPr>
      <t xml:space="preserve"> Projected # of Customer/Connections (load forecast)</t>
    </r>
  </si>
  <si>
    <t xml:space="preserve"># bills (per tab I6.2 of CA model) </t>
  </si>
  <si>
    <t>Examples of Expenses</t>
  </si>
  <si>
    <t xml:space="preserve">Avoid formulas where the cost is devided by the # bills. It defies the purpose of the weighting calcs and will result in false factor of 1.  </t>
  </si>
  <si>
    <t>Total Annual Cost</t>
  </si>
  <si>
    <t>5305 - Supervision</t>
  </si>
  <si>
    <t>5310 - Meter Reading Expense</t>
  </si>
  <si>
    <t>5315 - Customer Billing</t>
  </si>
  <si>
    <t>5320 - Collecting</t>
  </si>
  <si>
    <t>5325 - Collecting - Cash Over and Short</t>
  </si>
  <si>
    <t>5330 - Collecting - Charges</t>
  </si>
  <si>
    <t>5335 - Bad Debt Expense</t>
  </si>
  <si>
    <t>5340 - Misc. Cust Account Exp.</t>
  </si>
  <si>
    <t>Other</t>
  </si>
  <si>
    <t>Total</t>
  </si>
  <si>
    <t>Weighting (Residential set as standard)</t>
  </si>
  <si>
    <t xml:space="preserve">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</si>
</sst>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164" fontId="0" fillId="2" borderId="1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0" fillId="2" borderId="0" xfId="0" applyNumberFormat="1" applyFill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6" fillId="2" borderId="5" xfId="0" applyFont="1" applyFill="1" applyBorder="1" applyAlignment="1">
      <alignment wrapText="1"/>
    </xf>
    <xf numFmtId="164" fontId="0" fillId="2" borderId="6" xfId="1" applyNumberFormat="1" applyFont="1" applyFill="1" applyBorder="1" applyAlignment="1">
      <alignment horizontal="center"/>
    </xf>
    <xf numFmtId="164" fontId="6" fillId="2" borderId="7" xfId="1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2" borderId="9" xfId="1" applyNumberFormat="1" applyFont="1" applyFill="1" applyBorder="1" applyAlignment="1">
      <alignment horizontal="center"/>
    </xf>
    <xf numFmtId="165" fontId="0" fillId="0" borderId="0" xfId="0" applyNumberFormat="1"/>
    <xf numFmtId="0" fontId="7" fillId="2" borderId="10" xfId="0" applyFont="1" applyFill="1" applyBorder="1"/>
    <xf numFmtId="0" fontId="6" fillId="0" borderId="4" xfId="0" applyFont="1" applyBorder="1" applyAlignment="1">
      <alignment horizontal="center"/>
    </xf>
    <xf numFmtId="0" fontId="6" fillId="2" borderId="11" xfId="1" applyNumberFormat="1" applyFont="1" applyFill="1" applyBorder="1" applyAlignment="1">
      <alignment horizontal="center"/>
    </xf>
    <xf numFmtId="0" fontId="6" fillId="2" borderId="10" xfId="0" applyFont="1" applyFill="1" applyBorder="1"/>
    <xf numFmtId="164" fontId="0" fillId="0" borderId="0" xfId="0" applyNumberFormat="1"/>
    <xf numFmtId="0" fontId="0" fillId="0" borderId="4" xfId="0" applyBorder="1" applyAlignment="1">
      <alignment horizontal="center"/>
    </xf>
    <xf numFmtId="0" fontId="7" fillId="2" borderId="12" xfId="0" applyFont="1" applyFill="1" applyBorder="1" applyAlignment="1">
      <alignment wrapText="1"/>
    </xf>
    <xf numFmtId="0" fontId="6" fillId="2" borderId="12" xfId="0" applyFont="1" applyFill="1" applyBorder="1"/>
    <xf numFmtId="0" fontId="6" fillId="2" borderId="13" xfId="0" applyFont="1" applyFill="1" applyBorder="1"/>
    <xf numFmtId="164" fontId="6" fillId="2" borderId="14" xfId="1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6" xfId="1" applyNumberFormat="1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165" fontId="0" fillId="0" borderId="1" xfId="1" applyNumberFormat="1" applyFont="1" applyBorder="1" applyAlignment="1">
      <alignment horizontal="center" vertical="center"/>
    </xf>
    <xf numFmtId="44" fontId="0" fillId="0" borderId="0" xfId="2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4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nue\Downloads\Cost%20Allocation%20Inputs%2020240222_BL%20revised%20(1).xlsx" TargetMode="External"/><Relationship Id="rId1" Type="http://schemas.openxmlformats.org/officeDocument/2006/relationships/externalLinkPath" Target="file:///C:\Users\manue\Downloads\Cost%20Allocation%20Inputs%2020240222_BL%20revised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sc Data"/>
      <sheetName val="Breakout of Assets"/>
      <sheetName val="2024 Billing Weighting Calcs"/>
      <sheetName val="2018 Weighting Factor Calcs"/>
      <sheetName val="Weighting Factor"/>
      <sheetName val="Customer Data"/>
      <sheetName val="Meter Capital"/>
      <sheetName val="Meter Reading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7">
          <cell r="D17">
            <v>1</v>
          </cell>
          <cell r="E17">
            <v>1.5</v>
          </cell>
          <cell r="F17">
            <v>5.2</v>
          </cell>
          <cell r="H17">
            <v>0.9</v>
          </cell>
          <cell r="I17">
            <v>0.4</v>
          </cell>
          <cell r="J17">
            <v>0.6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4878B-DAC1-46FA-A31C-45439FE9A290}">
  <sheetPr>
    <tabColor theme="4" tint="0.79998168889431442"/>
  </sheetPr>
  <dimension ref="A1:L37"/>
  <sheetViews>
    <sheetView tabSelected="1" topLeftCell="A3" zoomScaleNormal="100" workbookViewId="0">
      <selection activeCell="B34" sqref="B34"/>
    </sheetView>
  </sheetViews>
  <sheetFormatPr defaultRowHeight="15" x14ac:dyDescent="0.25"/>
  <cols>
    <col min="1" max="1" width="62.7109375" customWidth="1"/>
    <col min="2" max="7" width="20.140625" style="2" customWidth="1"/>
    <col min="8" max="8" width="18.7109375" style="2" customWidth="1"/>
    <col min="9" max="9" width="1.7109375" style="2" customWidth="1"/>
    <col min="10" max="10" width="9.5703125" style="2" bestFit="1" customWidth="1"/>
    <col min="12" max="12" width="11.140625" bestFit="1" customWidth="1"/>
  </cols>
  <sheetData>
    <row r="1" spans="1:10" ht="15.75" x14ac:dyDescent="0.25">
      <c r="A1" s="1">
        <v>2024</v>
      </c>
    </row>
    <row r="2" spans="1:10" ht="15.75" x14ac:dyDescent="0.25">
      <c r="A2" s="3" t="s">
        <v>0</v>
      </c>
      <c r="B2" s="2">
        <f>A1</f>
        <v>2024</v>
      </c>
      <c r="C2" s="4" t="s">
        <v>1</v>
      </c>
    </row>
    <row r="3" spans="1:10" ht="15.75" x14ac:dyDescent="0.25">
      <c r="A3" s="5" t="s">
        <v>2</v>
      </c>
      <c r="B3" s="6">
        <v>0</v>
      </c>
    </row>
    <row r="4" spans="1:10" ht="15.75" x14ac:dyDescent="0.25">
      <c r="A4" s="3" t="s">
        <v>3</v>
      </c>
      <c r="B4" s="7">
        <v>0</v>
      </c>
    </row>
    <row r="5" spans="1:10" ht="15.75" x14ac:dyDescent="0.25">
      <c r="A5" s="5" t="s">
        <v>4</v>
      </c>
      <c r="B5" s="7">
        <v>421911</v>
      </c>
    </row>
    <row r="6" spans="1:10" ht="15.75" x14ac:dyDescent="0.25">
      <c r="A6" s="5" t="s">
        <v>5</v>
      </c>
      <c r="B6" s="7">
        <v>122260</v>
      </c>
    </row>
    <row r="7" spans="1:10" ht="15.75" x14ac:dyDescent="0.25">
      <c r="A7" s="5" t="s">
        <v>6</v>
      </c>
      <c r="B7" s="7">
        <v>0</v>
      </c>
    </row>
    <row r="8" spans="1:10" ht="15.75" x14ac:dyDescent="0.25">
      <c r="A8" s="5" t="s">
        <v>7</v>
      </c>
      <c r="B8" s="7">
        <v>19546</v>
      </c>
    </row>
    <row r="9" spans="1:10" ht="15.75" x14ac:dyDescent="0.25">
      <c r="A9" s="3" t="s">
        <v>8</v>
      </c>
      <c r="B9" s="7">
        <v>0</v>
      </c>
    </row>
    <row r="10" spans="1:10" ht="15.75" x14ac:dyDescent="0.25">
      <c r="A10" s="5" t="s">
        <v>9</v>
      </c>
      <c r="B10" s="8">
        <v>0</v>
      </c>
    </row>
    <row r="11" spans="1:10" ht="15.75" x14ac:dyDescent="0.25">
      <c r="A11" s="3"/>
      <c r="B11" s="9">
        <f>SUM(B3:B10)</f>
        <v>563717</v>
      </c>
    </row>
    <row r="12" spans="1:10" ht="15.75" x14ac:dyDescent="0.25">
      <c r="A12" s="3"/>
    </row>
    <row r="13" spans="1:10" ht="15.75" x14ac:dyDescent="0.25">
      <c r="A13" s="3"/>
      <c r="B13" s="2">
        <v>2024</v>
      </c>
      <c r="C13" s="2">
        <v>2024</v>
      </c>
      <c r="D13" s="2">
        <v>2024</v>
      </c>
      <c r="E13" s="2">
        <v>2024</v>
      </c>
      <c r="F13" s="2">
        <v>2024</v>
      </c>
      <c r="G13" s="2">
        <v>2024</v>
      </c>
    </row>
    <row r="14" spans="1:10" x14ac:dyDescent="0.25">
      <c r="B14" s="10" t="s">
        <v>10</v>
      </c>
      <c r="C14" s="10" t="s">
        <v>11</v>
      </c>
      <c r="D14" s="10" t="s">
        <v>12</v>
      </c>
      <c r="E14" s="10" t="s">
        <v>13</v>
      </c>
      <c r="F14" s="10" t="s">
        <v>14</v>
      </c>
      <c r="G14" s="10" t="s">
        <v>15</v>
      </c>
      <c r="H14" s="10"/>
      <c r="J14" s="11" t="s">
        <v>16</v>
      </c>
    </row>
    <row r="15" spans="1:10" x14ac:dyDescent="0.25">
      <c r="A15" t="s">
        <v>17</v>
      </c>
      <c r="B15" s="12">
        <v>21878.868970819633</v>
      </c>
      <c r="C15" s="12">
        <v>2690</v>
      </c>
      <c r="D15" s="12">
        <v>154</v>
      </c>
      <c r="E15" s="12">
        <v>6283</v>
      </c>
      <c r="F15" s="12">
        <v>9</v>
      </c>
      <c r="G15" s="12">
        <v>49</v>
      </c>
      <c r="H15" s="13">
        <f>SUM(B15:G15)</f>
        <v>31063.868970819633</v>
      </c>
    </row>
    <row r="16" spans="1:10" ht="15.75" thickBot="1" x14ac:dyDescent="0.3">
      <c r="A16" t="s">
        <v>18</v>
      </c>
      <c r="B16" s="14">
        <f>B15*12</f>
        <v>262546.42764983559</v>
      </c>
      <c r="C16" s="14">
        <f t="shared" ref="C16:G16" si="0">C15*12</f>
        <v>32280</v>
      </c>
      <c r="D16" s="14">
        <f t="shared" si="0"/>
        <v>1848</v>
      </c>
      <c r="E16" s="14">
        <f>11*12</f>
        <v>132</v>
      </c>
      <c r="F16" s="14">
        <f>6*12</f>
        <v>72</v>
      </c>
      <c r="G16" s="14">
        <f t="shared" si="0"/>
        <v>588</v>
      </c>
      <c r="H16" s="13">
        <f>SUM(B16:G16)</f>
        <v>297466.42764983559</v>
      </c>
    </row>
    <row r="17" spans="1:12" ht="15.75" thickBot="1" x14ac:dyDescent="0.3">
      <c r="A17" s="15" t="s">
        <v>19</v>
      </c>
      <c r="B17" s="16" t="s">
        <v>20</v>
      </c>
      <c r="C17" s="17"/>
      <c r="D17" s="17"/>
      <c r="E17" s="17"/>
      <c r="F17" s="17"/>
      <c r="G17" s="17"/>
      <c r="H17" s="11" t="s">
        <v>21</v>
      </c>
    </row>
    <row r="18" spans="1:12" x14ac:dyDescent="0.25">
      <c r="A18" s="18" t="s">
        <v>22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20">
        <f t="shared" ref="H18:H26" si="1">SUM(B18:G18)</f>
        <v>0</v>
      </c>
      <c r="I18" s="21"/>
      <c r="J18" s="22">
        <v>5305</v>
      </c>
      <c r="L18" s="23"/>
    </row>
    <row r="19" spans="1:12" x14ac:dyDescent="0.25">
      <c r="A19" s="24" t="s">
        <v>23</v>
      </c>
      <c r="B19" s="19">
        <v>0.30386201265564405</v>
      </c>
      <c r="C19" s="19">
        <v>0.30386201265564405</v>
      </c>
      <c r="D19" s="19">
        <v>0.30386201265564405</v>
      </c>
      <c r="E19" s="19">
        <v>0.30386201265564405</v>
      </c>
      <c r="F19" s="19">
        <v>0</v>
      </c>
      <c r="G19" s="19">
        <v>0.30386201265564405</v>
      </c>
      <c r="H19" s="20">
        <f t="shared" si="1"/>
        <v>1.5193100632782204</v>
      </c>
      <c r="I19" s="25"/>
      <c r="J19" s="26"/>
      <c r="L19" s="23"/>
    </row>
    <row r="20" spans="1:12" x14ac:dyDescent="0.25">
      <c r="A20" s="27" t="s">
        <v>24</v>
      </c>
      <c r="B20" s="19">
        <v>226398</v>
      </c>
      <c r="C20" s="19">
        <v>135798</v>
      </c>
      <c r="D20" s="19">
        <v>56764</v>
      </c>
      <c r="E20" s="19">
        <v>1656</v>
      </c>
      <c r="F20" s="19">
        <v>204</v>
      </c>
      <c r="G20" s="19">
        <v>1091</v>
      </c>
      <c r="H20" s="20">
        <f t="shared" si="1"/>
        <v>421911</v>
      </c>
      <c r="I20" s="25"/>
      <c r="J20" s="26">
        <v>5315</v>
      </c>
      <c r="K20" s="28">
        <f>B5-H20</f>
        <v>0</v>
      </c>
      <c r="L20" s="23"/>
    </row>
    <row r="21" spans="1:12" x14ac:dyDescent="0.25">
      <c r="A21" s="27" t="s">
        <v>25</v>
      </c>
      <c r="B21" s="19">
        <v>66020.400000000009</v>
      </c>
      <c r="C21" s="19">
        <v>55017.000000000007</v>
      </c>
      <c r="D21" s="19">
        <v>1222.5999999999999</v>
      </c>
      <c r="E21" s="19">
        <v>0</v>
      </c>
      <c r="F21" s="19">
        <v>0</v>
      </c>
      <c r="G21" s="19">
        <v>0.30386201265564405</v>
      </c>
      <c r="H21" s="20">
        <f t="shared" si="1"/>
        <v>122260.30386201269</v>
      </c>
      <c r="I21" s="29"/>
      <c r="J21" s="26">
        <v>5320</v>
      </c>
    </row>
    <row r="22" spans="1:12" x14ac:dyDescent="0.25">
      <c r="A22" s="27" t="s">
        <v>26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20">
        <f t="shared" si="1"/>
        <v>0</v>
      </c>
      <c r="I22" s="29"/>
      <c r="J22" s="26">
        <v>5325</v>
      </c>
    </row>
    <row r="23" spans="1:12" x14ac:dyDescent="0.25">
      <c r="A23" s="27" t="s">
        <v>27</v>
      </c>
      <c r="B23" s="19">
        <v>14288.126</v>
      </c>
      <c r="C23" s="19">
        <v>4515.1260000000002</v>
      </c>
      <c r="D23" s="19">
        <v>742.75</v>
      </c>
      <c r="E23" s="19">
        <v>0</v>
      </c>
      <c r="F23" s="19">
        <v>0</v>
      </c>
      <c r="G23" s="19">
        <v>0</v>
      </c>
      <c r="H23" s="20">
        <f t="shared" si="1"/>
        <v>19546.002</v>
      </c>
      <c r="I23" s="29"/>
      <c r="J23" s="26">
        <v>5330</v>
      </c>
    </row>
    <row r="24" spans="1:12" x14ac:dyDescent="0.25">
      <c r="A24" s="30" t="s">
        <v>28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20">
        <f t="shared" si="1"/>
        <v>0</v>
      </c>
      <c r="I24" s="29"/>
      <c r="J24" s="26"/>
    </row>
    <row r="25" spans="1:12" x14ac:dyDescent="0.25">
      <c r="A25" s="31" t="s">
        <v>29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20">
        <f t="shared" si="1"/>
        <v>0</v>
      </c>
      <c r="I25" s="29"/>
      <c r="J25" s="26">
        <v>5340</v>
      </c>
    </row>
    <row r="26" spans="1:12" x14ac:dyDescent="0.25">
      <c r="A26" s="27" t="s">
        <v>30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20">
        <f t="shared" si="1"/>
        <v>0</v>
      </c>
      <c r="I26" s="29"/>
      <c r="J26" s="26">
        <v>5340</v>
      </c>
    </row>
    <row r="27" spans="1:12" ht="15.75" thickBot="1" x14ac:dyDescent="0.3">
      <c r="A27" s="32"/>
      <c r="B27" s="19"/>
      <c r="C27" s="19"/>
      <c r="D27" s="19"/>
      <c r="E27" s="19"/>
      <c r="F27" s="19"/>
      <c r="G27" s="19"/>
      <c r="H27" s="33"/>
      <c r="I27" s="34"/>
      <c r="J27" s="35"/>
    </row>
    <row r="28" spans="1:12" x14ac:dyDescent="0.25">
      <c r="B28" s="36"/>
      <c r="C28" s="36"/>
      <c r="D28" s="36"/>
      <c r="E28" s="36"/>
      <c r="F28" s="36"/>
      <c r="G28" s="36"/>
    </row>
    <row r="29" spans="1:12" x14ac:dyDescent="0.25">
      <c r="A29" t="s">
        <v>24</v>
      </c>
      <c r="B29" s="37">
        <f>SUM(B18:B28)</f>
        <v>306706.82986201264</v>
      </c>
      <c r="C29" s="37">
        <f t="shared" ref="C29:G29" si="2">SUM(C18:C28)</f>
        <v>195330.42986201265</v>
      </c>
      <c r="D29" s="37">
        <f t="shared" si="2"/>
        <v>58729.653862012652</v>
      </c>
      <c r="E29" s="37">
        <f t="shared" si="2"/>
        <v>1656.3038620126556</v>
      </c>
      <c r="F29" s="37">
        <f t="shared" si="2"/>
        <v>204</v>
      </c>
      <c r="G29" s="37">
        <f t="shared" si="2"/>
        <v>1091.6077240253112</v>
      </c>
      <c r="H29" s="37">
        <f>SUM(H18:H26)</f>
        <v>563718.82517207589</v>
      </c>
    </row>
    <row r="30" spans="1:12" x14ac:dyDescent="0.25">
      <c r="B30" s="38"/>
      <c r="C30" s="38"/>
      <c r="D30" s="38"/>
      <c r="E30" s="38"/>
      <c r="F30" s="39"/>
      <c r="G30" s="39"/>
      <c r="H30" s="40"/>
    </row>
    <row r="31" spans="1:12" x14ac:dyDescent="0.25">
      <c r="A31" t="s">
        <v>31</v>
      </c>
      <c r="B31" s="41">
        <f t="shared" ref="B31:G31" si="3">B29/B16</f>
        <v>1.1682003545333888</v>
      </c>
      <c r="C31" s="41">
        <f t="shared" si="3"/>
        <v>6.0511285583027465</v>
      </c>
      <c r="D31" s="41">
        <f t="shared" si="3"/>
        <v>31.780115726197323</v>
      </c>
      <c r="E31" s="41">
        <f t="shared" si="3"/>
        <v>12.547756530398907</v>
      </c>
      <c r="F31" s="41">
        <f t="shared" si="3"/>
        <v>2.8333333333333335</v>
      </c>
      <c r="G31" s="41">
        <f t="shared" si="3"/>
        <v>1.8564757211314817</v>
      </c>
      <c r="H31" s="41"/>
    </row>
    <row r="32" spans="1:12" x14ac:dyDescent="0.25">
      <c r="B32" s="41"/>
      <c r="C32" s="41"/>
      <c r="D32" s="41"/>
      <c r="E32" s="41"/>
      <c r="F32" s="41"/>
      <c r="G32" s="41"/>
      <c r="H32" s="41"/>
    </row>
    <row r="33" spans="1:10" x14ac:dyDescent="0.25">
      <c r="A33" t="s">
        <v>32</v>
      </c>
      <c r="B33" s="42">
        <f>B31/$B$31</f>
        <v>1</v>
      </c>
      <c r="C33" s="42">
        <f>C31/$B$31</f>
        <v>5.1798722152585999</v>
      </c>
      <c r="D33" s="42">
        <f t="shared" ref="D33:G33" si="4">D31/$B$31</f>
        <v>27.204336655839462</v>
      </c>
      <c r="E33" s="42">
        <f>E31/$B$31</f>
        <v>10.741099745180975</v>
      </c>
      <c r="F33" s="42">
        <f>F31/$B$31</f>
        <v>2.4253830452440193</v>
      </c>
      <c r="G33" s="42">
        <f t="shared" si="4"/>
        <v>1.5891757898609857</v>
      </c>
      <c r="H33" s="43">
        <f>SUM(B33:G33)</f>
        <v>48.139867451384042</v>
      </c>
    </row>
    <row r="34" spans="1:10" x14ac:dyDescent="0.25">
      <c r="B34" s="43"/>
      <c r="C34" s="43"/>
      <c r="D34" s="43"/>
      <c r="E34" s="43"/>
      <c r="F34" s="43"/>
      <c r="G34" s="43"/>
      <c r="H34" s="43"/>
    </row>
    <row r="35" spans="1:10" x14ac:dyDescent="0.25">
      <c r="B35" s="43"/>
      <c r="C35" s="43"/>
      <c r="D35" s="43"/>
      <c r="E35" s="43"/>
      <c r="F35" s="43"/>
      <c r="G35" s="43"/>
      <c r="H35" s="43"/>
    </row>
    <row r="36" spans="1:10" x14ac:dyDescent="0.25">
      <c r="A36" t="s">
        <v>33</v>
      </c>
      <c r="B36" s="43">
        <f>'[1]Weighting Factor'!D17</f>
        <v>1</v>
      </c>
      <c r="C36" s="43">
        <f>'[1]Weighting Factor'!E17</f>
        <v>1.5</v>
      </c>
      <c r="D36" s="43">
        <f>'[1]Weighting Factor'!F17</f>
        <v>5.2</v>
      </c>
      <c r="E36" s="43">
        <f>'[1]Weighting Factor'!H17</f>
        <v>0.9</v>
      </c>
      <c r="F36" s="43">
        <f>'[1]Weighting Factor'!I17</f>
        <v>0.4</v>
      </c>
      <c r="G36" s="43">
        <f>'[1]Weighting Factor'!J17</f>
        <v>0.6</v>
      </c>
      <c r="H36" s="43">
        <f>SUM(B36:G36)</f>
        <v>9.6</v>
      </c>
    </row>
    <row r="37" spans="1:10" x14ac:dyDescent="0.25">
      <c r="I37"/>
      <c r="J37"/>
    </row>
  </sheetData>
  <mergeCells count="1">
    <mergeCell ref="B17:G17"/>
  </mergeCells>
  <pageMargins left="0.7" right="0.7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Billing Weighting Calcs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Tandem Energy Services</dc:creator>
  <cp:lastModifiedBy>Tandem Energy Services</cp:lastModifiedBy>
  <dcterms:created xsi:type="dcterms:W3CDTF">2024-02-21T21:51:04Z</dcterms:created>
  <dcterms:modified xsi:type="dcterms:W3CDTF">2024-02-21T22:17:47Z</dcterms:modified>
</cp:coreProperties>
</file>