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16. Mar 11 2024 - Interrogatory Responses/Excel Files/"/>
    </mc:Choice>
  </mc:AlternateContent>
  <xr:revisionPtr revIDLastSave="0" documentId="8_{212DB02A-644A-4A1D-8969-AFA2E9423FE5}" xr6:coauthVersionLast="47" xr6:coauthVersionMax="47" xr10:uidLastSave="{00000000-0000-0000-0000-000000000000}"/>
  <bookViews>
    <workbookView xWindow="-110" yWindow="-110" windowWidth="19420" windowHeight="10420" tabRatio="837" xr2:uid="{357BEBBE-A918-4C9C-8E2D-1707F69DF0C1}"/>
  </bookViews>
  <sheets>
    <sheet name="2023-2029 Load Forecast" sheetId="1" r:id="rId1"/>
    <sheet name="2013-2022 Predicted Values" sheetId="2" r:id="rId2"/>
    <sheet name="Variables" sheetId="9" r:id="rId3"/>
    <sheet name="Residential Output" sheetId="3" r:id="rId4"/>
    <sheet name="CSMUR Output" sheetId="4" r:id="rId5"/>
    <sheet name="GS&lt;50kW Output" sheetId="5" r:id="rId6"/>
    <sheet name="GS 50-999 kW Output" sheetId="6" r:id="rId7"/>
    <sheet name="GS 1000-4999 kW Output" sheetId="7" r:id="rId8"/>
    <sheet name="Large Use Output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9" l="1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4" i="9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D4" i="2"/>
  <c r="F4" i="2"/>
  <c r="G4" i="2"/>
  <c r="H4" i="2"/>
  <c r="I4" i="2"/>
  <c r="D5" i="2"/>
  <c r="F5" i="2"/>
  <c r="G5" i="2"/>
  <c r="H5" i="2"/>
  <c r="I5" i="2"/>
  <c r="D6" i="2"/>
  <c r="F6" i="2"/>
  <c r="G6" i="2"/>
  <c r="H6" i="2"/>
  <c r="I6" i="2"/>
  <c r="D7" i="2"/>
  <c r="F7" i="2"/>
  <c r="G7" i="2"/>
  <c r="H7" i="2"/>
  <c r="I7" i="2"/>
  <c r="D8" i="2"/>
  <c r="F8" i="2"/>
  <c r="G8" i="2"/>
  <c r="H8" i="2"/>
  <c r="I8" i="2"/>
  <c r="D9" i="2"/>
  <c r="F9" i="2"/>
  <c r="G9" i="2"/>
  <c r="H9" i="2"/>
  <c r="I9" i="2"/>
  <c r="D10" i="2"/>
  <c r="F10" i="2"/>
  <c r="G10" i="2"/>
  <c r="H10" i="2"/>
  <c r="I10" i="2"/>
  <c r="D11" i="2"/>
  <c r="F11" i="2"/>
  <c r="G11" i="2"/>
  <c r="H11" i="2"/>
  <c r="I11" i="2"/>
  <c r="D12" i="2"/>
  <c r="F12" i="2"/>
  <c r="G12" i="2"/>
  <c r="H12" i="2"/>
  <c r="I12" i="2"/>
  <c r="D13" i="2"/>
  <c r="F13" i="2"/>
  <c r="G13" i="2"/>
  <c r="H13" i="2"/>
  <c r="I13" i="2"/>
  <c r="D14" i="2"/>
  <c r="F14" i="2"/>
  <c r="G14" i="2"/>
  <c r="H14" i="2"/>
  <c r="I14" i="2"/>
  <c r="D15" i="2"/>
  <c r="F15" i="2"/>
  <c r="G15" i="2"/>
  <c r="H15" i="2"/>
  <c r="I15" i="2"/>
  <c r="D16" i="2"/>
  <c r="F16" i="2"/>
  <c r="G16" i="2"/>
  <c r="H16" i="2"/>
  <c r="I16" i="2"/>
  <c r="D17" i="2"/>
  <c r="F17" i="2"/>
  <c r="G17" i="2"/>
  <c r="H17" i="2"/>
  <c r="I17" i="2"/>
  <c r="D18" i="2"/>
  <c r="F18" i="2"/>
  <c r="G18" i="2"/>
  <c r="H18" i="2"/>
  <c r="I18" i="2"/>
  <c r="D19" i="2"/>
  <c r="F19" i="2"/>
  <c r="G19" i="2"/>
  <c r="H19" i="2"/>
  <c r="I19" i="2"/>
  <c r="D20" i="2"/>
  <c r="F20" i="2"/>
  <c r="G20" i="2"/>
  <c r="H20" i="2"/>
  <c r="I20" i="2"/>
  <c r="D21" i="2"/>
  <c r="F21" i="2"/>
  <c r="G21" i="2"/>
  <c r="H21" i="2"/>
  <c r="I21" i="2"/>
  <c r="D22" i="2"/>
  <c r="F22" i="2"/>
  <c r="G22" i="2"/>
  <c r="H22" i="2"/>
  <c r="I22" i="2"/>
  <c r="D23" i="2"/>
  <c r="F23" i="2"/>
  <c r="G23" i="2"/>
  <c r="H23" i="2"/>
  <c r="I23" i="2"/>
  <c r="D24" i="2"/>
  <c r="F24" i="2"/>
  <c r="G24" i="2"/>
  <c r="H24" i="2"/>
  <c r="I24" i="2"/>
  <c r="D25" i="2"/>
  <c r="F25" i="2"/>
  <c r="G25" i="2"/>
  <c r="H25" i="2"/>
  <c r="I25" i="2"/>
  <c r="D26" i="2"/>
  <c r="F26" i="2"/>
  <c r="G26" i="2"/>
  <c r="H26" i="2"/>
  <c r="I26" i="2"/>
  <c r="D27" i="2"/>
  <c r="F27" i="2"/>
  <c r="G27" i="2"/>
  <c r="H27" i="2"/>
  <c r="I27" i="2"/>
  <c r="D28" i="2"/>
  <c r="F28" i="2"/>
  <c r="G28" i="2"/>
  <c r="H28" i="2"/>
  <c r="I28" i="2"/>
  <c r="D29" i="2"/>
  <c r="F29" i="2"/>
  <c r="G29" i="2"/>
  <c r="H29" i="2"/>
  <c r="I29" i="2"/>
  <c r="D30" i="2"/>
  <c r="F30" i="2"/>
  <c r="G30" i="2"/>
  <c r="H30" i="2"/>
  <c r="I30" i="2"/>
  <c r="D31" i="2"/>
  <c r="F31" i="2"/>
  <c r="G31" i="2"/>
  <c r="H31" i="2"/>
  <c r="I31" i="2"/>
  <c r="D32" i="2"/>
  <c r="F32" i="2"/>
  <c r="G32" i="2"/>
  <c r="H32" i="2"/>
  <c r="I32" i="2"/>
  <c r="D33" i="2"/>
  <c r="F33" i="2"/>
  <c r="G33" i="2"/>
  <c r="H33" i="2"/>
  <c r="I33" i="2"/>
  <c r="D34" i="2"/>
  <c r="F34" i="2"/>
  <c r="G34" i="2"/>
  <c r="H34" i="2"/>
  <c r="I34" i="2"/>
  <c r="D35" i="2"/>
  <c r="F35" i="2"/>
  <c r="G35" i="2"/>
  <c r="H35" i="2"/>
  <c r="I35" i="2"/>
  <c r="D36" i="2"/>
  <c r="F36" i="2"/>
  <c r="G36" i="2"/>
  <c r="H36" i="2"/>
  <c r="I36" i="2"/>
  <c r="D37" i="2"/>
  <c r="F37" i="2"/>
  <c r="G37" i="2"/>
  <c r="H37" i="2"/>
  <c r="I37" i="2"/>
  <c r="D38" i="2"/>
  <c r="F38" i="2"/>
  <c r="G38" i="2"/>
  <c r="H38" i="2"/>
  <c r="I38" i="2"/>
  <c r="D39" i="2"/>
  <c r="F39" i="2"/>
  <c r="G39" i="2"/>
  <c r="H39" i="2"/>
  <c r="I39" i="2"/>
  <c r="D40" i="2"/>
  <c r="F40" i="2"/>
  <c r="G40" i="2"/>
  <c r="H40" i="2"/>
  <c r="I40" i="2"/>
  <c r="D41" i="2"/>
  <c r="F41" i="2"/>
  <c r="G41" i="2"/>
  <c r="H41" i="2"/>
  <c r="I41" i="2"/>
  <c r="D42" i="2"/>
  <c r="F42" i="2"/>
  <c r="G42" i="2"/>
  <c r="H42" i="2"/>
  <c r="I42" i="2"/>
  <c r="D43" i="2"/>
  <c r="F43" i="2"/>
  <c r="G43" i="2"/>
  <c r="H43" i="2"/>
  <c r="I43" i="2"/>
  <c r="D44" i="2"/>
  <c r="F44" i="2"/>
  <c r="G44" i="2"/>
  <c r="H44" i="2"/>
  <c r="I44" i="2"/>
  <c r="D45" i="2"/>
  <c r="F45" i="2"/>
  <c r="G45" i="2"/>
  <c r="H45" i="2"/>
  <c r="I45" i="2"/>
  <c r="D46" i="2"/>
  <c r="F46" i="2"/>
  <c r="G46" i="2"/>
  <c r="H46" i="2"/>
  <c r="I46" i="2"/>
  <c r="D47" i="2"/>
  <c r="F47" i="2"/>
  <c r="G47" i="2"/>
  <c r="H47" i="2"/>
  <c r="I47" i="2"/>
  <c r="D48" i="2"/>
  <c r="F48" i="2"/>
  <c r="G48" i="2"/>
  <c r="H48" i="2"/>
  <c r="I48" i="2"/>
  <c r="D49" i="2"/>
  <c r="F49" i="2"/>
  <c r="G49" i="2"/>
  <c r="H49" i="2"/>
  <c r="I49" i="2"/>
  <c r="D50" i="2"/>
  <c r="F50" i="2"/>
  <c r="G50" i="2"/>
  <c r="H50" i="2"/>
  <c r="I50" i="2"/>
  <c r="D51" i="2"/>
  <c r="F51" i="2"/>
  <c r="G51" i="2"/>
  <c r="H51" i="2"/>
  <c r="I51" i="2"/>
  <c r="D52" i="2"/>
  <c r="F52" i="2"/>
  <c r="G52" i="2"/>
  <c r="H52" i="2"/>
  <c r="I52" i="2"/>
  <c r="D53" i="2"/>
  <c r="F53" i="2"/>
  <c r="G53" i="2"/>
  <c r="H53" i="2"/>
  <c r="I53" i="2"/>
  <c r="D54" i="2"/>
  <c r="F54" i="2"/>
  <c r="G54" i="2"/>
  <c r="H54" i="2"/>
  <c r="I54" i="2"/>
  <c r="D55" i="2"/>
  <c r="F55" i="2"/>
  <c r="G55" i="2"/>
  <c r="H55" i="2"/>
  <c r="I55" i="2"/>
  <c r="D56" i="2"/>
  <c r="F56" i="2"/>
  <c r="G56" i="2"/>
  <c r="H56" i="2"/>
  <c r="I56" i="2"/>
  <c r="D57" i="2"/>
  <c r="F57" i="2"/>
  <c r="G57" i="2"/>
  <c r="H57" i="2"/>
  <c r="I57" i="2"/>
  <c r="D58" i="2"/>
  <c r="F58" i="2"/>
  <c r="G58" i="2"/>
  <c r="H58" i="2"/>
  <c r="I58" i="2"/>
  <c r="D59" i="2"/>
  <c r="F59" i="2"/>
  <c r="G59" i="2"/>
  <c r="H59" i="2"/>
  <c r="I59" i="2"/>
  <c r="D60" i="2"/>
  <c r="F60" i="2"/>
  <c r="G60" i="2"/>
  <c r="H60" i="2"/>
  <c r="I60" i="2"/>
  <c r="D61" i="2"/>
  <c r="F61" i="2"/>
  <c r="G61" i="2"/>
  <c r="H61" i="2"/>
  <c r="I61" i="2"/>
  <c r="D62" i="2"/>
  <c r="F62" i="2"/>
  <c r="G62" i="2"/>
  <c r="H62" i="2"/>
  <c r="I62" i="2"/>
  <c r="D63" i="2"/>
  <c r="F63" i="2"/>
  <c r="G63" i="2"/>
  <c r="H63" i="2"/>
  <c r="I63" i="2"/>
  <c r="D64" i="2"/>
  <c r="F64" i="2"/>
  <c r="G64" i="2"/>
  <c r="H64" i="2"/>
  <c r="I64" i="2"/>
  <c r="D65" i="2"/>
  <c r="F65" i="2"/>
  <c r="G65" i="2"/>
  <c r="H65" i="2"/>
  <c r="I65" i="2"/>
  <c r="D66" i="2"/>
  <c r="F66" i="2"/>
  <c r="G66" i="2"/>
  <c r="H66" i="2"/>
  <c r="I66" i="2"/>
  <c r="D67" i="2"/>
  <c r="F67" i="2"/>
  <c r="G67" i="2"/>
  <c r="H67" i="2"/>
  <c r="I67" i="2"/>
  <c r="D68" i="2"/>
  <c r="F68" i="2"/>
  <c r="G68" i="2"/>
  <c r="H68" i="2"/>
  <c r="I68" i="2"/>
  <c r="D69" i="2"/>
  <c r="F69" i="2"/>
  <c r="G69" i="2"/>
  <c r="H69" i="2"/>
  <c r="I69" i="2"/>
  <c r="D70" i="2"/>
  <c r="F70" i="2"/>
  <c r="G70" i="2"/>
  <c r="H70" i="2"/>
  <c r="I70" i="2"/>
  <c r="D71" i="2"/>
  <c r="F71" i="2"/>
  <c r="G71" i="2"/>
  <c r="H71" i="2"/>
  <c r="I71" i="2"/>
  <c r="D72" i="2"/>
  <c r="F72" i="2"/>
  <c r="G72" i="2"/>
  <c r="H72" i="2"/>
  <c r="I72" i="2"/>
  <c r="D73" i="2"/>
  <c r="F73" i="2"/>
  <c r="G73" i="2"/>
  <c r="H73" i="2"/>
  <c r="I73" i="2"/>
  <c r="D74" i="2"/>
  <c r="F74" i="2"/>
  <c r="G74" i="2"/>
  <c r="H74" i="2"/>
  <c r="I74" i="2"/>
  <c r="D75" i="2"/>
  <c r="F75" i="2"/>
  <c r="G75" i="2"/>
  <c r="H75" i="2"/>
  <c r="I75" i="2"/>
  <c r="D76" i="2"/>
  <c r="F76" i="2"/>
  <c r="G76" i="2"/>
  <c r="H76" i="2"/>
  <c r="I76" i="2"/>
  <c r="D77" i="2"/>
  <c r="F77" i="2"/>
  <c r="G77" i="2"/>
  <c r="H77" i="2"/>
  <c r="I77" i="2"/>
  <c r="D78" i="2"/>
  <c r="F78" i="2"/>
  <c r="G78" i="2"/>
  <c r="H78" i="2"/>
  <c r="I78" i="2"/>
  <c r="D79" i="2"/>
  <c r="F79" i="2"/>
  <c r="G79" i="2"/>
  <c r="H79" i="2"/>
  <c r="I79" i="2"/>
  <c r="D80" i="2"/>
  <c r="F80" i="2"/>
  <c r="G80" i="2"/>
  <c r="H80" i="2"/>
  <c r="I80" i="2"/>
  <c r="D81" i="2"/>
  <c r="F81" i="2"/>
  <c r="G81" i="2"/>
  <c r="H81" i="2"/>
  <c r="I81" i="2"/>
  <c r="D82" i="2"/>
  <c r="F82" i="2"/>
  <c r="G82" i="2"/>
  <c r="H82" i="2"/>
  <c r="I82" i="2"/>
  <c r="D83" i="2"/>
  <c r="F83" i="2"/>
  <c r="G83" i="2"/>
  <c r="H83" i="2"/>
  <c r="I83" i="2"/>
  <c r="D84" i="2"/>
  <c r="F84" i="2"/>
  <c r="G84" i="2"/>
  <c r="H84" i="2"/>
  <c r="I84" i="2"/>
  <c r="D85" i="2"/>
  <c r="F85" i="2"/>
  <c r="G85" i="2"/>
  <c r="H85" i="2"/>
  <c r="I85" i="2"/>
  <c r="D86" i="2"/>
  <c r="F86" i="2"/>
  <c r="G86" i="2"/>
  <c r="H86" i="2"/>
  <c r="I86" i="2"/>
  <c r="D87" i="2"/>
  <c r="F87" i="2"/>
  <c r="G87" i="2"/>
  <c r="H87" i="2"/>
  <c r="I87" i="2"/>
  <c r="D88" i="2"/>
  <c r="F88" i="2"/>
  <c r="G88" i="2"/>
  <c r="H88" i="2"/>
  <c r="I88" i="2"/>
  <c r="D89" i="2"/>
  <c r="F89" i="2"/>
  <c r="G89" i="2"/>
  <c r="H89" i="2"/>
  <c r="I89" i="2"/>
  <c r="D90" i="2"/>
  <c r="F90" i="2"/>
  <c r="G90" i="2"/>
  <c r="H90" i="2"/>
  <c r="I90" i="2"/>
  <c r="D91" i="2"/>
  <c r="F91" i="2"/>
  <c r="G91" i="2"/>
  <c r="H91" i="2"/>
  <c r="I91" i="2"/>
  <c r="D92" i="2"/>
  <c r="F92" i="2"/>
  <c r="G92" i="2"/>
  <c r="H92" i="2"/>
  <c r="I92" i="2"/>
  <c r="D93" i="2"/>
  <c r="F93" i="2"/>
  <c r="G93" i="2"/>
  <c r="H93" i="2"/>
  <c r="I93" i="2"/>
  <c r="D94" i="2"/>
  <c r="F94" i="2"/>
  <c r="G94" i="2"/>
  <c r="H94" i="2"/>
  <c r="I94" i="2"/>
  <c r="D95" i="2"/>
  <c r="F95" i="2"/>
  <c r="G95" i="2"/>
  <c r="H95" i="2"/>
  <c r="I95" i="2"/>
  <c r="D96" i="2"/>
  <c r="F96" i="2"/>
  <c r="G96" i="2"/>
  <c r="H96" i="2"/>
  <c r="I96" i="2"/>
  <c r="D97" i="2"/>
  <c r="F97" i="2"/>
  <c r="G97" i="2"/>
  <c r="H97" i="2"/>
  <c r="I97" i="2"/>
  <c r="D98" i="2"/>
  <c r="F98" i="2"/>
  <c r="G98" i="2"/>
  <c r="H98" i="2"/>
  <c r="I98" i="2"/>
  <c r="D99" i="2"/>
  <c r="F99" i="2"/>
  <c r="G99" i="2"/>
  <c r="H99" i="2"/>
  <c r="I99" i="2"/>
  <c r="D100" i="2"/>
  <c r="F100" i="2"/>
  <c r="G100" i="2"/>
  <c r="H100" i="2"/>
  <c r="I100" i="2"/>
  <c r="D101" i="2"/>
  <c r="F101" i="2"/>
  <c r="G101" i="2"/>
  <c r="H101" i="2"/>
  <c r="I101" i="2"/>
  <c r="D102" i="2"/>
  <c r="F102" i="2"/>
  <c r="G102" i="2"/>
  <c r="H102" i="2"/>
  <c r="I102" i="2"/>
  <c r="D103" i="2"/>
  <c r="F103" i="2"/>
  <c r="G103" i="2"/>
  <c r="H103" i="2"/>
  <c r="I103" i="2"/>
  <c r="D104" i="2"/>
  <c r="F104" i="2"/>
  <c r="G104" i="2"/>
  <c r="H104" i="2"/>
  <c r="I104" i="2"/>
  <c r="D105" i="2"/>
  <c r="F105" i="2"/>
  <c r="G105" i="2"/>
  <c r="H105" i="2"/>
  <c r="I105" i="2"/>
  <c r="D106" i="2"/>
  <c r="F106" i="2"/>
  <c r="G106" i="2"/>
  <c r="H106" i="2"/>
  <c r="I106" i="2"/>
  <c r="D107" i="2"/>
  <c r="F107" i="2"/>
  <c r="G107" i="2"/>
  <c r="H107" i="2"/>
  <c r="I107" i="2"/>
  <c r="D108" i="2"/>
  <c r="F108" i="2"/>
  <c r="G108" i="2"/>
  <c r="H108" i="2"/>
  <c r="I108" i="2"/>
  <c r="D109" i="2"/>
  <c r="F109" i="2"/>
  <c r="G109" i="2"/>
  <c r="H109" i="2"/>
  <c r="I109" i="2"/>
  <c r="D110" i="2"/>
  <c r="F110" i="2"/>
  <c r="G110" i="2"/>
  <c r="H110" i="2"/>
  <c r="I110" i="2"/>
  <c r="D111" i="2"/>
  <c r="F111" i="2"/>
  <c r="G111" i="2"/>
  <c r="H111" i="2"/>
  <c r="I111" i="2"/>
  <c r="D112" i="2"/>
  <c r="F112" i="2"/>
  <c r="G112" i="2"/>
  <c r="H112" i="2"/>
  <c r="I112" i="2"/>
  <c r="D113" i="2"/>
  <c r="F113" i="2"/>
  <c r="G113" i="2"/>
  <c r="H113" i="2"/>
  <c r="I113" i="2"/>
  <c r="D114" i="2"/>
  <c r="F114" i="2"/>
  <c r="G114" i="2"/>
  <c r="H114" i="2"/>
  <c r="I114" i="2"/>
  <c r="D115" i="2"/>
  <c r="F115" i="2"/>
  <c r="G115" i="2"/>
  <c r="H115" i="2"/>
  <c r="I115" i="2"/>
  <c r="D116" i="2"/>
  <c r="F116" i="2"/>
  <c r="G116" i="2"/>
  <c r="H116" i="2"/>
  <c r="I116" i="2"/>
  <c r="D117" i="2"/>
  <c r="F117" i="2"/>
  <c r="G117" i="2"/>
  <c r="H117" i="2"/>
  <c r="I117" i="2"/>
  <c r="D118" i="2"/>
  <c r="F118" i="2"/>
  <c r="G118" i="2"/>
  <c r="H118" i="2"/>
  <c r="I118" i="2"/>
  <c r="D119" i="2"/>
  <c r="F119" i="2"/>
  <c r="G119" i="2"/>
  <c r="H119" i="2"/>
  <c r="I119" i="2"/>
  <c r="D120" i="2"/>
  <c r="F120" i="2"/>
  <c r="G120" i="2"/>
  <c r="H120" i="2"/>
  <c r="I120" i="2"/>
  <c r="D121" i="2"/>
  <c r="F121" i="2"/>
  <c r="G121" i="2"/>
  <c r="H121" i="2"/>
  <c r="I121" i="2"/>
  <c r="D122" i="2"/>
  <c r="F122" i="2"/>
  <c r="G122" i="2"/>
  <c r="H122" i="2"/>
  <c r="I122" i="2"/>
  <c r="D123" i="2"/>
  <c r="F123" i="2"/>
  <c r="G123" i="2"/>
  <c r="H123" i="2"/>
  <c r="I123" i="2"/>
  <c r="D124" i="2"/>
  <c r="F124" i="2"/>
  <c r="G124" i="2"/>
  <c r="H124" i="2"/>
  <c r="I124" i="2"/>
  <c r="D125" i="2"/>
  <c r="F125" i="2"/>
  <c r="G125" i="2"/>
  <c r="H125" i="2"/>
  <c r="I125" i="2"/>
  <c r="D126" i="2"/>
  <c r="F126" i="2"/>
  <c r="G126" i="2"/>
  <c r="H126" i="2"/>
  <c r="I126" i="2"/>
  <c r="D127" i="2"/>
  <c r="F127" i="2"/>
  <c r="G127" i="2"/>
  <c r="H127" i="2"/>
  <c r="I127" i="2"/>
  <c r="D128" i="2"/>
  <c r="F128" i="2"/>
  <c r="G128" i="2"/>
  <c r="H128" i="2"/>
  <c r="I128" i="2"/>
  <c r="D129" i="2"/>
  <c r="F129" i="2"/>
  <c r="G129" i="2"/>
  <c r="H129" i="2"/>
  <c r="I129" i="2"/>
  <c r="D130" i="2"/>
  <c r="F130" i="2"/>
  <c r="G130" i="2"/>
  <c r="H130" i="2"/>
  <c r="I130" i="2"/>
  <c r="D131" i="2"/>
  <c r="F131" i="2"/>
  <c r="G131" i="2"/>
  <c r="H131" i="2"/>
  <c r="I131" i="2"/>
  <c r="D132" i="2"/>
  <c r="F132" i="2"/>
  <c r="G132" i="2"/>
  <c r="H132" i="2"/>
  <c r="I132" i="2"/>
  <c r="D133" i="2"/>
  <c r="F133" i="2"/>
  <c r="G133" i="2"/>
  <c r="H133" i="2"/>
  <c r="I133" i="2"/>
  <c r="D134" i="2"/>
  <c r="E134" i="2"/>
  <c r="F134" i="2"/>
  <c r="G134" i="2"/>
  <c r="H134" i="2"/>
  <c r="I134" i="2"/>
  <c r="D135" i="2"/>
  <c r="E135" i="2"/>
  <c r="F135" i="2"/>
  <c r="G135" i="2"/>
  <c r="H135" i="2"/>
  <c r="I135" i="2"/>
  <c r="D136" i="2"/>
  <c r="E136" i="2"/>
  <c r="F136" i="2"/>
  <c r="G136" i="2"/>
  <c r="H136" i="2"/>
  <c r="I136" i="2"/>
  <c r="D137" i="2"/>
  <c r="E137" i="2"/>
  <c r="F137" i="2"/>
  <c r="G137" i="2"/>
  <c r="H137" i="2"/>
  <c r="I137" i="2"/>
  <c r="D138" i="2"/>
  <c r="E138" i="2"/>
  <c r="F138" i="2"/>
  <c r="G138" i="2"/>
  <c r="H138" i="2"/>
  <c r="I138" i="2"/>
  <c r="D139" i="2"/>
  <c r="E139" i="2"/>
  <c r="F139" i="2"/>
  <c r="G139" i="2"/>
  <c r="H139" i="2"/>
  <c r="I139" i="2"/>
  <c r="D140" i="2"/>
  <c r="E140" i="2"/>
  <c r="F140" i="2"/>
  <c r="G140" i="2"/>
  <c r="H140" i="2"/>
  <c r="I140" i="2"/>
  <c r="D141" i="2"/>
  <c r="E141" i="2"/>
  <c r="F141" i="2"/>
  <c r="G141" i="2"/>
  <c r="H141" i="2"/>
  <c r="I141" i="2"/>
  <c r="D142" i="2"/>
  <c r="E142" i="2"/>
  <c r="F142" i="2"/>
  <c r="G142" i="2"/>
  <c r="H142" i="2"/>
  <c r="I142" i="2"/>
  <c r="D143" i="2"/>
  <c r="E143" i="2"/>
  <c r="F143" i="2"/>
  <c r="G143" i="2"/>
  <c r="H143" i="2"/>
  <c r="I143" i="2"/>
  <c r="D144" i="2"/>
  <c r="E144" i="2"/>
  <c r="F144" i="2"/>
  <c r="G144" i="2"/>
  <c r="H144" i="2"/>
  <c r="I144" i="2"/>
  <c r="D145" i="2"/>
  <c r="E145" i="2"/>
  <c r="F145" i="2"/>
  <c r="G145" i="2"/>
  <c r="H145" i="2"/>
  <c r="I145" i="2"/>
  <c r="D146" i="2"/>
  <c r="E146" i="2"/>
  <c r="F146" i="2"/>
  <c r="G146" i="2"/>
  <c r="H146" i="2"/>
  <c r="I146" i="2"/>
  <c r="D147" i="2"/>
  <c r="E147" i="2"/>
  <c r="F147" i="2"/>
  <c r="G147" i="2"/>
  <c r="H147" i="2"/>
  <c r="I147" i="2"/>
  <c r="D148" i="2"/>
  <c r="E148" i="2"/>
  <c r="F148" i="2"/>
  <c r="G148" i="2"/>
  <c r="H148" i="2"/>
  <c r="I148" i="2"/>
  <c r="D149" i="2"/>
  <c r="E149" i="2"/>
  <c r="F149" i="2"/>
  <c r="G149" i="2"/>
  <c r="H149" i="2"/>
  <c r="I149" i="2"/>
  <c r="D150" i="2"/>
  <c r="E150" i="2"/>
  <c r="F150" i="2"/>
  <c r="G150" i="2"/>
  <c r="H150" i="2"/>
  <c r="I150" i="2"/>
  <c r="D151" i="2"/>
  <c r="E151" i="2"/>
  <c r="F151" i="2"/>
  <c r="G151" i="2"/>
  <c r="H151" i="2"/>
  <c r="I151" i="2"/>
  <c r="D152" i="2"/>
  <c r="E152" i="2"/>
  <c r="F152" i="2"/>
  <c r="G152" i="2"/>
  <c r="H152" i="2"/>
  <c r="I152" i="2"/>
  <c r="D153" i="2"/>
  <c r="E153" i="2"/>
  <c r="F153" i="2"/>
  <c r="G153" i="2"/>
  <c r="H153" i="2"/>
  <c r="I153" i="2"/>
  <c r="D154" i="2"/>
  <c r="E154" i="2"/>
  <c r="F154" i="2"/>
  <c r="G154" i="2"/>
  <c r="H154" i="2"/>
  <c r="I154" i="2"/>
  <c r="D155" i="2"/>
  <c r="E155" i="2"/>
  <c r="F155" i="2"/>
  <c r="G155" i="2"/>
  <c r="H155" i="2"/>
  <c r="I155" i="2"/>
  <c r="D156" i="2"/>
  <c r="E156" i="2"/>
  <c r="F156" i="2"/>
  <c r="G156" i="2"/>
  <c r="H156" i="2"/>
  <c r="I156" i="2"/>
  <c r="D157" i="2"/>
  <c r="E157" i="2"/>
  <c r="F157" i="2"/>
  <c r="G157" i="2"/>
  <c r="H157" i="2"/>
  <c r="I157" i="2"/>
  <c r="D158" i="2"/>
  <c r="E158" i="2"/>
  <c r="F158" i="2"/>
  <c r="G158" i="2"/>
  <c r="H158" i="2"/>
  <c r="I158" i="2"/>
  <c r="D159" i="2"/>
  <c r="E159" i="2"/>
  <c r="F159" i="2"/>
  <c r="G159" i="2"/>
  <c r="H159" i="2"/>
  <c r="I159" i="2"/>
  <c r="D160" i="2"/>
  <c r="E160" i="2"/>
  <c r="F160" i="2"/>
  <c r="G160" i="2"/>
  <c r="H160" i="2"/>
  <c r="I160" i="2"/>
  <c r="D161" i="2"/>
  <c r="E161" i="2"/>
  <c r="F161" i="2"/>
  <c r="G161" i="2"/>
  <c r="H161" i="2"/>
  <c r="I161" i="2"/>
  <c r="D162" i="2"/>
  <c r="E162" i="2"/>
  <c r="F162" i="2"/>
  <c r="G162" i="2"/>
  <c r="H162" i="2"/>
  <c r="I162" i="2"/>
  <c r="D163" i="2"/>
  <c r="E163" i="2"/>
  <c r="F163" i="2"/>
  <c r="G163" i="2"/>
  <c r="H163" i="2"/>
  <c r="I163" i="2"/>
  <c r="D164" i="2"/>
  <c r="E164" i="2"/>
  <c r="F164" i="2"/>
  <c r="G164" i="2"/>
  <c r="H164" i="2"/>
  <c r="I164" i="2"/>
  <c r="D165" i="2"/>
  <c r="E165" i="2"/>
  <c r="F165" i="2"/>
  <c r="G165" i="2"/>
  <c r="H165" i="2"/>
  <c r="I165" i="2"/>
  <c r="D166" i="2"/>
  <c r="E166" i="2"/>
  <c r="F166" i="2"/>
  <c r="G166" i="2"/>
  <c r="H166" i="2"/>
  <c r="I166" i="2"/>
  <c r="D167" i="2"/>
  <c r="E167" i="2"/>
  <c r="F167" i="2"/>
  <c r="G167" i="2"/>
  <c r="H167" i="2"/>
  <c r="I167" i="2"/>
  <c r="D168" i="2"/>
  <c r="E168" i="2"/>
  <c r="F168" i="2"/>
  <c r="G168" i="2"/>
  <c r="H168" i="2"/>
  <c r="I168" i="2"/>
  <c r="D169" i="2"/>
  <c r="E169" i="2"/>
  <c r="F169" i="2"/>
  <c r="G169" i="2"/>
  <c r="H169" i="2"/>
  <c r="I169" i="2"/>
  <c r="D170" i="2"/>
  <c r="E170" i="2"/>
  <c r="F170" i="2"/>
  <c r="G170" i="2"/>
  <c r="H170" i="2"/>
  <c r="I170" i="2"/>
  <c r="D171" i="2"/>
  <c r="E171" i="2"/>
  <c r="F171" i="2"/>
  <c r="G171" i="2"/>
  <c r="H171" i="2"/>
  <c r="I171" i="2"/>
  <c r="D172" i="2"/>
  <c r="E172" i="2"/>
  <c r="F172" i="2"/>
  <c r="G172" i="2"/>
  <c r="H172" i="2"/>
  <c r="I172" i="2"/>
  <c r="D173" i="2"/>
  <c r="E173" i="2"/>
  <c r="F173" i="2"/>
  <c r="G173" i="2"/>
  <c r="H173" i="2"/>
  <c r="I173" i="2"/>
  <c r="D174" i="2"/>
  <c r="E174" i="2"/>
  <c r="F174" i="2"/>
  <c r="G174" i="2"/>
  <c r="H174" i="2"/>
  <c r="I174" i="2"/>
  <c r="D175" i="2"/>
  <c r="E175" i="2"/>
  <c r="F175" i="2"/>
  <c r="G175" i="2"/>
  <c r="H175" i="2"/>
  <c r="I175" i="2"/>
  <c r="D176" i="2"/>
  <c r="E176" i="2"/>
  <c r="F176" i="2"/>
  <c r="G176" i="2"/>
  <c r="H176" i="2"/>
  <c r="I176" i="2"/>
  <c r="D177" i="2"/>
  <c r="E177" i="2"/>
  <c r="F177" i="2"/>
  <c r="G177" i="2"/>
  <c r="H177" i="2"/>
  <c r="I177" i="2"/>
  <c r="D178" i="2"/>
  <c r="E178" i="2"/>
  <c r="F178" i="2"/>
  <c r="G178" i="2"/>
  <c r="H178" i="2"/>
  <c r="I178" i="2"/>
  <c r="D179" i="2"/>
  <c r="E179" i="2"/>
  <c r="F179" i="2"/>
  <c r="G179" i="2"/>
  <c r="H179" i="2"/>
  <c r="I179" i="2"/>
  <c r="D180" i="2"/>
  <c r="E180" i="2"/>
  <c r="F180" i="2"/>
  <c r="G180" i="2"/>
  <c r="H180" i="2"/>
  <c r="I180" i="2"/>
  <c r="D181" i="2"/>
  <c r="E181" i="2"/>
  <c r="F181" i="2"/>
  <c r="G181" i="2"/>
  <c r="H181" i="2"/>
  <c r="I181" i="2"/>
  <c r="D182" i="2"/>
  <c r="E182" i="2"/>
  <c r="F182" i="2"/>
  <c r="G182" i="2"/>
  <c r="H182" i="2"/>
  <c r="I182" i="2"/>
  <c r="D183" i="2"/>
  <c r="E183" i="2"/>
  <c r="F183" i="2"/>
  <c r="G183" i="2"/>
  <c r="H183" i="2"/>
  <c r="I183" i="2"/>
  <c r="D184" i="2"/>
  <c r="E184" i="2"/>
  <c r="F184" i="2"/>
  <c r="G184" i="2"/>
  <c r="H184" i="2"/>
  <c r="I184" i="2"/>
  <c r="D185" i="2"/>
  <c r="E185" i="2"/>
  <c r="F185" i="2"/>
  <c r="G185" i="2"/>
  <c r="H185" i="2"/>
  <c r="I185" i="2"/>
  <c r="D186" i="2"/>
  <c r="E186" i="2"/>
  <c r="F186" i="2"/>
  <c r="G186" i="2"/>
  <c r="H186" i="2"/>
  <c r="I186" i="2"/>
  <c r="D187" i="2"/>
  <c r="E187" i="2"/>
  <c r="F187" i="2"/>
  <c r="G187" i="2"/>
  <c r="H187" i="2"/>
  <c r="I187" i="2"/>
  <c r="D188" i="2"/>
  <c r="E188" i="2"/>
  <c r="F188" i="2"/>
  <c r="G188" i="2"/>
  <c r="H188" i="2"/>
  <c r="I188" i="2"/>
  <c r="D189" i="2"/>
  <c r="E189" i="2"/>
  <c r="F189" i="2"/>
  <c r="G189" i="2"/>
  <c r="H189" i="2"/>
  <c r="I189" i="2"/>
  <c r="D190" i="2"/>
  <c r="E190" i="2"/>
  <c r="F190" i="2"/>
  <c r="G190" i="2"/>
  <c r="H190" i="2"/>
  <c r="I190" i="2"/>
  <c r="D191" i="2"/>
  <c r="E191" i="2"/>
  <c r="F191" i="2"/>
  <c r="G191" i="2"/>
  <c r="H191" i="2"/>
  <c r="I191" i="2"/>
  <c r="D192" i="2"/>
  <c r="E192" i="2"/>
  <c r="F192" i="2"/>
  <c r="G192" i="2"/>
  <c r="H192" i="2"/>
  <c r="I192" i="2"/>
  <c r="D193" i="2"/>
  <c r="E193" i="2"/>
  <c r="F193" i="2"/>
  <c r="G193" i="2"/>
  <c r="H193" i="2"/>
  <c r="I193" i="2"/>
  <c r="D194" i="2"/>
  <c r="E194" i="2"/>
  <c r="F194" i="2"/>
  <c r="G194" i="2"/>
  <c r="H194" i="2"/>
  <c r="I194" i="2"/>
  <c r="D195" i="2"/>
  <c r="E195" i="2"/>
  <c r="F195" i="2"/>
  <c r="G195" i="2"/>
  <c r="H195" i="2"/>
  <c r="I195" i="2"/>
  <c r="D196" i="2"/>
  <c r="E196" i="2"/>
  <c r="F196" i="2"/>
  <c r="G196" i="2"/>
  <c r="H196" i="2"/>
  <c r="I196" i="2"/>
  <c r="D197" i="2"/>
  <c r="E197" i="2"/>
  <c r="F197" i="2"/>
  <c r="G197" i="2"/>
  <c r="H197" i="2"/>
  <c r="I197" i="2"/>
  <c r="D198" i="2"/>
  <c r="E198" i="2"/>
  <c r="F198" i="2"/>
  <c r="G198" i="2"/>
  <c r="H198" i="2"/>
  <c r="I198" i="2"/>
  <c r="D199" i="2"/>
  <c r="E199" i="2"/>
  <c r="F199" i="2"/>
  <c r="G199" i="2"/>
  <c r="H199" i="2"/>
  <c r="I199" i="2"/>
  <c r="D200" i="2"/>
  <c r="E200" i="2"/>
  <c r="F200" i="2"/>
  <c r="G200" i="2"/>
  <c r="H200" i="2"/>
  <c r="I200" i="2"/>
  <c r="D201" i="2"/>
  <c r="E201" i="2"/>
  <c r="F201" i="2"/>
  <c r="G201" i="2"/>
  <c r="H201" i="2"/>
  <c r="I201" i="2"/>
  <c r="D202" i="2"/>
  <c r="E202" i="2"/>
  <c r="F202" i="2"/>
  <c r="G202" i="2"/>
  <c r="H202" i="2"/>
  <c r="I202" i="2"/>
  <c r="D203" i="2"/>
  <c r="E203" i="2"/>
  <c r="F203" i="2"/>
  <c r="G203" i="2"/>
  <c r="H203" i="2"/>
  <c r="I203" i="2"/>
  <c r="D204" i="2"/>
  <c r="E204" i="2"/>
  <c r="F204" i="2"/>
  <c r="G204" i="2"/>
  <c r="H204" i="2"/>
  <c r="I204" i="2"/>
  <c r="D205" i="2"/>
  <c r="E205" i="2"/>
  <c r="F205" i="2"/>
  <c r="G205" i="2"/>
  <c r="H205" i="2"/>
  <c r="I205" i="2"/>
  <c r="D206" i="2"/>
  <c r="E206" i="2"/>
  <c r="F206" i="2"/>
  <c r="G206" i="2"/>
  <c r="H206" i="2"/>
  <c r="I206" i="2"/>
  <c r="D207" i="2"/>
  <c r="E207" i="2"/>
  <c r="F207" i="2"/>
  <c r="G207" i="2"/>
  <c r="H207" i="2"/>
  <c r="I207" i="2"/>
  <c r="D208" i="2"/>
  <c r="E208" i="2"/>
  <c r="F208" i="2"/>
  <c r="G208" i="2"/>
  <c r="H208" i="2"/>
  <c r="I208" i="2"/>
  <c r="D209" i="2"/>
  <c r="E209" i="2"/>
  <c r="F209" i="2"/>
  <c r="G209" i="2"/>
  <c r="H209" i="2"/>
  <c r="I209" i="2"/>
  <c r="D210" i="2"/>
  <c r="E210" i="2"/>
  <c r="F210" i="2"/>
  <c r="G210" i="2"/>
  <c r="H210" i="2"/>
  <c r="I210" i="2"/>
  <c r="D211" i="2"/>
  <c r="E211" i="2"/>
  <c r="F211" i="2"/>
  <c r="G211" i="2"/>
  <c r="H211" i="2"/>
  <c r="I211" i="2"/>
  <c r="D212" i="2"/>
  <c r="E212" i="2"/>
  <c r="F212" i="2"/>
  <c r="G212" i="2"/>
  <c r="H212" i="2"/>
  <c r="I212" i="2"/>
  <c r="D213" i="2"/>
  <c r="E213" i="2"/>
  <c r="F213" i="2"/>
  <c r="G213" i="2"/>
  <c r="H213" i="2"/>
  <c r="I213" i="2"/>
  <c r="D214" i="2"/>
  <c r="E214" i="2"/>
  <c r="F214" i="2"/>
  <c r="G214" i="2"/>
  <c r="H214" i="2"/>
  <c r="I214" i="2"/>
  <c r="D215" i="2"/>
  <c r="E215" i="2"/>
  <c r="F215" i="2"/>
  <c r="G215" i="2"/>
  <c r="H215" i="2"/>
  <c r="I215" i="2"/>
  <c r="D216" i="2"/>
  <c r="E216" i="2"/>
  <c r="F216" i="2"/>
  <c r="G216" i="2"/>
  <c r="H216" i="2"/>
  <c r="I216" i="2"/>
  <c r="D217" i="2"/>
  <c r="E217" i="2"/>
  <c r="F217" i="2"/>
  <c r="G217" i="2"/>
  <c r="H217" i="2"/>
  <c r="I217" i="2"/>
  <c r="D218" i="2"/>
  <c r="E218" i="2"/>
  <c r="F218" i="2"/>
  <c r="G218" i="2"/>
  <c r="H218" i="2"/>
  <c r="I218" i="2"/>
  <c r="D219" i="2"/>
  <c r="E219" i="2"/>
  <c r="F219" i="2"/>
  <c r="G219" i="2"/>
  <c r="H219" i="2"/>
  <c r="I219" i="2"/>
  <c r="D220" i="2"/>
  <c r="E220" i="2"/>
  <c r="F220" i="2"/>
  <c r="G220" i="2"/>
  <c r="H220" i="2"/>
  <c r="I220" i="2"/>
  <c r="D221" i="2"/>
  <c r="E221" i="2"/>
  <c r="F221" i="2"/>
  <c r="G221" i="2"/>
  <c r="H221" i="2"/>
  <c r="I221" i="2"/>
  <c r="D222" i="2"/>
  <c r="E222" i="2"/>
  <c r="F222" i="2"/>
  <c r="G222" i="2"/>
  <c r="H222" i="2"/>
  <c r="I222" i="2"/>
  <c r="D223" i="2"/>
  <c r="E223" i="2"/>
  <c r="F223" i="2"/>
  <c r="G223" i="2"/>
  <c r="H223" i="2"/>
  <c r="I223" i="2"/>
  <c r="D224" i="2"/>
  <c r="E224" i="2"/>
  <c r="F224" i="2"/>
  <c r="G224" i="2"/>
  <c r="H224" i="2"/>
  <c r="I224" i="2"/>
  <c r="D225" i="2"/>
  <c r="E225" i="2"/>
  <c r="F225" i="2"/>
  <c r="G225" i="2"/>
  <c r="H225" i="2"/>
  <c r="I225" i="2"/>
  <c r="D226" i="2"/>
  <c r="E226" i="2"/>
  <c r="F226" i="2"/>
  <c r="G226" i="2"/>
  <c r="H226" i="2"/>
  <c r="I226" i="2"/>
  <c r="D227" i="2"/>
  <c r="E227" i="2"/>
  <c r="F227" i="2"/>
  <c r="G227" i="2"/>
  <c r="H227" i="2"/>
  <c r="I227" i="2"/>
  <c r="D228" i="2"/>
  <c r="E228" i="2"/>
  <c r="F228" i="2"/>
  <c r="G228" i="2"/>
  <c r="H228" i="2"/>
  <c r="I228" i="2"/>
  <c r="D229" i="2"/>
  <c r="E229" i="2"/>
  <c r="F229" i="2"/>
  <c r="G229" i="2"/>
  <c r="H229" i="2"/>
  <c r="I229" i="2"/>
  <c r="D230" i="2"/>
  <c r="E230" i="2"/>
  <c r="F230" i="2"/>
  <c r="G230" i="2"/>
  <c r="H230" i="2"/>
  <c r="I230" i="2"/>
  <c r="D231" i="2"/>
  <c r="E231" i="2"/>
  <c r="F231" i="2"/>
  <c r="G231" i="2"/>
  <c r="H231" i="2"/>
  <c r="I231" i="2"/>
  <c r="D232" i="2"/>
  <c r="E232" i="2"/>
  <c r="F232" i="2"/>
  <c r="G232" i="2"/>
  <c r="H232" i="2"/>
  <c r="I232" i="2"/>
  <c r="D233" i="2"/>
  <c r="E233" i="2"/>
  <c r="F233" i="2"/>
  <c r="G233" i="2"/>
  <c r="H233" i="2"/>
  <c r="I233" i="2"/>
  <c r="D234" i="2"/>
  <c r="E234" i="2"/>
  <c r="F234" i="2"/>
  <c r="G234" i="2"/>
  <c r="H234" i="2"/>
  <c r="I234" i="2"/>
  <c r="D235" i="2"/>
  <c r="E235" i="2"/>
  <c r="F235" i="2"/>
  <c r="G235" i="2"/>
  <c r="H235" i="2"/>
  <c r="I235" i="2"/>
  <c r="D236" i="2"/>
  <c r="E236" i="2"/>
  <c r="F236" i="2"/>
  <c r="G236" i="2"/>
  <c r="H236" i="2"/>
  <c r="I236" i="2"/>
  <c r="D237" i="2"/>
  <c r="E237" i="2"/>
  <c r="F237" i="2"/>
  <c r="G237" i="2"/>
  <c r="H237" i="2"/>
  <c r="I237" i="2"/>
  <c r="D238" i="2"/>
  <c r="E238" i="2"/>
  <c r="F238" i="2"/>
  <c r="G238" i="2"/>
  <c r="H238" i="2"/>
  <c r="I238" i="2"/>
  <c r="D239" i="2"/>
  <c r="E239" i="2"/>
  <c r="F239" i="2"/>
  <c r="G239" i="2"/>
  <c r="H239" i="2"/>
  <c r="I239" i="2"/>
  <c r="D240" i="2"/>
  <c r="E240" i="2"/>
  <c r="F240" i="2"/>
  <c r="G240" i="2"/>
  <c r="H240" i="2"/>
  <c r="I240" i="2"/>
  <c r="D241" i="2"/>
  <c r="E241" i="2"/>
  <c r="F241" i="2"/>
  <c r="G241" i="2"/>
  <c r="H241" i="2"/>
  <c r="I241" i="2"/>
  <c r="D242" i="2"/>
  <c r="E242" i="2"/>
  <c r="F242" i="2"/>
  <c r="G242" i="2"/>
  <c r="H242" i="2"/>
  <c r="I242" i="2"/>
  <c r="D243" i="2"/>
  <c r="E243" i="2"/>
  <c r="F243" i="2"/>
  <c r="G243" i="2"/>
  <c r="H243" i="2"/>
  <c r="I243" i="2"/>
  <c r="D244" i="2"/>
  <c r="E244" i="2"/>
  <c r="F244" i="2"/>
  <c r="G244" i="2"/>
  <c r="H244" i="2"/>
  <c r="I244" i="2"/>
  <c r="D245" i="2"/>
  <c r="E245" i="2"/>
  <c r="F245" i="2"/>
  <c r="G245" i="2"/>
  <c r="H245" i="2"/>
  <c r="I245" i="2"/>
  <c r="D246" i="2"/>
  <c r="E246" i="2"/>
  <c r="F246" i="2"/>
  <c r="G246" i="2"/>
  <c r="H246" i="2"/>
  <c r="I246" i="2"/>
  <c r="D247" i="2"/>
  <c r="E247" i="2"/>
  <c r="F247" i="2"/>
  <c r="G247" i="2"/>
  <c r="H247" i="2"/>
  <c r="I247" i="2"/>
  <c r="D248" i="2"/>
  <c r="E248" i="2"/>
  <c r="F248" i="2"/>
  <c r="G248" i="2"/>
  <c r="H248" i="2"/>
  <c r="I248" i="2"/>
  <c r="D249" i="2"/>
  <c r="E249" i="2"/>
  <c r="F249" i="2"/>
  <c r="G249" i="2"/>
  <c r="H249" i="2"/>
  <c r="I249" i="2"/>
  <c r="D4" i="1"/>
  <c r="L4" i="1" s="1"/>
  <c r="E4" i="1"/>
  <c r="F4" i="1"/>
  <c r="G4" i="1"/>
  <c r="H4" i="1"/>
  <c r="P4" i="1" s="1"/>
  <c r="I4" i="1"/>
  <c r="M4" i="1"/>
  <c r="N4" i="1"/>
  <c r="O4" i="1"/>
  <c r="Q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O5" i="1" s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O6" i="1" s="1"/>
  <c r="G36" i="1"/>
  <c r="G37" i="1"/>
  <c r="G38" i="1"/>
  <c r="G39" i="1"/>
  <c r="G40" i="1"/>
  <c r="G41" i="1"/>
  <c r="G42" i="1"/>
  <c r="G43" i="1"/>
  <c r="O7" i="1" s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O9" i="1" s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O10" i="1" s="1"/>
  <c r="G84" i="1"/>
  <c r="G85" i="1"/>
  <c r="G86" i="1"/>
  <c r="G87" i="1"/>
  <c r="L5" i="1"/>
  <c r="M5" i="1"/>
  <c r="N5" i="1"/>
  <c r="P5" i="1"/>
  <c r="Q5" i="1"/>
  <c r="L6" i="1"/>
  <c r="M6" i="1"/>
  <c r="N6" i="1"/>
  <c r="P6" i="1"/>
  <c r="Q6" i="1"/>
  <c r="L7" i="1"/>
  <c r="M7" i="1"/>
  <c r="N7" i="1"/>
  <c r="P7" i="1"/>
  <c r="Q7" i="1"/>
  <c r="L8" i="1"/>
  <c r="M8" i="1"/>
  <c r="N8" i="1"/>
  <c r="O8" i="1"/>
  <c r="P8" i="1"/>
  <c r="Q8" i="1"/>
  <c r="L9" i="1"/>
  <c r="M9" i="1"/>
  <c r="N9" i="1"/>
  <c r="P9" i="1"/>
  <c r="Q9" i="1"/>
  <c r="L10" i="1"/>
  <c r="M10" i="1"/>
  <c r="N10" i="1"/>
  <c r="P10" i="1"/>
  <c r="Q10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4" i="1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9" i="2"/>
  <c r="A8" i="2"/>
  <c r="A7" i="2"/>
  <c r="A6" i="2"/>
  <c r="A5" i="2"/>
  <c r="A4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L4" i="2" l="1"/>
  <c r="L16" i="2"/>
  <c r="L8" i="2"/>
  <c r="M23" i="2"/>
  <c r="O21" i="2"/>
  <c r="Q19" i="2"/>
  <c r="N18" i="2"/>
  <c r="P16" i="2"/>
  <c r="M15" i="2"/>
  <c r="O13" i="2"/>
  <c r="Q11" i="2"/>
  <c r="N10" i="2"/>
  <c r="P8" i="2"/>
  <c r="O5" i="2"/>
  <c r="L23" i="2"/>
  <c r="L15" i="2"/>
  <c r="L7" i="2"/>
  <c r="Q22" i="2"/>
  <c r="N21" i="2"/>
  <c r="P19" i="2"/>
  <c r="M18" i="2"/>
  <c r="O16" i="2"/>
  <c r="Q14" i="2"/>
  <c r="N13" i="2"/>
  <c r="P11" i="2"/>
  <c r="O8" i="2"/>
  <c r="Q6" i="2"/>
  <c r="N5" i="2"/>
  <c r="L22" i="2"/>
  <c r="L14" i="2"/>
  <c r="L6" i="2"/>
  <c r="P22" i="2"/>
  <c r="M21" i="2"/>
  <c r="O19" i="2"/>
  <c r="Q17" i="2"/>
  <c r="N16" i="2"/>
  <c r="P14" i="2"/>
  <c r="O11" i="2"/>
  <c r="Q9" i="2"/>
  <c r="N8" i="2"/>
  <c r="P6" i="2"/>
  <c r="L21" i="2"/>
  <c r="L13" i="2"/>
  <c r="L5" i="2"/>
  <c r="O22" i="2"/>
  <c r="Q20" i="2"/>
  <c r="N19" i="2"/>
  <c r="P17" i="2"/>
  <c r="M16" i="2"/>
  <c r="O14" i="2"/>
  <c r="Q12" i="2"/>
  <c r="N11" i="2"/>
  <c r="P9" i="2"/>
  <c r="O6" i="2"/>
  <c r="Q4" i="2"/>
  <c r="L20" i="2"/>
  <c r="L12" i="2"/>
  <c r="Q23" i="2"/>
  <c r="N22" i="2"/>
  <c r="P20" i="2"/>
  <c r="M19" i="2"/>
  <c r="O17" i="2"/>
  <c r="Q15" i="2"/>
  <c r="N14" i="2"/>
  <c r="P12" i="2"/>
  <c r="O9" i="2"/>
  <c r="Q7" i="2"/>
  <c r="N6" i="2"/>
  <c r="P4" i="2"/>
  <c r="L19" i="2"/>
  <c r="L11" i="2"/>
  <c r="P23" i="2"/>
  <c r="M22" i="2"/>
  <c r="O20" i="2"/>
  <c r="Q18" i="2"/>
  <c r="N17" i="2"/>
  <c r="P15" i="2"/>
  <c r="O12" i="2"/>
  <c r="Q10" i="2"/>
  <c r="N9" i="2"/>
  <c r="P7" i="2"/>
  <c r="O4" i="2"/>
  <c r="L18" i="2"/>
  <c r="L10" i="2"/>
  <c r="O23" i="2"/>
  <c r="Q21" i="2"/>
  <c r="N20" i="2"/>
  <c r="P18" i="2"/>
  <c r="M17" i="2"/>
  <c r="O15" i="2"/>
  <c r="Q13" i="2"/>
  <c r="N12" i="2"/>
  <c r="P10" i="2"/>
  <c r="O7" i="2"/>
  <c r="Q5" i="2"/>
  <c r="N4" i="2"/>
  <c r="L17" i="2"/>
  <c r="L9" i="2"/>
  <c r="N23" i="2"/>
  <c r="P21" i="2"/>
  <c r="M20" i="2"/>
  <c r="O18" i="2"/>
  <c r="Q16" i="2"/>
  <c r="N15" i="2"/>
  <c r="P13" i="2"/>
  <c r="O10" i="2"/>
  <c r="Q8" i="2"/>
  <c r="N7" i="2"/>
  <c r="P5" i="2"/>
</calcChain>
</file>

<file path=xl/sharedStrings.xml><?xml version="1.0" encoding="utf-8"?>
<sst xmlns="http://schemas.openxmlformats.org/spreadsheetml/2006/main" count="276" uniqueCount="91">
  <si>
    <t>Year</t>
  </si>
  <si>
    <t>Month</t>
  </si>
  <si>
    <t>Monthly Forecast</t>
  </si>
  <si>
    <t>Residential</t>
  </si>
  <si>
    <t>GS&lt;50 kW</t>
  </si>
  <si>
    <t>GS 50-999 kW</t>
  </si>
  <si>
    <t>Predicted Values</t>
  </si>
  <si>
    <t>Annual Forecast</t>
  </si>
  <si>
    <t>CSMUR</t>
  </si>
  <si>
    <t>GS 1,000-4999 kW</t>
  </si>
  <si>
    <t>Large Use</t>
  </si>
  <si>
    <t>Dependent Variable: RES_DAY</t>
  </si>
  <si>
    <t>Model</t>
  </si>
  <si>
    <t>Method: Least Squares</t>
  </si>
  <si>
    <t>Date: 07/06/23   Time: 11:38</t>
  </si>
  <si>
    <t>Sample: 2002M07 2022M12</t>
  </si>
  <si>
    <t>Included observations: 246</t>
  </si>
  <si>
    <t>Variable</t>
  </si>
  <si>
    <t>Coefficient</t>
  </si>
  <si>
    <t>Std. Error</t>
  </si>
  <si>
    <t>t-Statistic</t>
  </si>
  <si>
    <t xml:space="preserve">Prob.  </t>
  </si>
  <si>
    <t>BLACKOUT</t>
  </si>
  <si>
    <t>CDD18_DAY</t>
  </si>
  <si>
    <t>HDD10_DAY</t>
  </si>
  <si>
    <t>RESCDM_DAY</t>
  </si>
  <si>
    <t>TREND_SPLINE2012</t>
  </si>
  <si>
    <t>UNEMPL_RATE</t>
  </si>
  <si>
    <t>C</t>
  </si>
  <si>
    <t>R-squared</t>
  </si>
  <si>
    <t xml:space="preserve">    Mean dependent var</t>
  </si>
  <si>
    <t>Adjusted R-squared</t>
  </si>
  <si>
    <t xml:space="preserve">    S.D. dependent var</t>
  </si>
  <si>
    <t>S.E. of regression</t>
  </si>
  <si>
    <t xml:space="preserve">    Akaike info criterion</t>
  </si>
  <si>
    <t>Sum squared resid</t>
  </si>
  <si>
    <t xml:space="preserve">    Schwarz criterion</t>
  </si>
  <si>
    <t>Log likelihood</t>
  </si>
  <si>
    <t xml:space="preserve">    Hannan-Quinn criter.</t>
  </si>
  <si>
    <t>F-statistic</t>
  </si>
  <si>
    <t xml:space="preserve">    Durbin-Watson stat</t>
  </si>
  <si>
    <t>Prob(F-statistic)</t>
  </si>
  <si>
    <t>Dependent Variable: CSMUR_PERDAY</t>
  </si>
  <si>
    <t>Date: 06/27/23   Time: 12:16</t>
  </si>
  <si>
    <t>Sample: 2013M05 2022M12</t>
  </si>
  <si>
    <t>Included observations: 116</t>
  </si>
  <si>
    <t>CUST_NUMBERS</t>
  </si>
  <si>
    <t>DEW_POSITIVE</t>
  </si>
  <si>
    <t>GS &lt;50 kW</t>
  </si>
  <si>
    <t>Dependent Variable: LESS50_DAY</t>
  </si>
  <si>
    <t>Date: 07/05/23   Time: 12:27</t>
  </si>
  <si>
    <t>BUSCDM_DAY</t>
  </si>
  <si>
    <t>GDP</t>
  </si>
  <si>
    <t>LOCKDOWN</t>
  </si>
  <si>
    <t>GS 50-999</t>
  </si>
  <si>
    <t>Dependent Variable: GS350_DAY</t>
  </si>
  <si>
    <t>kW Model</t>
  </si>
  <si>
    <t>Date: 07/04/23   Time: 15:59</t>
  </si>
  <si>
    <t>BUS_DAYS_PERCENT</t>
  </si>
  <si>
    <t>EMPLOYMENT</t>
  </si>
  <si>
    <t>TREND_2018</t>
  </si>
  <si>
    <t>GS 1000-</t>
  </si>
  <si>
    <t>Dependent Variable: GS450_DAY</t>
  </si>
  <si>
    <t>4999 kW</t>
  </si>
  <si>
    <t>Date: 07/04/23   Time: 17:00</t>
  </si>
  <si>
    <t>TREND_SPLINE2018</t>
  </si>
  <si>
    <t>Dependent Variable: LU_DAY</t>
  </si>
  <si>
    <t>Date: 07/07/23   Time: 13:18</t>
  </si>
  <si>
    <t>Model Input Data</t>
  </si>
  <si>
    <t>Purchased Energy per day, kWh (by customer class)</t>
  </si>
  <si>
    <t>Weather</t>
  </si>
  <si>
    <t>Time Trend</t>
  </si>
  <si>
    <t>Blackout Dummy</t>
  </si>
  <si>
    <t>Business Days Percent</t>
  </si>
  <si>
    <t>Toronto Unemployment Rate</t>
  </si>
  <si>
    <t>Employment</t>
  </si>
  <si>
    <t>Customer Numbers</t>
  </si>
  <si>
    <t>Lockdown</t>
  </si>
  <si>
    <t>CDM</t>
  </si>
  <si>
    <t>Competitive Sector Multi-Unit Residential (CSMUR)</t>
  </si>
  <si>
    <t>GS 1000-4999 kW</t>
  </si>
  <si>
    <t>Street lighting</t>
  </si>
  <si>
    <t>Unmetered Scattered Load</t>
  </si>
  <si>
    <t>HDD10 per day</t>
  </si>
  <si>
    <t>CDD18 per day</t>
  </si>
  <si>
    <t>DewPoint Positive Temperature</t>
  </si>
  <si>
    <t>Residential, GS&lt;50 kW, &amp; Large Use</t>
  </si>
  <si>
    <t>Residential CDM per Day (MWh)</t>
  </si>
  <si>
    <t>Business CDM per Day (MWh)</t>
  </si>
  <si>
    <t>Days</t>
  </si>
  <si>
    <t xml:space="preserve">Historical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</si>
</sst>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mmm\ yyyy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  <numFmt numFmtId="168" formatCode="0.000"/>
    <numFmt numFmtId="169" formatCode="_-* #,##0.0000_-;\-* #,##0.0000_-;_-* &quot;-&quot;??_-;_-@_-"/>
    <numFmt numFmtId="170" formatCode="0.0%"/>
    <numFmt numFmtId="171" formatCode="_(* #,##0.0_);_(* \(#,##0.0\);_(* &quot;-&quot;??_);_(@_)"/>
    <numFmt numFmtId="172" formatCode="_-* #,##0.00000_-;\-* #,##0.00000_-;_-* &quot;-&quot;??_-;_-@_-"/>
    <numFmt numFmtId="173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7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3" fillId="0" borderId="6" xfId="0" applyNumberFormat="1" applyFont="1" applyBorder="1"/>
    <xf numFmtId="0" fontId="0" fillId="0" borderId="7" xfId="0" applyBorder="1" applyAlignment="1">
      <alignment horizontal="center"/>
    </xf>
    <xf numFmtId="164" fontId="3" fillId="0" borderId="8" xfId="0" applyNumberFormat="1" applyFont="1" applyBorder="1"/>
    <xf numFmtId="0" fontId="0" fillId="0" borderId="9" xfId="0" applyBorder="1" applyAlignment="1">
      <alignment horizontal="center"/>
    </xf>
    <xf numFmtId="164" fontId="3" fillId="0" borderId="10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165" fontId="5" fillId="0" borderId="13" xfId="3" applyNumberFormat="1" applyFont="1" applyBorder="1"/>
    <xf numFmtId="165" fontId="5" fillId="0" borderId="14" xfId="3" applyNumberFormat="1" applyFont="1" applyBorder="1"/>
    <xf numFmtId="165" fontId="5" fillId="0" borderId="15" xfId="3" applyNumberFormat="1" applyFont="1" applyBorder="1"/>
    <xf numFmtId="0" fontId="0" fillId="0" borderId="16" xfId="0" applyBorder="1"/>
    <xf numFmtId="165" fontId="5" fillId="0" borderId="17" xfId="3" applyNumberFormat="1" applyFont="1" applyBorder="1"/>
    <xf numFmtId="165" fontId="5" fillId="0" borderId="0" xfId="3" applyNumberFormat="1" applyFont="1"/>
    <xf numFmtId="165" fontId="5" fillId="0" borderId="18" xfId="3" applyNumberFormat="1" applyFont="1" applyBorder="1"/>
    <xf numFmtId="165" fontId="5" fillId="0" borderId="0" xfId="3" applyNumberFormat="1" applyFont="1" applyAlignment="1">
      <alignment horizontal="right"/>
    </xf>
    <xf numFmtId="43" fontId="5" fillId="0" borderId="0" xfId="3" applyNumberFormat="1" applyFont="1" applyAlignment="1">
      <alignment horizontal="right"/>
    </xf>
    <xf numFmtId="165" fontId="5" fillId="0" borderId="18" xfId="3" applyNumberFormat="1" applyFont="1" applyBorder="1" applyAlignment="1">
      <alignment horizontal="right"/>
    </xf>
    <xf numFmtId="43" fontId="0" fillId="0" borderId="0" xfId="0" applyNumberFormat="1"/>
    <xf numFmtId="166" fontId="5" fillId="0" borderId="18" xfId="3" applyNumberFormat="1" applyFont="1" applyBorder="1"/>
    <xf numFmtId="167" fontId="6" fillId="0" borderId="0" xfId="1" applyNumberFormat="1" applyFont="1" applyFill="1" applyBorder="1"/>
    <xf numFmtId="37" fontId="5" fillId="0" borderId="0" xfId="1" applyNumberFormat="1" applyFont="1" applyFill="1" applyBorder="1"/>
    <xf numFmtId="39" fontId="5" fillId="0" borderId="0" xfId="1" applyNumberFormat="1" applyFont="1" applyFill="1" applyBorder="1"/>
    <xf numFmtId="168" fontId="5" fillId="0" borderId="18" xfId="1" applyNumberFormat="1" applyFont="1" applyFill="1" applyBorder="1"/>
    <xf numFmtId="43" fontId="6" fillId="0" borderId="0" xfId="1" applyFont="1" applyFill="1" applyBorder="1"/>
    <xf numFmtId="43" fontId="5" fillId="0" borderId="0" xfId="3" applyNumberFormat="1" applyFont="1"/>
    <xf numFmtId="169" fontId="5" fillId="0" borderId="18" xfId="1" applyNumberFormat="1" applyFont="1" applyFill="1" applyBorder="1"/>
    <xf numFmtId="0" fontId="0" fillId="0" borderId="17" xfId="0" applyBorder="1"/>
    <xf numFmtId="170" fontId="2" fillId="0" borderId="0" xfId="2" applyNumberFormat="1" applyFont="1" applyFill="1" applyBorder="1"/>
    <xf numFmtId="2" fontId="0" fillId="0" borderId="18" xfId="0" applyNumberFormat="1" applyBorder="1"/>
    <xf numFmtId="171" fontId="0" fillId="0" borderId="0" xfId="1" applyNumberFormat="1" applyFont="1" applyFill="1" applyBorder="1"/>
    <xf numFmtId="0" fontId="0" fillId="0" borderId="19" xfId="0" applyBorder="1"/>
    <xf numFmtId="0" fontId="0" fillId="0" borderId="20" xfId="0" applyBorder="1"/>
    <xf numFmtId="171" fontId="0" fillId="0" borderId="21" xfId="1" applyNumberFormat="1" applyFont="1" applyFill="1" applyBorder="1"/>
    <xf numFmtId="0" fontId="0" fillId="0" borderId="21" xfId="0" applyBorder="1"/>
    <xf numFmtId="2" fontId="0" fillId="0" borderId="2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0" xfId="0" applyAlignment="1">
      <alignment horizontal="right"/>
    </xf>
    <xf numFmtId="0" fontId="0" fillId="0" borderId="18" xfId="0" applyBorder="1" applyAlignment="1">
      <alignment horizontal="right"/>
    </xf>
    <xf numFmtId="167" fontId="2" fillId="0" borderId="0" xfId="1" applyNumberFormat="1" applyFont="1" applyFill="1" applyBorder="1"/>
    <xf numFmtId="167" fontId="0" fillId="0" borderId="0" xfId="1" applyNumberFormat="1" applyFont="1" applyFill="1" applyBorder="1"/>
    <xf numFmtId="43" fontId="0" fillId="0" borderId="0" xfId="1" applyFont="1" applyFill="1" applyBorder="1"/>
    <xf numFmtId="168" fontId="0" fillId="0" borderId="18" xfId="1" applyNumberFormat="1" applyFont="1" applyFill="1" applyBorder="1"/>
    <xf numFmtId="0" fontId="2" fillId="0" borderId="0" xfId="0" applyFont="1"/>
    <xf numFmtId="0" fontId="0" fillId="0" borderId="13" xfId="4" applyFont="1" applyBorder="1"/>
    <xf numFmtId="0" fontId="0" fillId="0" borderId="14" xfId="4" applyFont="1" applyBorder="1"/>
    <xf numFmtId="0" fontId="0" fillId="0" borderId="15" xfId="4" applyFont="1" applyBorder="1"/>
    <xf numFmtId="0" fontId="0" fillId="0" borderId="17" xfId="4" applyFont="1" applyBorder="1"/>
    <xf numFmtId="0" fontId="0" fillId="0" borderId="0" xfId="4" applyFont="1"/>
    <xf numFmtId="0" fontId="0" fillId="0" borderId="18" xfId="4" applyFont="1" applyBorder="1"/>
    <xf numFmtId="0" fontId="0" fillId="0" borderId="17" xfId="4" applyFont="1" applyBorder="1" applyAlignment="1">
      <alignment horizontal="right"/>
    </xf>
    <xf numFmtId="0" fontId="0" fillId="0" borderId="0" xfId="4" applyFont="1" applyAlignment="1">
      <alignment horizontal="right"/>
    </xf>
    <xf numFmtId="0" fontId="0" fillId="0" borderId="18" xfId="4" applyFont="1" applyBorder="1" applyAlignment="1">
      <alignment horizontal="right"/>
    </xf>
    <xf numFmtId="3" fontId="2" fillId="0" borderId="0" xfId="5" applyNumberFormat="1" applyFont="1" applyFill="1" applyBorder="1"/>
    <xf numFmtId="2" fontId="0" fillId="0" borderId="18" xfId="4" applyNumberFormat="1" applyFont="1" applyBorder="1"/>
    <xf numFmtId="172" fontId="2" fillId="0" borderId="0" xfId="1" applyNumberFormat="1" applyFont="1" applyFill="1" applyBorder="1"/>
    <xf numFmtId="2" fontId="0" fillId="0" borderId="18" xfId="1" applyNumberFormat="1" applyFont="1" applyFill="1" applyBorder="1"/>
    <xf numFmtId="0" fontId="0" fillId="0" borderId="20" xfId="4" applyFont="1" applyBorder="1"/>
    <xf numFmtId="0" fontId="0" fillId="0" borderId="21" xfId="4" applyFont="1" applyBorder="1"/>
    <xf numFmtId="0" fontId="0" fillId="0" borderId="22" xfId="4" applyFont="1" applyBorder="1"/>
    <xf numFmtId="0" fontId="2" fillId="0" borderId="13" xfId="6" applyFont="1" applyBorder="1" applyAlignment="1">
      <alignment horizontal="left"/>
    </xf>
    <xf numFmtId="0" fontId="0" fillId="0" borderId="14" xfId="6" applyFont="1" applyBorder="1" applyAlignment="1">
      <alignment horizontal="left"/>
    </xf>
    <xf numFmtId="0" fontId="0" fillId="0" borderId="15" xfId="6" applyFont="1" applyBorder="1" applyAlignment="1">
      <alignment horizontal="left"/>
    </xf>
    <xf numFmtId="0" fontId="0" fillId="0" borderId="17" xfId="6" applyFont="1" applyBorder="1" applyAlignment="1">
      <alignment horizontal="left"/>
    </xf>
    <xf numFmtId="0" fontId="0" fillId="0" borderId="0" xfId="6" applyFont="1" applyAlignment="1">
      <alignment horizontal="left"/>
    </xf>
    <xf numFmtId="0" fontId="0" fillId="0" borderId="18" xfId="6" applyFont="1" applyBorder="1" applyAlignment="1">
      <alignment horizontal="left"/>
    </xf>
    <xf numFmtId="3" fontId="0" fillId="0" borderId="0" xfId="6" applyNumberFormat="1" applyFont="1" applyAlignment="1">
      <alignment horizontal="left"/>
    </xf>
    <xf numFmtId="0" fontId="0" fillId="0" borderId="17" xfId="6" applyFont="1" applyBorder="1"/>
    <xf numFmtId="0" fontId="0" fillId="0" borderId="0" xfId="6" applyFont="1"/>
    <xf numFmtId="0" fontId="0" fillId="0" borderId="18" xfId="6" applyFont="1" applyBorder="1"/>
    <xf numFmtId="3" fontId="0" fillId="0" borderId="0" xfId="6" applyNumberFormat="1" applyFont="1" applyAlignment="1">
      <alignment horizontal="right"/>
    </xf>
    <xf numFmtId="0" fontId="0" fillId="0" borderId="0" xfId="6" applyFont="1" applyAlignment="1">
      <alignment horizontal="right"/>
    </xf>
    <xf numFmtId="0" fontId="0" fillId="0" borderId="18" xfId="6" applyFont="1" applyBorder="1" applyAlignment="1">
      <alignment horizontal="right"/>
    </xf>
    <xf numFmtId="0" fontId="2" fillId="0" borderId="17" xfId="6" quotePrefix="1" applyFont="1" applyBorder="1" applyAlignment="1">
      <alignment horizontal="left"/>
    </xf>
    <xf numFmtId="167" fontId="2" fillId="0" borderId="0" xfId="1" applyNumberFormat="1" applyFont="1" applyFill="1" applyBorder="1" applyAlignment="1">
      <alignment horizontal="right"/>
    </xf>
    <xf numFmtId="168" fontId="0" fillId="0" borderId="18" xfId="7" applyNumberFormat="1" applyFont="1" applyFill="1" applyBorder="1"/>
    <xf numFmtId="167" fontId="0" fillId="0" borderId="0" xfId="1" applyNumberFormat="1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168" fontId="0" fillId="0" borderId="18" xfId="7" applyNumberFormat="1" applyFont="1" applyFill="1" applyBorder="1" applyAlignment="1"/>
    <xf numFmtId="10" fontId="2" fillId="0" borderId="0" xfId="2" applyNumberFormat="1" applyFont="1" applyFill="1" applyBorder="1"/>
    <xf numFmtId="2" fontId="0" fillId="0" borderId="21" xfId="1" applyNumberFormat="1" applyFont="1" applyFill="1" applyBorder="1"/>
    <xf numFmtId="10" fontId="0" fillId="0" borderId="0" xfId="2" applyNumberFormat="1" applyFont="1" applyFill="1" applyBorder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" fontId="8" fillId="0" borderId="5" xfId="0" applyNumberFormat="1" applyFont="1" applyBorder="1"/>
    <xf numFmtId="3" fontId="8" fillId="0" borderId="23" xfId="0" applyNumberFormat="1" applyFont="1" applyBorder="1"/>
    <xf numFmtId="3" fontId="8" fillId="0" borderId="24" xfId="0" applyNumberFormat="1" applyFont="1" applyBorder="1"/>
    <xf numFmtId="2" fontId="3" fillId="0" borderId="5" xfId="1" applyNumberFormat="1" applyFont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73" fontId="3" fillId="0" borderId="23" xfId="0" applyNumberFormat="1" applyFont="1" applyBorder="1" applyAlignment="1">
      <alignment horizontal="center"/>
    </xf>
    <xf numFmtId="165" fontId="3" fillId="0" borderId="23" xfId="1" applyNumberFormat="1" applyFont="1" applyBorder="1" applyAlignment="1">
      <alignment horizontal="center"/>
    </xf>
    <xf numFmtId="165" fontId="3" fillId="0" borderId="24" xfId="1" applyNumberFormat="1" applyFont="1" applyBorder="1" applyAlignment="1">
      <alignment horizontal="center"/>
    </xf>
    <xf numFmtId="4" fontId="3" fillId="0" borderId="6" xfId="0" applyNumberFormat="1" applyFont="1" applyBorder="1"/>
    <xf numFmtId="2" fontId="3" fillId="0" borderId="23" xfId="0" applyNumberFormat="1" applyFont="1" applyBorder="1"/>
    <xf numFmtId="2" fontId="3" fillId="0" borderId="24" xfId="0" applyNumberFormat="1" applyFont="1" applyBorder="1"/>
    <xf numFmtId="3" fontId="8" fillId="0" borderId="7" xfId="0" applyNumberFormat="1" applyFont="1" applyBorder="1"/>
    <xf numFmtId="3" fontId="8" fillId="0" borderId="0" xfId="0" applyNumberFormat="1" applyFont="1"/>
    <xf numFmtId="3" fontId="8" fillId="0" borderId="25" xfId="0" applyNumberFormat="1" applyFont="1" applyBorder="1"/>
    <xf numFmtId="2" fontId="3" fillId="0" borderId="7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73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25" xfId="1" applyNumberFormat="1" applyFont="1" applyBorder="1" applyAlignment="1">
      <alignment horizontal="center"/>
    </xf>
    <xf numFmtId="4" fontId="3" fillId="0" borderId="8" xfId="0" applyNumberFormat="1" applyFont="1" applyBorder="1"/>
    <xf numFmtId="2" fontId="3" fillId="0" borderId="0" xfId="0" applyNumberFormat="1" applyFont="1"/>
    <xf numFmtId="2" fontId="3" fillId="0" borderId="25" xfId="0" applyNumberFormat="1" applyFont="1" applyBorder="1"/>
    <xf numFmtId="3" fontId="8" fillId="0" borderId="9" xfId="0" applyNumberFormat="1" applyFont="1" applyBorder="1"/>
    <xf numFmtId="3" fontId="8" fillId="0" borderId="11" xfId="0" applyNumberFormat="1" applyFont="1" applyBorder="1"/>
    <xf numFmtId="3" fontId="8" fillId="0" borderId="26" xfId="0" applyNumberFormat="1" applyFont="1" applyBorder="1"/>
    <xf numFmtId="2" fontId="3" fillId="0" borderId="9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73" fontId="3" fillId="0" borderId="11" xfId="0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165" fontId="3" fillId="0" borderId="26" xfId="1" applyNumberFormat="1" applyFont="1" applyBorder="1" applyAlignment="1">
      <alignment horizontal="center"/>
    </xf>
    <xf numFmtId="4" fontId="3" fillId="0" borderId="10" xfId="0" applyNumberFormat="1" applyFont="1" applyBorder="1"/>
    <xf numFmtId="2" fontId="3" fillId="0" borderId="11" xfId="0" applyNumberFormat="1" applyFont="1" applyBorder="1"/>
    <xf numFmtId="2" fontId="3" fillId="0" borderId="26" xfId="0" applyNumberFormat="1" applyFont="1" applyBorder="1"/>
    <xf numFmtId="165" fontId="3" fillId="0" borderId="5" xfId="1" applyNumberFormat="1" applyFont="1" applyBorder="1" applyAlignment="1">
      <alignment horizontal="center"/>
    </xf>
    <xf numFmtId="2" fontId="3" fillId="0" borderId="5" xfId="0" applyNumberFormat="1" applyFont="1" applyBorder="1"/>
    <xf numFmtId="165" fontId="3" fillId="0" borderId="7" xfId="1" applyNumberFormat="1" applyFont="1" applyBorder="1" applyAlignment="1">
      <alignment horizontal="center"/>
    </xf>
    <xf numFmtId="2" fontId="3" fillId="0" borderId="7" xfId="0" applyNumberFormat="1" applyFont="1" applyBorder="1"/>
    <xf numFmtId="165" fontId="3" fillId="0" borderId="9" xfId="1" applyNumberFormat="1" applyFont="1" applyBorder="1" applyAlignment="1">
      <alignment horizontal="center"/>
    </xf>
    <xf numFmtId="2" fontId="3" fillId="0" borderId="9" xfId="0" applyNumberFormat="1" applyFont="1" applyBorder="1"/>
    <xf numFmtId="0" fontId="3" fillId="0" borderId="0" xfId="0" applyFont="1"/>
    <xf numFmtId="3" fontId="3" fillId="0" borderId="0" xfId="0" applyNumberFormat="1" applyFont="1"/>
    <xf numFmtId="165" fontId="0" fillId="0" borderId="0" xfId="1" applyNumberFormat="1" applyFont="1"/>
    <xf numFmtId="164" fontId="5" fillId="0" borderId="6" xfId="0" applyNumberFormat="1" applyFont="1" applyBorder="1"/>
    <xf numFmtId="164" fontId="5" fillId="0" borderId="8" xfId="0" applyNumberFormat="1" applyFont="1" applyBorder="1"/>
    <xf numFmtId="164" fontId="5" fillId="0" borderId="10" xfId="0" applyNumberFormat="1" applyFont="1" applyBorder="1"/>
    <xf numFmtId="0" fontId="5" fillId="0" borderId="0" xfId="0" applyNumberFormat="1" applyFont="1" applyBorder="1"/>
    <xf numFmtId="165" fontId="0" fillId="0" borderId="0" xfId="0" applyNumberFormat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 applyBorder="1"/>
    <xf numFmtId="165" fontId="0" fillId="0" borderId="25" xfId="1" applyNumberFormat="1" applyFont="1" applyBorder="1"/>
    <xf numFmtId="165" fontId="0" fillId="0" borderId="11" xfId="1" applyNumberFormat="1" applyFont="1" applyBorder="1"/>
    <xf numFmtId="165" fontId="0" fillId="0" borderId="26" xfId="1" applyNumberFormat="1" applyFont="1" applyBorder="1"/>
    <xf numFmtId="0" fontId="0" fillId="0" borderId="5" xfId="0" applyFont="1" applyBorder="1" applyAlignment="1"/>
    <xf numFmtId="165" fontId="0" fillId="0" borderId="5" xfId="1" applyNumberFormat="1" applyFont="1" applyBorder="1"/>
    <xf numFmtId="165" fontId="0" fillId="0" borderId="7" xfId="1" applyNumberFormat="1" applyFont="1" applyBorder="1"/>
    <xf numFmtId="165" fontId="0" fillId="0" borderId="9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8">
    <cellStyle name="Comma" xfId="1" builtinId="3"/>
    <cellStyle name="Comma 2" xfId="7" xr:uid="{B83A4243-7531-4015-B21C-9B1572FD697E}"/>
    <cellStyle name="Comma 3 2 2 2 3" xfId="5" xr:uid="{F942B3B1-AE8E-4EB8-B7F0-2F66D98B2081}"/>
    <cellStyle name="Normal" xfId="0" builtinId="0"/>
    <cellStyle name="Normal 11" xfId="4" xr:uid="{A8A9A743-B549-433D-BA58-F5A5D669EB57}"/>
    <cellStyle name="Normal 12 2" xfId="6" xr:uid="{3EB50FB8-CD2A-402C-99C1-D2C55A2D5BEC}"/>
    <cellStyle name="Normal 2 3" xfId="3" xr:uid="{ED918ADE-BD84-489C-A9CB-ED82F75F87D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21FE-DC17-47C4-9209-F1DAABA36A39}">
  <dimension ref="A2:Q87"/>
  <sheetViews>
    <sheetView tabSelected="1" zoomScale="70" zoomScaleNormal="70" workbookViewId="0">
      <selection activeCell="L15" sqref="L15"/>
    </sheetView>
  </sheetViews>
  <sheetFormatPr defaultRowHeight="14.5" x14ac:dyDescent="0.35"/>
  <cols>
    <col min="4" max="5" width="14.26953125" bestFit="1" customWidth="1"/>
    <col min="6" max="7" width="12.54296875" bestFit="1" customWidth="1"/>
    <col min="8" max="9" width="15.26953125" bestFit="1" customWidth="1"/>
    <col min="12" max="12" width="16.81640625" bestFit="1" customWidth="1"/>
    <col min="13" max="13" width="12.54296875" bestFit="1" customWidth="1"/>
    <col min="14" max="17" width="14.26953125" bestFit="1" customWidth="1"/>
  </cols>
  <sheetData>
    <row r="2" spans="1:17" x14ac:dyDescent="0.35">
      <c r="A2" s="1" t="s">
        <v>0</v>
      </c>
      <c r="B2" s="1" t="s">
        <v>1</v>
      </c>
      <c r="C2" s="14" t="s">
        <v>89</v>
      </c>
      <c r="D2" s="167" t="s">
        <v>2</v>
      </c>
      <c r="E2" s="168"/>
      <c r="F2" s="168"/>
      <c r="G2" s="168"/>
      <c r="H2" s="168"/>
      <c r="I2" s="169"/>
      <c r="K2" s="2" t="s">
        <v>0</v>
      </c>
      <c r="L2" s="167" t="s">
        <v>7</v>
      </c>
      <c r="M2" s="168"/>
      <c r="N2" s="168"/>
      <c r="O2" s="168"/>
      <c r="P2" s="168"/>
      <c r="Q2" s="169"/>
    </row>
    <row r="3" spans="1:17" x14ac:dyDescent="0.35">
      <c r="A3" s="2"/>
      <c r="B3" s="2"/>
      <c r="C3" s="3"/>
      <c r="D3" s="3" t="s">
        <v>3</v>
      </c>
      <c r="E3" s="4" t="s">
        <v>8</v>
      </c>
      <c r="F3" s="4" t="s">
        <v>4</v>
      </c>
      <c r="G3" s="5" t="s">
        <v>5</v>
      </c>
      <c r="H3" s="4" t="s">
        <v>9</v>
      </c>
      <c r="I3" s="5" t="s">
        <v>10</v>
      </c>
      <c r="K3" s="2"/>
      <c r="L3" s="3" t="s">
        <v>3</v>
      </c>
      <c r="M3" s="4" t="s">
        <v>8</v>
      </c>
      <c r="N3" s="4" t="s">
        <v>4</v>
      </c>
      <c r="O3" s="5" t="s">
        <v>5</v>
      </c>
      <c r="P3" s="4" t="s">
        <v>9</v>
      </c>
      <c r="Q3" s="5" t="s">
        <v>10</v>
      </c>
    </row>
    <row r="4" spans="1:17" x14ac:dyDescent="0.35">
      <c r="A4" s="6">
        <f t="shared" ref="A4:A67" si="0">YEAR(B4)</f>
        <v>2023</v>
      </c>
      <c r="B4" s="152">
        <v>44927</v>
      </c>
      <c r="C4" s="6">
        <f>B5-B4</f>
        <v>31</v>
      </c>
      <c r="D4" s="151">
        <f>('Residential Output'!$D$17+('Residential Output'!$D$11*Variables!Q250)+('Residential Output'!$D$12*Variables!L250)+('Residential Output'!$D$13*Variables!K250)+('Residential Output'!$D$14*Variables!AA250)+('Residential Output'!$D$15*Variables!N250)+('Residential Output'!$D$16*Variables!T250))*C4</f>
        <v>470783713.99593669</v>
      </c>
      <c r="E4" s="151">
        <f>('CSMUR Output'!$D$16+('CSMUR Output'!$D$11*Variables!L250)+('CSMUR Output'!$D$12*Variables!V250)+('CSMUR Output'!$D$13*Variables!M250)+('CSMUR Output'!$D$14*Variables!K250)+('CSMUR Output'!$D$15*Variables!T250))*C4</f>
        <v>30843756.447677549</v>
      </c>
      <c r="F4" s="151">
        <f>('GS&lt;50kW Output'!$D$18+('GS&lt;50kW Output'!$D$11*Variables!AB250)+('GS&lt;50kW Output'!$D$12*Variables!L250)+('GS&lt;50kW Output'!$D$13*Variables!W250)+('GS&lt;50kW Output'!$D$14*Variables!S250)+('GS&lt;50kW Output'!$D$15*Variables!K250)+('GS&lt;50kW Output'!$D$16*Variables!Z250)+('GS&lt;50kW Output'!$D$17*Variables!N250))*C4</f>
        <v>222605472.45051</v>
      </c>
      <c r="G4" s="151">
        <f>('GS 50-999 kW Output'!$D$21+('GS 50-999 kW Output'!$D$11*Variables!Q250)+('GS 50-999 kW Output'!$D$12*Variables!R250)+('GS 50-999 kW Output'!$D$13*Variables!AB250)+('GS 50-999 kW Output'!$D$14*Variables!L250)+('GS 50-999 kW Output'!$D$15*Variables!X250)+('GS 50-999 kW Output'!$D$16*Variables!M250)+('GS 50-999 kW Output'!$D$17*Variables!U250)+('GS 50-999 kW Output'!$D$18*Variables!K250)+('GS 50-999 kW Output'!$D$19*Variables!Z250)+('GS 50-999 kW Output'!$D$20*Variables!O250))*C4</f>
        <v>882156814.97164285</v>
      </c>
      <c r="H4" s="151">
        <f>('GS 1000-4999 kW Output'!$D$17+('GS 1000-4999 kW Output'!$D$11*Variables!AB250)+('GS 1000-4999 kW Output'!$D$12*Variables!L250)+('GS 1000-4999 kW Output'!$D$13*Variables!M250)+('GS 1000-4999 kW Output'!$D$14*Variables!K250)+('GS 1000-4999 kW Output'!$D$15*Variables!S250)+('GS 1000-4999 kW Output'!$D$16*Variables!P250))*C4</f>
        <v>377378761.82682681</v>
      </c>
      <c r="I4" s="151">
        <f>('Large Use Output'!$D$20+('Large Use Output'!$D$11*Variables!AB250)+('Large Use Output'!$D$12*Variables!L250)+('Large Use Output'!$D$13*Variables!Y250)+('Large Use Output'!$D$14*Variables!K250)+('Large Use Output'!$D$15*Variables!S250)+('Large Use Output'!$D$16*Variables!Z250)+('Large Use Output'!$D$17*Variables!R250)+('Large Use Output'!$D$18*Variables!M250)+('Large Use Output'!$D$19*Variables!N250))*C4</f>
        <v>156530224.78462175</v>
      </c>
      <c r="K4" s="15">
        <v>2023</v>
      </c>
      <c r="L4" s="164">
        <f>SUMIF($A$4:$A$87,$K4,D$4:D$87)</f>
        <v>4927090424.6716108</v>
      </c>
      <c r="M4" s="157">
        <f t="shared" ref="M4:Q4" si="1">SUMIF($A$4:$A$87,$K4,E$4:E$87)</f>
        <v>342779897.67161679</v>
      </c>
      <c r="N4" s="157">
        <f t="shared" si="1"/>
        <v>2440057216.5386</v>
      </c>
      <c r="O4" s="157">
        <f t="shared" si="1"/>
        <v>9713062093.5348358</v>
      </c>
      <c r="P4" s="157">
        <f t="shared" si="1"/>
        <v>4333377607.7740479</v>
      </c>
      <c r="Q4" s="158">
        <f t="shared" si="1"/>
        <v>1786125214.8720241</v>
      </c>
    </row>
    <row r="5" spans="1:17" x14ac:dyDescent="0.35">
      <c r="A5" s="8">
        <f t="shared" si="0"/>
        <v>2023</v>
      </c>
      <c r="B5" s="153">
        <v>44958</v>
      </c>
      <c r="C5" s="8">
        <f t="shared" ref="C5:C68" si="2">B6-B5</f>
        <v>28</v>
      </c>
      <c r="D5" s="151">
        <f>('Residential Output'!$D$17+('Residential Output'!$D$11*Variables!Q251)+('Residential Output'!$D$12*Variables!L251)+('Residential Output'!$D$13*Variables!K251)+('Residential Output'!$D$14*Variables!AA251)+('Residential Output'!$D$15*Variables!N251)+('Residential Output'!$D$16*Variables!T251))*C5</f>
        <v>422697458.42856771</v>
      </c>
      <c r="E5" s="151">
        <f>('CSMUR Output'!$D$16+('CSMUR Output'!$D$11*Variables!L251)+('CSMUR Output'!$D$12*Variables!V251)+('CSMUR Output'!$D$13*Variables!M251)+('CSMUR Output'!$D$14*Variables!K251)+('CSMUR Output'!$D$15*Variables!T251))*C5</f>
        <v>27864657.405186214</v>
      </c>
      <c r="F5" s="151">
        <f>('GS&lt;50kW Output'!$D$18+('GS&lt;50kW Output'!$D$11*Variables!AB251)+('GS&lt;50kW Output'!$D$12*Variables!L251)+('GS&lt;50kW Output'!$D$13*Variables!W251)+('GS&lt;50kW Output'!$D$14*Variables!S251)+('GS&lt;50kW Output'!$D$15*Variables!K251)+('GS&lt;50kW Output'!$D$16*Variables!Z251)+('GS&lt;50kW Output'!$D$17*Variables!N251))*C5</f>
        <v>195191233.4139908</v>
      </c>
      <c r="G5" s="151">
        <f>('GS 50-999 kW Output'!$D$21+('GS 50-999 kW Output'!$D$11*Variables!Q251)+('GS 50-999 kW Output'!$D$12*Variables!R251)+('GS 50-999 kW Output'!$D$13*Variables!AB251)+('GS 50-999 kW Output'!$D$14*Variables!L251)+('GS 50-999 kW Output'!$D$15*Variables!X251)+('GS 50-999 kW Output'!$D$16*Variables!M251)+('GS 50-999 kW Output'!$D$17*Variables!U251)+('GS 50-999 kW Output'!$D$18*Variables!K251)+('GS 50-999 kW Output'!$D$19*Variables!Z251)+('GS 50-999 kW Output'!$D$20*Variables!O251))*C5</f>
        <v>789247116.52415967</v>
      </c>
      <c r="H5" s="151">
        <f>('GS 1000-4999 kW Output'!$D$17+('GS 1000-4999 kW Output'!$D$11*Variables!AB251)+('GS 1000-4999 kW Output'!$D$12*Variables!L251)+('GS 1000-4999 kW Output'!$D$13*Variables!M251)+('GS 1000-4999 kW Output'!$D$14*Variables!K251)+('GS 1000-4999 kW Output'!$D$15*Variables!S251)+('GS 1000-4999 kW Output'!$D$16*Variables!P251))*C5</f>
        <v>323071473.67629272</v>
      </c>
      <c r="I5" s="151">
        <f>('Large Use Output'!$D$20+('Large Use Output'!$D$11*Variables!AB251)+('Large Use Output'!$D$12*Variables!L251)+('Large Use Output'!$D$13*Variables!Y251)+('Large Use Output'!$D$14*Variables!K251)+('Large Use Output'!$D$15*Variables!S251)+('Large Use Output'!$D$16*Variables!Z251)+('Large Use Output'!$D$17*Variables!R251)+('Large Use Output'!$D$18*Variables!M251)+('Large Use Output'!$D$19*Variables!N251))*C5</f>
        <v>132463625.04744452</v>
      </c>
      <c r="K5" s="16">
        <v>2024</v>
      </c>
      <c r="L5" s="165">
        <f t="shared" ref="L5:L10" si="3">SUMIF($A$4:$A$87,$K5,D$4:D$87)</f>
        <v>4925582296.8048534</v>
      </c>
      <c r="M5" s="159">
        <f t="shared" ref="M5:M10" si="4">SUMIF($A$4:$A$87,$K5,E$4:E$87)</f>
        <v>350564742.72855878</v>
      </c>
      <c r="N5" s="159">
        <f t="shared" ref="N5:N10" si="5">SUMIF($A$4:$A$87,$K5,F$4:F$87)</f>
        <v>2476988921.3212786</v>
      </c>
      <c r="O5" s="159">
        <f t="shared" ref="O5:O10" si="6">SUMIF($A$4:$A$87,$K5,G$4:G$87)</f>
        <v>9712483577.1692352</v>
      </c>
      <c r="P5" s="159">
        <f t="shared" ref="P5:P10" si="7">SUMIF($A$4:$A$87,$K5,H$4:H$87)</f>
        <v>4345017272.0939636</v>
      </c>
      <c r="Q5" s="160">
        <f t="shared" ref="Q5:Q10" si="8">SUMIF($A$4:$A$87,$K5,I$4:I$87)</f>
        <v>1745400147.1152446</v>
      </c>
    </row>
    <row r="6" spans="1:17" x14ac:dyDescent="0.35">
      <c r="A6" s="8">
        <f t="shared" si="0"/>
        <v>2023</v>
      </c>
      <c r="B6" s="153">
        <v>44986</v>
      </c>
      <c r="C6" s="8">
        <f t="shared" si="2"/>
        <v>31</v>
      </c>
      <c r="D6" s="151">
        <f>('Residential Output'!$D$17+('Residential Output'!$D$11*Variables!Q252)+('Residential Output'!$D$12*Variables!L252)+('Residential Output'!$D$13*Variables!K252)+('Residential Output'!$D$14*Variables!AA252)+('Residential Output'!$D$15*Variables!N252)+('Residential Output'!$D$16*Variables!T252))*C6</f>
        <v>425303659.79605573</v>
      </c>
      <c r="E6" s="151">
        <f>('CSMUR Output'!$D$16+('CSMUR Output'!$D$11*Variables!L252)+('CSMUR Output'!$D$12*Variables!V252)+('CSMUR Output'!$D$13*Variables!M252)+('CSMUR Output'!$D$14*Variables!K252)+('CSMUR Output'!$D$15*Variables!T252))*C6</f>
        <v>29086304.892229173</v>
      </c>
      <c r="F6" s="151">
        <f>('GS&lt;50kW Output'!$D$18+('GS&lt;50kW Output'!$D$11*Variables!AB252)+('GS&lt;50kW Output'!$D$12*Variables!L252)+('GS&lt;50kW Output'!$D$13*Variables!W252)+('GS&lt;50kW Output'!$D$14*Variables!S252)+('GS&lt;50kW Output'!$D$15*Variables!K252)+('GS&lt;50kW Output'!$D$16*Variables!Z252)+('GS&lt;50kW Output'!$D$17*Variables!N252))*C6</f>
        <v>209627682.19544142</v>
      </c>
      <c r="G6" s="151">
        <f>('GS 50-999 kW Output'!$D$21+('GS 50-999 kW Output'!$D$11*Variables!Q252)+('GS 50-999 kW Output'!$D$12*Variables!R252)+('GS 50-999 kW Output'!$D$13*Variables!AB252)+('GS 50-999 kW Output'!$D$14*Variables!L252)+('GS 50-999 kW Output'!$D$15*Variables!X252)+('GS 50-999 kW Output'!$D$16*Variables!M252)+('GS 50-999 kW Output'!$D$17*Variables!U252)+('GS 50-999 kW Output'!$D$18*Variables!K252)+('GS 50-999 kW Output'!$D$19*Variables!Z252)+('GS 50-999 kW Output'!$D$20*Variables!O252))*C6</f>
        <v>834892389.03149343</v>
      </c>
      <c r="H6" s="151">
        <f>('GS 1000-4999 kW Output'!$D$17+('GS 1000-4999 kW Output'!$D$11*Variables!AB252)+('GS 1000-4999 kW Output'!$D$12*Variables!L252)+('GS 1000-4999 kW Output'!$D$13*Variables!M252)+('GS 1000-4999 kW Output'!$D$14*Variables!K252)+('GS 1000-4999 kW Output'!$D$15*Variables!S252)+('GS 1000-4999 kW Output'!$D$16*Variables!P252))*C6</f>
        <v>362406607.58948374</v>
      </c>
      <c r="I6" s="151">
        <f>('Large Use Output'!$D$20+('Large Use Output'!$D$11*Variables!AB252)+('Large Use Output'!$D$12*Variables!L252)+('Large Use Output'!$D$13*Variables!Y252)+('Large Use Output'!$D$14*Variables!K252)+('Large Use Output'!$D$15*Variables!S252)+('Large Use Output'!$D$16*Variables!Z252)+('Large Use Output'!$D$17*Variables!R252)+('Large Use Output'!$D$18*Variables!M252)+('Large Use Output'!$D$19*Variables!N252))*C6</f>
        <v>152941484.21414211</v>
      </c>
      <c r="K6" s="16">
        <v>2025</v>
      </c>
      <c r="L6" s="165">
        <f t="shared" si="3"/>
        <v>4901346447.4818363</v>
      </c>
      <c r="M6" s="159">
        <f t="shared" si="4"/>
        <v>356677974.41265106</v>
      </c>
      <c r="N6" s="159">
        <f t="shared" si="5"/>
        <v>2466588052.0459175</v>
      </c>
      <c r="O6" s="159">
        <f t="shared" si="6"/>
        <v>9623383950.2064877</v>
      </c>
      <c r="P6" s="159">
        <f t="shared" si="7"/>
        <v>4250411475.0954938</v>
      </c>
      <c r="Q6" s="160">
        <f t="shared" si="8"/>
        <v>1661372656.7642143</v>
      </c>
    </row>
    <row r="7" spans="1:17" x14ac:dyDescent="0.35">
      <c r="A7" s="8">
        <f t="shared" si="0"/>
        <v>2023</v>
      </c>
      <c r="B7" s="153">
        <v>45017</v>
      </c>
      <c r="C7" s="8">
        <f t="shared" si="2"/>
        <v>30</v>
      </c>
      <c r="D7" s="151">
        <f>('Residential Output'!$D$17+('Residential Output'!$D$11*Variables!Q253)+('Residential Output'!$D$12*Variables!L253)+('Residential Output'!$D$13*Variables!K253)+('Residential Output'!$D$14*Variables!AA253)+('Residential Output'!$D$15*Variables!N253)+('Residential Output'!$D$16*Variables!T253))*C7</f>
        <v>358878128.47883594</v>
      </c>
      <c r="E7" s="151">
        <f>('CSMUR Output'!$D$16+('CSMUR Output'!$D$11*Variables!L253)+('CSMUR Output'!$D$12*Variables!V253)+('CSMUR Output'!$D$13*Variables!M253)+('CSMUR Output'!$D$14*Variables!K253)+('CSMUR Output'!$D$15*Variables!T253))*C7</f>
        <v>26128765.339544211</v>
      </c>
      <c r="F7" s="151">
        <f>('GS&lt;50kW Output'!$D$18+('GS&lt;50kW Output'!$D$11*Variables!AB253)+('GS&lt;50kW Output'!$D$12*Variables!L253)+('GS&lt;50kW Output'!$D$13*Variables!W253)+('GS&lt;50kW Output'!$D$14*Variables!S253)+('GS&lt;50kW Output'!$D$15*Variables!K253)+('GS&lt;50kW Output'!$D$16*Variables!Z253)+('GS&lt;50kW Output'!$D$17*Variables!N253))*C7</f>
        <v>186872612.5885126</v>
      </c>
      <c r="G7" s="151">
        <f>('GS 50-999 kW Output'!$D$21+('GS 50-999 kW Output'!$D$11*Variables!Q253)+('GS 50-999 kW Output'!$D$12*Variables!R253)+('GS 50-999 kW Output'!$D$13*Variables!AB253)+('GS 50-999 kW Output'!$D$14*Variables!L253)+('GS 50-999 kW Output'!$D$15*Variables!X253)+('GS 50-999 kW Output'!$D$16*Variables!M253)+('GS 50-999 kW Output'!$D$17*Variables!U253)+('GS 50-999 kW Output'!$D$18*Variables!K253)+('GS 50-999 kW Output'!$D$19*Variables!Z253)+('GS 50-999 kW Output'!$D$20*Variables!O253))*C7</f>
        <v>730764748.98027384</v>
      </c>
      <c r="H7" s="151">
        <f>('GS 1000-4999 kW Output'!$D$17+('GS 1000-4999 kW Output'!$D$11*Variables!AB253)+('GS 1000-4999 kW Output'!$D$12*Variables!L253)+('GS 1000-4999 kW Output'!$D$13*Variables!M253)+('GS 1000-4999 kW Output'!$D$14*Variables!K253)+('GS 1000-4999 kW Output'!$D$15*Variables!S253)+('GS 1000-4999 kW Output'!$D$16*Variables!P253))*C7</f>
        <v>330718680.11465907</v>
      </c>
      <c r="I7" s="151">
        <f>('Large Use Output'!$D$20+('Large Use Output'!$D$11*Variables!AB253)+('Large Use Output'!$D$12*Variables!L253)+('Large Use Output'!$D$13*Variables!Y253)+('Large Use Output'!$D$14*Variables!K253)+('Large Use Output'!$D$15*Variables!S253)+('Large Use Output'!$D$16*Variables!Z253)+('Large Use Output'!$D$17*Variables!R253)+('Large Use Output'!$D$18*Variables!M253)+('Large Use Output'!$D$19*Variables!N253))*C7</f>
        <v>133857649.55376422</v>
      </c>
      <c r="K7" s="16">
        <v>2026</v>
      </c>
      <c r="L7" s="165">
        <f t="shared" si="3"/>
        <v>4892863456.4198933</v>
      </c>
      <c r="M7" s="159">
        <f t="shared" si="4"/>
        <v>363663254.5019151</v>
      </c>
      <c r="N7" s="159">
        <f t="shared" si="5"/>
        <v>2460897812.851119</v>
      </c>
      <c r="O7" s="159">
        <f t="shared" si="6"/>
        <v>9564988354.3115139</v>
      </c>
      <c r="P7" s="159">
        <f t="shared" si="7"/>
        <v>4164377589.3301163</v>
      </c>
      <c r="Q7" s="160">
        <f t="shared" si="8"/>
        <v>1626402939.6531866</v>
      </c>
    </row>
    <row r="8" spans="1:17" x14ac:dyDescent="0.35">
      <c r="A8" s="8">
        <f t="shared" si="0"/>
        <v>2023</v>
      </c>
      <c r="B8" s="153">
        <v>45047</v>
      </c>
      <c r="C8" s="8">
        <f t="shared" si="2"/>
        <v>31</v>
      </c>
      <c r="D8" s="151">
        <f>('Residential Output'!$D$17+('Residential Output'!$D$11*Variables!Q254)+('Residential Output'!$D$12*Variables!L254)+('Residential Output'!$D$13*Variables!K254)+('Residential Output'!$D$14*Variables!AA254)+('Residential Output'!$D$15*Variables!N254)+('Residential Output'!$D$16*Variables!T254))*C8</f>
        <v>364798336.7734673</v>
      </c>
      <c r="E8" s="151">
        <f>('CSMUR Output'!$D$16+('CSMUR Output'!$D$11*Variables!L254)+('CSMUR Output'!$D$12*Variables!V254)+('CSMUR Output'!$D$13*Variables!M254)+('CSMUR Output'!$D$14*Variables!K254)+('CSMUR Output'!$D$15*Variables!T254))*C8</f>
        <v>27102934.100341387</v>
      </c>
      <c r="F8" s="151">
        <f>('GS&lt;50kW Output'!$D$18+('GS&lt;50kW Output'!$D$11*Variables!AB254)+('GS&lt;50kW Output'!$D$12*Variables!L254)+('GS&lt;50kW Output'!$D$13*Variables!W254)+('GS&lt;50kW Output'!$D$14*Variables!S254)+('GS&lt;50kW Output'!$D$15*Variables!K254)+('GS&lt;50kW Output'!$D$16*Variables!Z254)+('GS&lt;50kW Output'!$D$17*Variables!N254))*C8</f>
        <v>193038059.21831372</v>
      </c>
      <c r="G8" s="151">
        <f>('GS 50-999 kW Output'!$D$21+('GS 50-999 kW Output'!$D$11*Variables!Q254)+('GS 50-999 kW Output'!$D$12*Variables!R254)+('GS 50-999 kW Output'!$D$13*Variables!AB254)+('GS 50-999 kW Output'!$D$14*Variables!L254)+('GS 50-999 kW Output'!$D$15*Variables!X254)+('GS 50-999 kW Output'!$D$16*Variables!M254)+('GS 50-999 kW Output'!$D$17*Variables!U254)+('GS 50-999 kW Output'!$D$18*Variables!K254)+('GS 50-999 kW Output'!$D$19*Variables!Z254)+('GS 50-999 kW Output'!$D$20*Variables!O254))*C8</f>
        <v>771257091.6875844</v>
      </c>
      <c r="H8" s="151">
        <f>('GS 1000-4999 kW Output'!$D$17+('GS 1000-4999 kW Output'!$D$11*Variables!AB254)+('GS 1000-4999 kW Output'!$D$12*Variables!L254)+('GS 1000-4999 kW Output'!$D$13*Variables!M254)+('GS 1000-4999 kW Output'!$D$14*Variables!K254)+('GS 1000-4999 kW Output'!$D$15*Variables!S254)+('GS 1000-4999 kW Output'!$D$16*Variables!P254))*C8</f>
        <v>357930734.71897948</v>
      </c>
      <c r="I8" s="151">
        <f>('Large Use Output'!$D$20+('Large Use Output'!$D$11*Variables!AB254)+('Large Use Output'!$D$12*Variables!L254)+('Large Use Output'!$D$13*Variables!Y254)+('Large Use Output'!$D$14*Variables!K254)+('Large Use Output'!$D$15*Variables!S254)+('Large Use Output'!$D$16*Variables!Z254)+('Large Use Output'!$D$17*Variables!R254)+('Large Use Output'!$D$18*Variables!M254)+('Large Use Output'!$D$19*Variables!N254))*C8</f>
        <v>149897769.73706692</v>
      </c>
      <c r="K8" s="16">
        <v>2027</v>
      </c>
      <c r="L8" s="165">
        <f t="shared" si="3"/>
        <v>4884409348.6949644</v>
      </c>
      <c r="M8" s="159">
        <f t="shared" si="4"/>
        <v>369810989.3626951</v>
      </c>
      <c r="N8" s="159">
        <f t="shared" si="5"/>
        <v>2458817865.5707364</v>
      </c>
      <c r="O8" s="159">
        <f t="shared" si="6"/>
        <v>9503180694.0606537</v>
      </c>
      <c r="P8" s="159">
        <f t="shared" si="7"/>
        <v>4088398899.5956197</v>
      </c>
      <c r="Q8" s="160">
        <f t="shared" si="8"/>
        <v>1550849023.7198472</v>
      </c>
    </row>
    <row r="9" spans="1:17" x14ac:dyDescent="0.35">
      <c r="A9" s="8">
        <f t="shared" si="0"/>
        <v>2023</v>
      </c>
      <c r="B9" s="153">
        <v>45078</v>
      </c>
      <c r="C9" s="8">
        <f t="shared" si="2"/>
        <v>30</v>
      </c>
      <c r="D9" s="151">
        <f>('Residential Output'!$D$17+('Residential Output'!$D$11*Variables!Q255)+('Residential Output'!$D$12*Variables!L255)+('Residential Output'!$D$13*Variables!K255)+('Residential Output'!$D$14*Variables!AA255)+('Residential Output'!$D$15*Variables!N255)+('Residential Output'!$D$16*Variables!T255))*C9</f>
        <v>396847272.32520384</v>
      </c>
      <c r="E9" s="151">
        <f>('CSMUR Output'!$D$16+('CSMUR Output'!$D$11*Variables!L255)+('CSMUR Output'!$D$12*Variables!V255)+('CSMUR Output'!$D$13*Variables!M255)+('CSMUR Output'!$D$14*Variables!K255)+('CSMUR Output'!$D$15*Variables!T255))*C9</f>
        <v>27900347.284417938</v>
      </c>
      <c r="F9" s="151">
        <f>('GS&lt;50kW Output'!$D$18+('GS&lt;50kW Output'!$D$11*Variables!AB255)+('GS&lt;50kW Output'!$D$12*Variables!L255)+('GS&lt;50kW Output'!$D$13*Variables!W255)+('GS&lt;50kW Output'!$D$14*Variables!S255)+('GS&lt;50kW Output'!$D$15*Variables!K255)+('GS&lt;50kW Output'!$D$16*Variables!Z255)+('GS&lt;50kW Output'!$D$17*Variables!N255))*C9</f>
        <v>196795734.71682623</v>
      </c>
      <c r="G9" s="151">
        <f>('GS 50-999 kW Output'!$D$21+('GS 50-999 kW Output'!$D$11*Variables!Q255)+('GS 50-999 kW Output'!$D$12*Variables!R255)+('GS 50-999 kW Output'!$D$13*Variables!AB255)+('GS 50-999 kW Output'!$D$14*Variables!L255)+('GS 50-999 kW Output'!$D$15*Variables!X255)+('GS 50-999 kW Output'!$D$16*Variables!M255)+('GS 50-999 kW Output'!$D$17*Variables!U255)+('GS 50-999 kW Output'!$D$18*Variables!K255)+('GS 50-999 kW Output'!$D$19*Variables!Z255)+('GS 50-999 kW Output'!$D$20*Variables!O255))*C9</f>
        <v>798627278.26271796</v>
      </c>
      <c r="H9" s="151">
        <f>('GS 1000-4999 kW Output'!$D$17+('GS 1000-4999 kW Output'!$D$11*Variables!AB255)+('GS 1000-4999 kW Output'!$D$12*Variables!L255)+('GS 1000-4999 kW Output'!$D$13*Variables!M255)+('GS 1000-4999 kW Output'!$D$14*Variables!K255)+('GS 1000-4999 kW Output'!$D$15*Variables!S255)+('GS 1000-4999 kW Output'!$D$16*Variables!P255))*C9</f>
        <v>361264688.24330634</v>
      </c>
      <c r="I9" s="151">
        <f>('Large Use Output'!$D$20+('Large Use Output'!$D$11*Variables!AB255)+('Large Use Output'!$D$12*Variables!L255)+('Large Use Output'!$D$13*Variables!Y255)+('Large Use Output'!$D$14*Variables!K255)+('Large Use Output'!$D$15*Variables!S255)+('Large Use Output'!$D$16*Variables!Z255)+('Large Use Output'!$D$17*Variables!R255)+('Large Use Output'!$D$18*Variables!M255)+('Large Use Output'!$D$19*Variables!N255))*C9</f>
        <v>150889788.56563002</v>
      </c>
      <c r="K9" s="16">
        <v>2028</v>
      </c>
      <c r="L9" s="165">
        <f t="shared" si="3"/>
        <v>4887886627.2435131</v>
      </c>
      <c r="M9" s="159">
        <f t="shared" si="4"/>
        <v>376093534.48872888</v>
      </c>
      <c r="N9" s="159">
        <f t="shared" si="5"/>
        <v>2477023690.7916617</v>
      </c>
      <c r="O9" s="159">
        <f t="shared" si="6"/>
        <v>9475671014.0425816</v>
      </c>
      <c r="P9" s="159">
        <f t="shared" si="7"/>
        <v>4045116752.5027571</v>
      </c>
      <c r="Q9" s="160">
        <f t="shared" si="8"/>
        <v>1484909241.5465734</v>
      </c>
    </row>
    <row r="10" spans="1:17" x14ac:dyDescent="0.35">
      <c r="A10" s="8">
        <f t="shared" si="0"/>
        <v>2023</v>
      </c>
      <c r="B10" s="153">
        <v>45108</v>
      </c>
      <c r="C10" s="8">
        <f t="shared" si="2"/>
        <v>31</v>
      </c>
      <c r="D10" s="151">
        <f>('Residential Output'!$D$17+('Residential Output'!$D$11*Variables!Q256)+('Residential Output'!$D$12*Variables!L256)+('Residential Output'!$D$13*Variables!K256)+('Residential Output'!$D$14*Variables!AA256)+('Residential Output'!$D$15*Variables!N256)+('Residential Output'!$D$16*Variables!T256))*C10</f>
        <v>484832362.44892615</v>
      </c>
      <c r="E10" s="151">
        <f>('CSMUR Output'!$D$16+('CSMUR Output'!$D$11*Variables!L256)+('CSMUR Output'!$D$12*Variables!V256)+('CSMUR Output'!$D$13*Variables!M256)+('CSMUR Output'!$D$14*Variables!K256)+('CSMUR Output'!$D$15*Variables!T256))*C10</f>
        <v>31105463.267897882</v>
      </c>
      <c r="F10" s="151">
        <f>('GS&lt;50kW Output'!$D$18+('GS&lt;50kW Output'!$D$11*Variables!AB256)+('GS&lt;50kW Output'!$D$12*Variables!L256)+('GS&lt;50kW Output'!$D$13*Variables!W256)+('GS&lt;50kW Output'!$D$14*Variables!S256)+('GS&lt;50kW Output'!$D$15*Variables!K256)+('GS&lt;50kW Output'!$D$16*Variables!Z256)+('GS&lt;50kW Output'!$D$17*Variables!N256))*C10</f>
        <v>225092266.97519696</v>
      </c>
      <c r="G10" s="151">
        <f>('GS 50-999 kW Output'!$D$21+('GS 50-999 kW Output'!$D$11*Variables!Q256)+('GS 50-999 kW Output'!$D$12*Variables!R256)+('GS 50-999 kW Output'!$D$13*Variables!AB256)+('GS 50-999 kW Output'!$D$14*Variables!L256)+('GS 50-999 kW Output'!$D$15*Variables!X256)+('GS 50-999 kW Output'!$D$16*Variables!M256)+('GS 50-999 kW Output'!$D$17*Variables!U256)+('GS 50-999 kW Output'!$D$18*Variables!K256)+('GS 50-999 kW Output'!$D$19*Variables!Z256)+('GS 50-999 kW Output'!$D$20*Variables!O256))*C10</f>
        <v>892252538.40482485</v>
      </c>
      <c r="H10" s="151">
        <f>('GS 1000-4999 kW Output'!$D$17+('GS 1000-4999 kW Output'!$D$11*Variables!AB256)+('GS 1000-4999 kW Output'!$D$12*Variables!L256)+('GS 1000-4999 kW Output'!$D$13*Variables!M256)+('GS 1000-4999 kW Output'!$D$14*Variables!K256)+('GS 1000-4999 kW Output'!$D$15*Variables!S256)+('GS 1000-4999 kW Output'!$D$16*Variables!P256))*C10</f>
        <v>402440917.49969971</v>
      </c>
      <c r="I10" s="151">
        <f>('Large Use Output'!$D$20+('Large Use Output'!$D$11*Variables!AB256)+('Large Use Output'!$D$12*Variables!L256)+('Large Use Output'!$D$13*Variables!Y256)+('Large Use Output'!$D$14*Variables!K256)+('Large Use Output'!$D$15*Variables!S256)+('Large Use Output'!$D$16*Variables!Z256)+('Large Use Output'!$D$17*Variables!R256)+('Large Use Output'!$D$18*Variables!M256)+('Large Use Output'!$D$19*Variables!N256))*C10</f>
        <v>165472874.31205344</v>
      </c>
      <c r="K10" s="17">
        <v>2029</v>
      </c>
      <c r="L10" s="166">
        <f t="shared" si="3"/>
        <v>4861859691.4280872</v>
      </c>
      <c r="M10" s="161">
        <f t="shared" si="4"/>
        <v>379534777.89992654</v>
      </c>
      <c r="N10" s="161">
        <f t="shared" si="5"/>
        <v>2470864955.5403519</v>
      </c>
      <c r="O10" s="161">
        <f t="shared" si="6"/>
        <v>9395236844.8058395</v>
      </c>
      <c r="P10" s="161">
        <f t="shared" si="7"/>
        <v>3954791507.1461062</v>
      </c>
      <c r="Q10" s="162">
        <f t="shared" si="8"/>
        <v>1415365240.7616467</v>
      </c>
    </row>
    <row r="11" spans="1:17" x14ac:dyDescent="0.35">
      <c r="A11" s="8">
        <f t="shared" si="0"/>
        <v>2023</v>
      </c>
      <c r="B11" s="153">
        <v>45139</v>
      </c>
      <c r="C11" s="8">
        <f t="shared" si="2"/>
        <v>31</v>
      </c>
      <c r="D11" s="151">
        <f>('Residential Output'!$D$17+('Residential Output'!$D$11*Variables!Q257)+('Residential Output'!$D$12*Variables!L257)+('Residential Output'!$D$13*Variables!K257)+('Residential Output'!$D$14*Variables!AA257)+('Residential Output'!$D$15*Variables!N257)+('Residential Output'!$D$16*Variables!T257))*C11</f>
        <v>466413508.32850122</v>
      </c>
      <c r="E11" s="151">
        <f>('CSMUR Output'!$D$16+('CSMUR Output'!$D$11*Variables!L257)+('CSMUR Output'!$D$12*Variables!V257)+('CSMUR Output'!$D$13*Variables!M257)+('CSMUR Output'!$D$14*Variables!K257)+('CSMUR Output'!$D$15*Variables!T257))*C11</f>
        <v>30736542.115579441</v>
      </c>
      <c r="F11" s="151">
        <f>('GS&lt;50kW Output'!$D$18+('GS&lt;50kW Output'!$D$11*Variables!AB257)+('GS&lt;50kW Output'!$D$12*Variables!L257)+('GS&lt;50kW Output'!$D$13*Variables!W257)+('GS&lt;50kW Output'!$D$14*Variables!S257)+('GS&lt;50kW Output'!$D$15*Variables!K257)+('GS&lt;50kW Output'!$D$16*Variables!Z257)+('GS&lt;50kW Output'!$D$17*Variables!N257))*C11</f>
        <v>220441940.22619697</v>
      </c>
      <c r="G11" s="151">
        <f>('GS 50-999 kW Output'!$D$21+('GS 50-999 kW Output'!$D$11*Variables!Q257)+('GS 50-999 kW Output'!$D$12*Variables!R257)+('GS 50-999 kW Output'!$D$13*Variables!AB257)+('GS 50-999 kW Output'!$D$14*Variables!L257)+('GS 50-999 kW Output'!$D$15*Variables!X257)+('GS 50-999 kW Output'!$D$16*Variables!M257)+('GS 50-999 kW Output'!$D$17*Variables!U257)+('GS 50-999 kW Output'!$D$18*Variables!K257)+('GS 50-999 kW Output'!$D$19*Variables!Z257)+('GS 50-999 kW Output'!$D$20*Variables!O257))*C11</f>
        <v>883915256.78814447</v>
      </c>
      <c r="H11" s="151">
        <f>('GS 1000-4999 kW Output'!$D$17+('GS 1000-4999 kW Output'!$D$11*Variables!AB257)+('GS 1000-4999 kW Output'!$D$12*Variables!L257)+('GS 1000-4999 kW Output'!$D$13*Variables!M257)+('GS 1000-4999 kW Output'!$D$14*Variables!K257)+('GS 1000-4999 kW Output'!$D$15*Variables!S257)+('GS 1000-4999 kW Output'!$D$16*Variables!P257))*C11</f>
        <v>399261150.87838674</v>
      </c>
      <c r="I11" s="151">
        <f>('Large Use Output'!$D$20+('Large Use Output'!$D$11*Variables!AB257)+('Large Use Output'!$D$12*Variables!L257)+('Large Use Output'!$D$13*Variables!Y257)+('Large Use Output'!$D$14*Variables!K257)+('Large Use Output'!$D$15*Variables!S257)+('Large Use Output'!$D$16*Variables!Z257)+('Large Use Output'!$D$17*Variables!R257)+('Large Use Output'!$D$18*Variables!M257)+('Large Use Output'!$D$19*Variables!N257))*C11</f>
        <v>166267351.67765185</v>
      </c>
      <c r="L11" s="156"/>
      <c r="M11" s="156"/>
      <c r="N11" s="156"/>
      <c r="O11" s="156"/>
      <c r="P11" s="156"/>
      <c r="Q11" s="156"/>
    </row>
    <row r="12" spans="1:17" x14ac:dyDescent="0.35">
      <c r="A12" s="8">
        <f t="shared" si="0"/>
        <v>2023</v>
      </c>
      <c r="B12" s="153">
        <v>45170</v>
      </c>
      <c r="C12" s="8">
        <f t="shared" si="2"/>
        <v>30</v>
      </c>
      <c r="D12" s="151">
        <f>('Residential Output'!$D$17+('Residential Output'!$D$11*Variables!Q258)+('Residential Output'!$D$12*Variables!L258)+('Residential Output'!$D$13*Variables!K258)+('Residential Output'!$D$14*Variables!AA258)+('Residential Output'!$D$15*Variables!N258)+('Residential Output'!$D$16*Variables!T258))*C12</f>
        <v>374574255.20923418</v>
      </c>
      <c r="E12" s="151">
        <f>('CSMUR Output'!$D$16+('CSMUR Output'!$D$11*Variables!L258)+('CSMUR Output'!$D$12*Variables!V258)+('CSMUR Output'!$D$13*Variables!M258)+('CSMUR Output'!$D$14*Variables!K258)+('CSMUR Output'!$D$15*Variables!T258))*C12</f>
        <v>27633831.713473685</v>
      </c>
      <c r="F12" s="151">
        <f>('GS&lt;50kW Output'!$D$18+('GS&lt;50kW Output'!$D$11*Variables!AB258)+('GS&lt;50kW Output'!$D$12*Variables!L258)+('GS&lt;50kW Output'!$D$13*Variables!W258)+('GS&lt;50kW Output'!$D$14*Variables!S258)+('GS&lt;50kW Output'!$D$15*Variables!K258)+('GS&lt;50kW Output'!$D$16*Variables!Z258)+('GS&lt;50kW Output'!$D$17*Variables!N258))*C12</f>
        <v>191559412.22933272</v>
      </c>
      <c r="G12" s="151">
        <f>('GS 50-999 kW Output'!$D$21+('GS 50-999 kW Output'!$D$11*Variables!Q258)+('GS 50-999 kW Output'!$D$12*Variables!R258)+('GS 50-999 kW Output'!$D$13*Variables!AB258)+('GS 50-999 kW Output'!$D$14*Variables!L258)+('GS 50-999 kW Output'!$D$15*Variables!X258)+('GS 50-999 kW Output'!$D$16*Variables!M258)+('GS 50-999 kW Output'!$D$17*Variables!U258)+('GS 50-999 kW Output'!$D$18*Variables!K258)+('GS 50-999 kW Output'!$D$19*Variables!Z258)+('GS 50-999 kW Output'!$D$20*Variables!O258))*C12</f>
        <v>774098816.44769394</v>
      </c>
      <c r="H12" s="151">
        <f>('GS 1000-4999 kW Output'!$D$17+('GS 1000-4999 kW Output'!$D$11*Variables!AB258)+('GS 1000-4999 kW Output'!$D$12*Variables!L258)+('GS 1000-4999 kW Output'!$D$13*Variables!M258)+('GS 1000-4999 kW Output'!$D$14*Variables!K258)+('GS 1000-4999 kW Output'!$D$15*Variables!S258)+('GS 1000-4999 kW Output'!$D$16*Variables!P258))*C12</f>
        <v>359267273.82421845</v>
      </c>
      <c r="I12" s="151">
        <f>('Large Use Output'!$D$20+('Large Use Output'!$D$11*Variables!AB258)+('Large Use Output'!$D$12*Variables!L258)+('Large Use Output'!$D$13*Variables!Y258)+('Large Use Output'!$D$14*Variables!K258)+('Large Use Output'!$D$15*Variables!S258)+('Large Use Output'!$D$16*Variables!Z258)+('Large Use Output'!$D$17*Variables!R258)+('Large Use Output'!$D$18*Variables!M258)+('Large Use Output'!$D$19*Variables!N258))*C12</f>
        <v>146560691.91288468</v>
      </c>
      <c r="L12" s="156"/>
      <c r="M12" s="156"/>
      <c r="N12" s="156"/>
      <c r="O12" s="156"/>
      <c r="P12" s="156"/>
      <c r="Q12" s="156"/>
    </row>
    <row r="13" spans="1:17" x14ac:dyDescent="0.35">
      <c r="A13" s="8">
        <f t="shared" si="0"/>
        <v>2023</v>
      </c>
      <c r="B13" s="153">
        <v>45200</v>
      </c>
      <c r="C13" s="8">
        <f t="shared" si="2"/>
        <v>31</v>
      </c>
      <c r="D13" s="151">
        <f>('Residential Output'!$D$17+('Residential Output'!$D$11*Variables!Q259)+('Residential Output'!$D$12*Variables!L259)+('Residential Output'!$D$13*Variables!K259)+('Residential Output'!$D$14*Variables!AA259)+('Residential Output'!$D$15*Variables!N259)+('Residential Output'!$D$16*Variables!T259))*C13</f>
        <v>349897060.46082211</v>
      </c>
      <c r="E13" s="151">
        <f>('CSMUR Output'!$D$16+('CSMUR Output'!$D$11*Variables!L259)+('CSMUR Output'!$D$12*Variables!V259)+('CSMUR Output'!$D$13*Variables!M259)+('CSMUR Output'!$D$14*Variables!K259)+('CSMUR Output'!$D$15*Variables!T259))*C13</f>
        <v>27116290.181149952</v>
      </c>
      <c r="F13" s="151">
        <f>('GS&lt;50kW Output'!$D$18+('GS&lt;50kW Output'!$D$11*Variables!AB259)+('GS&lt;50kW Output'!$D$12*Variables!L259)+('GS&lt;50kW Output'!$D$13*Variables!W259)+('GS&lt;50kW Output'!$D$14*Variables!S259)+('GS&lt;50kW Output'!$D$15*Variables!K259)+('GS&lt;50kW Output'!$D$16*Variables!Z259)+('GS&lt;50kW Output'!$D$17*Variables!N259))*C13</f>
        <v>190454523.0818435</v>
      </c>
      <c r="G13" s="151">
        <f>('GS 50-999 kW Output'!$D$21+('GS 50-999 kW Output'!$D$11*Variables!Q259)+('GS 50-999 kW Output'!$D$12*Variables!R259)+('GS 50-999 kW Output'!$D$13*Variables!AB259)+('GS 50-999 kW Output'!$D$14*Variables!L259)+('GS 50-999 kW Output'!$D$15*Variables!X259)+('GS 50-999 kW Output'!$D$16*Variables!M259)+('GS 50-999 kW Output'!$D$17*Variables!U259)+('GS 50-999 kW Output'!$D$18*Variables!K259)+('GS 50-999 kW Output'!$D$19*Variables!Z259)+('GS 50-999 kW Output'!$D$20*Variables!O259))*C13</f>
        <v>756075047.02174652</v>
      </c>
      <c r="H13" s="151">
        <f>('GS 1000-4999 kW Output'!$D$17+('GS 1000-4999 kW Output'!$D$11*Variables!AB259)+('GS 1000-4999 kW Output'!$D$12*Variables!L259)+('GS 1000-4999 kW Output'!$D$13*Variables!M259)+('GS 1000-4999 kW Output'!$D$14*Variables!K259)+('GS 1000-4999 kW Output'!$D$15*Variables!S259)+('GS 1000-4999 kW Output'!$D$16*Variables!P259))*C13</f>
        <v>355682754.05942571</v>
      </c>
      <c r="I13" s="151">
        <f>('Large Use Output'!$D$20+('Large Use Output'!$D$11*Variables!AB259)+('Large Use Output'!$D$12*Variables!L259)+('Large Use Output'!$D$13*Variables!Y259)+('Large Use Output'!$D$14*Variables!K259)+('Large Use Output'!$D$15*Variables!S259)+('Large Use Output'!$D$16*Variables!Z259)+('Large Use Output'!$D$17*Variables!R259)+('Large Use Output'!$D$18*Variables!M259)+('Large Use Output'!$D$19*Variables!N259))*C13</f>
        <v>145385744.86295259</v>
      </c>
      <c r="L13" s="156"/>
      <c r="M13" s="156"/>
      <c r="N13" s="156"/>
      <c r="O13" s="156"/>
      <c r="P13" s="156"/>
      <c r="Q13" s="156"/>
    </row>
    <row r="14" spans="1:17" x14ac:dyDescent="0.35">
      <c r="A14" s="8">
        <f t="shared" si="0"/>
        <v>2023</v>
      </c>
      <c r="B14" s="153">
        <v>45231</v>
      </c>
      <c r="C14" s="8">
        <f t="shared" si="2"/>
        <v>30</v>
      </c>
      <c r="D14" s="151">
        <f>('Residential Output'!$D$17+('Residential Output'!$D$11*Variables!Q260)+('Residential Output'!$D$12*Variables!L260)+('Residential Output'!$D$13*Variables!K260)+('Residential Output'!$D$14*Variables!AA260)+('Residential Output'!$D$15*Variables!N260)+('Residential Output'!$D$16*Variables!T260))*C14</f>
        <v>379365767.77472097</v>
      </c>
      <c r="E14" s="151">
        <f>('CSMUR Output'!$D$16+('CSMUR Output'!$D$11*Variables!L260)+('CSMUR Output'!$D$12*Variables!V260)+('CSMUR Output'!$D$13*Variables!M260)+('CSMUR Output'!$D$14*Variables!K260)+('CSMUR Output'!$D$15*Variables!T260))*C14</f>
        <v>27368084.823250141</v>
      </c>
      <c r="F14" s="151">
        <f>('GS&lt;50kW Output'!$D$18+('GS&lt;50kW Output'!$D$11*Variables!AB260)+('GS&lt;50kW Output'!$D$12*Variables!L260)+('GS&lt;50kW Output'!$D$13*Variables!W260)+('GS&lt;50kW Output'!$D$14*Variables!S260)+('GS&lt;50kW Output'!$D$15*Variables!K260)+('GS&lt;50kW Output'!$D$16*Variables!Z260)+('GS&lt;50kW Output'!$D$17*Variables!N260))*C14</f>
        <v>194239722.60679492</v>
      </c>
      <c r="G14" s="151">
        <f>('GS 50-999 kW Output'!$D$21+('GS 50-999 kW Output'!$D$11*Variables!Q260)+('GS 50-999 kW Output'!$D$12*Variables!R260)+('GS 50-999 kW Output'!$D$13*Variables!AB260)+('GS 50-999 kW Output'!$D$14*Variables!L260)+('GS 50-999 kW Output'!$D$15*Variables!X260)+('GS 50-999 kW Output'!$D$16*Variables!M260)+('GS 50-999 kW Output'!$D$17*Variables!U260)+('GS 50-999 kW Output'!$D$18*Variables!K260)+('GS 50-999 kW Output'!$D$19*Variables!Z260)+('GS 50-999 kW Output'!$D$20*Variables!O260))*C14</f>
        <v>770357698.15925109</v>
      </c>
      <c r="H14" s="151">
        <f>('GS 1000-4999 kW Output'!$D$17+('GS 1000-4999 kW Output'!$D$11*Variables!AB260)+('GS 1000-4999 kW Output'!$D$12*Variables!L260)+('GS 1000-4999 kW Output'!$D$13*Variables!M260)+('GS 1000-4999 kW Output'!$D$14*Variables!K260)+('GS 1000-4999 kW Output'!$D$15*Variables!S260)+('GS 1000-4999 kW Output'!$D$16*Variables!P260))*C14</f>
        <v>338009348.44032317</v>
      </c>
      <c r="I14" s="151">
        <f>('Large Use Output'!$D$20+('Large Use Output'!$D$11*Variables!AB260)+('Large Use Output'!$D$12*Variables!L260)+('Large Use Output'!$D$13*Variables!Y260)+('Large Use Output'!$D$14*Variables!K260)+('Large Use Output'!$D$15*Variables!S260)+('Large Use Output'!$D$16*Variables!Z260)+('Large Use Output'!$D$17*Variables!R260)+('Large Use Output'!$D$18*Variables!M260)+('Large Use Output'!$D$19*Variables!N260))*C14</f>
        <v>139478729.82014674</v>
      </c>
      <c r="L14" s="156"/>
      <c r="M14" s="156"/>
      <c r="N14" s="156"/>
      <c r="O14" s="156"/>
      <c r="P14" s="156"/>
      <c r="Q14" s="156"/>
    </row>
    <row r="15" spans="1:17" x14ac:dyDescent="0.35">
      <c r="A15" s="10">
        <f t="shared" si="0"/>
        <v>2023</v>
      </c>
      <c r="B15" s="154">
        <v>45261</v>
      </c>
      <c r="C15" s="10">
        <f t="shared" si="2"/>
        <v>31</v>
      </c>
      <c r="D15" s="151">
        <f>('Residential Output'!$D$17+('Residential Output'!$D$11*Variables!Q261)+('Residential Output'!$D$12*Variables!L261)+('Residential Output'!$D$13*Variables!K261)+('Residential Output'!$D$14*Variables!AA261)+('Residential Output'!$D$15*Variables!N261)+('Residential Output'!$D$16*Variables!T261))*C15</f>
        <v>432698900.65133911</v>
      </c>
      <c r="E15" s="151">
        <f>('CSMUR Output'!$D$16+('CSMUR Output'!$D$11*Variables!L261)+('CSMUR Output'!$D$12*Variables!V261)+('CSMUR Output'!$D$13*Variables!M261)+('CSMUR Output'!$D$14*Variables!K261)+('CSMUR Output'!$D$15*Variables!T261))*C15</f>
        <v>29892920.100869309</v>
      </c>
      <c r="F15" s="151">
        <f>('GS&lt;50kW Output'!$D$18+('GS&lt;50kW Output'!$D$11*Variables!AB261)+('GS&lt;50kW Output'!$D$12*Variables!L261)+('GS&lt;50kW Output'!$D$13*Variables!W261)+('GS&lt;50kW Output'!$D$14*Variables!S261)+('GS&lt;50kW Output'!$D$15*Variables!K261)+('GS&lt;50kW Output'!$D$16*Variables!Z261)+('GS&lt;50kW Output'!$D$17*Variables!N261))*C15</f>
        <v>214138556.83564049</v>
      </c>
      <c r="G15" s="151">
        <f>('GS 50-999 kW Output'!$D$21+('GS 50-999 kW Output'!$D$11*Variables!Q261)+('GS 50-999 kW Output'!$D$12*Variables!R261)+('GS 50-999 kW Output'!$D$13*Variables!AB261)+('GS 50-999 kW Output'!$D$14*Variables!L261)+('GS 50-999 kW Output'!$D$15*Variables!X261)+('GS 50-999 kW Output'!$D$16*Variables!M261)+('GS 50-999 kW Output'!$D$17*Variables!U261)+('GS 50-999 kW Output'!$D$18*Variables!K261)+('GS 50-999 kW Output'!$D$19*Variables!Z261)+('GS 50-999 kW Output'!$D$20*Variables!O261))*C15</f>
        <v>829417297.25530267</v>
      </c>
      <c r="H15" s="151">
        <f>('GS 1000-4999 kW Output'!$D$17+('GS 1000-4999 kW Output'!$D$11*Variables!AB261)+('GS 1000-4999 kW Output'!$D$12*Variables!L261)+('GS 1000-4999 kW Output'!$D$13*Variables!M261)+('GS 1000-4999 kW Output'!$D$14*Variables!K261)+('GS 1000-4999 kW Output'!$D$15*Variables!S261)+('GS 1000-4999 kW Output'!$D$16*Variables!P261))*C15</f>
        <v>365945216.9024455</v>
      </c>
      <c r="I15" s="151">
        <f>('Large Use Output'!$D$20+('Large Use Output'!$D$11*Variables!AB261)+('Large Use Output'!$D$12*Variables!L261)+('Large Use Output'!$D$13*Variables!Y261)+('Large Use Output'!$D$14*Variables!K261)+('Large Use Output'!$D$15*Variables!S261)+('Large Use Output'!$D$16*Variables!Z261)+('Large Use Output'!$D$17*Variables!R261)+('Large Use Output'!$D$18*Variables!M261)+('Large Use Output'!$D$19*Variables!N261))*C15</f>
        <v>146379280.38366529</v>
      </c>
      <c r="L15" s="156"/>
      <c r="M15" s="156"/>
      <c r="N15" s="156"/>
      <c r="O15" s="156"/>
      <c r="P15" s="156"/>
      <c r="Q15" s="156"/>
    </row>
    <row r="16" spans="1:17" x14ac:dyDescent="0.35">
      <c r="A16" s="6">
        <f t="shared" si="0"/>
        <v>2024</v>
      </c>
      <c r="B16" s="152">
        <v>45292</v>
      </c>
      <c r="C16" s="6">
        <f t="shared" si="2"/>
        <v>31</v>
      </c>
      <c r="D16" s="151">
        <f>('Residential Output'!$D$17+('Residential Output'!$D$11*Variables!Q262)+('Residential Output'!$D$12*Variables!L262)+('Residential Output'!$D$13*Variables!K262)+('Residential Output'!$D$14*Variables!AA262)+('Residential Output'!$D$15*Variables!N262)+('Residential Output'!$D$16*Variables!T262))*C16</f>
        <v>470284203.50549495</v>
      </c>
      <c r="E16" s="151">
        <f>('CSMUR Output'!$D$16+('CSMUR Output'!$D$11*Variables!L262)+('CSMUR Output'!$D$12*Variables!V262)+('CSMUR Output'!$D$13*Variables!M262)+('CSMUR Output'!$D$14*Variables!K262)+('CSMUR Output'!$D$15*Variables!T262))*C16</f>
        <v>31455068.682033241</v>
      </c>
      <c r="F16" s="151">
        <f>('GS&lt;50kW Output'!$D$18+('GS&lt;50kW Output'!$D$11*Variables!AB262)+('GS&lt;50kW Output'!$D$12*Variables!L262)+('GS&lt;50kW Output'!$D$13*Variables!W262)+('GS&lt;50kW Output'!$D$14*Variables!S262)+('GS&lt;50kW Output'!$D$15*Variables!K262)+('GS&lt;50kW Output'!$D$16*Variables!Z262)+('GS&lt;50kW Output'!$D$17*Variables!N262))*C16</f>
        <v>224926112.69250119</v>
      </c>
      <c r="G16" s="151">
        <f>('GS 50-999 kW Output'!$D$21+('GS 50-999 kW Output'!$D$11*Variables!Q262)+('GS 50-999 kW Output'!$D$12*Variables!R262)+('GS 50-999 kW Output'!$D$13*Variables!AB262)+('GS 50-999 kW Output'!$D$14*Variables!L262)+('GS 50-999 kW Output'!$D$15*Variables!X262)+('GS 50-999 kW Output'!$D$16*Variables!M262)+('GS 50-999 kW Output'!$D$17*Variables!U262)+('GS 50-999 kW Output'!$D$18*Variables!K262)+('GS 50-999 kW Output'!$D$19*Variables!Z262)+('GS 50-999 kW Output'!$D$20*Variables!O262))*C16</f>
        <v>884054651.37271988</v>
      </c>
      <c r="H16" s="151">
        <f>('GS 1000-4999 kW Output'!$D$17+('GS 1000-4999 kW Output'!$D$11*Variables!AB262)+('GS 1000-4999 kW Output'!$D$12*Variables!L262)+('GS 1000-4999 kW Output'!$D$13*Variables!M262)+('GS 1000-4999 kW Output'!$D$14*Variables!K262)+('GS 1000-4999 kW Output'!$D$15*Variables!S262)+('GS 1000-4999 kW Output'!$D$16*Variables!P262))*C16</f>
        <v>376687440.70110321</v>
      </c>
      <c r="I16" s="151">
        <f>('Large Use Output'!$D$20+('Large Use Output'!$D$11*Variables!AB262)+('Large Use Output'!$D$12*Variables!L262)+('Large Use Output'!$D$13*Variables!Y262)+('Large Use Output'!$D$14*Variables!K262)+('Large Use Output'!$D$15*Variables!S262)+('Large Use Output'!$D$16*Variables!Z262)+('Large Use Output'!$D$17*Variables!R262)+('Large Use Output'!$D$18*Variables!M262)+('Large Use Output'!$D$19*Variables!N262))*C16</f>
        <v>154130299.6474998</v>
      </c>
      <c r="L16" s="156"/>
      <c r="M16" s="156"/>
      <c r="N16" s="156"/>
      <c r="O16" s="156"/>
      <c r="P16" s="156"/>
      <c r="Q16" s="156"/>
    </row>
    <row r="17" spans="1:17" x14ac:dyDescent="0.35">
      <c r="A17" s="8">
        <f t="shared" si="0"/>
        <v>2024</v>
      </c>
      <c r="B17" s="153">
        <v>45323</v>
      </c>
      <c r="C17" s="8">
        <f t="shared" si="2"/>
        <v>29</v>
      </c>
      <c r="D17" s="151">
        <f>('Residential Output'!$D$17+('Residential Output'!$D$11*Variables!Q263)+('Residential Output'!$D$12*Variables!L263)+('Residential Output'!$D$13*Variables!K263)+('Residential Output'!$D$14*Variables!AA263)+('Residential Output'!$D$15*Variables!N263)+('Residential Output'!$D$16*Variables!T263))*C17</f>
        <v>437363166.48334473</v>
      </c>
      <c r="E17" s="151">
        <f>('CSMUR Output'!$D$16+('CSMUR Output'!$D$11*Variables!L263)+('CSMUR Output'!$D$12*Variables!V263)+('CSMUR Output'!$D$13*Variables!M263)+('CSMUR Output'!$D$14*Variables!K263)+('CSMUR Output'!$D$15*Variables!T263))*C17</f>
        <v>29420861.620848637</v>
      </c>
      <c r="F17" s="151">
        <f>('GS&lt;50kW Output'!$D$18+('GS&lt;50kW Output'!$D$11*Variables!AB263)+('GS&lt;50kW Output'!$D$12*Variables!L263)+('GS&lt;50kW Output'!$D$13*Variables!W263)+('GS&lt;50kW Output'!$D$14*Variables!S263)+('GS&lt;50kW Output'!$D$15*Variables!K263)+('GS&lt;50kW Output'!$D$16*Variables!Z263)+('GS&lt;50kW Output'!$D$17*Variables!N263))*C17</f>
        <v>206417156.14379376</v>
      </c>
      <c r="G17" s="151">
        <f>('GS 50-999 kW Output'!$D$21+('GS 50-999 kW Output'!$D$11*Variables!Q263)+('GS 50-999 kW Output'!$D$12*Variables!R263)+('GS 50-999 kW Output'!$D$13*Variables!AB263)+('GS 50-999 kW Output'!$D$14*Variables!L263)+('GS 50-999 kW Output'!$D$15*Variables!X263)+('GS 50-999 kW Output'!$D$16*Variables!M263)+('GS 50-999 kW Output'!$D$17*Variables!U263)+('GS 50-999 kW Output'!$D$18*Variables!K263)+('GS 50-999 kW Output'!$D$19*Variables!Z263)+('GS 50-999 kW Output'!$D$20*Variables!O263))*C17</f>
        <v>818980635.99996841</v>
      </c>
      <c r="H17" s="151">
        <f>('GS 1000-4999 kW Output'!$D$17+('GS 1000-4999 kW Output'!$D$11*Variables!AB263)+('GS 1000-4999 kW Output'!$D$12*Variables!L263)+('GS 1000-4999 kW Output'!$D$13*Variables!M263)+('GS 1000-4999 kW Output'!$D$14*Variables!K263)+('GS 1000-4999 kW Output'!$D$15*Variables!S263)+('GS 1000-4999 kW Output'!$D$16*Variables!P263))*C17</f>
        <v>340204051.02604026</v>
      </c>
      <c r="I17" s="151">
        <f>('Large Use Output'!$D$20+('Large Use Output'!$D$11*Variables!AB263)+('Large Use Output'!$D$12*Variables!L263)+('Large Use Output'!$D$13*Variables!Y263)+('Large Use Output'!$D$14*Variables!K263)+('Large Use Output'!$D$15*Variables!S263)+('Large Use Output'!$D$16*Variables!Z263)+('Large Use Output'!$D$17*Variables!R263)+('Large Use Output'!$D$18*Variables!M263)+('Large Use Output'!$D$19*Variables!N263))*C17</f>
        <v>137034539.59301928</v>
      </c>
      <c r="L17" s="156"/>
      <c r="M17" s="156"/>
      <c r="N17" s="156"/>
      <c r="O17" s="156"/>
      <c r="P17" s="156"/>
      <c r="Q17" s="156"/>
    </row>
    <row r="18" spans="1:17" x14ac:dyDescent="0.35">
      <c r="A18" s="8">
        <f t="shared" si="0"/>
        <v>2024</v>
      </c>
      <c r="B18" s="153">
        <v>45352</v>
      </c>
      <c r="C18" s="8">
        <f t="shared" si="2"/>
        <v>31</v>
      </c>
      <c r="D18" s="151">
        <f>('Residential Output'!$D$17+('Residential Output'!$D$11*Variables!Q264)+('Residential Output'!$D$12*Variables!L264)+('Residential Output'!$D$13*Variables!K264)+('Residential Output'!$D$14*Variables!AA264)+('Residential Output'!$D$15*Variables!N264)+('Residential Output'!$D$16*Variables!T264))*C18</f>
        <v>423447900.01280785</v>
      </c>
      <c r="E18" s="151">
        <f>('CSMUR Output'!$D$16+('CSMUR Output'!$D$11*Variables!L264)+('CSMUR Output'!$D$12*Variables!V264)+('CSMUR Output'!$D$13*Variables!M264)+('CSMUR Output'!$D$14*Variables!K264)+('CSMUR Output'!$D$15*Variables!T264))*C18</f>
        <v>29660662.625444572</v>
      </c>
      <c r="F18" s="151">
        <f>('GS&lt;50kW Output'!$D$18+('GS&lt;50kW Output'!$D$11*Variables!AB264)+('GS&lt;50kW Output'!$D$12*Variables!L264)+('GS&lt;50kW Output'!$D$13*Variables!W264)+('GS&lt;50kW Output'!$D$14*Variables!S264)+('GS&lt;50kW Output'!$D$15*Variables!K264)+('GS&lt;50kW Output'!$D$16*Variables!Z264)+('GS&lt;50kW Output'!$D$17*Variables!N264))*C18</f>
        <v>212542496.98345307</v>
      </c>
      <c r="G18" s="151">
        <f>('GS 50-999 kW Output'!$D$21+('GS 50-999 kW Output'!$D$11*Variables!Q264)+('GS 50-999 kW Output'!$D$12*Variables!R264)+('GS 50-999 kW Output'!$D$13*Variables!AB264)+('GS 50-999 kW Output'!$D$14*Variables!L264)+('GS 50-999 kW Output'!$D$15*Variables!X264)+('GS 50-999 kW Output'!$D$16*Variables!M264)+('GS 50-999 kW Output'!$D$17*Variables!U264)+('GS 50-999 kW Output'!$D$18*Variables!K264)+('GS 50-999 kW Output'!$D$19*Variables!Z264)+('GS 50-999 kW Output'!$D$20*Variables!O264))*C18</f>
        <v>825736713.788957</v>
      </c>
      <c r="H18" s="151">
        <f>('GS 1000-4999 kW Output'!$D$17+('GS 1000-4999 kW Output'!$D$11*Variables!AB264)+('GS 1000-4999 kW Output'!$D$12*Variables!L264)+('GS 1000-4999 kW Output'!$D$13*Variables!M264)+('GS 1000-4999 kW Output'!$D$14*Variables!K264)+('GS 1000-4999 kW Output'!$D$15*Variables!S264)+('GS 1000-4999 kW Output'!$D$16*Variables!P264))*C18</f>
        <v>363295975.37675416</v>
      </c>
      <c r="I18" s="151">
        <f>('Large Use Output'!$D$20+('Large Use Output'!$D$11*Variables!AB264)+('Large Use Output'!$D$12*Variables!L264)+('Large Use Output'!$D$13*Variables!Y264)+('Large Use Output'!$D$14*Variables!K264)+('Large Use Output'!$D$15*Variables!S264)+('Large Use Output'!$D$16*Variables!Z264)+('Large Use Output'!$D$17*Variables!R264)+('Large Use Output'!$D$18*Variables!M264)+('Large Use Output'!$D$19*Variables!N264))*C18</f>
        <v>146916197.81062728</v>
      </c>
      <c r="L18" s="156"/>
    </row>
    <row r="19" spans="1:17" x14ac:dyDescent="0.35">
      <c r="A19" s="8">
        <f t="shared" si="0"/>
        <v>2024</v>
      </c>
      <c r="B19" s="153">
        <v>45383</v>
      </c>
      <c r="C19" s="8">
        <f t="shared" si="2"/>
        <v>30</v>
      </c>
      <c r="D19" s="151">
        <f>('Residential Output'!$D$17+('Residential Output'!$D$11*Variables!Q265)+('Residential Output'!$D$12*Variables!L265)+('Residential Output'!$D$13*Variables!K265)+('Residential Output'!$D$14*Variables!AA265)+('Residential Output'!$D$15*Variables!N265)+('Residential Output'!$D$16*Variables!T265))*C19</f>
        <v>357546495.49833536</v>
      </c>
      <c r="E19" s="151">
        <f>('CSMUR Output'!$D$16+('CSMUR Output'!$D$11*Variables!L265)+('CSMUR Output'!$D$12*Variables!V265)+('CSMUR Output'!$D$13*Variables!M265)+('CSMUR Output'!$D$14*Variables!K265)+('CSMUR Output'!$D$15*Variables!T265))*C19</f>
        <v>26696160.796545457</v>
      </c>
      <c r="F19" s="151">
        <f>('GS&lt;50kW Output'!$D$18+('GS&lt;50kW Output'!$D$11*Variables!AB265)+('GS&lt;50kW Output'!$D$12*Variables!L265)+('GS&lt;50kW Output'!$D$13*Variables!W265)+('GS&lt;50kW Output'!$D$14*Variables!S265)+('GS&lt;50kW Output'!$D$15*Variables!K265)+('GS&lt;50kW Output'!$D$16*Variables!Z265)+('GS&lt;50kW Output'!$D$17*Variables!N265))*C19</f>
        <v>189541309.69921479</v>
      </c>
      <c r="G19" s="151">
        <f>('GS 50-999 kW Output'!$D$21+('GS 50-999 kW Output'!$D$11*Variables!Q265)+('GS 50-999 kW Output'!$D$12*Variables!R265)+('GS 50-999 kW Output'!$D$13*Variables!AB265)+('GS 50-999 kW Output'!$D$14*Variables!L265)+('GS 50-999 kW Output'!$D$15*Variables!X265)+('GS 50-999 kW Output'!$D$16*Variables!M265)+('GS 50-999 kW Output'!$D$17*Variables!U265)+('GS 50-999 kW Output'!$D$18*Variables!K265)+('GS 50-999 kW Output'!$D$19*Variables!Z265)+('GS 50-999 kW Output'!$D$20*Variables!O265))*C19</f>
        <v>736117582.14424682</v>
      </c>
      <c r="H19" s="151">
        <f>('GS 1000-4999 kW Output'!$D$17+('GS 1000-4999 kW Output'!$D$11*Variables!AB265)+('GS 1000-4999 kW Output'!$D$12*Variables!L265)+('GS 1000-4999 kW Output'!$D$13*Variables!M265)+('GS 1000-4999 kW Output'!$D$14*Variables!K265)+('GS 1000-4999 kW Output'!$D$15*Variables!S265)+('GS 1000-4999 kW Output'!$D$16*Variables!P265))*C19</f>
        <v>331180060.20161527</v>
      </c>
      <c r="I19" s="151">
        <f>('Large Use Output'!$D$20+('Large Use Output'!$D$11*Variables!AB265)+('Large Use Output'!$D$12*Variables!L265)+('Large Use Output'!$D$13*Variables!Y265)+('Large Use Output'!$D$14*Variables!K265)+('Large Use Output'!$D$15*Variables!S265)+('Large Use Output'!$D$16*Variables!Z265)+('Large Use Output'!$D$17*Variables!R265)+('Large Use Output'!$D$18*Variables!M265)+('Large Use Output'!$D$19*Variables!N265))*C19</f>
        <v>132761555.8272986</v>
      </c>
    </row>
    <row r="20" spans="1:17" x14ac:dyDescent="0.35">
      <c r="A20" s="8">
        <f t="shared" si="0"/>
        <v>2024</v>
      </c>
      <c r="B20" s="153">
        <v>45413</v>
      </c>
      <c r="C20" s="8">
        <f t="shared" si="2"/>
        <v>31</v>
      </c>
      <c r="D20" s="151">
        <f>('Residential Output'!$D$17+('Residential Output'!$D$11*Variables!Q266)+('Residential Output'!$D$12*Variables!L266)+('Residential Output'!$D$13*Variables!K266)+('Residential Output'!$D$14*Variables!AA266)+('Residential Output'!$D$15*Variables!N266)+('Residential Output'!$D$16*Variables!T266))*C20</f>
        <v>363333288.94439459</v>
      </c>
      <c r="E20" s="151">
        <f>('CSMUR Output'!$D$16+('CSMUR Output'!$D$11*Variables!L266)+('CSMUR Output'!$D$12*Variables!V266)+('CSMUR Output'!$D$13*Variables!M266)+('CSMUR Output'!$D$14*Variables!K266)+('CSMUR Output'!$D$15*Variables!T266))*C20</f>
        <v>27677983.746711925</v>
      </c>
      <c r="F20" s="151">
        <f>('GS&lt;50kW Output'!$D$18+('GS&lt;50kW Output'!$D$11*Variables!AB266)+('GS&lt;50kW Output'!$D$12*Variables!L266)+('GS&lt;50kW Output'!$D$13*Variables!W266)+('GS&lt;50kW Output'!$D$14*Variables!S266)+('GS&lt;50kW Output'!$D$15*Variables!K266)+('GS&lt;50kW Output'!$D$16*Variables!Z266)+('GS&lt;50kW Output'!$D$17*Variables!N266))*C20</f>
        <v>195907345.42647207</v>
      </c>
      <c r="G20" s="151">
        <f>('GS 50-999 kW Output'!$D$21+('GS 50-999 kW Output'!$D$11*Variables!Q266)+('GS 50-999 kW Output'!$D$12*Variables!R266)+('GS 50-999 kW Output'!$D$13*Variables!AB266)+('GS 50-999 kW Output'!$D$14*Variables!L266)+('GS 50-999 kW Output'!$D$15*Variables!X266)+('GS 50-999 kW Output'!$D$16*Variables!M266)+('GS 50-999 kW Output'!$D$17*Variables!U266)+('GS 50-999 kW Output'!$D$18*Variables!K266)+('GS 50-999 kW Output'!$D$19*Variables!Z266)+('GS 50-999 kW Output'!$D$20*Variables!O266))*C20</f>
        <v>768886274.81010103</v>
      </c>
      <c r="H20" s="151">
        <f>('GS 1000-4999 kW Output'!$D$17+('GS 1000-4999 kW Output'!$D$11*Variables!AB266)+('GS 1000-4999 kW Output'!$D$12*Variables!L266)+('GS 1000-4999 kW Output'!$D$13*Variables!M266)+('GS 1000-4999 kW Output'!$D$14*Variables!K266)+('GS 1000-4999 kW Output'!$D$15*Variables!S266)+('GS 1000-4999 kW Output'!$D$16*Variables!P266))*C20</f>
        <v>358780961.41750467</v>
      </c>
      <c r="I20" s="151">
        <f>('Large Use Output'!$D$20+('Large Use Output'!$D$11*Variables!AB266)+('Large Use Output'!$D$12*Variables!L266)+('Large Use Output'!$D$13*Variables!Y266)+('Large Use Output'!$D$14*Variables!K266)+('Large Use Output'!$D$15*Variables!S266)+('Large Use Output'!$D$16*Variables!Z266)+('Large Use Output'!$D$17*Variables!R266)+('Large Use Output'!$D$18*Variables!M266)+('Large Use Output'!$D$19*Variables!N266))*C20</f>
        <v>146223269.07048577</v>
      </c>
    </row>
    <row r="21" spans="1:17" x14ac:dyDescent="0.35">
      <c r="A21" s="8">
        <f t="shared" si="0"/>
        <v>2024</v>
      </c>
      <c r="B21" s="153">
        <v>45444</v>
      </c>
      <c r="C21" s="8">
        <f t="shared" si="2"/>
        <v>30</v>
      </c>
      <c r="D21" s="151">
        <f>('Residential Output'!$D$17+('Residential Output'!$D$11*Variables!Q267)+('Residential Output'!$D$12*Variables!L267)+('Residential Output'!$D$13*Variables!K267)+('Residential Output'!$D$14*Variables!AA267)+('Residential Output'!$D$15*Variables!N267)+('Residential Output'!$D$16*Variables!T267))*C21</f>
        <v>395328872.57921511</v>
      </c>
      <c r="E21" s="151">
        <f>('CSMUR Output'!$D$16+('CSMUR Output'!$D$11*Variables!L267)+('CSMUR Output'!$D$12*Variables!V267)+('CSMUR Output'!$D$13*Variables!M267)+('CSMUR Output'!$D$14*Variables!K267)+('CSMUR Output'!$D$15*Variables!T267))*C21</f>
        <v>28446879.524039242</v>
      </c>
      <c r="F21" s="151">
        <f>('GS&lt;50kW Output'!$D$18+('GS&lt;50kW Output'!$D$11*Variables!AB267)+('GS&lt;50kW Output'!$D$12*Variables!L267)+('GS&lt;50kW Output'!$D$13*Variables!W267)+('GS&lt;50kW Output'!$D$14*Variables!S267)+('GS&lt;50kW Output'!$D$15*Variables!K267)+('GS&lt;50kW Output'!$D$16*Variables!Z267)+('GS&lt;50kW Output'!$D$17*Variables!N267))*C21</f>
        <v>199416188.82827297</v>
      </c>
      <c r="G21" s="151">
        <f>('GS 50-999 kW Output'!$D$21+('GS 50-999 kW Output'!$D$11*Variables!Q267)+('GS 50-999 kW Output'!$D$12*Variables!R267)+('GS 50-999 kW Output'!$D$13*Variables!AB267)+('GS 50-999 kW Output'!$D$14*Variables!L267)+('GS 50-999 kW Output'!$D$15*Variables!X267)+('GS 50-999 kW Output'!$D$16*Variables!M267)+('GS 50-999 kW Output'!$D$17*Variables!U267)+('GS 50-999 kW Output'!$D$18*Variables!K267)+('GS 50-999 kW Output'!$D$19*Variables!Z267)+('GS 50-999 kW Output'!$D$20*Variables!O267))*C21</f>
        <v>788376471.30025542</v>
      </c>
      <c r="H21" s="151">
        <f>('GS 1000-4999 kW Output'!$D$17+('GS 1000-4999 kW Output'!$D$11*Variables!AB267)+('GS 1000-4999 kW Output'!$D$12*Variables!L267)+('GS 1000-4999 kW Output'!$D$13*Variables!M267)+('GS 1000-4999 kW Output'!$D$14*Variables!K267)+('GS 1000-4999 kW Output'!$D$15*Variables!S267)+('GS 1000-4999 kW Output'!$D$16*Variables!P267))*C21</f>
        <v>361624084.37676704</v>
      </c>
      <c r="I21" s="151">
        <f>('Large Use Output'!$D$20+('Large Use Output'!$D$11*Variables!AB267)+('Large Use Output'!$D$12*Variables!L267)+('Large Use Output'!$D$13*Variables!Y267)+('Large Use Output'!$D$14*Variables!K267)+('Large Use Output'!$D$15*Variables!S267)+('Large Use Output'!$D$16*Variables!Z267)+('Large Use Output'!$D$17*Variables!R267)+('Large Use Output'!$D$18*Variables!M267)+('Large Use Output'!$D$19*Variables!N267))*C21</f>
        <v>144458163.53529808</v>
      </c>
    </row>
    <row r="22" spans="1:17" x14ac:dyDescent="0.35">
      <c r="A22" s="8">
        <f t="shared" si="0"/>
        <v>2024</v>
      </c>
      <c r="B22" s="153">
        <v>45474</v>
      </c>
      <c r="C22" s="8">
        <f t="shared" si="2"/>
        <v>31</v>
      </c>
      <c r="D22" s="151">
        <f>('Residential Output'!$D$17+('Residential Output'!$D$11*Variables!Q268)+('Residential Output'!$D$12*Variables!L268)+('Residential Output'!$D$13*Variables!K268)+('Residential Output'!$D$14*Variables!AA268)+('Residential Output'!$D$15*Variables!N268)+('Residential Output'!$D$16*Variables!T268))*C22</f>
        <v>483273227.86137712</v>
      </c>
      <c r="E22" s="151">
        <f>('CSMUR Output'!$D$16+('CSMUR Output'!$D$11*Variables!L268)+('CSMUR Output'!$D$12*Variables!V268)+('CSMUR Output'!$D$13*Variables!M268)+('CSMUR Output'!$D$14*Variables!K268)+('CSMUR Output'!$D$15*Variables!T268))*C22</f>
        <v>31670861.308168486</v>
      </c>
      <c r="F22" s="151">
        <f>('GS&lt;50kW Output'!$D$18+('GS&lt;50kW Output'!$D$11*Variables!AB268)+('GS&lt;50kW Output'!$D$12*Variables!L268)+('GS&lt;50kW Output'!$D$13*Variables!W268)+('GS&lt;50kW Output'!$D$14*Variables!S268)+('GS&lt;50kW Output'!$D$15*Variables!K268)+('GS&lt;50kW Output'!$D$16*Variables!Z268)+('GS&lt;50kW Output'!$D$17*Variables!N268))*C22</f>
        <v>227741068.58158085</v>
      </c>
      <c r="G22" s="151">
        <f>('GS 50-999 kW Output'!$D$21+('GS 50-999 kW Output'!$D$11*Variables!Q268)+('GS 50-999 kW Output'!$D$12*Variables!R268)+('GS 50-999 kW Output'!$D$13*Variables!AB268)+('GS 50-999 kW Output'!$D$14*Variables!L268)+('GS 50-999 kW Output'!$D$15*Variables!X268)+('GS 50-999 kW Output'!$D$16*Variables!M268)+('GS 50-999 kW Output'!$D$17*Variables!U268)+('GS 50-999 kW Output'!$D$18*Variables!K268)+('GS 50-999 kW Output'!$D$19*Variables!Z268)+('GS 50-999 kW Output'!$D$20*Variables!O268))*C22</f>
        <v>896620377.51095831</v>
      </c>
      <c r="H22" s="151">
        <f>('GS 1000-4999 kW Output'!$D$17+('GS 1000-4999 kW Output'!$D$11*Variables!AB268)+('GS 1000-4999 kW Output'!$D$12*Variables!L268)+('GS 1000-4999 kW Output'!$D$13*Variables!M268)+('GS 1000-4999 kW Output'!$D$14*Variables!K268)+('GS 1000-4999 kW Output'!$D$15*Variables!S268)+('GS 1000-4999 kW Output'!$D$16*Variables!P268))*C22</f>
        <v>402728187.31725681</v>
      </c>
      <c r="I22" s="151">
        <f>('Large Use Output'!$D$20+('Large Use Output'!$D$11*Variables!AB268)+('Large Use Output'!$D$12*Variables!L268)+('Large Use Output'!$D$13*Variables!Y268)+('Large Use Output'!$D$14*Variables!K268)+('Large Use Output'!$D$15*Variables!S268)+('Large Use Output'!$D$16*Variables!Z268)+('Large Use Output'!$D$17*Variables!R268)+('Large Use Output'!$D$18*Variables!M268)+('Large Use Output'!$D$19*Variables!N268))*C22</f>
        <v>163978128.90450841</v>
      </c>
    </row>
    <row r="23" spans="1:17" x14ac:dyDescent="0.35">
      <c r="A23" s="8">
        <f t="shared" si="0"/>
        <v>2024</v>
      </c>
      <c r="B23" s="153">
        <v>45505</v>
      </c>
      <c r="C23" s="8">
        <f t="shared" si="2"/>
        <v>31</v>
      </c>
      <c r="D23" s="151">
        <f>('Residential Output'!$D$17+('Residential Output'!$D$11*Variables!Q269)+('Residential Output'!$D$12*Variables!L269)+('Residential Output'!$D$13*Variables!K269)+('Residential Output'!$D$14*Variables!AA269)+('Residential Output'!$D$15*Variables!N269)+('Residential Output'!$D$16*Variables!T269))*C23</f>
        <v>464806652.64018035</v>
      </c>
      <c r="E23" s="151">
        <f>('CSMUR Output'!$D$16+('CSMUR Output'!$D$11*Variables!L269)+('CSMUR Output'!$D$12*Variables!V269)+('CSMUR Output'!$D$13*Variables!M269)+('CSMUR Output'!$D$14*Variables!K269)+('CSMUR Output'!$D$15*Variables!T269))*C23</f>
        <v>31300626.175227858</v>
      </c>
      <c r="F23" s="151">
        <f>('GS&lt;50kW Output'!$D$18+('GS&lt;50kW Output'!$D$11*Variables!AB269)+('GS&lt;50kW Output'!$D$12*Variables!L269)+('GS&lt;50kW Output'!$D$13*Variables!W269)+('GS&lt;50kW Output'!$D$14*Variables!S269)+('GS&lt;50kW Output'!$D$15*Variables!K269)+('GS&lt;50kW Output'!$D$16*Variables!Z269)+('GS&lt;50kW Output'!$D$17*Variables!N269))*C23</f>
        <v>222899367.80696926</v>
      </c>
      <c r="G23" s="151">
        <f>('GS 50-999 kW Output'!$D$21+('GS 50-999 kW Output'!$D$11*Variables!Q269)+('GS 50-999 kW Output'!$D$12*Variables!R269)+('GS 50-999 kW Output'!$D$13*Variables!AB269)+('GS 50-999 kW Output'!$D$14*Variables!L269)+('GS 50-999 kW Output'!$D$15*Variables!X269)+('GS 50-999 kW Output'!$D$16*Variables!M269)+('GS 50-999 kW Output'!$D$17*Variables!U269)+('GS 50-999 kW Output'!$D$18*Variables!K269)+('GS 50-999 kW Output'!$D$19*Variables!Z269)+('GS 50-999 kW Output'!$D$20*Variables!O269))*C23</f>
        <v>876768923.78952146</v>
      </c>
      <c r="H23" s="151">
        <f>('GS 1000-4999 kW Output'!$D$17+('GS 1000-4999 kW Output'!$D$11*Variables!AB269)+('GS 1000-4999 kW Output'!$D$12*Variables!L269)+('GS 1000-4999 kW Output'!$D$13*Variables!M269)+('GS 1000-4999 kW Output'!$D$14*Variables!K269)+('GS 1000-4999 kW Output'!$D$15*Variables!S269)+('GS 1000-4999 kW Output'!$D$16*Variables!P269))*C23</f>
        <v>399044403.79084378</v>
      </c>
      <c r="I23" s="151">
        <f>('Large Use Output'!$D$20+('Large Use Output'!$D$11*Variables!AB269)+('Large Use Output'!$D$12*Variables!L269)+('Large Use Output'!$D$13*Variables!Y269)+('Large Use Output'!$D$14*Variables!K269)+('Large Use Output'!$D$15*Variables!S269)+('Large Use Output'!$D$16*Variables!Z269)+('Large Use Output'!$D$17*Variables!R269)+('Large Use Output'!$D$18*Variables!M269)+('Large Use Output'!$D$19*Variables!N269))*C23</f>
        <v>160689786.2318989</v>
      </c>
    </row>
    <row r="24" spans="1:17" x14ac:dyDescent="0.35">
      <c r="A24" s="8">
        <f t="shared" si="0"/>
        <v>2024</v>
      </c>
      <c r="B24" s="153">
        <v>45536</v>
      </c>
      <c r="C24" s="8">
        <f t="shared" si="2"/>
        <v>30</v>
      </c>
      <c r="D24" s="151">
        <f>('Residential Output'!$D$17+('Residential Output'!$D$11*Variables!Q270)+('Residential Output'!$D$12*Variables!L270)+('Residential Output'!$D$13*Variables!K270)+('Residential Output'!$D$14*Variables!AA270)+('Residential Output'!$D$15*Variables!N270)+('Residential Output'!$D$16*Variables!T270))*C24</f>
        <v>372966965.45443732</v>
      </c>
      <c r="E24" s="151">
        <f>('CSMUR Output'!$D$16+('CSMUR Output'!$D$11*Variables!L270)+('CSMUR Output'!$D$12*Variables!V270)+('CSMUR Output'!$D$13*Variables!M270)+('CSMUR Output'!$D$14*Variables!K270)+('CSMUR Output'!$D$15*Variables!T270))*C24</f>
        <v>28178447.918982938</v>
      </c>
      <c r="F24" s="151">
        <f>('GS&lt;50kW Output'!$D$18+('GS&lt;50kW Output'!$D$11*Variables!AB270)+('GS&lt;50kW Output'!$D$12*Variables!L270)+('GS&lt;50kW Output'!$D$13*Variables!W270)+('GS&lt;50kW Output'!$D$14*Variables!S270)+('GS&lt;50kW Output'!$D$15*Variables!K270)+('GS&lt;50kW Output'!$D$16*Variables!Z270)+('GS&lt;50kW Output'!$D$17*Variables!N270))*C24</f>
        <v>193631718.62407053</v>
      </c>
      <c r="G24" s="151">
        <f>('GS 50-999 kW Output'!$D$21+('GS 50-999 kW Output'!$D$11*Variables!Q270)+('GS 50-999 kW Output'!$D$12*Variables!R270)+('GS 50-999 kW Output'!$D$13*Variables!AB270)+('GS 50-999 kW Output'!$D$14*Variables!L270)+('GS 50-999 kW Output'!$D$15*Variables!X270)+('GS 50-999 kW Output'!$D$16*Variables!M270)+('GS 50-999 kW Output'!$D$17*Variables!U270)+('GS 50-999 kW Output'!$D$18*Variables!K270)+('GS 50-999 kW Output'!$D$19*Variables!Z270)+('GS 50-999 kW Output'!$D$20*Variables!O270))*C24</f>
        <v>770320165.96305072</v>
      </c>
      <c r="H24" s="151">
        <f>('GS 1000-4999 kW Output'!$D$17+('GS 1000-4999 kW Output'!$D$11*Variables!AB270)+('GS 1000-4999 kW Output'!$D$12*Variables!L270)+('GS 1000-4999 kW Output'!$D$13*Variables!M270)+('GS 1000-4999 kW Output'!$D$14*Variables!K270)+('GS 1000-4999 kW Output'!$D$15*Variables!S270)+('GS 1000-4999 kW Output'!$D$16*Variables!P270))*C24</f>
        <v>358189992.37514961</v>
      </c>
      <c r="I24" s="151">
        <f>('Large Use Output'!$D$20+('Large Use Output'!$D$11*Variables!AB270)+('Large Use Output'!$D$12*Variables!L270)+('Large Use Output'!$D$13*Variables!Y270)+('Large Use Output'!$D$14*Variables!K270)+('Large Use Output'!$D$15*Variables!S270)+('Large Use Output'!$D$16*Variables!Z270)+('Large Use Output'!$D$17*Variables!R270)+('Large Use Output'!$D$18*Variables!M270)+('Large Use Output'!$D$19*Variables!N270))*C24</f>
        <v>141962781.32021698</v>
      </c>
    </row>
    <row r="25" spans="1:17" x14ac:dyDescent="0.35">
      <c r="A25" s="8">
        <f t="shared" si="0"/>
        <v>2024</v>
      </c>
      <c r="B25" s="153">
        <v>45566</v>
      </c>
      <c r="C25" s="8">
        <f t="shared" si="2"/>
        <v>31</v>
      </c>
      <c r="D25" s="151">
        <f>('Residential Output'!$D$17+('Residential Output'!$D$11*Variables!Q271)+('Residential Output'!$D$12*Variables!L271)+('Residential Output'!$D$13*Variables!K271)+('Residential Output'!$D$14*Variables!AA271)+('Residential Output'!$D$15*Variables!N271)+('Residential Output'!$D$16*Variables!T271))*C25</f>
        <v>348301377.34618556</v>
      </c>
      <c r="E25" s="151">
        <f>('CSMUR Output'!$D$16+('CSMUR Output'!$D$11*Variables!L271)+('CSMUR Output'!$D$12*Variables!V271)+('CSMUR Output'!$D$13*Variables!M271)+('CSMUR Output'!$D$14*Variables!K271)+('CSMUR Output'!$D$15*Variables!T271))*C25</f>
        <v>27681685.969032001</v>
      </c>
      <c r="F25" s="151">
        <f>('GS&lt;50kW Output'!$D$18+('GS&lt;50kW Output'!$D$11*Variables!AB271)+('GS&lt;50kW Output'!$D$12*Variables!L271)+('GS&lt;50kW Output'!$D$13*Variables!W271)+('GS&lt;50kW Output'!$D$14*Variables!S271)+('GS&lt;50kW Output'!$D$15*Variables!K271)+('GS&lt;50kW Output'!$D$16*Variables!Z271)+('GS&lt;50kW Output'!$D$17*Variables!N271))*C25</f>
        <v>192496589.32564595</v>
      </c>
      <c r="G25" s="151">
        <f>('GS 50-999 kW Output'!$D$21+('GS 50-999 kW Output'!$D$11*Variables!Q271)+('GS 50-999 kW Output'!$D$12*Variables!R271)+('GS 50-999 kW Output'!$D$13*Variables!AB271)+('GS 50-999 kW Output'!$D$14*Variables!L271)+('GS 50-999 kW Output'!$D$15*Variables!X271)+('GS 50-999 kW Output'!$D$16*Variables!M271)+('GS 50-999 kW Output'!$D$17*Variables!U271)+('GS 50-999 kW Output'!$D$18*Variables!K271)+('GS 50-999 kW Output'!$D$19*Variables!Z271)+('GS 50-999 kW Output'!$D$20*Variables!O271))*C25</f>
        <v>755783409.73778665</v>
      </c>
      <c r="H25" s="151">
        <f>('GS 1000-4999 kW Output'!$D$17+('GS 1000-4999 kW Output'!$D$11*Variables!AB271)+('GS 1000-4999 kW Output'!$D$12*Variables!L271)+('GS 1000-4999 kW Output'!$D$13*Variables!M271)+('GS 1000-4999 kW Output'!$D$14*Variables!K271)+('GS 1000-4999 kW Output'!$D$15*Variables!S271)+('GS 1000-4999 kW Output'!$D$16*Variables!P271))*C25</f>
        <v>354385672.53896469</v>
      </c>
      <c r="I25" s="151">
        <f>('Large Use Output'!$D$20+('Large Use Output'!$D$11*Variables!AB271)+('Large Use Output'!$D$12*Variables!L271)+('Large Use Output'!$D$13*Variables!Y271)+('Large Use Output'!$D$14*Variables!K271)+('Large Use Output'!$D$15*Variables!S271)+('Large Use Output'!$D$16*Variables!Z271)+('Large Use Output'!$D$17*Variables!R271)+('Large Use Output'!$D$18*Variables!M271)+('Large Use Output'!$D$19*Variables!N271))*C25</f>
        <v>141879857.68879163</v>
      </c>
    </row>
    <row r="26" spans="1:17" x14ac:dyDescent="0.35">
      <c r="A26" s="8">
        <f t="shared" si="0"/>
        <v>2024</v>
      </c>
      <c r="B26" s="153">
        <v>45597</v>
      </c>
      <c r="C26" s="8">
        <f t="shared" si="2"/>
        <v>30</v>
      </c>
      <c r="D26" s="151">
        <f>('Residential Output'!$D$17+('Residential Output'!$D$11*Variables!Q272)+('Residential Output'!$D$12*Variables!L272)+('Residential Output'!$D$13*Variables!K272)+('Residential Output'!$D$14*Variables!AA272)+('Residential Output'!$D$15*Variables!N272)+('Residential Output'!$D$16*Variables!T272))*C26</f>
        <v>377817390.23580694</v>
      </c>
      <c r="E26" s="151">
        <f>('CSMUR Output'!$D$16+('CSMUR Output'!$D$11*Variables!L272)+('CSMUR Output'!$D$12*Variables!V272)+('CSMUR Output'!$D$13*Variables!M272)+('CSMUR Output'!$D$14*Variables!K272)+('CSMUR Output'!$D$15*Variables!T272))*C26</f>
        <v>27915876.744539373</v>
      </c>
      <c r="F26" s="151">
        <f>('GS&lt;50kW Output'!$D$18+('GS&lt;50kW Output'!$D$11*Variables!AB272)+('GS&lt;50kW Output'!$D$12*Variables!L272)+('GS&lt;50kW Output'!$D$13*Variables!W272)+('GS&lt;50kW Output'!$D$14*Variables!S272)+('GS&lt;50kW Output'!$D$15*Variables!K272)+('GS&lt;50kW Output'!$D$16*Variables!Z272)+('GS&lt;50kW Output'!$D$17*Variables!N272))*C26</f>
        <v>195808443.42739013</v>
      </c>
      <c r="G26" s="151">
        <f>('GS 50-999 kW Output'!$D$21+('GS 50-999 kW Output'!$D$11*Variables!Q272)+('GS 50-999 kW Output'!$D$12*Variables!R272)+('GS 50-999 kW Output'!$D$13*Variables!AB272)+('GS 50-999 kW Output'!$D$14*Variables!L272)+('GS 50-999 kW Output'!$D$15*Variables!X272)+('GS 50-999 kW Output'!$D$16*Variables!M272)+('GS 50-999 kW Output'!$D$17*Variables!U272)+('GS 50-999 kW Output'!$D$18*Variables!K272)+('GS 50-999 kW Output'!$D$19*Variables!Z272)+('GS 50-999 kW Output'!$D$20*Variables!O272))*C26</f>
        <v>762296077.25595021</v>
      </c>
      <c r="H26" s="151">
        <f>('GS 1000-4999 kW Output'!$D$17+('GS 1000-4999 kW Output'!$D$11*Variables!AB272)+('GS 1000-4999 kW Output'!$D$12*Variables!L272)+('GS 1000-4999 kW Output'!$D$13*Variables!M272)+('GS 1000-4999 kW Output'!$D$14*Variables!K272)+('GS 1000-4999 kW Output'!$D$15*Variables!S272)+('GS 1000-4999 kW Output'!$D$16*Variables!P272))*C26</f>
        <v>335620361.51582724</v>
      </c>
      <c r="I26" s="151">
        <f>('Large Use Output'!$D$20+('Large Use Output'!$D$11*Variables!AB272)+('Large Use Output'!$D$12*Variables!L272)+('Large Use Output'!$D$13*Variables!Y272)+('Large Use Output'!$D$14*Variables!K272)+('Large Use Output'!$D$15*Variables!S272)+('Large Use Output'!$D$16*Variables!Z272)+('Large Use Output'!$D$17*Variables!R272)+('Large Use Output'!$D$18*Variables!M272)+('Large Use Output'!$D$19*Variables!N272))*C26</f>
        <v>133061353.5923965</v>
      </c>
    </row>
    <row r="27" spans="1:17" x14ac:dyDescent="0.35">
      <c r="A27" s="10">
        <f t="shared" si="0"/>
        <v>2024</v>
      </c>
      <c r="B27" s="154">
        <v>45627</v>
      </c>
      <c r="C27" s="10">
        <f t="shared" si="2"/>
        <v>31</v>
      </c>
      <c r="D27" s="151">
        <f>('Residential Output'!$D$17+('Residential Output'!$D$11*Variables!Q273)+('Residential Output'!$D$12*Variables!L273)+('Residential Output'!$D$13*Variables!K273)+('Residential Output'!$D$14*Variables!AA273)+('Residential Output'!$D$15*Variables!N273)+('Residential Output'!$D$16*Variables!T273))*C27</f>
        <v>431112756.24327272</v>
      </c>
      <c r="E27" s="151">
        <f>('CSMUR Output'!$D$16+('CSMUR Output'!$D$11*Variables!L273)+('CSMUR Output'!$D$12*Variables!V273)+('CSMUR Output'!$D$13*Variables!M273)+('CSMUR Output'!$D$14*Variables!K273)+('CSMUR Output'!$D$15*Variables!T273))*C27</f>
        <v>30459627.616985001</v>
      </c>
      <c r="F27" s="151">
        <f>('GS&lt;50kW Output'!$D$18+('GS&lt;50kW Output'!$D$11*Variables!AB273)+('GS&lt;50kW Output'!$D$12*Variables!L273)+('GS&lt;50kW Output'!$D$13*Variables!W273)+('GS&lt;50kW Output'!$D$14*Variables!S273)+('GS&lt;50kW Output'!$D$15*Variables!K273)+('GS&lt;50kW Output'!$D$16*Variables!Z273)+('GS&lt;50kW Output'!$D$17*Variables!N273))*C27</f>
        <v>215661123.78191438</v>
      </c>
      <c r="G27" s="151">
        <f>('GS 50-999 kW Output'!$D$21+('GS 50-999 kW Output'!$D$11*Variables!Q273)+('GS 50-999 kW Output'!$D$12*Variables!R273)+('GS 50-999 kW Output'!$D$13*Variables!AB273)+('GS 50-999 kW Output'!$D$14*Variables!L273)+('GS 50-999 kW Output'!$D$15*Variables!X273)+('GS 50-999 kW Output'!$D$16*Variables!M273)+('GS 50-999 kW Output'!$D$17*Variables!U273)+('GS 50-999 kW Output'!$D$18*Variables!K273)+('GS 50-999 kW Output'!$D$19*Variables!Z273)+('GS 50-999 kW Output'!$D$20*Variables!O273))*C27</f>
        <v>828542293.49571979</v>
      </c>
      <c r="H27" s="151">
        <f>('GS 1000-4999 kW Output'!$D$17+('GS 1000-4999 kW Output'!$D$11*Variables!AB273)+('GS 1000-4999 kW Output'!$D$12*Variables!L273)+('GS 1000-4999 kW Output'!$D$13*Variables!M273)+('GS 1000-4999 kW Output'!$D$14*Variables!K273)+('GS 1000-4999 kW Output'!$D$15*Variables!S273)+('GS 1000-4999 kW Output'!$D$16*Variables!P273))*C27</f>
        <v>363276081.45613611</v>
      </c>
      <c r="I27" s="151">
        <f>('Large Use Output'!$D$20+('Large Use Output'!$D$11*Variables!AB273)+('Large Use Output'!$D$12*Variables!L273)+('Large Use Output'!$D$13*Variables!Y273)+('Large Use Output'!$D$14*Variables!K273)+('Large Use Output'!$D$15*Variables!S273)+('Large Use Output'!$D$16*Variables!Z273)+('Large Use Output'!$D$17*Variables!R273)+('Large Use Output'!$D$18*Variables!M273)+('Large Use Output'!$D$19*Variables!N273))*C27</f>
        <v>142304213.89320377</v>
      </c>
    </row>
    <row r="28" spans="1:17" x14ac:dyDescent="0.35">
      <c r="A28" s="6">
        <f t="shared" si="0"/>
        <v>2025</v>
      </c>
      <c r="B28" s="152">
        <v>45658</v>
      </c>
      <c r="C28" s="6">
        <f t="shared" si="2"/>
        <v>31</v>
      </c>
      <c r="D28" s="151">
        <f>('Residential Output'!$D$17+('Residential Output'!$D$11*Variables!Q274)+('Residential Output'!$D$12*Variables!L274)+('Residential Output'!$D$13*Variables!K274)+('Residential Output'!$D$14*Variables!AA274)+('Residential Output'!$D$15*Variables!N274)+('Residential Output'!$D$16*Variables!T274))*C28</f>
        <v>469154564.16422606</v>
      </c>
      <c r="E28" s="151">
        <f>('CSMUR Output'!$D$16+('CSMUR Output'!$D$11*Variables!L274)+('CSMUR Output'!$D$12*Variables!V274)+('CSMUR Output'!$D$13*Variables!M274)+('CSMUR Output'!$D$14*Variables!K274)+('CSMUR Output'!$D$15*Variables!T274))*C28</f>
        <v>32039445.97679209</v>
      </c>
      <c r="F28" s="151">
        <f>('GS&lt;50kW Output'!$D$18+('GS&lt;50kW Output'!$D$11*Variables!AB274)+('GS&lt;50kW Output'!$D$12*Variables!L274)+('GS&lt;50kW Output'!$D$13*Variables!W274)+('GS&lt;50kW Output'!$D$14*Variables!S274)+('GS&lt;50kW Output'!$D$15*Variables!K274)+('GS&lt;50kW Output'!$D$16*Variables!Z274)+('GS&lt;50kW Output'!$D$17*Variables!N274))*C28</f>
        <v>226093782.4732109</v>
      </c>
      <c r="G28" s="151">
        <f>('GS 50-999 kW Output'!$D$21+('GS 50-999 kW Output'!$D$11*Variables!Q274)+('GS 50-999 kW Output'!$D$12*Variables!R274)+('GS 50-999 kW Output'!$D$13*Variables!AB274)+('GS 50-999 kW Output'!$D$14*Variables!L274)+('GS 50-999 kW Output'!$D$15*Variables!X274)+('GS 50-999 kW Output'!$D$16*Variables!M274)+('GS 50-999 kW Output'!$D$17*Variables!U274)+('GS 50-999 kW Output'!$D$18*Variables!K274)+('GS 50-999 kW Output'!$D$19*Variables!Z274)+('GS 50-999 kW Output'!$D$20*Variables!O274))*C28</f>
        <v>879412506.56651413</v>
      </c>
      <c r="H28" s="151">
        <f>('GS 1000-4999 kW Output'!$D$17+('GS 1000-4999 kW Output'!$D$11*Variables!AB274)+('GS 1000-4999 kW Output'!$D$12*Variables!L274)+('GS 1000-4999 kW Output'!$D$13*Variables!M274)+('GS 1000-4999 kW Output'!$D$14*Variables!K274)+('GS 1000-4999 kW Output'!$D$15*Variables!S274)+('GS 1000-4999 kW Output'!$D$16*Variables!P274))*C28</f>
        <v>373194570.97517776</v>
      </c>
      <c r="I28" s="151">
        <f>('Large Use Output'!$D$20+('Large Use Output'!$D$11*Variables!AB274)+('Large Use Output'!$D$12*Variables!L274)+('Large Use Output'!$D$13*Variables!Y274)+('Large Use Output'!$D$14*Variables!K274)+('Large Use Output'!$D$15*Variables!S274)+('Large Use Output'!$D$16*Variables!Z274)+('Large Use Output'!$D$17*Variables!R274)+('Large Use Output'!$D$18*Variables!M274)+('Large Use Output'!$D$19*Variables!N274))*C28</f>
        <v>148562196.34467554</v>
      </c>
    </row>
    <row r="29" spans="1:17" x14ac:dyDescent="0.35">
      <c r="A29" s="8">
        <f t="shared" si="0"/>
        <v>2025</v>
      </c>
      <c r="B29" s="153">
        <v>45689</v>
      </c>
      <c r="C29" s="8">
        <f t="shared" si="2"/>
        <v>28</v>
      </c>
      <c r="D29" s="151">
        <f>('Residential Output'!$D$17+('Residential Output'!$D$11*Variables!Q275)+('Residential Output'!$D$12*Variables!L275)+('Residential Output'!$D$13*Variables!K275)+('Residential Output'!$D$14*Variables!AA275)+('Residential Output'!$D$15*Variables!N275)+('Residential Output'!$D$16*Variables!T275))*C29</f>
        <v>420781110.52474451</v>
      </c>
      <c r="E29" s="151">
        <f>('CSMUR Output'!$D$16+('CSMUR Output'!$D$11*Variables!L275)+('CSMUR Output'!$D$12*Variables!V275)+('CSMUR Output'!$D$13*Variables!M275)+('CSMUR Output'!$D$14*Variables!K275)+('CSMUR Output'!$D$15*Variables!T275))*C29</f>
        <v>28942639.151265491</v>
      </c>
      <c r="F29" s="151">
        <f>('GS&lt;50kW Output'!$D$18+('GS&lt;50kW Output'!$D$11*Variables!AB275)+('GS&lt;50kW Output'!$D$12*Variables!L275)+('GS&lt;50kW Output'!$D$13*Variables!W275)+('GS&lt;50kW Output'!$D$14*Variables!S275)+('GS&lt;50kW Output'!$D$15*Variables!K275)+('GS&lt;50kW Output'!$D$16*Variables!Z275)+('GS&lt;50kW Output'!$D$17*Variables!N275))*C29</f>
        <v>197439275.83711252</v>
      </c>
      <c r="G29" s="151">
        <f>('GS 50-999 kW Output'!$D$21+('GS 50-999 kW Output'!$D$11*Variables!Q275)+('GS 50-999 kW Output'!$D$12*Variables!R275)+('GS 50-999 kW Output'!$D$13*Variables!AB275)+('GS 50-999 kW Output'!$D$14*Variables!L275)+('GS 50-999 kW Output'!$D$15*Variables!X275)+('GS 50-999 kW Output'!$D$16*Variables!M275)+('GS 50-999 kW Output'!$D$17*Variables!U275)+('GS 50-999 kW Output'!$D$18*Variables!K275)+('GS 50-999 kW Output'!$D$19*Variables!Z275)+('GS 50-999 kW Output'!$D$20*Variables!O275))*C29</f>
        <v>782534665.21333408</v>
      </c>
      <c r="H29" s="151">
        <f>('GS 1000-4999 kW Output'!$D$17+('GS 1000-4999 kW Output'!$D$11*Variables!AB275)+('GS 1000-4999 kW Output'!$D$12*Variables!L275)+('GS 1000-4999 kW Output'!$D$13*Variables!M275)+('GS 1000-4999 kW Output'!$D$14*Variables!K275)+('GS 1000-4999 kW Output'!$D$15*Variables!S275)+('GS 1000-4999 kW Output'!$D$16*Variables!P275))*C29</f>
        <v>316696193.14340615</v>
      </c>
      <c r="I29" s="151">
        <f>('Large Use Output'!$D$20+('Large Use Output'!$D$11*Variables!AB275)+('Large Use Output'!$D$12*Variables!L275)+('Large Use Output'!$D$13*Variables!Y275)+('Large Use Output'!$D$14*Variables!K275)+('Large Use Output'!$D$15*Variables!S275)+('Large Use Output'!$D$16*Variables!Z275)+('Large Use Output'!$D$17*Variables!R275)+('Large Use Output'!$D$18*Variables!M275)+('Large Use Output'!$D$19*Variables!N275))*C29</f>
        <v>122717276.66958304</v>
      </c>
    </row>
    <row r="30" spans="1:17" x14ac:dyDescent="0.35">
      <c r="A30" s="8">
        <f t="shared" si="0"/>
        <v>2025</v>
      </c>
      <c r="B30" s="153">
        <v>45717</v>
      </c>
      <c r="C30" s="8">
        <f t="shared" si="2"/>
        <v>31</v>
      </c>
      <c r="D30" s="151">
        <f>('Residential Output'!$D$17+('Residential Output'!$D$11*Variables!Q276)+('Residential Output'!$D$12*Variables!L276)+('Residential Output'!$D$13*Variables!K276)+('Residential Output'!$D$14*Variables!AA276)+('Residential Output'!$D$15*Variables!N276)+('Residential Output'!$D$16*Variables!T276))*C30</f>
        <v>422790395.00849456</v>
      </c>
      <c r="E30" s="151">
        <f>('CSMUR Output'!$D$16+('CSMUR Output'!$D$11*Variables!L276)+('CSMUR Output'!$D$12*Variables!V276)+('CSMUR Output'!$D$13*Variables!M276)+('CSMUR Output'!$D$14*Variables!K276)+('CSMUR Output'!$D$15*Variables!T276))*C30</f>
        <v>30264103.461801071</v>
      </c>
      <c r="F30" s="151">
        <f>('GS&lt;50kW Output'!$D$18+('GS&lt;50kW Output'!$D$11*Variables!AB276)+('GS&lt;50kW Output'!$D$12*Variables!L276)+('GS&lt;50kW Output'!$D$13*Variables!W276)+('GS&lt;50kW Output'!$D$14*Variables!S276)+('GS&lt;50kW Output'!$D$15*Variables!K276)+('GS&lt;50kW Output'!$D$16*Variables!Z276)+('GS&lt;50kW Output'!$D$17*Variables!N276))*C30</f>
        <v>213002492.11855099</v>
      </c>
      <c r="G30" s="151">
        <f>('GS 50-999 kW Output'!$D$21+('GS 50-999 kW Output'!$D$11*Variables!Q276)+('GS 50-999 kW Output'!$D$12*Variables!R276)+('GS 50-999 kW Output'!$D$13*Variables!AB276)+('GS 50-999 kW Output'!$D$14*Variables!L276)+('GS 50-999 kW Output'!$D$15*Variables!X276)+('GS 50-999 kW Output'!$D$16*Variables!M276)+('GS 50-999 kW Output'!$D$17*Variables!U276)+('GS 50-999 kW Output'!$D$18*Variables!K276)+('GS 50-999 kW Output'!$D$19*Variables!Z276)+('GS 50-999 kW Output'!$D$20*Variables!O276))*C30</f>
        <v>821012480.27068126</v>
      </c>
      <c r="H30" s="151">
        <f>('GS 1000-4999 kW Output'!$D$17+('GS 1000-4999 kW Output'!$D$11*Variables!AB276)+('GS 1000-4999 kW Output'!$D$12*Variables!L276)+('GS 1000-4999 kW Output'!$D$13*Variables!M276)+('GS 1000-4999 kW Output'!$D$14*Variables!K276)+('GS 1000-4999 kW Output'!$D$15*Variables!S276)+('GS 1000-4999 kW Output'!$D$16*Variables!P276))*C30</f>
        <v>358155637.09159672</v>
      </c>
      <c r="I30" s="151">
        <f>('Large Use Output'!$D$20+('Large Use Output'!$D$11*Variables!AB276)+('Large Use Output'!$D$12*Variables!L276)+('Large Use Output'!$D$13*Variables!Y276)+('Large Use Output'!$D$14*Variables!K276)+('Large Use Output'!$D$15*Variables!S276)+('Large Use Output'!$D$16*Variables!Z276)+('Large Use Output'!$D$17*Variables!R276)+('Large Use Output'!$D$18*Variables!M276)+('Large Use Output'!$D$19*Variables!N276))*C30</f>
        <v>140915534.88307753</v>
      </c>
    </row>
    <row r="31" spans="1:17" x14ac:dyDescent="0.35">
      <c r="A31" s="8">
        <f t="shared" si="0"/>
        <v>2025</v>
      </c>
      <c r="B31" s="153">
        <v>45748</v>
      </c>
      <c r="C31" s="8">
        <f t="shared" si="2"/>
        <v>30</v>
      </c>
      <c r="D31" s="151">
        <f>('Residential Output'!$D$17+('Residential Output'!$D$11*Variables!Q277)+('Residential Output'!$D$12*Variables!L277)+('Residential Output'!$D$13*Variables!K277)+('Residential Output'!$D$14*Variables!AA277)+('Residential Output'!$D$15*Variables!N277)+('Residential Output'!$D$16*Variables!T277))*C31</f>
        <v>356770110.84410691</v>
      </c>
      <c r="E31" s="151">
        <f>('CSMUR Output'!$D$16+('CSMUR Output'!$D$11*Variables!L277)+('CSMUR Output'!$D$12*Variables!V277)+('CSMUR Output'!$D$13*Variables!M277)+('CSMUR Output'!$D$14*Variables!K277)+('CSMUR Output'!$D$15*Variables!T277))*C31</f>
        <v>27275783.795084529</v>
      </c>
      <c r="F31" s="151">
        <f>('GS&lt;50kW Output'!$D$18+('GS&lt;50kW Output'!$D$11*Variables!AB277)+('GS&lt;50kW Output'!$D$12*Variables!L277)+('GS&lt;50kW Output'!$D$13*Variables!W277)+('GS&lt;50kW Output'!$D$14*Variables!S277)+('GS&lt;50kW Output'!$D$15*Variables!K277)+('GS&lt;50kW Output'!$D$16*Variables!Z277)+('GS&lt;50kW Output'!$D$17*Variables!N277))*C31</f>
        <v>189622243.07606199</v>
      </c>
      <c r="G31" s="151">
        <f>('GS 50-999 kW Output'!$D$21+('GS 50-999 kW Output'!$D$11*Variables!Q277)+('GS 50-999 kW Output'!$D$12*Variables!R277)+('GS 50-999 kW Output'!$D$13*Variables!AB277)+('GS 50-999 kW Output'!$D$14*Variables!L277)+('GS 50-999 kW Output'!$D$15*Variables!X277)+('GS 50-999 kW Output'!$D$16*Variables!M277)+('GS 50-999 kW Output'!$D$17*Variables!U277)+('GS 50-999 kW Output'!$D$18*Variables!K277)+('GS 50-999 kW Output'!$D$19*Variables!Z277)+('GS 50-999 kW Output'!$D$20*Variables!O277))*C31</f>
        <v>731349756.58118296</v>
      </c>
      <c r="H31" s="151">
        <f>('GS 1000-4999 kW Output'!$D$17+('GS 1000-4999 kW Output'!$D$11*Variables!AB277)+('GS 1000-4999 kW Output'!$D$12*Variables!L277)+('GS 1000-4999 kW Output'!$D$13*Variables!M277)+('GS 1000-4999 kW Output'!$D$14*Variables!K277)+('GS 1000-4999 kW Output'!$D$15*Variables!S277)+('GS 1000-4999 kW Output'!$D$16*Variables!P277))*C31</f>
        <v>325245821.10820186</v>
      </c>
      <c r="I31" s="151">
        <f>('Large Use Output'!$D$20+('Large Use Output'!$D$11*Variables!AB277)+('Large Use Output'!$D$12*Variables!L277)+('Large Use Output'!$D$13*Variables!Y277)+('Large Use Output'!$D$14*Variables!K277)+('Large Use Output'!$D$15*Variables!S277)+('Large Use Output'!$D$16*Variables!Z277)+('Large Use Output'!$D$17*Variables!R277)+('Large Use Output'!$D$18*Variables!M277)+('Large Use Output'!$D$19*Variables!N277))*C31</f>
        <v>126582051.84869346</v>
      </c>
    </row>
    <row r="32" spans="1:17" x14ac:dyDescent="0.35">
      <c r="A32" s="8">
        <f t="shared" si="0"/>
        <v>2025</v>
      </c>
      <c r="B32" s="153">
        <v>45778</v>
      </c>
      <c r="C32" s="8">
        <f t="shared" si="2"/>
        <v>31</v>
      </c>
      <c r="D32" s="151">
        <f>('Residential Output'!$D$17+('Residential Output'!$D$11*Variables!Q278)+('Residential Output'!$D$12*Variables!L278)+('Residential Output'!$D$13*Variables!K278)+('Residential Output'!$D$14*Variables!AA278)+('Residential Output'!$D$15*Variables!N278)+('Residential Output'!$D$16*Variables!T278))*C32</f>
        <v>362591510.09588468</v>
      </c>
      <c r="E32" s="151">
        <f>('CSMUR Output'!$D$16+('CSMUR Output'!$D$11*Variables!L278)+('CSMUR Output'!$D$12*Variables!V278)+('CSMUR Output'!$D$13*Variables!M278)+('CSMUR Output'!$D$14*Variables!K278)+('CSMUR Output'!$D$15*Variables!T278))*C32</f>
        <v>28279838.863208525</v>
      </c>
      <c r="F32" s="151">
        <f>('GS&lt;50kW Output'!$D$18+('GS&lt;50kW Output'!$D$11*Variables!AB278)+('GS&lt;50kW Output'!$D$12*Variables!L278)+('GS&lt;50kW Output'!$D$13*Variables!W278)+('GS&lt;50kW Output'!$D$14*Variables!S278)+('GS&lt;50kW Output'!$D$15*Variables!K278)+('GS&lt;50kW Output'!$D$16*Variables!Z278)+('GS&lt;50kW Output'!$D$17*Variables!N278))*C32</f>
        <v>195954606.82846972</v>
      </c>
      <c r="G32" s="151">
        <f>('GS 50-999 kW Output'!$D$21+('GS 50-999 kW Output'!$D$11*Variables!Q278)+('GS 50-999 kW Output'!$D$12*Variables!R278)+('GS 50-999 kW Output'!$D$13*Variables!AB278)+('GS 50-999 kW Output'!$D$14*Variables!L278)+('GS 50-999 kW Output'!$D$15*Variables!X278)+('GS 50-999 kW Output'!$D$16*Variables!M278)+('GS 50-999 kW Output'!$D$17*Variables!U278)+('GS 50-999 kW Output'!$D$18*Variables!K278)+('GS 50-999 kW Output'!$D$19*Variables!Z278)+('GS 50-999 kW Output'!$D$20*Variables!O278))*C32</f>
        <v>760401639.92260754</v>
      </c>
      <c r="H32" s="151">
        <f>('GS 1000-4999 kW Output'!$D$17+('GS 1000-4999 kW Output'!$D$11*Variables!AB278)+('GS 1000-4999 kW Output'!$D$12*Variables!L278)+('GS 1000-4999 kW Output'!$D$13*Variables!M278)+('GS 1000-4999 kW Output'!$D$14*Variables!K278)+('GS 1000-4999 kW Output'!$D$15*Variables!S278)+('GS 1000-4999 kW Output'!$D$16*Variables!P278))*C32</f>
        <v>352687665.93503535</v>
      </c>
      <c r="I32" s="151">
        <f>('Large Use Output'!$D$20+('Large Use Output'!$D$11*Variables!AB278)+('Large Use Output'!$D$12*Variables!L278)+('Large Use Output'!$D$13*Variables!Y278)+('Large Use Output'!$D$14*Variables!K278)+('Large Use Output'!$D$15*Variables!S278)+('Large Use Output'!$D$16*Variables!Z278)+('Large Use Output'!$D$17*Variables!R278)+('Large Use Output'!$D$18*Variables!M278)+('Large Use Output'!$D$19*Variables!N278))*C32</f>
        <v>138695640.53935522</v>
      </c>
    </row>
    <row r="33" spans="1:9" x14ac:dyDescent="0.35">
      <c r="A33" s="8">
        <f t="shared" si="0"/>
        <v>2025</v>
      </c>
      <c r="B33" s="153">
        <v>45809</v>
      </c>
      <c r="C33" s="8">
        <f t="shared" si="2"/>
        <v>30</v>
      </c>
      <c r="D33" s="151">
        <f>('Residential Output'!$D$17+('Residential Output'!$D$11*Variables!Q279)+('Residential Output'!$D$12*Variables!L279)+('Residential Output'!$D$13*Variables!K279)+('Residential Output'!$D$14*Variables!AA279)+('Residential Output'!$D$15*Variables!N279)+('Residential Output'!$D$16*Variables!T279))*C33</f>
        <v>394650419.1019423</v>
      </c>
      <c r="E33" s="151">
        <f>('CSMUR Output'!$D$16+('CSMUR Output'!$D$11*Variables!L279)+('CSMUR Output'!$D$12*Variables!V279)+('CSMUR Output'!$D$13*Variables!M279)+('CSMUR Output'!$D$14*Variables!K279)+('CSMUR Output'!$D$15*Variables!T279))*C33</f>
        <v>29032340.164039187</v>
      </c>
      <c r="F33" s="151">
        <f>('GS&lt;50kW Output'!$D$18+('GS&lt;50kW Output'!$D$11*Variables!AB279)+('GS&lt;50kW Output'!$D$12*Variables!L279)+('GS&lt;50kW Output'!$D$13*Variables!W279)+('GS&lt;50kW Output'!$D$14*Variables!S279)+('GS&lt;50kW Output'!$D$15*Variables!K279)+('GS&lt;50kW Output'!$D$16*Variables!Z279)+('GS&lt;50kW Output'!$D$17*Variables!N279))*C33</f>
        <v>199098686.02771538</v>
      </c>
      <c r="G33" s="151">
        <f>('GS 50-999 kW Output'!$D$21+('GS 50-999 kW Output'!$D$11*Variables!Q279)+('GS 50-999 kW Output'!$D$12*Variables!R279)+('GS 50-999 kW Output'!$D$13*Variables!AB279)+('GS 50-999 kW Output'!$D$14*Variables!L279)+('GS 50-999 kW Output'!$D$15*Variables!X279)+('GS 50-999 kW Output'!$D$16*Variables!M279)+('GS 50-999 kW Output'!$D$17*Variables!U279)+('GS 50-999 kW Output'!$D$18*Variables!K279)+('GS 50-999 kW Output'!$D$19*Variables!Z279)+('GS 50-999 kW Output'!$D$20*Variables!O279))*C33</f>
        <v>787299345.82843173</v>
      </c>
      <c r="H33" s="151">
        <f>('GS 1000-4999 kW Output'!$D$17+('GS 1000-4999 kW Output'!$D$11*Variables!AB279)+('GS 1000-4999 kW Output'!$D$12*Variables!L279)+('GS 1000-4999 kW Output'!$D$13*Variables!M279)+('GS 1000-4999 kW Output'!$D$14*Variables!K279)+('GS 1000-4999 kW Output'!$D$15*Variables!S279)+('GS 1000-4999 kW Output'!$D$16*Variables!P279))*C33</f>
        <v>354767628.64079356</v>
      </c>
      <c r="I33" s="151">
        <f>('Large Use Output'!$D$20+('Large Use Output'!$D$11*Variables!AB279)+('Large Use Output'!$D$12*Variables!L279)+('Large Use Output'!$D$13*Variables!Y279)+('Large Use Output'!$D$14*Variables!K279)+('Large Use Output'!$D$15*Variables!S279)+('Large Use Output'!$D$16*Variables!Z279)+('Large Use Output'!$D$17*Variables!R279)+('Large Use Output'!$D$18*Variables!M279)+('Large Use Output'!$D$19*Variables!N279))*C33</f>
        <v>139313279.19838899</v>
      </c>
    </row>
    <row r="34" spans="1:9" x14ac:dyDescent="0.35">
      <c r="A34" s="8">
        <f t="shared" si="0"/>
        <v>2025</v>
      </c>
      <c r="B34" s="153">
        <v>45839</v>
      </c>
      <c r="C34" s="8">
        <f t="shared" si="2"/>
        <v>31</v>
      </c>
      <c r="D34" s="151">
        <f>('Residential Output'!$D$17+('Residential Output'!$D$11*Variables!Q280)+('Residential Output'!$D$12*Variables!L280)+('Residential Output'!$D$13*Variables!K280)+('Residential Output'!$D$14*Variables!AA280)+('Residential Output'!$D$15*Variables!N280)+('Residential Output'!$D$16*Variables!T280))*C34</f>
        <v>482599089.95028335</v>
      </c>
      <c r="E34" s="151">
        <f>('CSMUR Output'!$D$16+('CSMUR Output'!$D$11*Variables!L280)+('CSMUR Output'!$D$12*Variables!V280)+('CSMUR Output'!$D$13*Variables!M280)+('CSMUR Output'!$D$14*Variables!K280)+('CSMUR Output'!$D$15*Variables!T280))*C34</f>
        <v>32277865.303442892</v>
      </c>
      <c r="F34" s="151">
        <f>('GS&lt;50kW Output'!$D$18+('GS&lt;50kW Output'!$D$11*Variables!AB280)+('GS&lt;50kW Output'!$D$12*Variables!L280)+('GS&lt;50kW Output'!$D$13*Variables!W280)+('GS&lt;50kW Output'!$D$14*Variables!S280)+('GS&lt;50kW Output'!$D$15*Variables!K280)+('GS&lt;50kW Output'!$D$16*Variables!Z280)+('GS&lt;50kW Output'!$D$17*Variables!N280))*C34</f>
        <v>227490538.24501902</v>
      </c>
      <c r="G34" s="151">
        <f>('GS 50-999 kW Output'!$D$21+('GS 50-999 kW Output'!$D$11*Variables!Q280)+('GS 50-999 kW Output'!$D$12*Variables!R280)+('GS 50-999 kW Output'!$D$13*Variables!AB280)+('GS 50-999 kW Output'!$D$14*Variables!L280)+('GS 50-999 kW Output'!$D$15*Variables!X280)+('GS 50-999 kW Output'!$D$16*Variables!M280)+('GS 50-999 kW Output'!$D$17*Variables!U280)+('GS 50-999 kW Output'!$D$18*Variables!K280)+('GS 50-999 kW Output'!$D$19*Variables!Z280)+('GS 50-999 kW Output'!$D$20*Variables!O280))*C34</f>
        <v>891818680.03019714</v>
      </c>
      <c r="H34" s="151">
        <f>('GS 1000-4999 kW Output'!$D$17+('GS 1000-4999 kW Output'!$D$11*Variables!AB280)+('GS 1000-4999 kW Output'!$D$12*Variables!L280)+('GS 1000-4999 kW Output'!$D$13*Variables!M280)+('GS 1000-4999 kW Output'!$D$14*Variables!K280)+('GS 1000-4999 kW Output'!$D$15*Variables!S280)+('GS 1000-4999 kW Output'!$D$16*Variables!P280))*C34</f>
        <v>395950307.11033946</v>
      </c>
      <c r="I34" s="151">
        <f>('Large Use Output'!$D$20+('Large Use Output'!$D$11*Variables!AB280)+('Large Use Output'!$D$12*Variables!L280)+('Large Use Output'!$D$13*Variables!Y280)+('Large Use Output'!$D$14*Variables!K280)+('Large Use Output'!$D$15*Variables!S280)+('Large Use Output'!$D$16*Variables!Z280)+('Large Use Output'!$D$17*Variables!R280)+('Large Use Output'!$D$18*Variables!M280)+('Large Use Output'!$D$19*Variables!N280))*C34</f>
        <v>157547512.69185391</v>
      </c>
    </row>
    <row r="35" spans="1:9" x14ac:dyDescent="0.35">
      <c r="A35" s="8">
        <f t="shared" si="0"/>
        <v>2025</v>
      </c>
      <c r="B35" s="153">
        <v>45870</v>
      </c>
      <c r="C35" s="8">
        <f t="shared" si="2"/>
        <v>31</v>
      </c>
      <c r="D35" s="151">
        <f>('Residential Output'!$D$17+('Residential Output'!$D$11*Variables!Q281)+('Residential Output'!$D$12*Variables!L281)+('Residential Output'!$D$13*Variables!K281)+('Residential Output'!$D$14*Variables!AA281)+('Residential Output'!$D$15*Variables!N281)+('Residential Output'!$D$16*Variables!T281))*C35</f>
        <v>464166335.19779462</v>
      </c>
      <c r="E35" s="151">
        <f>('CSMUR Output'!$D$16+('CSMUR Output'!$D$11*Variables!L281)+('CSMUR Output'!$D$12*Variables!V281)+('CSMUR Output'!$D$13*Variables!M281)+('CSMUR Output'!$D$14*Variables!K281)+('CSMUR Output'!$D$15*Variables!T281))*C35</f>
        <v>31910309.37330639</v>
      </c>
      <c r="F35" s="151">
        <f>('GS&lt;50kW Output'!$D$18+('GS&lt;50kW Output'!$D$11*Variables!AB281)+('GS&lt;50kW Output'!$D$12*Variables!L281)+('GS&lt;50kW Output'!$D$13*Variables!W281)+('GS&lt;50kW Output'!$D$14*Variables!S281)+('GS&lt;50kW Output'!$D$15*Variables!K281)+('GS&lt;50kW Output'!$D$16*Variables!Z281)+('GS&lt;50kW Output'!$D$17*Variables!N281))*C35</f>
        <v>222557096.3461962</v>
      </c>
      <c r="G35" s="151">
        <f>('GS 50-999 kW Output'!$D$21+('GS 50-999 kW Output'!$D$11*Variables!Q281)+('GS 50-999 kW Output'!$D$12*Variables!R281)+('GS 50-999 kW Output'!$D$13*Variables!AB281)+('GS 50-999 kW Output'!$D$14*Variables!L281)+('GS 50-999 kW Output'!$D$15*Variables!X281)+('GS 50-999 kW Output'!$D$16*Variables!M281)+('GS 50-999 kW Output'!$D$17*Variables!U281)+('GS 50-999 kW Output'!$D$18*Variables!K281)+('GS 50-999 kW Output'!$D$19*Variables!Z281)+('GS 50-999 kW Output'!$D$20*Variables!O281))*C35</f>
        <v>868218332.15479517</v>
      </c>
      <c r="H35" s="151">
        <f>('GS 1000-4999 kW Output'!$D$17+('GS 1000-4999 kW Output'!$D$11*Variables!AB281)+('GS 1000-4999 kW Output'!$D$12*Variables!L281)+('GS 1000-4999 kW Output'!$D$13*Variables!M281)+('GS 1000-4999 kW Output'!$D$14*Variables!K281)+('GS 1000-4999 kW Output'!$D$15*Variables!S281)+('GS 1000-4999 kW Output'!$D$16*Variables!P281))*C35</f>
        <v>392058417.45813447</v>
      </c>
      <c r="I35" s="151">
        <f>('Large Use Output'!$D$20+('Large Use Output'!$D$11*Variables!AB281)+('Large Use Output'!$D$12*Variables!L281)+('Large Use Output'!$D$13*Variables!Y281)+('Large Use Output'!$D$14*Variables!K281)+('Large Use Output'!$D$15*Variables!S281)+('Large Use Output'!$D$16*Variables!Z281)+('Large Use Output'!$D$17*Variables!R281)+('Large Use Output'!$D$18*Variables!M281)+('Large Use Output'!$D$19*Variables!N281))*C35</f>
        <v>152927772.63951072</v>
      </c>
    </row>
    <row r="36" spans="1:9" x14ac:dyDescent="0.35">
      <c r="A36" s="8">
        <f t="shared" si="0"/>
        <v>2025</v>
      </c>
      <c r="B36" s="153">
        <v>45901</v>
      </c>
      <c r="C36" s="8">
        <f t="shared" si="2"/>
        <v>30</v>
      </c>
      <c r="D36" s="151">
        <f>('Residential Output'!$D$17+('Residential Output'!$D$11*Variables!Q282)+('Residential Output'!$D$12*Variables!L282)+('Residential Output'!$D$13*Variables!K282)+('Residential Output'!$D$14*Variables!AA282)+('Residential Output'!$D$15*Variables!N282)+('Residential Output'!$D$16*Variables!T282))*C36</f>
        <v>372370464.33207262</v>
      </c>
      <c r="E36" s="151">
        <f>('CSMUR Output'!$D$16+('CSMUR Output'!$D$11*Variables!L282)+('CSMUR Output'!$D$12*Variables!V282)+('CSMUR Output'!$D$13*Variables!M282)+('CSMUR Output'!$D$14*Variables!K282)+('CSMUR Output'!$D$15*Variables!T282))*C36</f>
        <v>28771056.694030676</v>
      </c>
      <c r="F36" s="151">
        <f>('GS&lt;50kW Output'!$D$18+('GS&lt;50kW Output'!$D$11*Variables!AB282)+('GS&lt;50kW Output'!$D$12*Variables!L282)+('GS&lt;50kW Output'!$D$13*Variables!W282)+('GS&lt;50kW Output'!$D$14*Variables!S282)+('GS&lt;50kW Output'!$D$15*Variables!K282)+('GS&lt;50kW Output'!$D$16*Variables!Z282)+('GS&lt;50kW Output'!$D$17*Variables!N282))*C36</f>
        <v>193047779.69267836</v>
      </c>
      <c r="G36" s="151">
        <f>('GS 50-999 kW Output'!$D$21+('GS 50-999 kW Output'!$D$11*Variables!Q282)+('GS 50-999 kW Output'!$D$12*Variables!R282)+('GS 50-999 kW Output'!$D$13*Variables!AB282)+('GS 50-999 kW Output'!$D$14*Variables!L282)+('GS 50-999 kW Output'!$D$15*Variables!X282)+('GS 50-999 kW Output'!$D$16*Variables!M282)+('GS 50-999 kW Output'!$D$17*Variables!U282)+('GS 50-999 kW Output'!$D$18*Variables!K282)+('GS 50-999 kW Output'!$D$19*Variables!Z282)+('GS 50-999 kW Output'!$D$20*Variables!O282))*C36</f>
        <v>769172519.78482187</v>
      </c>
      <c r="H36" s="151">
        <f>('GS 1000-4999 kW Output'!$D$17+('GS 1000-4999 kW Output'!$D$11*Variables!AB282)+('GS 1000-4999 kW Output'!$D$12*Variables!L282)+('GS 1000-4999 kW Output'!$D$13*Variables!M282)+('GS 1000-4999 kW Output'!$D$14*Variables!K282)+('GS 1000-4999 kW Output'!$D$15*Variables!S282)+('GS 1000-4999 kW Output'!$D$16*Variables!P282))*C36</f>
        <v>350729357.56429625</v>
      </c>
      <c r="I36" s="151">
        <f>('Large Use Output'!$D$20+('Large Use Output'!$D$11*Variables!AB282)+('Large Use Output'!$D$12*Variables!L282)+('Large Use Output'!$D$13*Variables!Y282)+('Large Use Output'!$D$14*Variables!K282)+('Large Use Output'!$D$15*Variables!S282)+('Large Use Output'!$D$16*Variables!Z282)+('Large Use Output'!$D$17*Variables!R282)+('Large Use Output'!$D$18*Variables!M282)+('Large Use Output'!$D$19*Variables!N282))*C36</f>
        <v>136659263.62279087</v>
      </c>
    </row>
    <row r="37" spans="1:9" x14ac:dyDescent="0.35">
      <c r="A37" s="8">
        <f t="shared" si="0"/>
        <v>2025</v>
      </c>
      <c r="B37" s="153">
        <v>45931</v>
      </c>
      <c r="C37" s="8">
        <f t="shared" si="2"/>
        <v>31</v>
      </c>
      <c r="D37" s="151">
        <f>('Residential Output'!$D$17+('Residential Output'!$D$11*Variables!Q283)+('Residential Output'!$D$12*Variables!L283)+('Residential Output'!$D$13*Variables!K283)+('Residential Output'!$D$14*Variables!AA283)+('Residential Output'!$D$15*Variables!N283)+('Residential Output'!$D$16*Variables!T283))*C37</f>
        <v>347694933.00401813</v>
      </c>
      <c r="E37" s="151">
        <f>('CSMUR Output'!$D$16+('CSMUR Output'!$D$11*Variables!L283)+('CSMUR Output'!$D$12*Variables!V283)+('CSMUR Output'!$D$13*Variables!M283)+('CSMUR Output'!$D$14*Variables!K283)+('CSMUR Output'!$D$15*Variables!T283))*C37</f>
        <v>28295416.892107736</v>
      </c>
      <c r="F37" s="151">
        <f>('GS&lt;50kW Output'!$D$18+('GS&lt;50kW Output'!$D$11*Variables!AB283)+('GS&lt;50kW Output'!$D$12*Variables!L283)+('GS&lt;50kW Output'!$D$13*Variables!W283)+('GS&lt;50kW Output'!$D$14*Variables!S283)+('GS&lt;50kW Output'!$D$15*Variables!K283)+('GS&lt;50kW Output'!$D$16*Variables!Z283)+('GS&lt;50kW Output'!$D$17*Variables!N283))*C37</f>
        <v>192023425.17263326</v>
      </c>
      <c r="G37" s="151">
        <f>('GS 50-999 kW Output'!$D$21+('GS 50-999 kW Output'!$D$11*Variables!Q283)+('GS 50-999 kW Output'!$D$12*Variables!R283)+('GS 50-999 kW Output'!$D$13*Variables!AB283)+('GS 50-999 kW Output'!$D$14*Variables!L283)+('GS 50-999 kW Output'!$D$15*Variables!X283)+('GS 50-999 kW Output'!$D$16*Variables!M283)+('GS 50-999 kW Output'!$D$17*Variables!U283)+('GS 50-999 kW Output'!$D$18*Variables!K283)+('GS 50-999 kW Output'!$D$19*Variables!Z283)+('GS 50-999 kW Output'!$D$20*Variables!O283))*C37</f>
        <v>750952181.00563216</v>
      </c>
      <c r="H37" s="151">
        <f>('GS 1000-4999 kW Output'!$D$17+('GS 1000-4999 kW Output'!$D$11*Variables!AB283)+('GS 1000-4999 kW Output'!$D$12*Variables!L283)+('GS 1000-4999 kW Output'!$D$13*Variables!M283)+('GS 1000-4999 kW Output'!$D$14*Variables!K283)+('GS 1000-4999 kW Output'!$D$15*Variables!S283)+('GS 1000-4999 kW Output'!$D$16*Variables!P283))*C37</f>
        <v>347106090.88942319</v>
      </c>
      <c r="I37" s="151">
        <f>('Large Use Output'!$D$20+('Large Use Output'!$D$11*Variables!AB283)+('Large Use Output'!$D$12*Variables!L283)+('Large Use Output'!$D$13*Variables!Y283)+('Large Use Output'!$D$14*Variables!K283)+('Large Use Output'!$D$15*Variables!S283)+('Large Use Output'!$D$16*Variables!Z283)+('Large Use Output'!$D$17*Variables!R283)+('Large Use Output'!$D$18*Variables!M283)+('Large Use Output'!$D$19*Variables!N283))*C37</f>
        <v>135317514.66015044</v>
      </c>
    </row>
    <row r="38" spans="1:9" x14ac:dyDescent="0.35">
      <c r="A38" s="8">
        <f t="shared" si="0"/>
        <v>2025</v>
      </c>
      <c r="B38" s="153">
        <v>45962</v>
      </c>
      <c r="C38" s="8">
        <f t="shared" si="2"/>
        <v>30</v>
      </c>
      <c r="D38" s="151">
        <f>('Residential Output'!$D$17+('Residential Output'!$D$11*Variables!Q284)+('Residential Output'!$D$12*Variables!L284)+('Residential Output'!$D$13*Variables!K284)+('Residential Output'!$D$14*Variables!AA284)+('Residential Output'!$D$15*Variables!N284)+('Residential Output'!$D$16*Variables!T284))*C38</f>
        <v>377237330.25694501</v>
      </c>
      <c r="E38" s="151">
        <f>('CSMUR Output'!$D$16+('CSMUR Output'!$D$11*Variables!L284)+('CSMUR Output'!$D$12*Variables!V284)+('CSMUR Output'!$D$13*Variables!M284)+('CSMUR Output'!$D$14*Variables!K284)+('CSMUR Output'!$D$15*Variables!T284))*C38</f>
        <v>28511768.472514533</v>
      </c>
      <c r="F38" s="151">
        <f>('GS&lt;50kW Output'!$D$18+('GS&lt;50kW Output'!$D$11*Variables!AB284)+('GS&lt;50kW Output'!$D$12*Variables!L284)+('GS&lt;50kW Output'!$D$13*Variables!W284)+('GS&lt;50kW Output'!$D$14*Variables!S284)+('GS&lt;50kW Output'!$D$15*Variables!K284)+('GS&lt;50kW Output'!$D$16*Variables!Z284)+('GS&lt;50kW Output'!$D$17*Variables!N284))*C38</f>
        <v>195148367.59051087</v>
      </c>
      <c r="G38" s="151">
        <f>('GS 50-999 kW Output'!$D$21+('GS 50-999 kW Output'!$D$11*Variables!Q284)+('GS 50-999 kW Output'!$D$12*Variables!R284)+('GS 50-999 kW Output'!$D$13*Variables!AB284)+('GS 50-999 kW Output'!$D$14*Variables!L284)+('GS 50-999 kW Output'!$D$15*Variables!X284)+('GS 50-999 kW Output'!$D$16*Variables!M284)+('GS 50-999 kW Output'!$D$17*Variables!U284)+('GS 50-999 kW Output'!$D$18*Variables!K284)+('GS 50-999 kW Output'!$D$19*Variables!Z284)+('GS 50-999 kW Output'!$D$20*Variables!O284))*C38</f>
        <v>753736642.09885597</v>
      </c>
      <c r="H38" s="151">
        <f>('GS 1000-4999 kW Output'!$D$17+('GS 1000-4999 kW Output'!$D$11*Variables!AB284)+('GS 1000-4999 kW Output'!$D$12*Variables!L284)+('GS 1000-4999 kW Output'!$D$13*Variables!M284)+('GS 1000-4999 kW Output'!$D$14*Variables!K284)+('GS 1000-4999 kW Output'!$D$15*Variables!S284)+('GS 1000-4999 kW Output'!$D$16*Variables!P284))*C38</f>
        <v>327994263.75457388</v>
      </c>
      <c r="I38" s="151">
        <f>('Large Use Output'!$D$20+('Large Use Output'!$D$11*Variables!AB284)+('Large Use Output'!$D$12*Variables!L284)+('Large Use Output'!$D$13*Variables!Y284)+('Large Use Output'!$D$14*Variables!K284)+('Large Use Output'!$D$15*Variables!S284)+('Large Use Output'!$D$16*Variables!Z284)+('Large Use Output'!$D$17*Variables!R284)+('Large Use Output'!$D$18*Variables!M284)+('Large Use Output'!$D$19*Variables!N284))*C38</f>
        <v>125160877.91461037</v>
      </c>
    </row>
    <row r="39" spans="1:9" x14ac:dyDescent="0.35">
      <c r="A39" s="10">
        <f t="shared" si="0"/>
        <v>2025</v>
      </c>
      <c r="B39" s="154">
        <v>45992</v>
      </c>
      <c r="C39" s="10">
        <f t="shared" si="2"/>
        <v>31</v>
      </c>
      <c r="D39" s="151">
        <f>('Residential Output'!$D$17+('Residential Output'!$D$11*Variables!Q285)+('Residential Output'!$D$12*Variables!L285)+('Residential Output'!$D$13*Variables!K285)+('Residential Output'!$D$14*Variables!AA285)+('Residential Output'!$D$15*Variables!N285)+('Residential Output'!$D$16*Variables!T285))*C39</f>
        <v>430540185.0013237</v>
      </c>
      <c r="E39" s="151">
        <f>('CSMUR Output'!$D$16+('CSMUR Output'!$D$11*Variables!L285)+('CSMUR Output'!$D$12*Variables!V285)+('CSMUR Output'!$D$13*Variables!M285)+('CSMUR Output'!$D$14*Variables!K285)+('CSMUR Output'!$D$15*Variables!T285))*C39</f>
        <v>31077406.265057936</v>
      </c>
      <c r="F39" s="151">
        <f>('GS&lt;50kW Output'!$D$18+('GS&lt;50kW Output'!$D$11*Variables!AB285)+('GS&lt;50kW Output'!$D$12*Variables!L285)+('GS&lt;50kW Output'!$D$13*Variables!W285)+('GS&lt;50kW Output'!$D$14*Variables!S285)+('GS&lt;50kW Output'!$D$15*Variables!K285)+('GS&lt;50kW Output'!$D$16*Variables!Z285)+('GS&lt;50kW Output'!$D$17*Variables!N285))*C39</f>
        <v>215109758.6377582</v>
      </c>
      <c r="G39" s="151">
        <f>('GS 50-999 kW Output'!$D$21+('GS 50-999 kW Output'!$D$11*Variables!Q285)+('GS 50-999 kW Output'!$D$12*Variables!R285)+('GS 50-999 kW Output'!$D$13*Variables!AB285)+('GS 50-999 kW Output'!$D$14*Variables!L285)+('GS 50-999 kW Output'!$D$15*Variables!X285)+('GS 50-999 kW Output'!$D$16*Variables!M285)+('GS 50-999 kW Output'!$D$17*Variables!U285)+('GS 50-999 kW Output'!$D$18*Variables!K285)+('GS 50-999 kW Output'!$D$19*Variables!Z285)+('GS 50-999 kW Output'!$D$20*Variables!O285))*C39</f>
        <v>827475200.74943399</v>
      </c>
      <c r="H39" s="151">
        <f>('GS 1000-4999 kW Output'!$D$17+('GS 1000-4999 kW Output'!$D$11*Variables!AB285)+('GS 1000-4999 kW Output'!$D$12*Variables!L285)+('GS 1000-4999 kW Output'!$D$13*Variables!M285)+('GS 1000-4999 kW Output'!$D$14*Variables!K285)+('GS 1000-4999 kW Output'!$D$15*Variables!S285)+('GS 1000-4999 kW Output'!$D$16*Variables!P285))*C39</f>
        <v>355825521.42451471</v>
      </c>
      <c r="I39" s="151">
        <f>('Large Use Output'!$D$20+('Large Use Output'!$D$11*Variables!AB285)+('Large Use Output'!$D$12*Variables!L285)+('Large Use Output'!$D$13*Variables!Y285)+('Large Use Output'!$D$14*Variables!K285)+('Large Use Output'!$D$15*Variables!S285)+('Large Use Output'!$D$16*Variables!Z285)+('Large Use Output'!$D$17*Variables!R285)+('Large Use Output'!$D$18*Variables!M285)+('Large Use Output'!$D$19*Variables!N285))*C39</f>
        <v>136973735.75152394</v>
      </c>
    </row>
    <row r="40" spans="1:9" x14ac:dyDescent="0.35">
      <c r="A40" s="6">
        <f t="shared" si="0"/>
        <v>2026</v>
      </c>
      <c r="B40" s="152">
        <v>46023</v>
      </c>
      <c r="C40" s="6">
        <f t="shared" si="2"/>
        <v>31</v>
      </c>
      <c r="D40" s="151">
        <f>('Residential Output'!$D$17+('Residential Output'!$D$11*Variables!Q286)+('Residential Output'!$D$12*Variables!L286)+('Residential Output'!$D$13*Variables!K286)+('Residential Output'!$D$14*Variables!AA286)+('Residential Output'!$D$15*Variables!N286)+('Residential Output'!$D$16*Variables!T286))*C40</f>
        <v>468481029.49121189</v>
      </c>
      <c r="E40" s="151">
        <f>('CSMUR Output'!$D$16+('CSMUR Output'!$D$11*Variables!L286)+('CSMUR Output'!$D$12*Variables!V286)+('CSMUR Output'!$D$13*Variables!M286)+('CSMUR Output'!$D$14*Variables!K286)+('CSMUR Output'!$D$15*Variables!T286))*C40</f>
        <v>32654672.262405407</v>
      </c>
      <c r="F40" s="151">
        <f>('GS&lt;50kW Output'!$D$18+('GS&lt;50kW Output'!$D$11*Variables!AB286)+('GS&lt;50kW Output'!$D$12*Variables!L286)+('GS&lt;50kW Output'!$D$13*Variables!W286)+('GS&lt;50kW Output'!$D$14*Variables!S286)+('GS&lt;50kW Output'!$D$15*Variables!K286)+('GS&lt;50kW Output'!$D$16*Variables!Z286)+('GS&lt;50kW Output'!$D$17*Variables!N286))*C40</f>
        <v>225593642.78695026</v>
      </c>
      <c r="G40" s="151">
        <f>('GS 50-999 kW Output'!$D$21+('GS 50-999 kW Output'!$D$11*Variables!Q286)+('GS 50-999 kW Output'!$D$12*Variables!R286)+('GS 50-999 kW Output'!$D$13*Variables!AB286)+('GS 50-999 kW Output'!$D$14*Variables!L286)+('GS 50-999 kW Output'!$D$15*Variables!X286)+('GS 50-999 kW Output'!$D$16*Variables!M286)+('GS 50-999 kW Output'!$D$17*Variables!U286)+('GS 50-999 kW Output'!$D$18*Variables!K286)+('GS 50-999 kW Output'!$D$19*Variables!Z286)+('GS 50-999 kW Output'!$D$20*Variables!O286))*C40</f>
        <v>870895706.28305352</v>
      </c>
      <c r="H40" s="151">
        <f>('GS 1000-4999 kW Output'!$D$17+('GS 1000-4999 kW Output'!$D$11*Variables!AB286)+('GS 1000-4999 kW Output'!$D$12*Variables!L286)+('GS 1000-4999 kW Output'!$D$13*Variables!M286)+('GS 1000-4999 kW Output'!$D$14*Variables!K286)+('GS 1000-4999 kW Output'!$D$15*Variables!S286)+('GS 1000-4999 kW Output'!$D$16*Variables!P286))*C40</f>
        <v>365872739.2956844</v>
      </c>
      <c r="I40" s="151">
        <f>('Large Use Output'!$D$20+('Large Use Output'!$D$11*Variables!AB286)+('Large Use Output'!$D$12*Variables!L286)+('Large Use Output'!$D$13*Variables!Y286)+('Large Use Output'!$D$14*Variables!K286)+('Large Use Output'!$D$15*Variables!S286)+('Large Use Output'!$D$16*Variables!Z286)+('Large Use Output'!$D$17*Variables!R286)+('Large Use Output'!$D$18*Variables!M286)+('Large Use Output'!$D$19*Variables!N286))*C40</f>
        <v>144383107.46099424</v>
      </c>
    </row>
    <row r="41" spans="1:9" x14ac:dyDescent="0.35">
      <c r="A41" s="8">
        <f t="shared" si="0"/>
        <v>2026</v>
      </c>
      <c r="B41" s="153">
        <v>46054</v>
      </c>
      <c r="C41" s="8">
        <f t="shared" si="2"/>
        <v>28</v>
      </c>
      <c r="D41" s="151">
        <f>('Residential Output'!$D$17+('Residential Output'!$D$11*Variables!Q287)+('Residential Output'!$D$12*Variables!L287)+('Residential Output'!$D$13*Variables!K287)+('Residential Output'!$D$14*Variables!AA287)+('Residential Output'!$D$15*Variables!N287)+('Residential Output'!$D$16*Variables!T287))*C41</f>
        <v>420106103.30130231</v>
      </c>
      <c r="E41" s="151">
        <f>('CSMUR Output'!$D$16+('CSMUR Output'!$D$11*Variables!L287)+('CSMUR Output'!$D$12*Variables!V287)+('CSMUR Output'!$D$13*Variables!M287)+('CSMUR Output'!$D$14*Variables!K287)+('CSMUR Output'!$D$15*Variables!T287))*C41</f>
        <v>29497013.600863211</v>
      </c>
      <c r="F41" s="151">
        <f>('GS&lt;50kW Output'!$D$18+('GS&lt;50kW Output'!$D$11*Variables!AB287)+('GS&lt;50kW Output'!$D$12*Variables!L287)+('GS&lt;50kW Output'!$D$13*Variables!W287)+('GS&lt;50kW Output'!$D$14*Variables!S287)+('GS&lt;50kW Output'!$D$15*Variables!K287)+('GS&lt;50kW Output'!$D$16*Variables!Z287)+('GS&lt;50kW Output'!$D$17*Variables!N287))*C41</f>
        <v>196541143.79653528</v>
      </c>
      <c r="G41" s="151">
        <f>('GS 50-999 kW Output'!$D$21+('GS 50-999 kW Output'!$D$11*Variables!Q287)+('GS 50-999 kW Output'!$D$12*Variables!R287)+('GS 50-999 kW Output'!$D$13*Variables!AB287)+('GS 50-999 kW Output'!$D$14*Variables!L287)+('GS 50-999 kW Output'!$D$15*Variables!X287)+('GS 50-999 kW Output'!$D$16*Variables!M287)+('GS 50-999 kW Output'!$D$17*Variables!U287)+('GS 50-999 kW Output'!$D$18*Variables!K287)+('GS 50-999 kW Output'!$D$19*Variables!Z287)+('GS 50-999 kW Output'!$D$20*Variables!O287))*C41</f>
        <v>777670342.46120429</v>
      </c>
      <c r="H41" s="151">
        <f>('GS 1000-4999 kW Output'!$D$17+('GS 1000-4999 kW Output'!$D$11*Variables!AB287)+('GS 1000-4999 kW Output'!$D$12*Variables!L287)+('GS 1000-4999 kW Output'!$D$13*Variables!M287)+('GS 1000-4999 kW Output'!$D$14*Variables!K287)+('GS 1000-4999 kW Output'!$D$15*Variables!S287)+('GS 1000-4999 kW Output'!$D$16*Variables!P287))*C41</f>
        <v>308703367.0366168</v>
      </c>
      <c r="I41" s="151">
        <f>('Large Use Output'!$D$20+('Large Use Output'!$D$11*Variables!AB287)+('Large Use Output'!$D$12*Variables!L287)+('Large Use Output'!$D$13*Variables!Y287)+('Large Use Output'!$D$14*Variables!K287)+('Large Use Output'!$D$15*Variables!S287)+('Large Use Output'!$D$16*Variables!Z287)+('Large Use Output'!$D$17*Variables!R287)+('Large Use Output'!$D$18*Variables!M287)+('Large Use Output'!$D$19*Variables!N287))*C41</f>
        <v>119372317.2551062</v>
      </c>
    </row>
    <row r="42" spans="1:9" x14ac:dyDescent="0.35">
      <c r="A42" s="8">
        <f t="shared" si="0"/>
        <v>2026</v>
      </c>
      <c r="B42" s="153">
        <v>46082</v>
      </c>
      <c r="C42" s="8">
        <f t="shared" si="2"/>
        <v>31</v>
      </c>
      <c r="D42" s="151">
        <f>('Residential Output'!$D$17+('Residential Output'!$D$11*Variables!Q288)+('Residential Output'!$D$12*Variables!L288)+('Residential Output'!$D$13*Variables!K288)+('Residential Output'!$D$14*Variables!AA288)+('Residential Output'!$D$15*Variables!N288)+('Residential Output'!$D$16*Variables!T288))*C42</f>
        <v>422032833.4545244</v>
      </c>
      <c r="E42" s="151">
        <f>('CSMUR Output'!$D$16+('CSMUR Output'!$D$11*Variables!L288)+('CSMUR Output'!$D$12*Variables!V288)+('CSMUR Output'!$D$13*Variables!M288)+('CSMUR Output'!$D$14*Variables!K288)+('CSMUR Output'!$D$15*Variables!T288))*C42</f>
        <v>30874609.238330189</v>
      </c>
      <c r="F42" s="151">
        <f>('GS&lt;50kW Output'!$D$18+('GS&lt;50kW Output'!$D$11*Variables!AB288)+('GS&lt;50kW Output'!$D$12*Variables!L288)+('GS&lt;50kW Output'!$D$13*Variables!W288)+('GS&lt;50kW Output'!$D$14*Variables!S288)+('GS&lt;50kW Output'!$D$15*Variables!K288)+('GS&lt;50kW Output'!$D$16*Variables!Z288)+('GS&lt;50kW Output'!$D$17*Variables!N288))*C42</f>
        <v>212604946.50066513</v>
      </c>
      <c r="G42" s="151">
        <f>('GS 50-999 kW Output'!$D$21+('GS 50-999 kW Output'!$D$11*Variables!Q288)+('GS 50-999 kW Output'!$D$12*Variables!R288)+('GS 50-999 kW Output'!$D$13*Variables!AB288)+('GS 50-999 kW Output'!$D$14*Variables!L288)+('GS 50-999 kW Output'!$D$15*Variables!X288)+('GS 50-999 kW Output'!$D$16*Variables!M288)+('GS 50-999 kW Output'!$D$17*Variables!U288)+('GS 50-999 kW Output'!$D$18*Variables!K288)+('GS 50-999 kW Output'!$D$19*Variables!Z288)+('GS 50-999 kW Output'!$D$20*Variables!O288))*C42</f>
        <v>819943454.8204999</v>
      </c>
      <c r="H42" s="151">
        <f>('GS 1000-4999 kW Output'!$D$17+('GS 1000-4999 kW Output'!$D$11*Variables!AB288)+('GS 1000-4999 kW Output'!$D$12*Variables!L288)+('GS 1000-4999 kW Output'!$D$13*Variables!M288)+('GS 1000-4999 kW Output'!$D$14*Variables!K288)+('GS 1000-4999 kW Output'!$D$15*Variables!S288)+('GS 1000-4999 kW Output'!$D$16*Variables!P288))*C42</f>
        <v>351091262.11635935</v>
      </c>
      <c r="I42" s="151">
        <f>('Large Use Output'!$D$20+('Large Use Output'!$D$11*Variables!AB288)+('Large Use Output'!$D$12*Variables!L288)+('Large Use Output'!$D$13*Variables!Y288)+('Large Use Output'!$D$14*Variables!K288)+('Large Use Output'!$D$15*Variables!S288)+('Large Use Output'!$D$16*Variables!Z288)+('Large Use Output'!$D$17*Variables!R288)+('Large Use Output'!$D$18*Variables!M288)+('Large Use Output'!$D$19*Variables!N288))*C42</f>
        <v>139357557.87539333</v>
      </c>
    </row>
    <row r="43" spans="1:9" x14ac:dyDescent="0.35">
      <c r="A43" s="8">
        <f t="shared" si="0"/>
        <v>2026</v>
      </c>
      <c r="B43" s="153">
        <v>46113</v>
      </c>
      <c r="C43" s="8">
        <f t="shared" si="2"/>
        <v>30</v>
      </c>
      <c r="D43" s="151">
        <f>('Residential Output'!$D$17+('Residential Output'!$D$11*Variables!Q289)+('Residential Output'!$D$12*Variables!L289)+('Residential Output'!$D$13*Variables!K289)+('Residential Output'!$D$14*Variables!AA289)+('Residential Output'!$D$15*Variables!N289)+('Residential Output'!$D$16*Variables!T289))*C43</f>
        <v>356068366.29103559</v>
      </c>
      <c r="E43" s="151">
        <f>('CSMUR Output'!$D$16+('CSMUR Output'!$D$11*Variables!L289)+('CSMUR Output'!$D$12*Variables!V289)+('CSMUR Output'!$D$13*Variables!M289)+('CSMUR Output'!$D$14*Variables!K289)+('CSMUR Output'!$D$15*Variables!T289))*C43</f>
        <v>27865450.831847601</v>
      </c>
      <c r="F43" s="151">
        <f>('GS&lt;50kW Output'!$D$18+('GS&lt;50kW Output'!$D$11*Variables!AB289)+('GS&lt;50kW Output'!$D$12*Variables!L289)+('GS&lt;50kW Output'!$D$13*Variables!W289)+('GS&lt;50kW Output'!$D$14*Variables!S289)+('GS&lt;50kW Output'!$D$15*Variables!K289)+('GS&lt;50kW Output'!$D$16*Variables!Z289)+('GS&lt;50kW Output'!$D$17*Variables!N289))*C43</f>
        <v>189074528.97726953</v>
      </c>
      <c r="G43" s="151">
        <f>('GS 50-999 kW Output'!$D$21+('GS 50-999 kW Output'!$D$11*Variables!Q289)+('GS 50-999 kW Output'!$D$12*Variables!R289)+('GS 50-999 kW Output'!$D$13*Variables!AB289)+('GS 50-999 kW Output'!$D$14*Variables!L289)+('GS 50-999 kW Output'!$D$15*Variables!X289)+('GS 50-999 kW Output'!$D$16*Variables!M289)+('GS 50-999 kW Output'!$D$17*Variables!U289)+('GS 50-999 kW Output'!$D$18*Variables!K289)+('GS 50-999 kW Output'!$D$19*Variables!Z289)+('GS 50-999 kW Output'!$D$20*Variables!O289))*C43</f>
        <v>726519738.44930303</v>
      </c>
      <c r="H43" s="151">
        <f>('GS 1000-4999 kW Output'!$D$17+('GS 1000-4999 kW Output'!$D$11*Variables!AB289)+('GS 1000-4999 kW Output'!$D$12*Variables!L289)+('GS 1000-4999 kW Output'!$D$13*Variables!M289)+('GS 1000-4999 kW Output'!$D$14*Variables!K289)+('GS 1000-4999 kW Output'!$D$15*Variables!S289)+('GS 1000-4999 kW Output'!$D$16*Variables!P289))*C43</f>
        <v>317920291.58246851</v>
      </c>
      <c r="I43" s="151">
        <f>('Large Use Output'!$D$20+('Large Use Output'!$D$11*Variables!AB289)+('Large Use Output'!$D$12*Variables!L289)+('Large Use Output'!$D$13*Variables!Y289)+('Large Use Output'!$D$14*Variables!K289)+('Large Use Output'!$D$15*Variables!S289)+('Large Use Output'!$D$16*Variables!Z289)+('Large Use Output'!$D$17*Variables!R289)+('Large Use Output'!$D$18*Variables!M289)+('Large Use Output'!$D$19*Variables!N289))*C43</f>
        <v>123589932.01787537</v>
      </c>
    </row>
    <row r="44" spans="1:9" x14ac:dyDescent="0.35">
      <c r="A44" s="8">
        <f t="shared" si="0"/>
        <v>2026</v>
      </c>
      <c r="B44" s="153">
        <v>46143</v>
      </c>
      <c r="C44" s="8">
        <f t="shared" si="2"/>
        <v>31</v>
      </c>
      <c r="D44" s="151">
        <f>('Residential Output'!$D$17+('Residential Output'!$D$11*Variables!Q290)+('Residential Output'!$D$12*Variables!L290)+('Residential Output'!$D$13*Variables!K290)+('Residential Output'!$D$14*Variables!AA290)+('Residential Output'!$D$15*Variables!N290)+('Residential Output'!$D$16*Variables!T290))*C44</f>
        <v>361876411.37451899</v>
      </c>
      <c r="E44" s="151">
        <f>('CSMUR Output'!$D$16+('CSMUR Output'!$D$11*Variables!L290)+('CSMUR Output'!$D$12*Variables!V290)+('CSMUR Output'!$D$13*Variables!M290)+('CSMUR Output'!$D$14*Variables!K290)+('CSMUR Output'!$D$15*Variables!T290))*C44</f>
        <v>28885151.428796694</v>
      </c>
      <c r="F44" s="151">
        <f>('GS&lt;50kW Output'!$D$18+('GS&lt;50kW Output'!$D$11*Variables!AB290)+('GS&lt;50kW Output'!$D$12*Variables!L290)+('GS&lt;50kW Output'!$D$13*Variables!W290)+('GS&lt;50kW Output'!$D$14*Variables!S290)+('GS&lt;50kW Output'!$D$15*Variables!K290)+('GS&lt;50kW Output'!$D$16*Variables!Z290)+('GS&lt;50kW Output'!$D$17*Variables!N290))*C44</f>
        <v>195559616.78158</v>
      </c>
      <c r="G44" s="151">
        <f>('GS 50-999 kW Output'!$D$21+('GS 50-999 kW Output'!$D$11*Variables!Q290)+('GS 50-999 kW Output'!$D$12*Variables!R290)+('GS 50-999 kW Output'!$D$13*Variables!AB290)+('GS 50-999 kW Output'!$D$14*Variables!L290)+('GS 50-999 kW Output'!$D$15*Variables!X290)+('GS 50-999 kW Output'!$D$16*Variables!M290)+('GS 50-999 kW Output'!$D$17*Variables!U290)+('GS 50-999 kW Output'!$D$18*Variables!K290)+('GS 50-999 kW Output'!$D$19*Variables!Z290)+('GS 50-999 kW Output'!$D$20*Variables!O290))*C44</f>
        <v>751857191.7051425</v>
      </c>
      <c r="H44" s="151">
        <f>('GS 1000-4999 kW Output'!$D$17+('GS 1000-4999 kW Output'!$D$11*Variables!AB290)+('GS 1000-4999 kW Output'!$D$12*Variables!L290)+('GS 1000-4999 kW Output'!$D$13*Variables!M290)+('GS 1000-4999 kW Output'!$D$14*Variables!K290)+('GS 1000-4999 kW Output'!$D$15*Variables!S290)+('GS 1000-4999 kW Output'!$D$16*Variables!P290))*C44</f>
        <v>345643073.58251792</v>
      </c>
      <c r="I44" s="151">
        <f>('Large Use Output'!$D$20+('Large Use Output'!$D$11*Variables!AB290)+('Large Use Output'!$D$12*Variables!L290)+('Large Use Output'!$D$13*Variables!Y290)+('Large Use Output'!$D$14*Variables!K290)+('Large Use Output'!$D$15*Variables!S290)+('Large Use Output'!$D$16*Variables!Z290)+('Large Use Output'!$D$17*Variables!R290)+('Large Use Output'!$D$18*Variables!M290)+('Large Use Output'!$D$19*Variables!N290))*C44</f>
        <v>134589343.66045234</v>
      </c>
    </row>
    <row r="45" spans="1:9" x14ac:dyDescent="0.35">
      <c r="A45" s="8">
        <f t="shared" si="0"/>
        <v>2026</v>
      </c>
      <c r="B45" s="153">
        <v>46174</v>
      </c>
      <c r="C45" s="8">
        <f t="shared" si="2"/>
        <v>30</v>
      </c>
      <c r="D45" s="151">
        <f>('Residential Output'!$D$17+('Residential Output'!$D$11*Variables!Q291)+('Residential Output'!$D$12*Variables!L291)+('Residential Output'!$D$13*Variables!K291)+('Residential Output'!$D$14*Variables!AA291)+('Residential Output'!$D$15*Variables!N291)+('Residential Output'!$D$16*Variables!T291))*C45</f>
        <v>393948964.47927511</v>
      </c>
      <c r="E45" s="151">
        <f>('CSMUR Output'!$D$16+('CSMUR Output'!$D$11*Variables!L291)+('CSMUR Output'!$D$12*Variables!V291)+('CSMUR Output'!$D$13*Variables!M291)+('CSMUR Output'!$D$14*Variables!K291)+('CSMUR Output'!$D$15*Variables!T291))*C45</f>
        <v>29613093.908822715</v>
      </c>
      <c r="F45" s="151">
        <f>('GS&lt;50kW Output'!$D$18+('GS&lt;50kW Output'!$D$11*Variables!AB291)+('GS&lt;50kW Output'!$D$12*Variables!L291)+('GS&lt;50kW Output'!$D$13*Variables!W291)+('GS&lt;50kW Output'!$D$14*Variables!S291)+('GS&lt;50kW Output'!$D$15*Variables!K291)+('GS&lt;50kW Output'!$D$16*Variables!Z291)+('GS&lt;50kW Output'!$D$17*Variables!N291))*C45</f>
        <v>198553420.88453394</v>
      </c>
      <c r="G45" s="151">
        <f>('GS 50-999 kW Output'!$D$21+('GS 50-999 kW Output'!$D$11*Variables!Q291)+('GS 50-999 kW Output'!$D$12*Variables!R291)+('GS 50-999 kW Output'!$D$13*Variables!AB291)+('GS 50-999 kW Output'!$D$14*Variables!L291)+('GS 50-999 kW Output'!$D$15*Variables!X291)+('GS 50-999 kW Output'!$D$16*Variables!M291)+('GS 50-999 kW Output'!$D$17*Variables!U291)+('GS 50-999 kW Output'!$D$18*Variables!K291)+('GS 50-999 kW Output'!$D$19*Variables!Z291)+('GS 50-999 kW Output'!$D$20*Variables!O291))*C45</f>
        <v>786168278.3375963</v>
      </c>
      <c r="H45" s="151">
        <f>('GS 1000-4999 kW Output'!$D$17+('GS 1000-4999 kW Output'!$D$11*Variables!AB291)+('GS 1000-4999 kW Output'!$D$12*Variables!L291)+('GS 1000-4999 kW Output'!$D$13*Variables!M291)+('GS 1000-4999 kW Output'!$D$14*Variables!K291)+('GS 1000-4999 kW Output'!$D$15*Variables!S291)+('GS 1000-4999 kW Output'!$D$16*Variables!P291))*C45</f>
        <v>347461243.58866018</v>
      </c>
      <c r="I45" s="151">
        <f>('Large Use Output'!$D$20+('Large Use Output'!$D$11*Variables!AB291)+('Large Use Output'!$D$12*Variables!L291)+('Large Use Output'!$D$13*Variables!Y291)+('Large Use Output'!$D$14*Variables!K291)+('Large Use Output'!$D$15*Variables!S291)+('Large Use Output'!$D$16*Variables!Z291)+('Large Use Output'!$D$17*Variables!R291)+('Large Use Output'!$D$18*Variables!M291)+('Large Use Output'!$D$19*Variables!N291))*C45</f>
        <v>137602942.94381082</v>
      </c>
    </row>
    <row r="46" spans="1:9" x14ac:dyDescent="0.35">
      <c r="A46" s="8">
        <f t="shared" si="0"/>
        <v>2026</v>
      </c>
      <c r="B46" s="153">
        <v>46204</v>
      </c>
      <c r="C46" s="8">
        <f t="shared" si="2"/>
        <v>31</v>
      </c>
      <c r="D46" s="151">
        <f>('Residential Output'!$D$17+('Residential Output'!$D$11*Variables!Q292)+('Residential Output'!$D$12*Variables!L292)+('Residential Output'!$D$13*Variables!K292)+('Residential Output'!$D$14*Variables!AA292)+('Residential Output'!$D$15*Variables!N292)+('Residential Output'!$D$16*Variables!T292))*C46</f>
        <v>481884360.99901563</v>
      </c>
      <c r="E46" s="151">
        <f>('CSMUR Output'!$D$16+('CSMUR Output'!$D$11*Variables!L292)+('CSMUR Output'!$D$12*Variables!V292)+('CSMUR Output'!$D$13*Variables!M292)+('CSMUR Output'!$D$14*Variables!K292)+('CSMUR Output'!$D$15*Variables!T292))*C46</f>
        <v>32871589.543981206</v>
      </c>
      <c r="F46" s="151">
        <f>('GS&lt;50kW Output'!$D$18+('GS&lt;50kW Output'!$D$11*Variables!AB292)+('GS&lt;50kW Output'!$D$12*Variables!L292)+('GS&lt;50kW Output'!$D$13*Variables!W292)+('GS&lt;50kW Output'!$D$14*Variables!S292)+('GS&lt;50kW Output'!$D$15*Variables!K292)+('GS&lt;50kW Output'!$D$16*Variables!Z292)+('GS&lt;50kW Output'!$D$17*Variables!N292))*C46</f>
        <v>227106919.24883825</v>
      </c>
      <c r="G46" s="151">
        <f>('GS 50-999 kW Output'!$D$21+('GS 50-999 kW Output'!$D$11*Variables!Q292)+('GS 50-999 kW Output'!$D$12*Variables!R292)+('GS 50-999 kW Output'!$D$13*Variables!AB292)+('GS 50-999 kW Output'!$D$14*Variables!L292)+('GS 50-999 kW Output'!$D$15*Variables!X292)+('GS 50-999 kW Output'!$D$16*Variables!M292)+('GS 50-999 kW Output'!$D$17*Variables!U292)+('GS 50-999 kW Output'!$D$18*Variables!K292)+('GS 50-999 kW Output'!$D$19*Variables!Z292)+('GS 50-999 kW Output'!$D$20*Variables!O292))*C46</f>
        <v>886967819.26587176</v>
      </c>
      <c r="H46" s="151">
        <f>('GS 1000-4999 kW Output'!$D$17+('GS 1000-4999 kW Output'!$D$11*Variables!AB292)+('GS 1000-4999 kW Output'!$D$12*Variables!L292)+('GS 1000-4999 kW Output'!$D$13*Variables!M292)+('GS 1000-4999 kW Output'!$D$14*Variables!K292)+('GS 1000-4999 kW Output'!$D$15*Variables!S292)+('GS 1000-4999 kW Output'!$D$16*Variables!P292))*C46</f>
        <v>388946799.02607805</v>
      </c>
      <c r="I46" s="151">
        <f>('Large Use Output'!$D$20+('Large Use Output'!$D$11*Variables!AB292)+('Large Use Output'!$D$12*Variables!L292)+('Large Use Output'!$D$13*Variables!Y292)+('Large Use Output'!$D$14*Variables!K292)+('Large Use Output'!$D$15*Variables!S292)+('Large Use Output'!$D$16*Variables!Z292)+('Large Use Output'!$D$17*Variables!R292)+('Large Use Output'!$D$18*Variables!M292)+('Large Use Output'!$D$19*Variables!N292))*C46</f>
        <v>154728759.90540218</v>
      </c>
    </row>
    <row r="47" spans="1:9" x14ac:dyDescent="0.35">
      <c r="A47" s="8">
        <f t="shared" si="0"/>
        <v>2026</v>
      </c>
      <c r="B47" s="153">
        <v>46235</v>
      </c>
      <c r="C47" s="8">
        <f t="shared" si="2"/>
        <v>31</v>
      </c>
      <c r="D47" s="151">
        <f>('Residential Output'!$D$17+('Residential Output'!$D$11*Variables!Q293)+('Residential Output'!$D$12*Variables!L293)+('Residential Output'!$D$13*Variables!K293)+('Residential Output'!$D$14*Variables!AA293)+('Residential Output'!$D$15*Variables!N293)+('Residential Output'!$D$16*Variables!T293))*C47</f>
        <v>463451791.13157588</v>
      </c>
      <c r="E47" s="151">
        <f>('CSMUR Output'!$D$16+('CSMUR Output'!$D$11*Variables!L293)+('CSMUR Output'!$D$12*Variables!V293)+('CSMUR Output'!$D$13*Variables!M293)+('CSMUR Output'!$D$14*Variables!K293)+('CSMUR Output'!$D$15*Variables!T293))*C47</f>
        <v>32497644.28953068</v>
      </c>
      <c r="F47" s="151">
        <f>('GS&lt;50kW Output'!$D$18+('GS&lt;50kW Output'!$D$11*Variables!AB293)+('GS&lt;50kW Output'!$D$12*Variables!L293)+('GS&lt;50kW Output'!$D$13*Variables!W293)+('GS&lt;50kW Output'!$D$14*Variables!S293)+('GS&lt;50kW Output'!$D$15*Variables!K293)+('GS&lt;50kW Output'!$D$16*Variables!Z293)+('GS&lt;50kW Output'!$D$17*Variables!N293))*C47</f>
        <v>222183500.70489711</v>
      </c>
      <c r="G47" s="151">
        <f>('GS 50-999 kW Output'!$D$21+('GS 50-999 kW Output'!$D$11*Variables!Q293)+('GS 50-999 kW Output'!$D$12*Variables!R293)+('GS 50-999 kW Output'!$D$13*Variables!AB293)+('GS 50-999 kW Output'!$D$14*Variables!L293)+('GS 50-999 kW Output'!$D$15*Variables!X293)+('GS 50-999 kW Output'!$D$16*Variables!M293)+('GS 50-999 kW Output'!$D$17*Variables!U293)+('GS 50-999 kW Output'!$D$18*Variables!K293)+('GS 50-999 kW Output'!$D$19*Variables!Z293)+('GS 50-999 kW Output'!$D$20*Variables!O293))*C47</f>
        <v>863349673.1084199</v>
      </c>
      <c r="H47" s="151">
        <f>('GS 1000-4999 kW Output'!$D$17+('GS 1000-4999 kW Output'!$D$11*Variables!AB293)+('GS 1000-4999 kW Output'!$D$12*Variables!L293)+('GS 1000-4999 kW Output'!$D$13*Variables!M293)+('GS 1000-4999 kW Output'!$D$14*Variables!K293)+('GS 1000-4999 kW Output'!$D$15*Variables!S293)+('GS 1000-4999 kW Output'!$D$16*Variables!P293))*C47</f>
        <v>385086102.330769</v>
      </c>
      <c r="I47" s="151">
        <f>('Large Use Output'!$D$20+('Large Use Output'!$D$11*Variables!AB293)+('Large Use Output'!$D$12*Variables!L293)+('Large Use Output'!$D$13*Variables!Y293)+('Large Use Output'!$D$14*Variables!K293)+('Large Use Output'!$D$15*Variables!S293)+('Large Use Output'!$D$16*Variables!Z293)+('Large Use Output'!$D$17*Variables!R293)+('Large Use Output'!$D$18*Variables!M293)+('Large Use Output'!$D$19*Variables!N293))*C47</f>
        <v>150117209.88111964</v>
      </c>
    </row>
    <row r="48" spans="1:9" x14ac:dyDescent="0.35">
      <c r="A48" s="8">
        <f t="shared" si="0"/>
        <v>2026</v>
      </c>
      <c r="B48" s="153">
        <v>46266</v>
      </c>
      <c r="C48" s="8">
        <f t="shared" si="2"/>
        <v>30</v>
      </c>
      <c r="D48" s="151">
        <f>('Residential Output'!$D$17+('Residential Output'!$D$11*Variables!Q294)+('Residential Output'!$D$12*Variables!L294)+('Residential Output'!$D$13*Variables!K294)+('Residential Output'!$D$14*Variables!AA294)+('Residential Output'!$D$15*Variables!N294)+('Residential Output'!$D$16*Variables!T294))*C48</f>
        <v>371669580.42826396</v>
      </c>
      <c r="E48" s="151">
        <f>('CSMUR Output'!$D$16+('CSMUR Output'!$D$11*Variables!L294)+('CSMUR Output'!$D$12*Variables!V294)+('CSMUR Output'!$D$13*Variables!M294)+('CSMUR Output'!$D$14*Variables!K294)+('CSMUR Output'!$D$15*Variables!T294))*C48</f>
        <v>29333262.105556738</v>
      </c>
      <c r="F48" s="151">
        <f>('GS&lt;50kW Output'!$D$18+('GS&lt;50kW Output'!$D$11*Variables!AB294)+('GS&lt;50kW Output'!$D$12*Variables!L294)+('GS&lt;50kW Output'!$D$13*Variables!W294)+('GS&lt;50kW Output'!$D$14*Variables!S294)+('GS&lt;50kW Output'!$D$15*Variables!K294)+('GS&lt;50kW Output'!$D$16*Variables!Z294)+('GS&lt;50kW Output'!$D$17*Variables!N294))*C48</f>
        <v>192531633.93331641</v>
      </c>
      <c r="G48" s="151">
        <f>('GS 50-999 kW Output'!$D$21+('GS 50-999 kW Output'!$D$11*Variables!Q294)+('GS 50-999 kW Output'!$D$12*Variables!R294)+('GS 50-999 kW Output'!$D$13*Variables!AB294)+('GS 50-999 kW Output'!$D$14*Variables!L294)+('GS 50-999 kW Output'!$D$15*Variables!X294)+('GS 50-999 kW Output'!$D$16*Variables!M294)+('GS 50-999 kW Output'!$D$17*Variables!U294)+('GS 50-999 kW Output'!$D$18*Variables!K294)+('GS 50-999 kW Output'!$D$19*Variables!Z294)+('GS 50-999 kW Output'!$D$20*Variables!O294))*C48</f>
        <v>764265214.60071754</v>
      </c>
      <c r="H48" s="151">
        <f>('GS 1000-4999 kW Output'!$D$17+('GS 1000-4999 kW Output'!$D$11*Variables!AB294)+('GS 1000-4999 kW Output'!$D$12*Variables!L294)+('GS 1000-4999 kW Output'!$D$13*Variables!M294)+('GS 1000-4999 kW Output'!$D$14*Variables!K294)+('GS 1000-4999 kW Output'!$D$15*Variables!S294)+('GS 1000-4999 kW Output'!$D$16*Variables!P294))*C48</f>
        <v>343513532.70960283</v>
      </c>
      <c r="I48" s="151">
        <f>('Large Use Output'!$D$20+('Large Use Output'!$D$11*Variables!AB294)+('Large Use Output'!$D$12*Variables!L294)+('Large Use Output'!$D$13*Variables!Y294)+('Large Use Output'!$D$14*Variables!K294)+('Large Use Output'!$D$15*Variables!S294)+('Large Use Output'!$D$16*Variables!Z294)+('Large Use Output'!$D$17*Variables!R294)+('Large Use Output'!$D$18*Variables!M294)+('Large Use Output'!$D$19*Variables!N294))*C48</f>
        <v>133695947.86903372</v>
      </c>
    </row>
    <row r="49" spans="1:9" x14ac:dyDescent="0.35">
      <c r="A49" s="8">
        <f t="shared" si="0"/>
        <v>2026</v>
      </c>
      <c r="B49" s="153">
        <v>46296</v>
      </c>
      <c r="C49" s="8">
        <f t="shared" si="2"/>
        <v>31</v>
      </c>
      <c r="D49" s="151">
        <f>('Residential Output'!$D$17+('Residential Output'!$D$11*Variables!Q295)+('Residential Output'!$D$12*Variables!L295)+('Residential Output'!$D$13*Variables!K295)+('Residential Output'!$D$14*Variables!AA295)+('Residential Output'!$D$15*Variables!N295)+('Residential Output'!$D$16*Variables!T295))*C49</f>
        <v>346980774.90220827</v>
      </c>
      <c r="E49" s="151">
        <f>('CSMUR Output'!$D$16+('CSMUR Output'!$D$11*Variables!L295)+('CSMUR Output'!$D$12*Variables!V295)+('CSMUR Output'!$D$13*Variables!M295)+('CSMUR Output'!$D$14*Variables!K295)+('CSMUR Output'!$D$15*Variables!T295))*C49</f>
        <v>28869973.788277525</v>
      </c>
      <c r="F49" s="151">
        <f>('GS&lt;50kW Output'!$D$18+('GS&lt;50kW Output'!$D$11*Variables!AB295)+('GS&lt;50kW Output'!$D$12*Variables!L295)+('GS&lt;50kW Output'!$D$13*Variables!W295)+('GS&lt;50kW Output'!$D$14*Variables!S295)+('GS&lt;50kW Output'!$D$15*Variables!K295)+('GS&lt;50kW Output'!$D$16*Variables!Z295)+('GS&lt;50kW Output'!$D$17*Variables!N295))*C49</f>
        <v>191678477.61327726</v>
      </c>
      <c r="G49" s="151">
        <f>('GS 50-999 kW Output'!$D$21+('GS 50-999 kW Output'!$D$11*Variables!Q295)+('GS 50-999 kW Output'!$D$12*Variables!R295)+('GS 50-999 kW Output'!$D$13*Variables!AB295)+('GS 50-999 kW Output'!$D$14*Variables!L295)+('GS 50-999 kW Output'!$D$15*Variables!X295)+('GS 50-999 kW Output'!$D$16*Variables!M295)+('GS 50-999 kW Output'!$D$17*Variables!U295)+('GS 50-999 kW Output'!$D$18*Variables!K295)+('GS 50-999 kW Output'!$D$19*Variables!Z295)+('GS 50-999 kW Output'!$D$20*Variables!O295))*C49</f>
        <v>742318745.55371177</v>
      </c>
      <c r="H49" s="151">
        <f>('GS 1000-4999 kW Output'!$D$17+('GS 1000-4999 kW Output'!$D$11*Variables!AB295)+('GS 1000-4999 kW Output'!$D$12*Variables!L295)+('GS 1000-4999 kW Output'!$D$13*Variables!M295)+('GS 1000-4999 kW Output'!$D$14*Variables!K295)+('GS 1000-4999 kW Output'!$D$15*Variables!S295)+('GS 1000-4999 kW Output'!$D$16*Variables!P295))*C49</f>
        <v>340217427.99527377</v>
      </c>
      <c r="I49" s="151">
        <f>('Large Use Output'!$D$20+('Large Use Output'!$D$11*Variables!AB295)+('Large Use Output'!$D$12*Variables!L295)+('Large Use Output'!$D$13*Variables!Y295)+('Large Use Output'!$D$14*Variables!K295)+('Large Use Output'!$D$15*Variables!S295)+('Large Use Output'!$D$16*Variables!Z295)+('Large Use Output'!$D$17*Variables!R295)+('Large Use Output'!$D$18*Variables!M295)+('Large Use Output'!$D$19*Variables!N295))*C49</f>
        <v>131252158.64632042</v>
      </c>
    </row>
    <row r="50" spans="1:9" x14ac:dyDescent="0.35">
      <c r="A50" s="8">
        <f t="shared" si="0"/>
        <v>2026</v>
      </c>
      <c r="B50" s="153">
        <v>46327</v>
      </c>
      <c r="C50" s="8">
        <f t="shared" si="2"/>
        <v>30</v>
      </c>
      <c r="D50" s="151">
        <f>('Residential Output'!$D$17+('Residential Output'!$D$11*Variables!Q296)+('Residential Output'!$D$12*Variables!L296)+('Residential Output'!$D$13*Variables!K296)+('Residential Output'!$D$14*Variables!AA296)+('Residential Output'!$D$15*Variables!N296)+('Residential Output'!$D$16*Variables!T296))*C50</f>
        <v>376536827.70303732</v>
      </c>
      <c r="E50" s="151">
        <f>('CSMUR Output'!$D$16+('CSMUR Output'!$D$11*Variables!L296)+('CSMUR Output'!$D$12*Variables!V296)+('CSMUR Output'!$D$13*Variables!M296)+('CSMUR Output'!$D$14*Variables!K296)+('CSMUR Output'!$D$15*Variables!T296))*C50</f>
        <v>29061608.362329893</v>
      </c>
      <c r="F50" s="151">
        <f>('GS&lt;50kW Output'!$D$18+('GS&lt;50kW Output'!$D$11*Variables!AB296)+('GS&lt;50kW Output'!$D$12*Variables!L296)+('GS&lt;50kW Output'!$D$13*Variables!W296)+('GS&lt;50kW Output'!$D$14*Variables!S296)+('GS&lt;50kW Output'!$D$15*Variables!K296)+('GS&lt;50kW Output'!$D$16*Variables!Z296)+('GS&lt;50kW Output'!$D$17*Variables!N296))*C50</f>
        <v>194668241.76687357</v>
      </c>
      <c r="G50" s="151">
        <f>('GS 50-999 kW Output'!$D$21+('GS 50-999 kW Output'!$D$11*Variables!Q296)+('GS 50-999 kW Output'!$D$12*Variables!R296)+('GS 50-999 kW Output'!$D$13*Variables!AB296)+('GS 50-999 kW Output'!$D$14*Variables!L296)+('GS 50-999 kW Output'!$D$15*Variables!X296)+('GS 50-999 kW Output'!$D$16*Variables!M296)+('GS 50-999 kW Output'!$D$17*Variables!U296)+('GS 50-999 kW Output'!$D$18*Variables!K296)+('GS 50-999 kW Output'!$D$19*Variables!Z296)+('GS 50-999 kW Output'!$D$20*Variables!O296))*C50</f>
        <v>752510658.81555903</v>
      </c>
      <c r="H50" s="151">
        <f>('GS 1000-4999 kW Output'!$D$17+('GS 1000-4999 kW Output'!$D$11*Variables!AB296)+('GS 1000-4999 kW Output'!$D$12*Variables!L296)+('GS 1000-4999 kW Output'!$D$13*Variables!M296)+('GS 1000-4999 kW Output'!$D$14*Variables!K296)+('GS 1000-4999 kW Output'!$D$15*Variables!S296)+('GS 1000-4999 kW Output'!$D$16*Variables!P296))*C50</f>
        <v>320879972.98308039</v>
      </c>
      <c r="I50" s="151">
        <f>('Large Use Output'!$D$20+('Large Use Output'!$D$11*Variables!AB296)+('Large Use Output'!$D$12*Variables!L296)+('Large Use Output'!$D$13*Variables!Y296)+('Large Use Output'!$D$14*Variables!K296)+('Large Use Output'!$D$15*Variables!S296)+('Large Use Output'!$D$16*Variables!Z296)+('Large Use Output'!$D$17*Variables!R296)+('Large Use Output'!$D$18*Variables!M296)+('Large Use Output'!$D$19*Variables!N296))*C50</f>
        <v>123500977.96698323</v>
      </c>
    </row>
    <row r="51" spans="1:9" x14ac:dyDescent="0.35">
      <c r="A51" s="10">
        <f t="shared" si="0"/>
        <v>2026</v>
      </c>
      <c r="B51" s="154">
        <v>46357</v>
      </c>
      <c r="C51" s="10">
        <f t="shared" si="2"/>
        <v>31</v>
      </c>
      <c r="D51" s="151">
        <f>('Residential Output'!$D$17+('Residential Output'!$D$11*Variables!Q297)+('Residential Output'!$D$12*Variables!L297)+('Residential Output'!$D$13*Variables!K297)+('Residential Output'!$D$14*Variables!AA297)+('Residential Output'!$D$15*Variables!N297)+('Residential Output'!$D$16*Variables!T297))*C51</f>
        <v>429826412.86392266</v>
      </c>
      <c r="E51" s="151">
        <f>('CSMUR Output'!$D$16+('CSMUR Output'!$D$11*Variables!L297)+('CSMUR Output'!$D$12*Variables!V297)+('CSMUR Output'!$D$13*Variables!M297)+('CSMUR Output'!$D$14*Variables!K297)+('CSMUR Output'!$D$15*Variables!T297))*C51</f>
        <v>31639185.141173225</v>
      </c>
      <c r="F51" s="151">
        <f>('GS&lt;50kW Output'!$D$18+('GS&lt;50kW Output'!$D$11*Variables!AB297)+('GS&lt;50kW Output'!$D$12*Variables!L297)+('GS&lt;50kW Output'!$D$13*Variables!W297)+('GS&lt;50kW Output'!$D$14*Variables!S297)+('GS&lt;50kW Output'!$D$15*Variables!K297)+('GS&lt;50kW Output'!$D$16*Variables!Z297)+('GS&lt;50kW Output'!$D$17*Variables!N297))*C51</f>
        <v>214801739.85638222</v>
      </c>
      <c r="G51" s="151">
        <f>('GS 50-999 kW Output'!$D$21+('GS 50-999 kW Output'!$D$11*Variables!Q297)+('GS 50-999 kW Output'!$D$12*Variables!R297)+('GS 50-999 kW Output'!$D$13*Variables!AB297)+('GS 50-999 kW Output'!$D$14*Variables!L297)+('GS 50-999 kW Output'!$D$15*Variables!X297)+('GS 50-999 kW Output'!$D$16*Variables!M297)+('GS 50-999 kW Output'!$D$17*Variables!U297)+('GS 50-999 kW Output'!$D$18*Variables!K297)+('GS 50-999 kW Output'!$D$19*Variables!Z297)+('GS 50-999 kW Output'!$D$20*Variables!O297))*C51</f>
        <v>822521530.91043556</v>
      </c>
      <c r="H51" s="151">
        <f>('GS 1000-4999 kW Output'!$D$17+('GS 1000-4999 kW Output'!$D$11*Variables!AB297)+('GS 1000-4999 kW Output'!$D$12*Variables!L297)+('GS 1000-4999 kW Output'!$D$13*Variables!M297)+('GS 1000-4999 kW Output'!$D$14*Variables!K297)+('GS 1000-4999 kW Output'!$D$15*Variables!S297)+('GS 1000-4999 kW Output'!$D$16*Variables!P297))*C51</f>
        <v>349041777.08300531</v>
      </c>
      <c r="I51" s="151">
        <f>('Large Use Output'!$D$20+('Large Use Output'!$D$11*Variables!AB297)+('Large Use Output'!$D$12*Variables!L297)+('Large Use Output'!$D$13*Variables!Y297)+('Large Use Output'!$D$14*Variables!K297)+('Large Use Output'!$D$15*Variables!S297)+('Large Use Output'!$D$16*Variables!Z297)+('Large Use Output'!$D$17*Variables!R297)+('Large Use Output'!$D$18*Variables!M297)+('Large Use Output'!$D$19*Variables!N297))*C51</f>
        <v>134212684.17069492</v>
      </c>
    </row>
    <row r="52" spans="1:9" x14ac:dyDescent="0.35">
      <c r="A52" s="6">
        <f t="shared" si="0"/>
        <v>2027</v>
      </c>
      <c r="B52" s="152">
        <v>46388</v>
      </c>
      <c r="C52" s="6">
        <f t="shared" si="2"/>
        <v>31</v>
      </c>
      <c r="D52" s="151">
        <f>('Residential Output'!$D$17+('Residential Output'!$D$11*Variables!Q298)+('Residential Output'!$D$12*Variables!L298)+('Residential Output'!$D$13*Variables!K298)+('Residential Output'!$D$14*Variables!AA298)+('Residential Output'!$D$15*Variables!N298)+('Residential Output'!$D$16*Variables!T298))*C52</f>
        <v>467767563.69619125</v>
      </c>
      <c r="E52" s="151">
        <f>('CSMUR Output'!$D$16+('CSMUR Output'!$D$11*Variables!L298)+('CSMUR Output'!$D$12*Variables!V298)+('CSMUR Output'!$D$13*Variables!M298)+('CSMUR Output'!$D$14*Variables!K298)+('CSMUR Output'!$D$15*Variables!T298))*C52</f>
        <v>33210066.528508287</v>
      </c>
      <c r="F52" s="151">
        <f>('GS&lt;50kW Output'!$D$18+('GS&lt;50kW Output'!$D$11*Variables!AB298)+('GS&lt;50kW Output'!$D$12*Variables!L298)+('GS&lt;50kW Output'!$D$13*Variables!W298)+('GS&lt;50kW Output'!$D$14*Variables!S298)+('GS&lt;50kW Output'!$D$15*Variables!K298)+('GS&lt;50kW Output'!$D$16*Variables!Z298)+('GS&lt;50kW Output'!$D$17*Variables!N298))*C52</f>
        <v>225334928.55317438</v>
      </c>
      <c r="G52" s="151">
        <f>('GS 50-999 kW Output'!$D$21+('GS 50-999 kW Output'!$D$11*Variables!Q298)+('GS 50-999 kW Output'!$D$12*Variables!R298)+('GS 50-999 kW Output'!$D$13*Variables!AB298)+('GS 50-999 kW Output'!$D$14*Variables!L298)+('GS 50-999 kW Output'!$D$15*Variables!X298)+('GS 50-999 kW Output'!$D$16*Variables!M298)+('GS 50-999 kW Output'!$D$17*Variables!U298)+('GS 50-999 kW Output'!$D$18*Variables!K298)+('GS 50-999 kW Output'!$D$19*Variables!Z298)+('GS 50-999 kW Output'!$D$20*Variables!O298))*C52</f>
        <v>862182812.93787205</v>
      </c>
      <c r="H52" s="151">
        <f>('GS 1000-4999 kW Output'!$D$17+('GS 1000-4999 kW Output'!$D$11*Variables!AB298)+('GS 1000-4999 kW Output'!$D$12*Variables!L298)+('GS 1000-4999 kW Output'!$D$13*Variables!M298)+('GS 1000-4999 kW Output'!$D$14*Variables!K298)+('GS 1000-4999 kW Output'!$D$15*Variables!S298)+('GS 1000-4999 kW Output'!$D$16*Variables!P298))*C52</f>
        <v>359215957.00070286</v>
      </c>
      <c r="I52" s="151">
        <f>('Large Use Output'!$D$20+('Large Use Output'!$D$11*Variables!AB298)+('Large Use Output'!$D$12*Variables!L298)+('Large Use Output'!$D$13*Variables!Y298)+('Large Use Output'!$D$14*Variables!K298)+('Large Use Output'!$D$15*Variables!S298)+('Large Use Output'!$D$16*Variables!Z298)+('Large Use Output'!$D$17*Variables!R298)+('Large Use Output'!$D$18*Variables!M298)+('Large Use Output'!$D$19*Variables!N298))*C52</f>
        <v>136707529.7366654</v>
      </c>
    </row>
    <row r="53" spans="1:9" x14ac:dyDescent="0.35">
      <c r="A53" s="8">
        <f t="shared" si="0"/>
        <v>2027</v>
      </c>
      <c r="B53" s="153">
        <v>46419</v>
      </c>
      <c r="C53" s="8">
        <f t="shared" si="2"/>
        <v>28</v>
      </c>
      <c r="D53" s="151">
        <f>('Residential Output'!$D$17+('Residential Output'!$D$11*Variables!Q299)+('Residential Output'!$D$12*Variables!L299)+('Residential Output'!$D$13*Variables!K299)+('Residential Output'!$D$14*Variables!AA299)+('Residential Output'!$D$15*Variables!N299)+('Residential Output'!$D$16*Variables!T299))*C53</f>
        <v>419433202.38306642</v>
      </c>
      <c r="E53" s="151">
        <f>('CSMUR Output'!$D$16+('CSMUR Output'!$D$11*Variables!L299)+('CSMUR Output'!$D$12*Variables!V299)+('CSMUR Output'!$D$13*Variables!M299)+('CSMUR Output'!$D$14*Variables!K299)+('CSMUR Output'!$D$15*Variables!T299))*C53</f>
        <v>29992970.103035942</v>
      </c>
      <c r="F53" s="151">
        <f>('GS&lt;50kW Output'!$D$18+('GS&lt;50kW Output'!$D$11*Variables!AB299)+('GS&lt;50kW Output'!$D$12*Variables!L299)+('GS&lt;50kW Output'!$D$13*Variables!W299)+('GS&lt;50kW Output'!$D$14*Variables!S299)+('GS&lt;50kW Output'!$D$15*Variables!K299)+('GS&lt;50kW Output'!$D$16*Variables!Z299)+('GS&lt;50kW Output'!$D$17*Variables!N299))*C53</f>
        <v>195858976.63369003</v>
      </c>
      <c r="G53" s="151">
        <f>('GS 50-999 kW Output'!$D$21+('GS 50-999 kW Output'!$D$11*Variables!Q299)+('GS 50-999 kW Output'!$D$12*Variables!R299)+('GS 50-999 kW Output'!$D$13*Variables!AB299)+('GS 50-999 kW Output'!$D$14*Variables!L299)+('GS 50-999 kW Output'!$D$15*Variables!X299)+('GS 50-999 kW Output'!$D$16*Variables!M299)+('GS 50-999 kW Output'!$D$17*Variables!U299)+('GS 50-999 kW Output'!$D$18*Variables!K299)+('GS 50-999 kW Output'!$D$19*Variables!Z299)+('GS 50-999 kW Output'!$D$20*Variables!O299))*C53</f>
        <v>772598084.46616018</v>
      </c>
      <c r="H53" s="151">
        <f>('GS 1000-4999 kW Output'!$D$17+('GS 1000-4999 kW Output'!$D$11*Variables!AB299)+('GS 1000-4999 kW Output'!$D$12*Variables!L299)+('GS 1000-4999 kW Output'!$D$13*Variables!M299)+('GS 1000-4999 kW Output'!$D$14*Variables!K299)+('GS 1000-4999 kW Output'!$D$15*Variables!S299)+('GS 1000-4999 kW Output'!$D$16*Variables!P299))*C53</f>
        <v>301309635.32368338</v>
      </c>
      <c r="I53" s="151">
        <f>('Large Use Output'!$D$20+('Large Use Output'!$D$11*Variables!AB299)+('Large Use Output'!$D$12*Variables!L299)+('Large Use Output'!$D$13*Variables!Y299)+('Large Use Output'!$D$14*Variables!K299)+('Large Use Output'!$D$15*Variables!S299)+('Large Use Output'!$D$16*Variables!Z299)+('Large Use Output'!$D$17*Variables!R299)+('Large Use Output'!$D$18*Variables!M299)+('Large Use Output'!$D$19*Variables!N299))*C53</f>
        <v>112868820.00643307</v>
      </c>
    </row>
    <row r="54" spans="1:9" x14ac:dyDescent="0.35">
      <c r="A54" s="8">
        <f t="shared" si="0"/>
        <v>2027</v>
      </c>
      <c r="B54" s="153">
        <v>46447</v>
      </c>
      <c r="C54" s="8">
        <f t="shared" si="2"/>
        <v>31</v>
      </c>
      <c r="D54" s="151">
        <f>('Residential Output'!$D$17+('Residential Output'!$D$11*Variables!Q300)+('Residential Output'!$D$12*Variables!L300)+('Residential Output'!$D$13*Variables!K300)+('Residential Output'!$D$14*Variables!AA300)+('Residential Output'!$D$15*Variables!N300)+('Residential Output'!$D$16*Variables!T300))*C54</f>
        <v>421319866.98408872</v>
      </c>
      <c r="E54" s="151">
        <f>('CSMUR Output'!$D$16+('CSMUR Output'!$D$11*Variables!L300)+('CSMUR Output'!$D$12*Variables!V300)+('CSMUR Output'!$D$13*Variables!M300)+('CSMUR Output'!$D$14*Variables!K300)+('CSMUR Output'!$D$15*Variables!T300))*C54</f>
        <v>31417537.130603585</v>
      </c>
      <c r="F54" s="151">
        <f>('GS&lt;50kW Output'!$D$18+('GS&lt;50kW Output'!$D$11*Variables!AB300)+('GS&lt;50kW Output'!$D$12*Variables!L300)+('GS&lt;50kW Output'!$D$13*Variables!W300)+('GS&lt;50kW Output'!$D$14*Variables!S300)+('GS&lt;50kW Output'!$D$15*Variables!K300)+('GS&lt;50kW Output'!$D$16*Variables!Z300)+('GS&lt;50kW Output'!$D$17*Variables!N300))*C54</f>
        <v>212443873.84226909</v>
      </c>
      <c r="G54" s="151">
        <f>('GS 50-999 kW Output'!$D$21+('GS 50-999 kW Output'!$D$11*Variables!Q300)+('GS 50-999 kW Output'!$D$12*Variables!R300)+('GS 50-999 kW Output'!$D$13*Variables!AB300)+('GS 50-999 kW Output'!$D$14*Variables!L300)+('GS 50-999 kW Output'!$D$15*Variables!X300)+('GS 50-999 kW Output'!$D$16*Variables!M300)+('GS 50-999 kW Output'!$D$17*Variables!U300)+('GS 50-999 kW Output'!$D$18*Variables!K300)+('GS 50-999 kW Output'!$D$19*Variables!Z300)+('GS 50-999 kW Output'!$D$20*Variables!O300))*C54</f>
        <v>818610093.28079665</v>
      </c>
      <c r="H54" s="151">
        <f>('GS 1000-4999 kW Output'!$D$17+('GS 1000-4999 kW Output'!$D$11*Variables!AB300)+('GS 1000-4999 kW Output'!$D$12*Variables!L300)+('GS 1000-4999 kW Output'!$D$13*Variables!M300)+('GS 1000-4999 kW Output'!$D$14*Variables!K300)+('GS 1000-4999 kW Output'!$D$15*Variables!S300)+('GS 1000-4999 kW Output'!$D$16*Variables!P300))*C54</f>
        <v>344688403.91443396</v>
      </c>
      <c r="I54" s="151">
        <f>('Large Use Output'!$D$20+('Large Use Output'!$D$11*Variables!AB300)+('Large Use Output'!$D$12*Variables!L300)+('Large Use Output'!$D$13*Variables!Y300)+('Large Use Output'!$D$14*Variables!K300)+('Large Use Output'!$D$15*Variables!S300)+('Large Use Output'!$D$16*Variables!Z300)+('Large Use Output'!$D$17*Variables!R300)+('Large Use Output'!$D$18*Variables!M300)+('Large Use Output'!$D$19*Variables!N300))*C54</f>
        <v>134302164.50406492</v>
      </c>
    </row>
    <row r="55" spans="1:9" x14ac:dyDescent="0.35">
      <c r="A55" s="8">
        <f t="shared" si="0"/>
        <v>2027</v>
      </c>
      <c r="B55" s="153">
        <v>46478</v>
      </c>
      <c r="C55" s="8">
        <f t="shared" si="2"/>
        <v>30</v>
      </c>
      <c r="D55" s="151">
        <f>('Residential Output'!$D$17+('Residential Output'!$D$11*Variables!Q301)+('Residential Output'!$D$12*Variables!L301)+('Residential Output'!$D$13*Variables!K301)+('Residential Output'!$D$14*Variables!AA301)+('Residential Output'!$D$15*Variables!N301)+('Residential Output'!$D$16*Variables!T301))*C55</f>
        <v>355368933.34524041</v>
      </c>
      <c r="E55" s="151">
        <f>('CSMUR Output'!$D$16+('CSMUR Output'!$D$11*Variables!L301)+('CSMUR Output'!$D$12*Variables!V301)+('CSMUR Output'!$D$13*Variables!M301)+('CSMUR Output'!$D$14*Variables!K301)+('CSMUR Output'!$D$15*Variables!T301))*C55</f>
        <v>28384976.099006347</v>
      </c>
      <c r="F55" s="151">
        <f>('GS&lt;50kW Output'!$D$18+('GS&lt;50kW Output'!$D$11*Variables!AB301)+('GS&lt;50kW Output'!$D$12*Variables!L301)+('GS&lt;50kW Output'!$D$13*Variables!W301)+('GS&lt;50kW Output'!$D$14*Variables!S301)+('GS&lt;50kW Output'!$D$15*Variables!K301)+('GS&lt;50kW Output'!$D$16*Variables!Z301)+('GS&lt;50kW Output'!$D$17*Variables!N301))*C55</f>
        <v>188779393.87986878</v>
      </c>
      <c r="G55" s="151">
        <f>('GS 50-999 kW Output'!$D$21+('GS 50-999 kW Output'!$D$11*Variables!Q301)+('GS 50-999 kW Output'!$D$12*Variables!R301)+('GS 50-999 kW Output'!$D$13*Variables!AB301)+('GS 50-999 kW Output'!$D$14*Variables!L301)+('GS 50-999 kW Output'!$D$15*Variables!X301)+('GS 50-999 kW Output'!$D$16*Variables!M301)+('GS 50-999 kW Output'!$D$17*Variables!U301)+('GS 50-999 kW Output'!$D$18*Variables!K301)+('GS 50-999 kW Output'!$D$19*Variables!Z301)+('GS 50-999 kW Output'!$D$20*Variables!O301))*C55</f>
        <v>721422359.84978378</v>
      </c>
      <c r="H55" s="151">
        <f>('GS 1000-4999 kW Output'!$D$17+('GS 1000-4999 kW Output'!$D$11*Variables!AB301)+('GS 1000-4999 kW Output'!$D$12*Variables!L301)+('GS 1000-4999 kW Output'!$D$13*Variables!M301)+('GS 1000-4999 kW Output'!$D$14*Variables!K301)+('GS 1000-4999 kW Output'!$D$15*Variables!S301)+('GS 1000-4999 kW Output'!$D$16*Variables!P301))*C55</f>
        <v>311296612.13353509</v>
      </c>
      <c r="I55" s="151">
        <f>('Large Use Output'!$D$20+('Large Use Output'!$D$11*Variables!AB301)+('Large Use Output'!$D$12*Variables!L301)+('Large Use Output'!$D$13*Variables!Y301)+('Large Use Output'!$D$14*Variables!K301)+('Large Use Output'!$D$15*Variables!S301)+('Large Use Output'!$D$16*Variables!Z301)+('Large Use Output'!$D$17*Variables!R301)+('Large Use Output'!$D$18*Variables!M301)+('Large Use Output'!$D$19*Variables!N301))*C55</f>
        <v>117229408.46242723</v>
      </c>
    </row>
    <row r="56" spans="1:9" x14ac:dyDescent="0.35">
      <c r="A56" s="8">
        <f t="shared" si="0"/>
        <v>2027</v>
      </c>
      <c r="B56" s="153">
        <v>46508</v>
      </c>
      <c r="C56" s="8">
        <f t="shared" si="2"/>
        <v>31</v>
      </c>
      <c r="D56" s="151">
        <f>('Residential Output'!$D$17+('Residential Output'!$D$11*Variables!Q302)+('Residential Output'!$D$12*Variables!L302)+('Residential Output'!$D$13*Variables!K302)+('Residential Output'!$D$14*Variables!AA302)+('Residential Output'!$D$15*Variables!N302)+('Residential Output'!$D$16*Variables!T302))*C56</f>
        <v>361163729.65404928</v>
      </c>
      <c r="E56" s="151">
        <f>('CSMUR Output'!$D$16+('CSMUR Output'!$D$11*Variables!L302)+('CSMUR Output'!$D$12*Variables!V302)+('CSMUR Output'!$D$13*Variables!M302)+('CSMUR Output'!$D$14*Variables!K302)+('CSMUR Output'!$D$15*Variables!T302))*C56</f>
        <v>29415999.107602254</v>
      </c>
      <c r="F56" s="151">
        <f>('GS&lt;50kW Output'!$D$18+('GS&lt;50kW Output'!$D$11*Variables!AB302)+('GS&lt;50kW Output'!$D$12*Variables!L302)+('GS&lt;50kW Output'!$D$13*Variables!W302)+('GS&lt;50kW Output'!$D$14*Variables!S302)+('GS&lt;50kW Output'!$D$15*Variables!K302)+('GS&lt;50kW Output'!$D$16*Variables!Z302)+('GS&lt;50kW Output'!$D$17*Variables!N302))*C56</f>
        <v>195449835.26541013</v>
      </c>
      <c r="G56" s="151">
        <f>('GS 50-999 kW Output'!$D$21+('GS 50-999 kW Output'!$D$11*Variables!Q302)+('GS 50-999 kW Output'!$D$12*Variables!R302)+('GS 50-999 kW Output'!$D$13*Variables!AB302)+('GS 50-999 kW Output'!$D$14*Variables!L302)+('GS 50-999 kW Output'!$D$15*Variables!X302)+('GS 50-999 kW Output'!$D$16*Variables!M302)+('GS 50-999 kW Output'!$D$17*Variables!U302)+('GS 50-999 kW Output'!$D$18*Variables!K302)+('GS 50-999 kW Output'!$D$19*Variables!Z302)+('GS 50-999 kW Output'!$D$20*Variables!O302))*C56</f>
        <v>746749422.70143533</v>
      </c>
      <c r="H56" s="151">
        <f>('GS 1000-4999 kW Output'!$D$17+('GS 1000-4999 kW Output'!$D$11*Variables!AB302)+('GS 1000-4999 kW Output'!$D$12*Variables!L302)+('GS 1000-4999 kW Output'!$D$13*Variables!M302)+('GS 1000-4999 kW Output'!$D$14*Variables!K302)+('GS 1000-4999 kW Output'!$D$15*Variables!S302)+('GS 1000-4999 kW Output'!$D$16*Variables!P302))*C56</f>
        <v>339387454.61540848</v>
      </c>
      <c r="I56" s="151">
        <f>('Large Use Output'!$D$20+('Large Use Output'!$D$11*Variables!AB302)+('Large Use Output'!$D$12*Variables!L302)+('Large Use Output'!$D$13*Variables!Y302)+('Large Use Output'!$D$14*Variables!K302)+('Large Use Output'!$D$15*Variables!S302)+('Large Use Output'!$D$16*Variables!Z302)+('Large Use Output'!$D$17*Variables!R302)+('Large Use Output'!$D$18*Variables!M302)+('Large Use Output'!$D$19*Variables!N302))*C56</f>
        <v>128295852.447625</v>
      </c>
    </row>
    <row r="57" spans="1:9" x14ac:dyDescent="0.35">
      <c r="A57" s="8">
        <f t="shared" si="0"/>
        <v>2027</v>
      </c>
      <c r="B57" s="153">
        <v>46539</v>
      </c>
      <c r="C57" s="8">
        <f t="shared" si="2"/>
        <v>30</v>
      </c>
      <c r="D57" s="151">
        <f>('Residential Output'!$D$17+('Residential Output'!$D$11*Variables!Q303)+('Residential Output'!$D$12*Variables!L303)+('Residential Output'!$D$13*Variables!K303)+('Residential Output'!$D$14*Variables!AA303)+('Residential Output'!$D$15*Variables!N303)+('Residential Output'!$D$16*Variables!T303))*C57</f>
        <v>393249876.3155821</v>
      </c>
      <c r="E57" s="151">
        <f>('CSMUR Output'!$D$16+('CSMUR Output'!$D$11*Variables!L303)+('CSMUR Output'!$D$12*Variables!V303)+('CSMUR Output'!$D$13*Variables!M303)+('CSMUR Output'!$D$14*Variables!K303)+('CSMUR Output'!$D$15*Variables!T303))*C57</f>
        <v>30121100.190401532</v>
      </c>
      <c r="F57" s="151">
        <f>('GS&lt;50kW Output'!$D$18+('GS&lt;50kW Output'!$D$11*Variables!AB303)+('GS&lt;50kW Output'!$D$12*Variables!L303)+('GS&lt;50kW Output'!$D$13*Variables!W303)+('GS&lt;50kW Output'!$D$14*Variables!S303)+('GS&lt;50kW Output'!$D$15*Variables!K303)+('GS&lt;50kW Output'!$D$16*Variables!Z303)+('GS&lt;50kW Output'!$D$17*Variables!N303))*C57</f>
        <v>198307357.60967758</v>
      </c>
      <c r="G57" s="151">
        <f>('GS 50-999 kW Output'!$D$21+('GS 50-999 kW Output'!$D$11*Variables!Q303)+('GS 50-999 kW Output'!$D$12*Variables!R303)+('GS 50-999 kW Output'!$D$13*Variables!AB303)+('GS 50-999 kW Output'!$D$14*Variables!L303)+('GS 50-999 kW Output'!$D$15*Variables!X303)+('GS 50-999 kW Output'!$D$16*Variables!M303)+('GS 50-999 kW Output'!$D$17*Variables!U303)+('GS 50-999 kW Output'!$D$18*Variables!K303)+('GS 50-999 kW Output'!$D$19*Variables!Z303)+('GS 50-999 kW Output'!$D$20*Variables!O303))*C57</f>
        <v>781022850.96557963</v>
      </c>
      <c r="H57" s="151">
        <f>('GS 1000-4999 kW Output'!$D$17+('GS 1000-4999 kW Output'!$D$11*Variables!AB303)+('GS 1000-4999 kW Output'!$D$12*Variables!L303)+('GS 1000-4999 kW Output'!$D$13*Variables!M303)+('GS 1000-4999 kW Output'!$D$14*Variables!K303)+('GS 1000-4999 kW Output'!$D$15*Variables!S303)+('GS 1000-4999 kW Output'!$D$16*Variables!P303))*C57</f>
        <v>340980053.72180676</v>
      </c>
      <c r="I57" s="151">
        <f>('Large Use Output'!$D$20+('Large Use Output'!$D$11*Variables!AB303)+('Large Use Output'!$D$12*Variables!L303)+('Large Use Output'!$D$13*Variables!Y303)+('Large Use Output'!$D$14*Variables!K303)+('Large Use Output'!$D$15*Variables!S303)+('Large Use Output'!$D$16*Variables!Z303)+('Large Use Output'!$D$17*Variables!R303)+('Large Use Output'!$D$18*Variables!M303)+('Large Use Output'!$D$19*Variables!N303))*C57</f>
        <v>131279831.47723471</v>
      </c>
    </row>
    <row r="58" spans="1:9" x14ac:dyDescent="0.35">
      <c r="A58" s="8">
        <f t="shared" si="0"/>
        <v>2027</v>
      </c>
      <c r="B58" s="153">
        <v>46569</v>
      </c>
      <c r="C58" s="8">
        <f t="shared" si="2"/>
        <v>31</v>
      </c>
      <c r="D58" s="151">
        <f>('Residential Output'!$D$17+('Residential Output'!$D$11*Variables!Q304)+('Residential Output'!$D$12*Variables!L304)+('Residential Output'!$D$13*Variables!K304)+('Residential Output'!$D$14*Variables!AA304)+('Residential Output'!$D$15*Variables!N304)+('Residential Output'!$D$16*Variables!T304))*C58</f>
        <v>481172105.72873193</v>
      </c>
      <c r="E58" s="151">
        <f>('CSMUR Output'!$D$16+('CSMUR Output'!$D$11*Variables!L304)+('CSMUR Output'!$D$12*Variables!V304)+('CSMUR Output'!$D$13*Variables!M304)+('CSMUR Output'!$D$14*Variables!K304)+('CSMUR Output'!$D$15*Variables!T304))*C58</f>
        <v>33390711.480341613</v>
      </c>
      <c r="F58" s="151">
        <f>('GS&lt;50kW Output'!$D$18+('GS&lt;50kW Output'!$D$11*Variables!AB304)+('GS&lt;50kW Output'!$D$12*Variables!L304)+('GS&lt;50kW Output'!$D$13*Variables!W304)+('GS&lt;50kW Output'!$D$14*Variables!S304)+('GS&lt;50kW Output'!$D$15*Variables!K304)+('GS&lt;50kW Output'!$D$16*Variables!Z304)+('GS&lt;50kW Output'!$D$17*Variables!N304))*C58</f>
        <v>227047148.69868591</v>
      </c>
      <c r="G58" s="151">
        <f>('GS 50-999 kW Output'!$D$21+('GS 50-999 kW Output'!$D$11*Variables!Q304)+('GS 50-999 kW Output'!$D$12*Variables!R304)+('GS 50-999 kW Output'!$D$13*Variables!AB304)+('GS 50-999 kW Output'!$D$14*Variables!L304)+('GS 50-999 kW Output'!$D$15*Variables!X304)+('GS 50-999 kW Output'!$D$16*Variables!M304)+('GS 50-999 kW Output'!$D$17*Variables!U304)+('GS 50-999 kW Output'!$D$18*Variables!K304)+('GS 50-999 kW Output'!$D$19*Variables!Z304)+('GS 50-999 kW Output'!$D$20*Variables!O304))*C58</f>
        <v>878085716.00937438</v>
      </c>
      <c r="H58" s="151">
        <f>('GS 1000-4999 kW Output'!$D$17+('GS 1000-4999 kW Output'!$D$11*Variables!AB304)+('GS 1000-4999 kW Output'!$D$12*Variables!L304)+('GS 1000-4999 kW Output'!$D$13*Variables!M304)+('GS 1000-4999 kW Output'!$D$14*Variables!K304)+('GS 1000-4999 kW Output'!$D$15*Variables!S304)+('GS 1000-4999 kW Output'!$D$16*Variables!P304))*C58</f>
        <v>382838348.64156055</v>
      </c>
      <c r="I58" s="151">
        <f>('Large Use Output'!$D$20+('Large Use Output'!$D$11*Variables!AB304)+('Large Use Output'!$D$12*Variables!L304)+('Large Use Output'!$D$13*Variables!Y304)+('Large Use Output'!$D$14*Variables!K304)+('Large Use Output'!$D$15*Variables!S304)+('Large Use Output'!$D$16*Variables!Z304)+('Large Use Output'!$D$17*Variables!R304)+('Large Use Output'!$D$18*Variables!M304)+('Large Use Output'!$D$19*Variables!N304))*C58</f>
        <v>147197152.30061597</v>
      </c>
    </row>
    <row r="59" spans="1:9" x14ac:dyDescent="0.35">
      <c r="A59" s="8">
        <f t="shared" si="0"/>
        <v>2027</v>
      </c>
      <c r="B59" s="153">
        <v>46600</v>
      </c>
      <c r="C59" s="8">
        <f t="shared" si="2"/>
        <v>31</v>
      </c>
      <c r="D59" s="151">
        <f>('Residential Output'!$D$17+('Residential Output'!$D$11*Variables!Q305)+('Residential Output'!$D$12*Variables!L305)+('Residential Output'!$D$13*Variables!K305)+('Residential Output'!$D$14*Variables!AA305)+('Residential Output'!$D$15*Variables!N305)+('Residential Output'!$D$16*Variables!T305))*C59</f>
        <v>462739749.08638519</v>
      </c>
      <c r="E59" s="151">
        <f>('CSMUR Output'!$D$16+('CSMUR Output'!$D$11*Variables!L305)+('CSMUR Output'!$D$12*Variables!V305)+('CSMUR Output'!$D$13*Variables!M305)+('CSMUR Output'!$D$14*Variables!K305)+('CSMUR Output'!$D$15*Variables!T305))*C59</f>
        <v>33010946.976044036</v>
      </c>
      <c r="F59" s="151">
        <f>('GS&lt;50kW Output'!$D$18+('GS&lt;50kW Output'!$D$11*Variables!AB305)+('GS&lt;50kW Output'!$D$12*Variables!L305)+('GS&lt;50kW Output'!$D$13*Variables!W305)+('GS&lt;50kW Output'!$D$14*Variables!S305)+('GS&lt;50kW Output'!$D$15*Variables!K305)+('GS&lt;50kW Output'!$D$16*Variables!Z305)+('GS&lt;50kW Output'!$D$17*Variables!N305))*C59</f>
        <v>222148195.81777048</v>
      </c>
      <c r="G59" s="151">
        <f>('GS 50-999 kW Output'!$D$21+('GS 50-999 kW Output'!$D$11*Variables!Q305)+('GS 50-999 kW Output'!$D$12*Variables!R305)+('GS 50-999 kW Output'!$D$13*Variables!AB305)+('GS 50-999 kW Output'!$D$14*Variables!L305)+('GS 50-999 kW Output'!$D$15*Variables!X305)+('GS 50-999 kW Output'!$D$16*Variables!M305)+('GS 50-999 kW Output'!$D$17*Variables!U305)+('GS 50-999 kW Output'!$D$18*Variables!K305)+('GS 50-999 kW Output'!$D$19*Variables!Z305)+('GS 50-999 kW Output'!$D$20*Variables!O305))*C59</f>
        <v>861891857.3381232</v>
      </c>
      <c r="H59" s="151">
        <f>('GS 1000-4999 kW Output'!$D$17+('GS 1000-4999 kW Output'!$D$11*Variables!AB305)+('GS 1000-4999 kW Output'!$D$12*Variables!L305)+('GS 1000-4999 kW Output'!$D$13*Variables!M305)+('GS 1000-4999 kW Output'!$D$14*Variables!K305)+('GS 1000-4999 kW Output'!$D$15*Variables!S305)+('GS 1000-4999 kW Output'!$D$16*Variables!P305))*C59</f>
        <v>379051200.9114356</v>
      </c>
      <c r="I59" s="151">
        <f>('Large Use Output'!$D$20+('Large Use Output'!$D$11*Variables!AB305)+('Large Use Output'!$D$12*Variables!L305)+('Large Use Output'!$D$13*Variables!Y305)+('Large Use Output'!$D$14*Variables!K305)+('Large Use Output'!$D$15*Variables!S305)+('Large Use Output'!$D$16*Variables!Z305)+('Large Use Output'!$D$17*Variables!R305)+('Large Use Output'!$D$18*Variables!M305)+('Large Use Output'!$D$19*Variables!N305))*C59</f>
        <v>145158427.30512398</v>
      </c>
    </row>
    <row r="60" spans="1:9" x14ac:dyDescent="0.35">
      <c r="A60" s="8">
        <f t="shared" si="0"/>
        <v>2027</v>
      </c>
      <c r="B60" s="153">
        <v>46631</v>
      </c>
      <c r="C60" s="8">
        <f t="shared" si="2"/>
        <v>30</v>
      </c>
      <c r="D60" s="151">
        <f>('Residential Output'!$D$17+('Residential Output'!$D$11*Variables!Q306)+('Residential Output'!$D$12*Variables!L306)+('Residential Output'!$D$13*Variables!K306)+('Residential Output'!$D$14*Variables!AA306)+('Residential Output'!$D$15*Variables!N306)+('Residential Output'!$D$16*Variables!T306))*C60</f>
        <v>370971145.26097673</v>
      </c>
      <c r="E60" s="151">
        <f>('CSMUR Output'!$D$16+('CSMUR Output'!$D$11*Variables!L306)+('CSMUR Output'!$D$12*Variables!V306)+('CSMUR Output'!$D$13*Variables!M306)+('CSMUR Output'!$D$14*Variables!K306)+('CSMUR Output'!$D$15*Variables!T306))*C60</f>
        <v>29824375.10878218</v>
      </c>
      <c r="F60" s="151">
        <f>('GS&lt;50kW Output'!$D$18+('GS&lt;50kW Output'!$D$11*Variables!AB306)+('GS&lt;50kW Output'!$D$12*Variables!L306)+('GS&lt;50kW Output'!$D$13*Variables!W306)+('GS&lt;50kW Output'!$D$14*Variables!S306)+('GS&lt;50kW Output'!$D$15*Variables!K306)+('GS&lt;50kW Output'!$D$16*Variables!Z306)+('GS&lt;50kW Output'!$D$17*Variables!N306))*C60</f>
        <v>192356670.10277671</v>
      </c>
      <c r="G60" s="151">
        <f>('GS 50-999 kW Output'!$D$21+('GS 50-999 kW Output'!$D$11*Variables!Q306)+('GS 50-999 kW Output'!$D$12*Variables!R306)+('GS 50-999 kW Output'!$D$13*Variables!AB306)+('GS 50-999 kW Output'!$D$14*Variables!L306)+('GS 50-999 kW Output'!$D$15*Variables!X306)+('GS 50-999 kW Output'!$D$16*Variables!M306)+('GS 50-999 kW Output'!$D$17*Variables!U306)+('GS 50-999 kW Output'!$D$18*Variables!K306)+('GS 50-999 kW Output'!$D$19*Variables!Z306)+('GS 50-999 kW Output'!$D$20*Variables!O306))*C60</f>
        <v>759047436.68720937</v>
      </c>
      <c r="H60" s="151">
        <f>('GS 1000-4999 kW Output'!$D$17+('GS 1000-4999 kW Output'!$D$11*Variables!AB306)+('GS 1000-4999 kW Output'!$D$12*Variables!L306)+('GS 1000-4999 kW Output'!$D$13*Variables!M306)+('GS 1000-4999 kW Output'!$D$14*Variables!K306)+('GS 1000-4999 kW Output'!$D$15*Variables!S306)+('GS 1000-4999 kW Output'!$D$16*Variables!P306))*C60</f>
        <v>337245872.0965094</v>
      </c>
      <c r="I60" s="151">
        <f>('Large Use Output'!$D$20+('Large Use Output'!$D$11*Variables!AB306)+('Large Use Output'!$D$12*Variables!L306)+('Large Use Output'!$D$13*Variables!Y306)+('Large Use Output'!$D$14*Variables!K306)+('Large Use Output'!$D$15*Variables!S306)+('Large Use Output'!$D$16*Variables!Z306)+('Large Use Output'!$D$17*Variables!R306)+('Large Use Output'!$D$18*Variables!M306)+('Large Use Output'!$D$19*Variables!N306))*C60</f>
        <v>127428900.67959161</v>
      </c>
    </row>
    <row r="61" spans="1:9" x14ac:dyDescent="0.35">
      <c r="A61" s="8">
        <f t="shared" si="0"/>
        <v>2027</v>
      </c>
      <c r="B61" s="153">
        <v>46661</v>
      </c>
      <c r="C61" s="8">
        <f t="shared" si="2"/>
        <v>31</v>
      </c>
      <c r="D61" s="151">
        <f>('Residential Output'!$D$17+('Residential Output'!$D$11*Variables!Q307)+('Residential Output'!$D$12*Variables!L307)+('Residential Output'!$D$13*Variables!K307)+('Residential Output'!$D$14*Variables!AA307)+('Residential Output'!$D$15*Variables!N307)+('Residential Output'!$D$16*Variables!T307))*C61</f>
        <v>346269156.60815185</v>
      </c>
      <c r="E61" s="151">
        <f>('CSMUR Output'!$D$16+('CSMUR Output'!$D$11*Variables!L307)+('CSMUR Output'!$D$12*Variables!V307)+('CSMUR Output'!$D$13*Variables!M307)+('CSMUR Output'!$D$14*Variables!K307)+('CSMUR Output'!$D$15*Variables!T307))*C61</f>
        <v>29371637.870334506</v>
      </c>
      <c r="F61" s="151">
        <f>('GS&lt;50kW Output'!$D$18+('GS&lt;50kW Output'!$D$11*Variables!AB307)+('GS&lt;50kW Output'!$D$12*Variables!L307)+('GS&lt;50kW Output'!$D$13*Variables!W307)+('GS&lt;50kW Output'!$D$14*Variables!S307)+('GS&lt;50kW Output'!$D$15*Variables!K307)+('GS&lt;50kW Output'!$D$16*Variables!Z307)+('GS&lt;50kW Output'!$D$17*Variables!N307))*C61</f>
        <v>191691204.38887265</v>
      </c>
      <c r="G61" s="151">
        <f>('GS 50-999 kW Output'!$D$21+('GS 50-999 kW Output'!$D$11*Variables!Q307)+('GS 50-999 kW Output'!$D$12*Variables!R307)+('GS 50-999 kW Output'!$D$13*Variables!AB307)+('GS 50-999 kW Output'!$D$14*Variables!L307)+('GS 50-999 kW Output'!$D$15*Variables!X307)+('GS 50-999 kW Output'!$D$16*Variables!M307)+('GS 50-999 kW Output'!$D$17*Variables!U307)+('GS 50-999 kW Output'!$D$18*Variables!K307)+('GS 50-999 kW Output'!$D$19*Variables!Z307)+('GS 50-999 kW Output'!$D$20*Variables!O307))*C61</f>
        <v>733361804.07902694</v>
      </c>
      <c r="H61" s="151">
        <f>('GS 1000-4999 kW Output'!$D$17+('GS 1000-4999 kW Output'!$D$11*Variables!AB307)+('GS 1000-4999 kW Output'!$D$12*Variables!L307)+('GS 1000-4999 kW Output'!$D$13*Variables!M307)+('GS 1000-4999 kW Output'!$D$14*Variables!K307)+('GS 1000-4999 kW Output'!$D$15*Variables!S307)+('GS 1000-4999 kW Output'!$D$16*Variables!P307))*C61</f>
        <v>334329624.5063085</v>
      </c>
      <c r="I61" s="151">
        <f>('Large Use Output'!$D$20+('Large Use Output'!$D$11*Variables!AB307)+('Large Use Output'!$D$12*Variables!L307)+('Large Use Output'!$D$13*Variables!Y307)+('Large Use Output'!$D$14*Variables!K307)+('Large Use Output'!$D$15*Variables!S307)+('Large Use Output'!$D$16*Variables!Z307)+('Large Use Output'!$D$17*Variables!R307)+('Large Use Output'!$D$18*Variables!M307)+('Large Use Output'!$D$19*Variables!N307))*C61</f>
        <v>123778484.12790599</v>
      </c>
    </row>
    <row r="62" spans="1:9" x14ac:dyDescent="0.35">
      <c r="A62" s="8">
        <f t="shared" si="0"/>
        <v>2027</v>
      </c>
      <c r="B62" s="153">
        <v>46692</v>
      </c>
      <c r="C62" s="8">
        <f t="shared" si="2"/>
        <v>30</v>
      </c>
      <c r="D62" s="151">
        <f>('Residential Output'!$D$17+('Residential Output'!$D$11*Variables!Q308)+('Residential Output'!$D$12*Variables!L308)+('Residential Output'!$D$13*Variables!K308)+('Residential Output'!$D$14*Variables!AA308)+('Residential Output'!$D$15*Variables!N308)+('Residential Output'!$D$16*Variables!T308))*C62</f>
        <v>375838801.31149995</v>
      </c>
      <c r="E62" s="151">
        <f>('CSMUR Output'!$D$16+('CSMUR Output'!$D$11*Variables!L308)+('CSMUR Output'!$D$12*Variables!V308)+('CSMUR Output'!$D$13*Variables!M308)+('CSMUR Output'!$D$14*Variables!K308)+('CSMUR Output'!$D$15*Variables!T308))*C62</f>
        <v>29541458.149260983</v>
      </c>
      <c r="F62" s="151">
        <f>('GS&lt;50kW Output'!$D$18+('GS&lt;50kW Output'!$D$11*Variables!AB308)+('GS&lt;50kW Output'!$D$12*Variables!L308)+('GS&lt;50kW Output'!$D$13*Variables!W308)+('GS&lt;50kW Output'!$D$14*Variables!S308)+('GS&lt;50kW Output'!$D$15*Variables!K308)+('GS&lt;50kW Output'!$D$16*Variables!Z308)+('GS&lt;50kW Output'!$D$17*Variables!N308))*C62</f>
        <v>194539061.80289871</v>
      </c>
      <c r="G62" s="151">
        <f>('GS 50-999 kW Output'!$D$21+('GS 50-999 kW Output'!$D$11*Variables!Q308)+('GS 50-999 kW Output'!$D$12*Variables!R308)+('GS 50-999 kW Output'!$D$13*Variables!AB308)+('GS 50-999 kW Output'!$D$14*Variables!L308)+('GS 50-999 kW Output'!$D$15*Variables!X308)+('GS 50-999 kW Output'!$D$16*Variables!M308)+('GS 50-999 kW Output'!$D$17*Variables!U308)+('GS 50-999 kW Output'!$D$18*Variables!K308)+('GS 50-999 kW Output'!$D$19*Variables!Z308)+('GS 50-999 kW Output'!$D$20*Variables!O308))*C62</f>
        <v>750969079.3163209</v>
      </c>
      <c r="H62" s="151">
        <f>('GS 1000-4999 kW Output'!$D$17+('GS 1000-4999 kW Output'!$D$11*Variables!AB308)+('GS 1000-4999 kW Output'!$D$12*Variables!L308)+('GS 1000-4999 kW Output'!$D$13*Variables!M308)+('GS 1000-4999 kW Output'!$D$14*Variables!K308)+('GS 1000-4999 kW Output'!$D$15*Variables!S308)+('GS 1000-4999 kW Output'!$D$16*Variables!P308))*C62</f>
        <v>314754665.20582712</v>
      </c>
      <c r="I62" s="151">
        <f>('Large Use Output'!$D$20+('Large Use Output'!$D$11*Variables!AB308)+('Large Use Output'!$D$12*Variables!L308)+('Large Use Output'!$D$13*Variables!Y308)+('Large Use Output'!$D$14*Variables!K308)+('Large Use Output'!$D$15*Variables!S308)+('Large Use Output'!$D$16*Variables!Z308)+('Large Use Output'!$D$17*Variables!R308)+('Large Use Output'!$D$18*Variables!M308)+('Large Use Output'!$D$19*Variables!N308))*C62</f>
        <v>118548063.96229713</v>
      </c>
    </row>
    <row r="63" spans="1:9" x14ac:dyDescent="0.35">
      <c r="A63" s="10">
        <f t="shared" si="0"/>
        <v>2027</v>
      </c>
      <c r="B63" s="154">
        <v>46722</v>
      </c>
      <c r="C63" s="10">
        <f t="shared" si="2"/>
        <v>31</v>
      </c>
      <c r="D63" s="151">
        <f>('Residential Output'!$D$17+('Residential Output'!$D$11*Variables!Q309)+('Residential Output'!$D$12*Variables!L309)+('Residential Output'!$D$13*Variables!K309)+('Residential Output'!$D$14*Variables!AA309)+('Residential Output'!$D$15*Variables!N309)+('Residential Output'!$D$16*Variables!T309))*C63</f>
        <v>429115218.3210004</v>
      </c>
      <c r="E63" s="151">
        <f>('CSMUR Output'!$D$16+('CSMUR Output'!$D$11*Variables!L309)+('CSMUR Output'!$D$12*Variables!V309)+('CSMUR Output'!$D$13*Variables!M309)+('CSMUR Output'!$D$14*Variables!K309)+('CSMUR Output'!$D$15*Variables!T309))*C63</f>
        <v>32129210.618773825</v>
      </c>
      <c r="F63" s="151">
        <f>('GS&lt;50kW Output'!$D$18+('GS&lt;50kW Output'!$D$11*Variables!AB309)+('GS&lt;50kW Output'!$D$12*Variables!L309)+('GS&lt;50kW Output'!$D$13*Variables!W309)+('GS&lt;50kW Output'!$D$14*Variables!S309)+('GS&lt;50kW Output'!$D$15*Variables!K309)+('GS&lt;50kW Output'!$D$16*Variables!Z309)+('GS&lt;50kW Output'!$D$17*Variables!N309))*C63</f>
        <v>214861218.9756422</v>
      </c>
      <c r="G63" s="151">
        <f>('GS 50-999 kW Output'!$D$21+('GS 50-999 kW Output'!$D$11*Variables!Q309)+('GS 50-999 kW Output'!$D$12*Variables!R309)+('GS 50-999 kW Output'!$D$13*Variables!AB309)+('GS 50-999 kW Output'!$D$14*Variables!L309)+('GS 50-999 kW Output'!$D$15*Variables!X309)+('GS 50-999 kW Output'!$D$16*Variables!M309)+('GS 50-999 kW Output'!$D$17*Variables!U309)+('GS 50-999 kW Output'!$D$18*Variables!K309)+('GS 50-999 kW Output'!$D$19*Variables!Z309)+('GS 50-999 kW Output'!$D$20*Variables!O309))*C63</f>
        <v>817239176.42897105</v>
      </c>
      <c r="H63" s="151">
        <f>('GS 1000-4999 kW Output'!$D$17+('GS 1000-4999 kW Output'!$D$11*Variables!AB309)+('GS 1000-4999 kW Output'!$D$12*Variables!L309)+('GS 1000-4999 kW Output'!$D$13*Variables!M309)+('GS 1000-4999 kW Output'!$D$14*Variables!K309)+('GS 1000-4999 kW Output'!$D$15*Variables!S309)+('GS 1000-4999 kW Output'!$D$16*Variables!P309))*C63</f>
        <v>343301071.52440798</v>
      </c>
      <c r="I63" s="151">
        <f>('Large Use Output'!$D$20+('Large Use Output'!$D$11*Variables!AB309)+('Large Use Output'!$D$12*Variables!L309)+('Large Use Output'!$D$13*Variables!Y309)+('Large Use Output'!$D$14*Variables!K309)+('Large Use Output'!$D$15*Variables!S309)+('Large Use Output'!$D$16*Variables!Z309)+('Large Use Output'!$D$17*Variables!R309)+('Large Use Output'!$D$18*Variables!M309)+('Large Use Output'!$D$19*Variables!N309))*C63</f>
        <v>128054388.7098617</v>
      </c>
    </row>
    <row r="64" spans="1:9" x14ac:dyDescent="0.35">
      <c r="A64" s="6">
        <f t="shared" si="0"/>
        <v>2028</v>
      </c>
      <c r="B64" s="152">
        <v>46753</v>
      </c>
      <c r="C64" s="6">
        <f t="shared" si="2"/>
        <v>31</v>
      </c>
      <c r="D64" s="151">
        <f>('Residential Output'!$D$17+('Residential Output'!$D$11*Variables!Q310)+('Residential Output'!$D$12*Variables!L310)+('Residential Output'!$D$13*Variables!K310)+('Residential Output'!$D$14*Variables!AA310)+('Residential Output'!$D$15*Variables!N310)+('Residential Output'!$D$16*Variables!T310))*C64</f>
        <v>466811407.27020252</v>
      </c>
      <c r="E64" s="151">
        <f>('CSMUR Output'!$D$16+('CSMUR Output'!$D$11*Variables!L310)+('CSMUR Output'!$D$12*Variables!V310)+('CSMUR Output'!$D$13*Variables!M310)+('CSMUR Output'!$D$14*Variables!K310)+('CSMUR Output'!$D$15*Variables!T310))*C64</f>
        <v>33684756.415055342</v>
      </c>
      <c r="F64" s="151">
        <f>('GS&lt;50kW Output'!$D$18+('GS&lt;50kW Output'!$D$11*Variables!AB310)+('GS&lt;50kW Output'!$D$12*Variables!L310)+('GS&lt;50kW Output'!$D$13*Variables!W310)+('GS&lt;50kW Output'!$D$14*Variables!S310)+('GS&lt;50kW Output'!$D$15*Variables!K310)+('GS&lt;50kW Output'!$D$16*Variables!Z310)+('GS&lt;50kW Output'!$D$17*Variables!N310))*C64</f>
        <v>225793092.53760859</v>
      </c>
      <c r="G64" s="151">
        <f>('GS 50-999 kW Output'!$D$21+('GS 50-999 kW Output'!$D$11*Variables!Q310)+('GS 50-999 kW Output'!$D$12*Variables!R310)+('GS 50-999 kW Output'!$D$13*Variables!AB310)+('GS 50-999 kW Output'!$D$14*Variables!L310)+('GS 50-999 kW Output'!$D$15*Variables!X310)+('GS 50-999 kW Output'!$D$16*Variables!M310)+('GS 50-999 kW Output'!$D$17*Variables!U310)+('GS 50-999 kW Output'!$D$18*Variables!K310)+('GS 50-999 kW Output'!$D$19*Variables!Z310)+('GS 50-999 kW Output'!$D$20*Variables!O310))*C64</f>
        <v>857600219.76514959</v>
      </c>
      <c r="H64" s="151">
        <f>('GS 1000-4999 kW Output'!$D$17+('GS 1000-4999 kW Output'!$D$11*Variables!AB310)+('GS 1000-4999 kW Output'!$D$12*Variables!L310)+('GS 1000-4999 kW Output'!$D$13*Variables!M310)+('GS 1000-4999 kW Output'!$D$14*Variables!K310)+('GS 1000-4999 kW Output'!$D$15*Variables!S310)+('GS 1000-4999 kW Output'!$D$16*Variables!P310))*C64</f>
        <v>354146718.16908014</v>
      </c>
      <c r="I64" s="151">
        <f>('Large Use Output'!$D$20+('Large Use Output'!$D$11*Variables!AB310)+('Large Use Output'!$D$12*Variables!L310)+('Large Use Output'!$D$13*Variables!Y310)+('Large Use Output'!$D$14*Variables!K310)+('Large Use Output'!$D$15*Variables!S310)+('Large Use Output'!$D$16*Variables!Z310)+('Large Use Output'!$D$17*Variables!R310)+('Large Use Output'!$D$18*Variables!M310)+('Large Use Output'!$D$19*Variables!N310))*C64</f>
        <v>130725534.69371158</v>
      </c>
    </row>
    <row r="65" spans="1:9" x14ac:dyDescent="0.35">
      <c r="A65" s="8">
        <f t="shared" si="0"/>
        <v>2028</v>
      </c>
      <c r="B65" s="153">
        <v>46784</v>
      </c>
      <c r="C65" s="8">
        <f t="shared" si="2"/>
        <v>29</v>
      </c>
      <c r="D65" s="151">
        <f>('Residential Output'!$D$17+('Residential Output'!$D$11*Variables!Q311)+('Residential Output'!$D$12*Variables!L311)+('Residential Output'!$D$13*Variables!K311)+('Residential Output'!$D$14*Variables!AA311)+('Residential Output'!$D$15*Variables!N311)+('Residential Output'!$D$16*Variables!T311))*C65</f>
        <v>434206244.15188628</v>
      </c>
      <c r="E65" s="151">
        <f>('CSMUR Output'!$D$16+('CSMUR Output'!$D$11*Variables!L311)+('CSMUR Output'!$D$12*Variables!V311)+('CSMUR Output'!$D$13*Variables!M311)+('CSMUR Output'!$D$14*Variables!K311)+('CSMUR Output'!$D$15*Variables!T311))*C65</f>
        <v>31502309.724485986</v>
      </c>
      <c r="F65" s="151">
        <f>('GS&lt;50kW Output'!$D$18+('GS&lt;50kW Output'!$D$11*Variables!AB311)+('GS&lt;50kW Output'!$D$12*Variables!L311)+('GS&lt;50kW Output'!$D$13*Variables!W311)+('GS&lt;50kW Output'!$D$14*Variables!S311)+('GS&lt;50kW Output'!$D$15*Variables!K311)+('GS&lt;50kW Output'!$D$16*Variables!Z311)+('GS&lt;50kW Output'!$D$17*Variables!N311))*C65</f>
        <v>205782329.4814865</v>
      </c>
      <c r="G65" s="151">
        <f>('GS 50-999 kW Output'!$D$21+('GS 50-999 kW Output'!$D$11*Variables!Q311)+('GS 50-999 kW Output'!$D$12*Variables!R311)+('GS 50-999 kW Output'!$D$13*Variables!AB311)+('GS 50-999 kW Output'!$D$14*Variables!L311)+('GS 50-999 kW Output'!$D$15*Variables!X311)+('GS 50-999 kW Output'!$D$16*Variables!M311)+('GS 50-999 kW Output'!$D$17*Variables!U311)+('GS 50-999 kW Output'!$D$18*Variables!K311)+('GS 50-999 kW Output'!$D$19*Variables!Z311)+('GS 50-999 kW Output'!$D$20*Variables!O311))*C65</f>
        <v>799754474.88349557</v>
      </c>
      <c r="H65" s="151">
        <f>('GS 1000-4999 kW Output'!$D$17+('GS 1000-4999 kW Output'!$D$11*Variables!AB311)+('GS 1000-4999 kW Output'!$D$12*Variables!L311)+('GS 1000-4999 kW Output'!$D$13*Variables!M311)+('GS 1000-4999 kW Output'!$D$14*Variables!K311)+('GS 1000-4999 kW Output'!$D$15*Variables!S311)+('GS 1000-4999 kW Output'!$D$16*Variables!P311))*C65</f>
        <v>314638111.12630856</v>
      </c>
      <c r="I65" s="151">
        <f>('Large Use Output'!$D$20+('Large Use Output'!$D$11*Variables!AB311)+('Large Use Output'!$D$12*Variables!L311)+('Large Use Output'!$D$13*Variables!Y311)+('Large Use Output'!$D$14*Variables!K311)+('Large Use Output'!$D$15*Variables!S311)+('Large Use Output'!$D$16*Variables!Z311)+('Large Use Output'!$D$17*Variables!R311)+('Large Use Output'!$D$18*Variables!M311)+('Large Use Output'!$D$19*Variables!N311))*C65</f>
        <v>115388987.0533489</v>
      </c>
    </row>
    <row r="66" spans="1:9" x14ac:dyDescent="0.35">
      <c r="A66" s="8">
        <f t="shared" si="0"/>
        <v>2028</v>
      </c>
      <c r="B66" s="153">
        <v>46813</v>
      </c>
      <c r="C66" s="8">
        <f t="shared" si="2"/>
        <v>31</v>
      </c>
      <c r="D66" s="151">
        <f>('Residential Output'!$D$17+('Residential Output'!$D$11*Variables!Q312)+('Residential Output'!$D$12*Variables!L312)+('Residential Output'!$D$13*Variables!K312)+('Residential Output'!$D$14*Variables!AA312)+('Residential Output'!$D$15*Variables!N312)+('Residential Output'!$D$16*Variables!T312))*C66</f>
        <v>420338227.62628901</v>
      </c>
      <c r="E66" s="151">
        <f>('CSMUR Output'!$D$16+('CSMUR Output'!$D$11*Variables!L312)+('CSMUR Output'!$D$12*Variables!V312)+('CSMUR Output'!$D$13*Variables!M312)+('CSMUR Output'!$D$14*Variables!K312)+('CSMUR Output'!$D$15*Variables!T312))*C66</f>
        <v>31879842.332469389</v>
      </c>
      <c r="F66" s="151">
        <f>('GS&lt;50kW Output'!$D$18+('GS&lt;50kW Output'!$D$11*Variables!AB312)+('GS&lt;50kW Output'!$D$12*Variables!L312)+('GS&lt;50kW Output'!$D$13*Variables!W312)+('GS&lt;50kW Output'!$D$14*Variables!S312)+('GS&lt;50kW Output'!$D$15*Variables!K312)+('GS&lt;50kW Output'!$D$16*Variables!Z312)+('GS&lt;50kW Output'!$D$17*Variables!N312))*C66</f>
        <v>213086901.35904706</v>
      </c>
      <c r="G66" s="151">
        <f>('GS 50-999 kW Output'!$D$21+('GS 50-999 kW Output'!$D$11*Variables!Q312)+('GS 50-999 kW Output'!$D$12*Variables!R312)+('GS 50-999 kW Output'!$D$13*Variables!AB312)+('GS 50-999 kW Output'!$D$14*Variables!L312)+('GS 50-999 kW Output'!$D$15*Variables!X312)+('GS 50-999 kW Output'!$D$16*Variables!M312)+('GS 50-999 kW Output'!$D$17*Variables!U312)+('GS 50-999 kW Output'!$D$18*Variables!K312)+('GS 50-999 kW Output'!$D$19*Variables!Z312)+('GS 50-999 kW Output'!$D$20*Variables!O312))*C66</f>
        <v>814116600.56761098</v>
      </c>
      <c r="H66" s="151">
        <f>('GS 1000-4999 kW Output'!$D$17+('GS 1000-4999 kW Output'!$D$11*Variables!AB312)+('GS 1000-4999 kW Output'!$D$12*Variables!L312)+('GS 1000-4999 kW Output'!$D$13*Variables!M312)+('GS 1000-4999 kW Output'!$D$14*Variables!K312)+('GS 1000-4999 kW Output'!$D$15*Variables!S312)+('GS 1000-4999 kW Output'!$D$16*Variables!P312))*C66</f>
        <v>339653157.30766183</v>
      </c>
      <c r="I66" s="151">
        <f>('Large Use Output'!$D$20+('Large Use Output'!$D$11*Variables!AB312)+('Large Use Output'!$D$12*Variables!L312)+('Large Use Output'!$D$13*Variables!Y312)+('Large Use Output'!$D$14*Variables!K312)+('Large Use Output'!$D$15*Variables!S312)+('Large Use Output'!$D$16*Variables!Z312)+('Large Use Output'!$D$17*Variables!R312)+('Large Use Output'!$D$18*Variables!M312)+('Large Use Output'!$D$19*Variables!N312))*C66</f>
        <v>128329094.46544123</v>
      </c>
    </row>
    <row r="67" spans="1:9" x14ac:dyDescent="0.35">
      <c r="A67" s="8">
        <f t="shared" si="0"/>
        <v>2028</v>
      </c>
      <c r="B67" s="153">
        <v>46844</v>
      </c>
      <c r="C67" s="8">
        <f t="shared" si="2"/>
        <v>30</v>
      </c>
      <c r="D67" s="151">
        <f>('Residential Output'!$D$17+('Residential Output'!$D$11*Variables!Q313)+('Residential Output'!$D$12*Variables!L313)+('Residential Output'!$D$13*Variables!K313)+('Residential Output'!$D$14*Variables!AA313)+('Residential Output'!$D$15*Variables!N313)+('Residential Output'!$D$16*Variables!T313))*C67</f>
        <v>354395490.84559011</v>
      </c>
      <c r="E67" s="151">
        <f>('CSMUR Output'!$D$16+('CSMUR Output'!$D$11*Variables!L313)+('CSMUR Output'!$D$12*Variables!V313)+('CSMUR Output'!$D$13*Variables!M313)+('CSMUR Output'!$D$14*Variables!K313)+('CSMUR Output'!$D$15*Variables!T313))*C67</f>
        <v>28826440.257154282</v>
      </c>
      <c r="F67" s="151">
        <f>('GS&lt;50kW Output'!$D$18+('GS&lt;50kW Output'!$D$11*Variables!AB313)+('GS&lt;50kW Output'!$D$12*Variables!L313)+('GS&lt;50kW Output'!$D$13*Variables!W313)+('GS&lt;50kW Output'!$D$14*Variables!S313)+('GS&lt;50kW Output'!$D$15*Variables!K313)+('GS&lt;50kW Output'!$D$16*Variables!Z313)+('GS&lt;50kW Output'!$D$17*Variables!N313))*C67</f>
        <v>189309664.05761859</v>
      </c>
      <c r="G67" s="151">
        <f>('GS 50-999 kW Output'!$D$21+('GS 50-999 kW Output'!$D$11*Variables!Q313)+('GS 50-999 kW Output'!$D$12*Variables!R313)+('GS 50-999 kW Output'!$D$13*Variables!AB313)+('GS 50-999 kW Output'!$D$14*Variables!L313)+('GS 50-999 kW Output'!$D$15*Variables!X313)+('GS 50-999 kW Output'!$D$16*Variables!M313)+('GS 50-999 kW Output'!$D$17*Variables!U313)+('GS 50-999 kW Output'!$D$18*Variables!K313)+('GS 50-999 kW Output'!$D$19*Variables!Z313)+('GS 50-999 kW Output'!$D$20*Variables!O313))*C67</f>
        <v>709500732.91521466</v>
      </c>
      <c r="H67" s="151">
        <f>('GS 1000-4999 kW Output'!$D$17+('GS 1000-4999 kW Output'!$D$11*Variables!AB313)+('GS 1000-4999 kW Output'!$D$12*Variables!L313)+('GS 1000-4999 kW Output'!$D$13*Variables!M313)+('GS 1000-4999 kW Output'!$D$14*Variables!K313)+('GS 1000-4999 kW Output'!$D$15*Variables!S313)+('GS 1000-4999 kW Output'!$D$16*Variables!P313))*C67</f>
        <v>305949596.44203877</v>
      </c>
      <c r="I67" s="151">
        <f>('Large Use Output'!$D$20+('Large Use Output'!$D$11*Variables!AB313)+('Large Use Output'!$D$12*Variables!L313)+('Large Use Output'!$D$13*Variables!Y313)+('Large Use Output'!$D$14*Variables!K313)+('Large Use Output'!$D$15*Variables!S313)+('Large Use Output'!$D$16*Variables!Z313)+('Large Use Output'!$D$17*Variables!R313)+('Large Use Output'!$D$18*Variables!M313)+('Large Use Output'!$D$19*Variables!N313))*C67</f>
        <v>108650571.95996614</v>
      </c>
    </row>
    <row r="68" spans="1:9" x14ac:dyDescent="0.35">
      <c r="A68" s="8">
        <f t="shared" ref="A68:A87" si="9">YEAR(B68)</f>
        <v>2028</v>
      </c>
      <c r="B68" s="153">
        <v>46874</v>
      </c>
      <c r="C68" s="8">
        <f t="shared" si="2"/>
        <v>31</v>
      </c>
      <c r="D68" s="151">
        <f>('Residential Output'!$D$17+('Residential Output'!$D$11*Variables!Q314)+('Residential Output'!$D$12*Variables!L314)+('Residential Output'!$D$13*Variables!K314)+('Residential Output'!$D$14*Variables!AA314)+('Residential Output'!$D$15*Variables!N314)+('Residential Output'!$D$16*Variables!T314))*C68</f>
        <v>360154963.53218973</v>
      </c>
      <c r="E68" s="151">
        <f>('CSMUR Output'!$D$16+('CSMUR Output'!$D$11*Variables!L314)+('CSMUR Output'!$D$12*Variables!V314)+('CSMUR Output'!$D$13*Variables!M314)+('CSMUR Output'!$D$14*Variables!K314)+('CSMUR Output'!$D$15*Variables!T314))*C68</f>
        <v>29866188.971951798</v>
      </c>
      <c r="F68" s="151">
        <f>('GS&lt;50kW Output'!$D$18+('GS&lt;50kW Output'!$D$11*Variables!AB314)+('GS&lt;50kW Output'!$D$12*Variables!L314)+('GS&lt;50kW Output'!$D$13*Variables!W314)+('GS&lt;50kW Output'!$D$14*Variables!S314)+('GS&lt;50kW Output'!$D$15*Variables!K314)+('GS&lt;50kW Output'!$D$16*Variables!Z314)+('GS&lt;50kW Output'!$D$17*Variables!N314))*C68</f>
        <v>196220753.5909003</v>
      </c>
      <c r="G68" s="151">
        <f>('GS 50-999 kW Output'!$D$21+('GS 50-999 kW Output'!$D$11*Variables!Q314)+('GS 50-999 kW Output'!$D$12*Variables!R314)+('GS 50-999 kW Output'!$D$13*Variables!AB314)+('GS 50-999 kW Output'!$D$14*Variables!L314)+('GS 50-999 kW Output'!$D$15*Variables!X314)+('GS 50-999 kW Output'!$D$16*Variables!M314)+('GS 50-999 kW Output'!$D$17*Variables!U314)+('GS 50-999 kW Output'!$D$18*Variables!K314)+('GS 50-999 kW Output'!$D$19*Variables!Z314)+('GS 50-999 kW Output'!$D$20*Variables!O314))*C68</f>
        <v>749807381.05097115</v>
      </c>
      <c r="H68" s="151">
        <f>('GS 1000-4999 kW Output'!$D$17+('GS 1000-4999 kW Output'!$D$11*Variables!AB314)+('GS 1000-4999 kW Output'!$D$12*Variables!L314)+('GS 1000-4999 kW Output'!$D$13*Variables!M314)+('GS 1000-4999 kW Output'!$D$14*Variables!K314)+('GS 1000-4999 kW Output'!$D$15*Variables!S314)+('GS 1000-4999 kW Output'!$D$16*Variables!P314))*C68</f>
        <v>334376026.45498282</v>
      </c>
      <c r="I68" s="151">
        <f>('Large Use Output'!$D$20+('Large Use Output'!$D$11*Variables!AB314)+('Large Use Output'!$D$12*Variables!L314)+('Large Use Output'!$D$13*Variables!Y314)+('Large Use Output'!$D$14*Variables!K314)+('Large Use Output'!$D$15*Variables!S314)+('Large Use Output'!$D$16*Variables!Z314)+('Large Use Output'!$D$17*Variables!R314)+('Large Use Output'!$D$18*Variables!M314)+('Large Use Output'!$D$19*Variables!N314))*C68</f>
        <v>124882550.18431947</v>
      </c>
    </row>
    <row r="69" spans="1:9" x14ac:dyDescent="0.35">
      <c r="A69" s="8">
        <f t="shared" si="9"/>
        <v>2028</v>
      </c>
      <c r="B69" s="153">
        <v>46905</v>
      </c>
      <c r="C69" s="8">
        <f t="shared" ref="C69:C86" si="10">B70-B69</f>
        <v>30</v>
      </c>
      <c r="D69" s="151">
        <f>('Residential Output'!$D$17+('Residential Output'!$D$11*Variables!Q315)+('Residential Output'!$D$12*Variables!L315)+('Residential Output'!$D$13*Variables!K315)+('Residential Output'!$D$14*Variables!AA315)+('Residential Output'!$D$15*Variables!N315)+('Residential Output'!$D$16*Variables!T315))*C69</f>
        <v>392250203.00466216</v>
      </c>
      <c r="E69" s="151">
        <f>('CSMUR Output'!$D$16+('CSMUR Output'!$D$11*Variables!L315)+('CSMUR Output'!$D$12*Variables!V315)+('CSMUR Output'!$D$13*Variables!M315)+('CSMUR Output'!$D$14*Variables!K315)+('CSMUR Output'!$D$15*Variables!T315))*C69</f>
        <v>30550983.241563007</v>
      </c>
      <c r="F69" s="151">
        <f>('GS&lt;50kW Output'!$D$18+('GS&lt;50kW Output'!$D$11*Variables!AB315)+('GS&lt;50kW Output'!$D$12*Variables!L315)+('GS&lt;50kW Output'!$D$13*Variables!W315)+('GS&lt;50kW Output'!$D$14*Variables!S315)+('GS&lt;50kW Output'!$D$15*Variables!K315)+('GS&lt;50kW Output'!$D$16*Variables!Z315)+('GS&lt;50kW Output'!$D$17*Variables!N315))*C69</f>
        <v>198944752.24332893</v>
      </c>
      <c r="G69" s="151">
        <f>('GS 50-999 kW Output'!$D$21+('GS 50-999 kW Output'!$D$11*Variables!Q315)+('GS 50-999 kW Output'!$D$12*Variables!R315)+('GS 50-999 kW Output'!$D$13*Variables!AB315)+('GS 50-999 kW Output'!$D$14*Variables!L315)+('GS 50-999 kW Output'!$D$15*Variables!X315)+('GS 50-999 kW Output'!$D$16*Variables!M315)+('GS 50-999 kW Output'!$D$17*Variables!U315)+('GS 50-999 kW Output'!$D$18*Variables!K315)+('GS 50-999 kW Output'!$D$19*Variables!Z315)+('GS 50-999 kW Output'!$D$20*Variables!O315))*C69</f>
        <v>776648026.93097472</v>
      </c>
      <c r="H69" s="151">
        <f>('GS 1000-4999 kW Output'!$D$17+('GS 1000-4999 kW Output'!$D$11*Variables!AB315)+('GS 1000-4999 kW Output'!$D$12*Variables!L315)+('GS 1000-4999 kW Output'!$D$13*Variables!M315)+('GS 1000-4999 kW Output'!$D$14*Variables!K315)+('GS 1000-4999 kW Output'!$D$15*Variables!S315)+('GS 1000-4999 kW Output'!$D$16*Variables!P315))*C69</f>
        <v>335656088.13967806</v>
      </c>
      <c r="I69" s="151">
        <f>('Large Use Output'!$D$20+('Large Use Output'!$D$11*Variables!AB315)+('Large Use Output'!$D$12*Variables!L315)+('Large Use Output'!$D$13*Variables!Y315)+('Large Use Output'!$D$14*Variables!K315)+('Large Use Output'!$D$15*Variables!S315)+('Large Use Output'!$D$16*Variables!Z315)+('Large Use Output'!$D$17*Variables!R315)+('Large Use Output'!$D$18*Variables!M315)+('Large Use Output'!$D$19*Variables!N315))*C69</f>
        <v>125260561.01540409</v>
      </c>
    </row>
    <row r="70" spans="1:9" x14ac:dyDescent="0.35">
      <c r="A70" s="8">
        <f t="shared" si="9"/>
        <v>2028</v>
      </c>
      <c r="B70" s="153">
        <v>46935</v>
      </c>
      <c r="C70" s="8">
        <f t="shared" si="10"/>
        <v>31</v>
      </c>
      <c r="D70" s="151">
        <f>('Residential Output'!$D$17+('Residential Output'!$D$11*Variables!Q316)+('Residential Output'!$D$12*Variables!L316)+('Residential Output'!$D$13*Variables!K316)+('Residential Output'!$D$14*Variables!AA316)+('Residential Output'!$D$15*Variables!N316)+('Residential Output'!$D$16*Variables!T316))*C70</f>
        <v>480136072.49211854</v>
      </c>
      <c r="E70" s="151">
        <f>('CSMUR Output'!$D$16+('CSMUR Output'!$D$11*Variables!L316)+('CSMUR Output'!$D$12*Variables!V316)+('CSMUR Output'!$D$13*Variables!M316)+('CSMUR Output'!$D$14*Variables!K316)+('CSMUR Output'!$D$15*Variables!T316))*C70</f>
        <v>33829075.270601839</v>
      </c>
      <c r="F70" s="151">
        <f>('GS&lt;50kW Output'!$D$18+('GS&lt;50kW Output'!$D$11*Variables!AB316)+('GS&lt;50kW Output'!$D$12*Variables!L316)+('GS&lt;50kW Output'!$D$13*Variables!W316)+('GS&lt;50kW Output'!$D$14*Variables!S316)+('GS&lt;50kW Output'!$D$15*Variables!K316)+('GS&lt;50kW Output'!$D$16*Variables!Z316)+('GS&lt;50kW Output'!$D$17*Variables!N316))*C70</f>
        <v>227908254.97603762</v>
      </c>
      <c r="G70" s="151">
        <f>('GS 50-999 kW Output'!$D$21+('GS 50-999 kW Output'!$D$11*Variables!Q316)+('GS 50-999 kW Output'!$D$12*Variables!R316)+('GS 50-999 kW Output'!$D$13*Variables!AB316)+('GS 50-999 kW Output'!$D$14*Variables!L316)+('GS 50-999 kW Output'!$D$15*Variables!X316)+('GS 50-999 kW Output'!$D$16*Variables!M316)+('GS 50-999 kW Output'!$D$17*Variables!U316)+('GS 50-999 kW Output'!$D$18*Variables!K316)+('GS 50-999 kW Output'!$D$19*Variables!Z316)+('GS 50-999 kW Output'!$D$20*Variables!O316))*C70</f>
        <v>870075700.28419352</v>
      </c>
      <c r="H70" s="151">
        <f>('GS 1000-4999 kW Output'!$D$17+('GS 1000-4999 kW Output'!$D$11*Variables!AB316)+('GS 1000-4999 kW Output'!$D$12*Variables!L316)+('GS 1000-4999 kW Output'!$D$13*Variables!M316)+('GS 1000-4999 kW Output'!$D$14*Variables!K316)+('GS 1000-4999 kW Output'!$D$15*Variables!S316)+('GS 1000-4999 kW Output'!$D$16*Variables!P316))*C70</f>
        <v>377832369.34924144</v>
      </c>
      <c r="I70" s="151">
        <f>('Large Use Output'!$D$20+('Large Use Output'!$D$11*Variables!AB316)+('Large Use Output'!$D$12*Variables!L316)+('Large Use Output'!$D$13*Variables!Y316)+('Large Use Output'!$D$14*Variables!K316)+('Large Use Output'!$D$15*Variables!S316)+('Large Use Output'!$D$16*Variables!Z316)+('Large Use Output'!$D$17*Variables!R316)+('Large Use Output'!$D$18*Variables!M316)+('Large Use Output'!$D$19*Variables!N316))*C70</f>
        <v>139955009.69304597</v>
      </c>
    </row>
    <row r="71" spans="1:9" x14ac:dyDescent="0.35">
      <c r="A71" s="8">
        <f t="shared" si="9"/>
        <v>2028</v>
      </c>
      <c r="B71" s="153">
        <v>46966</v>
      </c>
      <c r="C71" s="8">
        <f t="shared" si="10"/>
        <v>31</v>
      </c>
      <c r="D71" s="151">
        <f>('Residential Output'!$D$17+('Residential Output'!$D$11*Variables!Q317)+('Residential Output'!$D$12*Variables!L317)+('Residential Output'!$D$13*Variables!K317)+('Residential Output'!$D$14*Variables!AA317)+('Residential Output'!$D$15*Variables!N317)+('Residential Output'!$D$16*Variables!T317))*C71</f>
        <v>461689292.76489222</v>
      </c>
      <c r="E71" s="151">
        <f>('CSMUR Output'!$D$16+('CSMUR Output'!$D$11*Variables!L317)+('CSMUR Output'!$D$12*Variables!V317)+('CSMUR Output'!$D$13*Variables!M317)+('CSMUR Output'!$D$14*Variables!K317)+('CSMUR Output'!$D$15*Variables!T317))*C71</f>
        <v>33443403.92305325</v>
      </c>
      <c r="F71" s="151">
        <f>('GS&lt;50kW Output'!$D$18+('GS&lt;50kW Output'!$D$11*Variables!AB317)+('GS&lt;50kW Output'!$D$12*Variables!L317)+('GS&lt;50kW Output'!$D$13*Variables!W317)+('GS&lt;50kW Output'!$D$14*Variables!S317)+('GS&lt;50kW Output'!$D$15*Variables!K317)+('GS&lt;50kW Output'!$D$16*Variables!Z317)+('GS&lt;50kW Output'!$D$17*Variables!N317))*C71</f>
        <v>223049642.90527517</v>
      </c>
      <c r="G71" s="151">
        <f>('GS 50-999 kW Output'!$D$21+('GS 50-999 kW Output'!$D$11*Variables!Q317)+('GS 50-999 kW Output'!$D$12*Variables!R317)+('GS 50-999 kW Output'!$D$13*Variables!AB317)+('GS 50-999 kW Output'!$D$14*Variables!L317)+('GS 50-999 kW Output'!$D$15*Variables!X317)+('GS 50-999 kW Output'!$D$16*Variables!M317)+('GS 50-999 kW Output'!$D$17*Variables!U317)+('GS 50-999 kW Output'!$D$18*Variables!K317)+('GS 50-999 kW Output'!$D$19*Variables!Z317)+('GS 50-999 kW Output'!$D$20*Variables!O317))*C71</f>
        <v>861391421.52015841</v>
      </c>
      <c r="H71" s="151">
        <f>('GS 1000-4999 kW Output'!$D$17+('GS 1000-4999 kW Output'!$D$11*Variables!AB317)+('GS 1000-4999 kW Output'!$D$12*Variables!L317)+('GS 1000-4999 kW Output'!$D$13*Variables!M317)+('GS 1000-4999 kW Output'!$D$14*Variables!K317)+('GS 1000-4999 kW Output'!$D$15*Variables!S317)+('GS 1000-4999 kW Output'!$D$16*Variables!P317))*C71</f>
        <v>374052079.27914953</v>
      </c>
      <c r="I71" s="151">
        <f>('Large Use Output'!$D$20+('Large Use Output'!$D$11*Variables!AB317)+('Large Use Output'!$D$12*Variables!L317)+('Large Use Output'!$D$13*Variables!Y317)+('Large Use Output'!$D$14*Variables!K317)+('Large Use Output'!$D$15*Variables!S317)+('Large Use Output'!$D$16*Variables!Z317)+('Large Use Output'!$D$17*Variables!R317)+('Large Use Output'!$D$18*Variables!M317)+('Large Use Output'!$D$19*Variables!N317))*C71</f>
        <v>140471599.24593705</v>
      </c>
    </row>
    <row r="72" spans="1:9" x14ac:dyDescent="0.35">
      <c r="A72" s="8">
        <f t="shared" si="9"/>
        <v>2028</v>
      </c>
      <c r="B72" s="153">
        <v>46997</v>
      </c>
      <c r="C72" s="8">
        <f t="shared" si="10"/>
        <v>30</v>
      </c>
      <c r="D72" s="151">
        <f>('Residential Output'!$D$17+('Residential Output'!$D$11*Variables!Q318)+('Residential Output'!$D$12*Variables!L318)+('Residential Output'!$D$13*Variables!K318)+('Residential Output'!$D$14*Variables!AA318)+('Residential Output'!$D$15*Variables!N318)+('Residential Output'!$D$16*Variables!T318))*C72</f>
        <v>369931048.23600411</v>
      </c>
      <c r="E72" s="151">
        <f>('CSMUR Output'!$D$16+('CSMUR Output'!$D$11*Variables!L318)+('CSMUR Output'!$D$12*Variables!V318)+('CSMUR Output'!$D$13*Variables!M318)+('CSMUR Output'!$D$14*Variables!K318)+('CSMUR Output'!$D$15*Variables!T318))*C72</f>
        <v>30237165.531773999</v>
      </c>
      <c r="F72" s="151">
        <f>('GS&lt;50kW Output'!$D$18+('GS&lt;50kW Output'!$D$11*Variables!AB318)+('GS&lt;50kW Output'!$D$12*Variables!L318)+('GS&lt;50kW Output'!$D$13*Variables!W318)+('GS&lt;50kW Output'!$D$14*Variables!S318)+('GS&lt;50kW Output'!$D$15*Variables!K318)+('GS&lt;50kW Output'!$D$16*Variables!Z318)+('GS&lt;50kW Output'!$D$17*Variables!N318))*C72</f>
        <v>193101131.82046169</v>
      </c>
      <c r="G72" s="151">
        <f>('GS 50-999 kW Output'!$D$21+('GS 50-999 kW Output'!$D$11*Variables!Q318)+('GS 50-999 kW Output'!$D$12*Variables!R318)+('GS 50-999 kW Output'!$D$13*Variables!AB318)+('GS 50-999 kW Output'!$D$14*Variables!L318)+('GS 50-999 kW Output'!$D$15*Variables!X318)+('GS 50-999 kW Output'!$D$16*Variables!M318)+('GS 50-999 kW Output'!$D$17*Variables!U318)+('GS 50-999 kW Output'!$D$18*Variables!K318)+('GS 50-999 kW Output'!$D$19*Variables!Z318)+('GS 50-999 kW Output'!$D$20*Variables!O318))*C72</f>
        <v>751114117.63138068</v>
      </c>
      <c r="H72" s="151">
        <f>('GS 1000-4999 kW Output'!$D$17+('GS 1000-4999 kW Output'!$D$11*Variables!AB318)+('GS 1000-4999 kW Output'!$D$12*Variables!L318)+('GS 1000-4999 kW Output'!$D$13*Variables!M318)+('GS 1000-4999 kW Output'!$D$14*Variables!K318)+('GS 1000-4999 kW Output'!$D$15*Variables!S318)+('GS 1000-4999 kW Output'!$D$16*Variables!P318))*C72</f>
        <v>331916039.04654157</v>
      </c>
      <c r="I72" s="151">
        <f>('Large Use Output'!$D$20+('Large Use Output'!$D$11*Variables!AB318)+('Large Use Output'!$D$12*Variables!L318)+('Large Use Output'!$D$13*Variables!Y318)+('Large Use Output'!$D$14*Variables!K318)+('Large Use Output'!$D$15*Variables!S318)+('Large Use Output'!$D$16*Variables!Z318)+('Large Use Output'!$D$17*Variables!R318)+('Large Use Output'!$D$18*Variables!M318)+('Large Use Output'!$D$19*Variables!N318))*C72</f>
        <v>120131332.6544086</v>
      </c>
    </row>
    <row r="73" spans="1:9" x14ac:dyDescent="0.35">
      <c r="A73" s="8">
        <f t="shared" si="9"/>
        <v>2028</v>
      </c>
      <c r="B73" s="153">
        <v>47027</v>
      </c>
      <c r="C73" s="8">
        <f t="shared" si="10"/>
        <v>31</v>
      </c>
      <c r="D73" s="151">
        <f>('Residential Output'!$D$17+('Residential Output'!$D$11*Variables!Q319)+('Residential Output'!$D$12*Variables!L319)+('Residential Output'!$D$13*Variables!K319)+('Residential Output'!$D$14*Variables!AA319)+('Residential Output'!$D$15*Variables!N319)+('Residential Output'!$D$16*Variables!T319))*C73</f>
        <v>345191365.69560969</v>
      </c>
      <c r="E73" s="151">
        <f>('CSMUR Output'!$D$16+('CSMUR Output'!$D$11*Variables!L319)+('CSMUR Output'!$D$12*Variables!V319)+('CSMUR Output'!$D$13*Variables!M319)+('CSMUR Output'!$D$14*Variables!K319)+('CSMUR Output'!$D$15*Variables!T319))*C73</f>
        <v>29792339.801964048</v>
      </c>
      <c r="F73" s="151">
        <f>('GS&lt;50kW Output'!$D$18+('GS&lt;50kW Output'!$D$11*Variables!AB319)+('GS&lt;50kW Output'!$D$12*Variables!L319)+('GS&lt;50kW Output'!$D$13*Variables!W319)+('GS&lt;50kW Output'!$D$14*Variables!S319)+('GS&lt;50kW Output'!$D$15*Variables!K319)+('GS&lt;50kW Output'!$D$16*Variables!Z319)+('GS&lt;50kW Output'!$D$17*Variables!N319))*C73</f>
        <v>192646353.77656388</v>
      </c>
      <c r="G73" s="151">
        <f>('GS 50-999 kW Output'!$D$21+('GS 50-999 kW Output'!$D$11*Variables!Q319)+('GS 50-999 kW Output'!$D$12*Variables!R319)+('GS 50-999 kW Output'!$D$13*Variables!AB319)+('GS 50-999 kW Output'!$D$14*Variables!L319)+('GS 50-999 kW Output'!$D$15*Variables!X319)+('GS 50-999 kW Output'!$D$16*Variables!M319)+('GS 50-999 kW Output'!$D$17*Variables!U319)+('GS 50-999 kW Output'!$D$18*Variables!K319)+('GS 50-999 kW Output'!$D$19*Variables!Z319)+('GS 50-999 kW Output'!$D$20*Variables!O319))*C73</f>
        <v>732978357.34067595</v>
      </c>
      <c r="H73" s="151">
        <f>('GS 1000-4999 kW Output'!$D$17+('GS 1000-4999 kW Output'!$D$11*Variables!AB319)+('GS 1000-4999 kW Output'!$D$12*Variables!L319)+('GS 1000-4999 kW Output'!$D$13*Variables!M319)+('GS 1000-4999 kW Output'!$D$14*Variables!K319)+('GS 1000-4999 kW Output'!$D$15*Variables!S319)+('GS 1000-4999 kW Output'!$D$16*Variables!P319))*C73</f>
        <v>329299141.93342483</v>
      </c>
      <c r="I73" s="151">
        <f>('Large Use Output'!$D$20+('Large Use Output'!$D$11*Variables!AB319)+('Large Use Output'!$D$12*Variables!L319)+('Large Use Output'!$D$13*Variables!Y319)+('Large Use Output'!$D$14*Variables!K319)+('Large Use Output'!$D$15*Variables!S319)+('Large Use Output'!$D$16*Variables!Z319)+('Large Use Output'!$D$17*Variables!R319)+('Large Use Output'!$D$18*Variables!M319)+('Large Use Output'!$D$19*Variables!N319))*C73</f>
        <v>119083421.93482924</v>
      </c>
    </row>
    <row r="74" spans="1:9" x14ac:dyDescent="0.35">
      <c r="A74" s="8">
        <f t="shared" si="9"/>
        <v>2028</v>
      </c>
      <c r="B74" s="153">
        <v>47058</v>
      </c>
      <c r="C74" s="8">
        <f t="shared" si="10"/>
        <v>30</v>
      </c>
      <c r="D74" s="151">
        <f>('Residential Output'!$D$17+('Residential Output'!$D$11*Variables!Q320)+('Residential Output'!$D$12*Variables!L320)+('Residential Output'!$D$13*Variables!K320)+('Residential Output'!$D$14*Variables!AA320)+('Residential Output'!$D$15*Variables!N320)+('Residential Output'!$D$16*Variables!T320))*C74</f>
        <v>374772218.80665952</v>
      </c>
      <c r="E74" s="151">
        <f>('CSMUR Output'!$D$16+('CSMUR Output'!$D$11*Variables!L320)+('CSMUR Output'!$D$12*Variables!V320)+('CSMUR Output'!$D$13*Variables!M320)+('CSMUR Output'!$D$14*Variables!K320)+('CSMUR Output'!$D$15*Variables!T320))*C74</f>
        <v>29942871.483632244</v>
      </c>
      <c r="F74" s="151">
        <f>('GS&lt;50kW Output'!$D$18+('GS&lt;50kW Output'!$D$11*Variables!AB320)+('GS&lt;50kW Output'!$D$12*Variables!L320)+('GS&lt;50kW Output'!$D$13*Variables!W320)+('GS&lt;50kW Output'!$D$14*Variables!S320)+('GS&lt;50kW Output'!$D$15*Variables!K320)+('GS&lt;50kW Output'!$D$16*Variables!Z320)+('GS&lt;50kW Output'!$D$17*Variables!N320))*C74</f>
        <v>195324635.77325046</v>
      </c>
      <c r="G74" s="151">
        <f>('GS 50-999 kW Output'!$D$21+('GS 50-999 kW Output'!$D$11*Variables!Q320)+('GS 50-999 kW Output'!$D$12*Variables!R320)+('GS 50-999 kW Output'!$D$13*Variables!AB320)+('GS 50-999 kW Output'!$D$14*Variables!L320)+('GS 50-999 kW Output'!$D$15*Variables!X320)+('GS 50-999 kW Output'!$D$16*Variables!M320)+('GS 50-999 kW Output'!$D$17*Variables!U320)+('GS 50-999 kW Output'!$D$18*Variables!K320)+('GS 50-999 kW Output'!$D$19*Variables!Z320)+('GS 50-999 kW Output'!$D$20*Variables!O320))*C74</f>
        <v>746879199.4457289</v>
      </c>
      <c r="H74" s="151">
        <f>('GS 1000-4999 kW Output'!$D$17+('GS 1000-4999 kW Output'!$D$11*Variables!AB320)+('GS 1000-4999 kW Output'!$D$12*Variables!L320)+('GS 1000-4999 kW Output'!$D$13*Variables!M320)+('GS 1000-4999 kW Output'!$D$14*Variables!K320)+('GS 1000-4999 kW Output'!$D$15*Variables!S320)+('GS 1000-4999 kW Output'!$D$16*Variables!P320))*C74</f>
        <v>309376637.47418684</v>
      </c>
      <c r="I74" s="151">
        <f>('Large Use Output'!$D$20+('Large Use Output'!$D$11*Variables!AB320)+('Large Use Output'!$D$12*Variables!L320)+('Large Use Output'!$D$13*Variables!Y320)+('Large Use Output'!$D$14*Variables!K320)+('Large Use Output'!$D$15*Variables!S320)+('Large Use Output'!$D$16*Variables!Z320)+('Large Use Output'!$D$17*Variables!R320)+('Large Use Output'!$D$18*Variables!M320)+('Large Use Output'!$D$19*Variables!N320))*C74</f>
        <v>112514598.93330859</v>
      </c>
    </row>
    <row r="75" spans="1:9" x14ac:dyDescent="0.35">
      <c r="A75" s="10">
        <f t="shared" si="9"/>
        <v>2028</v>
      </c>
      <c r="B75" s="154">
        <v>47088</v>
      </c>
      <c r="C75" s="10">
        <f t="shared" si="10"/>
        <v>31</v>
      </c>
      <c r="D75" s="151">
        <f>('Residential Output'!$D$17+('Residential Output'!$D$11*Variables!Q321)+('Residential Output'!$D$12*Variables!L321)+('Residential Output'!$D$13*Variables!K321)+('Residential Output'!$D$14*Variables!AA321)+('Residential Output'!$D$15*Variables!N321)+('Residential Output'!$D$16*Variables!T321))*C75</f>
        <v>428010092.81740916</v>
      </c>
      <c r="E75" s="151">
        <f>('CSMUR Output'!$D$16+('CSMUR Output'!$D$11*Variables!L321)+('CSMUR Output'!$D$12*Variables!V321)+('CSMUR Output'!$D$13*Variables!M321)+('CSMUR Output'!$D$14*Variables!K321)+('CSMUR Output'!$D$15*Variables!T321))*C75</f>
        <v>32538157.535023686</v>
      </c>
      <c r="F75" s="151">
        <f>('GS&lt;50kW Output'!$D$18+('GS&lt;50kW Output'!$D$11*Variables!AB321)+('GS&lt;50kW Output'!$D$12*Variables!L321)+('GS&lt;50kW Output'!$D$13*Variables!W321)+('GS&lt;50kW Output'!$D$14*Variables!S321)+('GS&lt;50kW Output'!$D$15*Variables!K321)+('GS&lt;50kW Output'!$D$16*Variables!Z321)+('GS&lt;50kW Output'!$D$17*Variables!N321))*C75</f>
        <v>215856178.27008313</v>
      </c>
      <c r="G75" s="151">
        <f>('GS 50-999 kW Output'!$D$21+('GS 50-999 kW Output'!$D$11*Variables!Q321)+('GS 50-999 kW Output'!$D$12*Variables!R321)+('GS 50-999 kW Output'!$D$13*Variables!AB321)+('GS 50-999 kW Output'!$D$14*Variables!L321)+('GS 50-999 kW Output'!$D$15*Variables!X321)+('GS 50-999 kW Output'!$D$16*Variables!M321)+('GS 50-999 kW Output'!$D$17*Variables!U321)+('GS 50-999 kW Output'!$D$18*Variables!K321)+('GS 50-999 kW Output'!$D$19*Variables!Z321)+('GS 50-999 kW Output'!$D$20*Variables!O321))*C75</f>
        <v>805804781.70702708</v>
      </c>
      <c r="H75" s="151">
        <f>('GS 1000-4999 kW Output'!$D$17+('GS 1000-4999 kW Output'!$D$11*Variables!AB321)+('GS 1000-4999 kW Output'!$D$12*Variables!L321)+('GS 1000-4999 kW Output'!$D$13*Variables!M321)+('GS 1000-4999 kW Output'!$D$14*Variables!K321)+('GS 1000-4999 kW Output'!$D$15*Variables!S321)+('GS 1000-4999 kW Output'!$D$16*Variables!P321))*C75</f>
        <v>338220787.78046256</v>
      </c>
      <c r="I75" s="151">
        <f>('Large Use Output'!$D$20+('Large Use Output'!$D$11*Variables!AB321)+('Large Use Output'!$D$12*Variables!L321)+('Large Use Output'!$D$13*Variables!Y321)+('Large Use Output'!$D$14*Variables!K321)+('Large Use Output'!$D$15*Variables!S321)+('Large Use Output'!$D$16*Variables!Z321)+('Large Use Output'!$D$17*Variables!R321)+('Large Use Output'!$D$18*Variables!M321)+('Large Use Output'!$D$19*Variables!N321))*C75</f>
        <v>119515979.71285252</v>
      </c>
    </row>
    <row r="76" spans="1:9" x14ac:dyDescent="0.35">
      <c r="A76" s="6">
        <f t="shared" si="9"/>
        <v>2029</v>
      </c>
      <c r="B76" s="152">
        <v>47119</v>
      </c>
      <c r="C76" s="6">
        <f t="shared" si="10"/>
        <v>31</v>
      </c>
      <c r="D76" s="151">
        <f>('Residential Output'!$D$17+('Residential Output'!$D$11*Variables!Q322)+('Residential Output'!$D$12*Variables!L322)+('Residential Output'!$D$13*Variables!K322)+('Residential Output'!$D$14*Variables!AA322)+('Residential Output'!$D$15*Variables!N322)+('Residential Output'!$D$16*Variables!T322))*C76</f>
        <v>465936847.55531645</v>
      </c>
      <c r="E76" s="151">
        <f>('CSMUR Output'!$D$16+('CSMUR Output'!$D$11*Variables!L322)+('CSMUR Output'!$D$12*Variables!V322)+('CSMUR Output'!$D$13*Variables!M322)+('CSMUR Output'!$D$14*Variables!K322)+('CSMUR Output'!$D$15*Variables!T322))*C76</f>
        <v>34097305.600664876</v>
      </c>
      <c r="F76" s="151">
        <f>('GS&lt;50kW Output'!$D$18+('GS&lt;50kW Output'!$D$11*Variables!AB322)+('GS&lt;50kW Output'!$D$12*Variables!L322)+('GS&lt;50kW Output'!$D$13*Variables!W322)+('GS&lt;50kW Output'!$D$14*Variables!S322)+('GS&lt;50kW Output'!$D$15*Variables!K322)+('GS&lt;50kW Output'!$D$16*Variables!Z322)+('GS&lt;50kW Output'!$D$17*Variables!N322))*C76</f>
        <v>226429376.34600368</v>
      </c>
      <c r="G76" s="151">
        <f>('GS 50-999 kW Output'!$D$21+('GS 50-999 kW Output'!$D$11*Variables!Q322)+('GS 50-999 kW Output'!$D$12*Variables!R322)+('GS 50-999 kW Output'!$D$13*Variables!AB322)+('GS 50-999 kW Output'!$D$14*Variables!L322)+('GS 50-999 kW Output'!$D$15*Variables!X322)+('GS 50-999 kW Output'!$D$16*Variables!M322)+('GS 50-999 kW Output'!$D$17*Variables!U322)+('GS 50-999 kW Output'!$D$18*Variables!K322)+('GS 50-999 kW Output'!$D$19*Variables!Z322)+('GS 50-999 kW Output'!$D$20*Variables!O322))*C76</f>
        <v>860412655.58176684</v>
      </c>
      <c r="H76" s="151">
        <f>('GS 1000-4999 kW Output'!$D$17+('GS 1000-4999 kW Output'!$D$11*Variables!AB322)+('GS 1000-4999 kW Output'!$D$12*Variables!L322)+('GS 1000-4999 kW Output'!$D$13*Variables!M322)+('GS 1000-4999 kW Output'!$D$14*Variables!K322)+('GS 1000-4999 kW Output'!$D$15*Variables!S322)+('GS 1000-4999 kW Output'!$D$16*Variables!P322))*C76</f>
        <v>348438599.84078556</v>
      </c>
      <c r="I76" s="151">
        <f>('Large Use Output'!$D$20+('Large Use Output'!$D$11*Variables!AB322)+('Large Use Output'!$D$12*Variables!L322)+('Large Use Output'!$D$13*Variables!Y322)+('Large Use Output'!$D$14*Variables!K322)+('Large Use Output'!$D$15*Variables!S322)+('Large Use Output'!$D$16*Variables!Z322)+('Large Use Output'!$D$17*Variables!R322)+('Large Use Output'!$D$18*Variables!M322)+('Large Use Output'!$D$19*Variables!N322))*C76</f>
        <v>128047085.42160141</v>
      </c>
    </row>
    <row r="77" spans="1:9" x14ac:dyDescent="0.35">
      <c r="A77" s="8">
        <f t="shared" si="9"/>
        <v>2029</v>
      </c>
      <c r="B77" s="153">
        <v>47150</v>
      </c>
      <c r="C77" s="8">
        <f t="shared" si="10"/>
        <v>28</v>
      </c>
      <c r="D77" s="151">
        <f>('Residential Output'!$D$17+('Residential Output'!$D$11*Variables!Q323)+('Residential Output'!$D$12*Variables!L323)+('Residential Output'!$D$13*Variables!K323)+('Residential Output'!$D$14*Variables!AA323)+('Residential Output'!$D$15*Variables!N323)+('Residential Output'!$D$16*Variables!T323))*C77</f>
        <v>417709306.25313586</v>
      </c>
      <c r="E77" s="151">
        <f>('CSMUR Output'!$D$16+('CSMUR Output'!$D$11*Variables!L323)+('CSMUR Output'!$D$12*Variables!V323)+('CSMUR Output'!$D$13*Variables!M323)+('CSMUR Output'!$D$14*Variables!K323)+('CSMUR Output'!$D$15*Variables!T323))*C77</f>
        <v>30783875.597414523</v>
      </c>
      <c r="F77" s="151">
        <f>('GS&lt;50kW Output'!$D$18+('GS&lt;50kW Output'!$D$11*Variables!AB323)+('GS&lt;50kW Output'!$D$12*Variables!L323)+('GS&lt;50kW Output'!$D$13*Variables!W323)+('GS&lt;50kW Output'!$D$14*Variables!S323)+('GS&lt;50kW Output'!$D$15*Variables!K323)+('GS&lt;50kW Output'!$D$16*Variables!Z323)+('GS&lt;50kW Output'!$D$17*Variables!N323))*C77</f>
        <v>195898072.82404745</v>
      </c>
      <c r="G77" s="151">
        <f>('GS 50-999 kW Output'!$D$21+('GS 50-999 kW Output'!$D$11*Variables!Q323)+('GS 50-999 kW Output'!$D$12*Variables!R323)+('GS 50-999 kW Output'!$D$13*Variables!AB323)+('GS 50-999 kW Output'!$D$14*Variables!L323)+('GS 50-999 kW Output'!$D$15*Variables!X323)+('GS 50-999 kW Output'!$D$16*Variables!M323)+('GS 50-999 kW Output'!$D$17*Variables!U323)+('GS 50-999 kW Output'!$D$18*Variables!K323)+('GS 50-999 kW Output'!$D$19*Variables!Z323)+('GS 50-999 kW Output'!$D$20*Variables!O323))*C77</f>
        <v>763244029.27031112</v>
      </c>
      <c r="H77" s="151">
        <f>('GS 1000-4999 kW Output'!$D$17+('GS 1000-4999 kW Output'!$D$11*Variables!AB323)+('GS 1000-4999 kW Output'!$D$12*Variables!L323)+('GS 1000-4999 kW Output'!$D$13*Variables!M323)+('GS 1000-4999 kW Output'!$D$14*Variables!K323)+('GS 1000-4999 kW Output'!$D$15*Variables!S323)+('GS 1000-4999 kW Output'!$D$16*Variables!P323))*C77</f>
        <v>288622998.78262961</v>
      </c>
      <c r="I77" s="151">
        <f>('Large Use Output'!$D$20+('Large Use Output'!$D$11*Variables!AB323)+('Large Use Output'!$D$12*Variables!L323)+('Large Use Output'!$D$13*Variables!Y323)+('Large Use Output'!$D$14*Variables!K323)+('Large Use Output'!$D$15*Variables!S323)+('Large Use Output'!$D$16*Variables!Z323)+('Large Use Output'!$D$17*Variables!R323)+('Large Use Output'!$D$18*Variables!M323)+('Large Use Output'!$D$19*Variables!N323))*C77</f>
        <v>101242378.01277725</v>
      </c>
    </row>
    <row r="78" spans="1:9" x14ac:dyDescent="0.35">
      <c r="A78" s="8">
        <f t="shared" si="9"/>
        <v>2029</v>
      </c>
      <c r="B78" s="153">
        <v>47178</v>
      </c>
      <c r="C78" s="8">
        <f t="shared" si="10"/>
        <v>31</v>
      </c>
      <c r="D78" s="151">
        <f>('Residential Output'!$D$17+('Residential Output'!$D$11*Variables!Q324)+('Residential Output'!$D$12*Variables!L324)+('Residential Output'!$D$13*Variables!K324)+('Residential Output'!$D$14*Variables!AA324)+('Residential Output'!$D$15*Variables!N324)+('Residential Output'!$D$16*Variables!T324))*C78</f>
        <v>419465246.96640801</v>
      </c>
      <c r="E78" s="151">
        <f>('CSMUR Output'!$D$16+('CSMUR Output'!$D$11*Variables!L324)+('CSMUR Output'!$D$12*Variables!V324)+('CSMUR Output'!$D$13*Variables!M324)+('CSMUR Output'!$D$14*Variables!K324)+('CSMUR Output'!$D$15*Variables!T324))*C78</f>
        <v>32281980.665403843</v>
      </c>
      <c r="F78" s="151">
        <f>('GS&lt;50kW Output'!$D$18+('GS&lt;50kW Output'!$D$11*Variables!AB324)+('GS&lt;50kW Output'!$D$12*Variables!L324)+('GS&lt;50kW Output'!$D$13*Variables!W324)+('GS&lt;50kW Output'!$D$14*Variables!S324)+('GS&lt;50kW Output'!$D$15*Variables!K324)+('GS&lt;50kW Output'!$D$16*Variables!Z324)+('GS&lt;50kW Output'!$D$17*Variables!N324))*C78</f>
        <v>213581792.71460792</v>
      </c>
      <c r="G78" s="151">
        <f>('GS 50-999 kW Output'!$D$21+('GS 50-999 kW Output'!$D$11*Variables!Q324)+('GS 50-999 kW Output'!$D$12*Variables!R324)+('GS 50-999 kW Output'!$D$13*Variables!AB324)+('GS 50-999 kW Output'!$D$14*Variables!L324)+('GS 50-999 kW Output'!$D$15*Variables!X324)+('GS 50-999 kW Output'!$D$16*Variables!M324)+('GS 50-999 kW Output'!$D$17*Variables!U324)+('GS 50-999 kW Output'!$D$18*Variables!K324)+('GS 50-999 kW Output'!$D$19*Variables!Z324)+('GS 50-999 kW Output'!$D$20*Variables!O324))*C78</f>
        <v>805733919.7788589</v>
      </c>
      <c r="H78" s="151">
        <f>('GS 1000-4999 kW Output'!$D$17+('GS 1000-4999 kW Output'!$D$11*Variables!AB324)+('GS 1000-4999 kW Output'!$D$12*Variables!L324)+('GS 1000-4999 kW Output'!$D$13*Variables!M324)+('GS 1000-4999 kW Output'!$D$14*Variables!K324)+('GS 1000-4999 kW Output'!$D$15*Variables!S324)+('GS 1000-4999 kW Output'!$D$16*Variables!P324))*C78</f>
        <v>333918402.94916731</v>
      </c>
      <c r="I78" s="151">
        <f>('Large Use Output'!$D$20+('Large Use Output'!$D$11*Variables!AB324)+('Large Use Output'!$D$12*Variables!L324)+('Large Use Output'!$D$13*Variables!Y324)+('Large Use Output'!$D$14*Variables!K324)+('Large Use Output'!$D$15*Variables!S324)+('Large Use Output'!$D$16*Variables!Z324)+('Large Use Output'!$D$17*Variables!R324)+('Large Use Output'!$D$18*Variables!M324)+('Large Use Output'!$D$19*Variables!N324))*C78</f>
        <v>121813380.63271779</v>
      </c>
    </row>
    <row r="79" spans="1:9" x14ac:dyDescent="0.35">
      <c r="A79" s="8">
        <f t="shared" si="9"/>
        <v>2029</v>
      </c>
      <c r="B79" s="153">
        <v>47209</v>
      </c>
      <c r="C79" s="8">
        <f t="shared" si="10"/>
        <v>30</v>
      </c>
      <c r="D79" s="151">
        <f>('Residential Output'!$D$17+('Residential Output'!$D$11*Variables!Q325)+('Residential Output'!$D$12*Variables!L325)+('Residential Output'!$D$13*Variables!K325)+('Residential Output'!$D$14*Variables!AA325)+('Residential Output'!$D$15*Variables!N325)+('Residential Output'!$D$16*Variables!T325))*C79</f>
        <v>353541102.28496414</v>
      </c>
      <c r="E79" s="151">
        <f>('CSMUR Output'!$D$16+('CSMUR Output'!$D$11*Variables!L325)+('CSMUR Output'!$D$12*Variables!V325)+('CSMUR Output'!$D$13*Variables!M325)+('CSMUR Output'!$D$14*Variables!K325)+('CSMUR Output'!$D$15*Variables!T325))*C79</f>
        <v>29210646.588421267</v>
      </c>
      <c r="F79" s="151">
        <f>('GS&lt;50kW Output'!$D$18+('GS&lt;50kW Output'!$D$11*Variables!AB325)+('GS&lt;50kW Output'!$D$12*Variables!L325)+('GS&lt;50kW Output'!$D$13*Variables!W325)+('GS&lt;50kW Output'!$D$14*Variables!S325)+('GS&lt;50kW Output'!$D$15*Variables!K325)+('GS&lt;50kW Output'!$D$16*Variables!Z325)+('GS&lt;50kW Output'!$D$17*Variables!N325))*C79</f>
        <v>189581578.99287292</v>
      </c>
      <c r="G79" s="151">
        <f>('GS 50-999 kW Output'!$D$21+('GS 50-999 kW Output'!$D$11*Variables!Q325)+('GS 50-999 kW Output'!$D$12*Variables!R325)+('GS 50-999 kW Output'!$D$13*Variables!AB325)+('GS 50-999 kW Output'!$D$14*Variables!L325)+('GS 50-999 kW Output'!$D$15*Variables!X325)+('GS 50-999 kW Output'!$D$16*Variables!M325)+('GS 50-999 kW Output'!$D$17*Variables!U325)+('GS 50-999 kW Output'!$D$18*Variables!K325)+('GS 50-999 kW Output'!$D$19*Variables!Z325)+('GS 50-999 kW Output'!$D$20*Variables!O325))*C79</f>
        <v>708536707.46572232</v>
      </c>
      <c r="H79" s="151">
        <f>('GS 1000-4999 kW Output'!$D$17+('GS 1000-4999 kW Output'!$D$11*Variables!AB325)+('GS 1000-4999 kW Output'!$D$12*Variables!L325)+('GS 1000-4999 kW Output'!$D$13*Variables!M325)+('GS 1000-4999 kW Output'!$D$14*Variables!K325)+('GS 1000-4999 kW Output'!$D$15*Variables!S325)+('GS 1000-4999 kW Output'!$D$16*Variables!P325))*C79</f>
        <v>299901224.30861145</v>
      </c>
      <c r="I79" s="151">
        <f>('Large Use Output'!$D$20+('Large Use Output'!$D$11*Variables!AB325)+('Large Use Output'!$D$12*Variables!L325)+('Large Use Output'!$D$13*Variables!Y325)+('Large Use Output'!$D$14*Variables!K325)+('Large Use Output'!$D$15*Variables!S325)+('Large Use Output'!$D$16*Variables!Z325)+('Large Use Output'!$D$17*Variables!R325)+('Large Use Output'!$D$18*Variables!M325)+('Large Use Output'!$D$19*Variables!N325))*C79</f>
        <v>104606028.59099007</v>
      </c>
    </row>
    <row r="80" spans="1:9" x14ac:dyDescent="0.35">
      <c r="A80" s="8">
        <f t="shared" si="9"/>
        <v>2029</v>
      </c>
      <c r="B80" s="153">
        <v>47239</v>
      </c>
      <c r="C80" s="8">
        <f t="shared" si="10"/>
        <v>31</v>
      </c>
      <c r="D80" s="151">
        <f>('Residential Output'!$D$17+('Residential Output'!$D$11*Variables!Q326)+('Residential Output'!$D$12*Variables!L326)+('Residential Output'!$D$13*Variables!K326)+('Residential Output'!$D$14*Variables!AA326)+('Residential Output'!$D$15*Variables!N326)+('Residential Output'!$D$16*Variables!T326))*C80</f>
        <v>359281982.87230873</v>
      </c>
      <c r="E80" s="151">
        <f>('CSMUR Output'!$D$16+('CSMUR Output'!$D$11*Variables!L326)+('CSMUR Output'!$D$12*Variables!V326)+('CSMUR Output'!$D$13*Variables!M326)+('CSMUR Output'!$D$14*Variables!K326)+('CSMUR Output'!$D$15*Variables!T326))*C80</f>
        <v>30258140.064173352</v>
      </c>
      <c r="F80" s="151">
        <f>('GS&lt;50kW Output'!$D$18+('GS&lt;50kW Output'!$D$11*Variables!AB326)+('GS&lt;50kW Output'!$D$12*Variables!L326)+('GS&lt;50kW Output'!$D$13*Variables!W326)+('GS&lt;50kW Output'!$D$14*Variables!S326)+('GS&lt;50kW Output'!$D$15*Variables!K326)+('GS&lt;50kW Output'!$D$16*Variables!Z326)+('GS&lt;50kW Output'!$D$17*Variables!N326))*C80</f>
        <v>196637286.62037876</v>
      </c>
      <c r="G80" s="151">
        <f>('GS 50-999 kW Output'!$D$21+('GS 50-999 kW Output'!$D$11*Variables!Q326)+('GS 50-999 kW Output'!$D$12*Variables!R326)+('GS 50-999 kW Output'!$D$13*Variables!AB326)+('GS 50-999 kW Output'!$D$14*Variables!L326)+('GS 50-999 kW Output'!$D$15*Variables!X326)+('GS 50-999 kW Output'!$D$16*Variables!M326)+('GS 50-999 kW Output'!$D$17*Variables!U326)+('GS 50-999 kW Output'!$D$18*Variables!K326)+('GS 50-999 kW Output'!$D$19*Variables!Z326)+('GS 50-999 kW Output'!$D$20*Variables!O326))*C80</f>
        <v>745145460.70364058</v>
      </c>
      <c r="H80" s="151">
        <f>('GS 1000-4999 kW Output'!$D$17+('GS 1000-4999 kW Output'!$D$11*Variables!AB326)+('GS 1000-4999 kW Output'!$D$12*Variables!L326)+('GS 1000-4999 kW Output'!$D$13*Variables!M326)+('GS 1000-4999 kW Output'!$D$14*Variables!K326)+('GS 1000-4999 kW Output'!$D$15*Variables!S326)+('GS 1000-4999 kW Output'!$D$16*Variables!P326))*C80</f>
        <v>328641272.09648842</v>
      </c>
      <c r="I80" s="151">
        <f>('Large Use Output'!$D$20+('Large Use Output'!$D$11*Variables!AB326)+('Large Use Output'!$D$12*Variables!L326)+('Large Use Output'!$D$13*Variables!Y326)+('Large Use Output'!$D$14*Variables!K326)+('Large Use Output'!$D$15*Variables!S326)+('Large Use Output'!$D$16*Variables!Z326)+('Large Use Output'!$D$17*Variables!R326)+('Large Use Output'!$D$18*Variables!M326)+('Large Use Output'!$D$19*Variables!N326))*C80</f>
        <v>119643593.35159607</v>
      </c>
    </row>
    <row r="81" spans="1:9" x14ac:dyDescent="0.35">
      <c r="A81" s="8">
        <f t="shared" si="9"/>
        <v>2029</v>
      </c>
      <c r="B81" s="153">
        <v>47270</v>
      </c>
      <c r="C81" s="8">
        <f t="shared" si="10"/>
        <v>30</v>
      </c>
      <c r="D81" s="151">
        <f>('Residential Output'!$D$17+('Residential Output'!$D$11*Variables!Q327)+('Residential Output'!$D$12*Variables!L327)+('Residential Output'!$D$13*Variables!K327)+('Residential Output'!$D$14*Variables!AA327)+('Residential Output'!$D$15*Variables!N327)+('Residential Output'!$D$16*Variables!T327))*C81</f>
        <v>391395814.44403619</v>
      </c>
      <c r="E81" s="151">
        <f>('CSMUR Output'!$D$16+('CSMUR Output'!$D$11*Variables!L327)+('CSMUR Output'!$D$12*Variables!V327)+('CSMUR Output'!$D$13*Variables!M327)+('CSMUR Output'!$D$14*Variables!K327)+('CSMUR Output'!$D$15*Variables!T327))*C81</f>
        <v>30925452.902212828</v>
      </c>
      <c r="F81" s="151">
        <f>('GS&lt;50kW Output'!$D$18+('GS&lt;50kW Output'!$D$11*Variables!AB327)+('GS&lt;50kW Output'!$D$12*Variables!L327)+('GS&lt;50kW Output'!$D$13*Variables!W327)+('GS&lt;50kW Output'!$D$14*Variables!S327)+('GS&lt;50kW Output'!$D$15*Variables!K327)+('GS&lt;50kW Output'!$D$16*Variables!Z327)+('GS&lt;50kW Output'!$D$17*Variables!N327))*C81</f>
        <v>199158070.79706198</v>
      </c>
      <c r="G81" s="151">
        <f>('GS 50-999 kW Output'!$D$21+('GS 50-999 kW Output'!$D$11*Variables!Q327)+('GS 50-999 kW Output'!$D$12*Variables!R327)+('GS 50-999 kW Output'!$D$13*Variables!AB327)+('GS 50-999 kW Output'!$D$14*Variables!L327)+('GS 50-999 kW Output'!$D$15*Variables!X327)+('GS 50-999 kW Output'!$D$16*Variables!M327)+('GS 50-999 kW Output'!$D$17*Variables!U327)+('GS 50-999 kW Output'!$D$18*Variables!K327)+('GS 50-999 kW Output'!$D$19*Variables!Z327)+('GS 50-999 kW Output'!$D$20*Variables!O327))*C81</f>
        <v>768232713.13329327</v>
      </c>
      <c r="H81" s="151">
        <f>('GS 1000-4999 kW Output'!$D$17+('GS 1000-4999 kW Output'!$D$11*Variables!AB327)+('GS 1000-4999 kW Output'!$D$12*Variables!L327)+('GS 1000-4999 kW Output'!$D$13*Variables!M327)+('GS 1000-4999 kW Output'!$D$14*Variables!K327)+('GS 1000-4999 kW Output'!$D$15*Variables!S327)+('GS 1000-4999 kW Output'!$D$16*Variables!P327))*C81</f>
        <v>329607716.00625074</v>
      </c>
      <c r="I81" s="151">
        <f>('Large Use Output'!$D$20+('Large Use Output'!$D$11*Variables!AB327)+('Large Use Output'!$D$12*Variables!L327)+('Large Use Output'!$D$13*Variables!Y327)+('Large Use Output'!$D$14*Variables!K327)+('Large Use Output'!$D$15*Variables!S327)+('Large Use Output'!$D$16*Variables!Z327)+('Large Use Output'!$D$17*Variables!R327)+('Large Use Output'!$D$18*Variables!M327)+('Large Use Output'!$D$19*Variables!N327))*C81</f>
        <v>118662503.64642805</v>
      </c>
    </row>
    <row r="82" spans="1:9" x14ac:dyDescent="0.35">
      <c r="A82" s="8">
        <f t="shared" si="9"/>
        <v>2029</v>
      </c>
      <c r="B82" s="153">
        <v>47300</v>
      </c>
      <c r="C82" s="8">
        <f t="shared" si="10"/>
        <v>31</v>
      </c>
      <c r="D82" s="151">
        <f>('Residential Output'!$D$17+('Residential Output'!$D$11*Variables!Q328)+('Residential Output'!$D$12*Variables!L328)+('Residential Output'!$D$13*Variables!K328)+('Residential Output'!$D$14*Variables!AA328)+('Residential Output'!$D$15*Variables!N328)+('Residential Output'!$D$16*Variables!T328))*C82</f>
        <v>479263091.83223754</v>
      </c>
      <c r="E82" s="151">
        <f>('CSMUR Output'!$D$16+('CSMUR Output'!$D$11*Variables!L328)+('CSMUR Output'!$D$12*Variables!V328)+('CSMUR Output'!$D$13*Variables!M328)+('CSMUR Output'!$D$14*Variables!K328)+('CSMUR Output'!$D$15*Variables!T328))*C82</f>
        <v>34211091.150927506</v>
      </c>
      <c r="F82" s="151">
        <f>('GS&lt;50kW Output'!$D$18+('GS&lt;50kW Output'!$D$11*Variables!AB328)+('GS&lt;50kW Output'!$D$12*Variables!L328)+('GS&lt;50kW Output'!$D$13*Variables!W328)+('GS&lt;50kW Output'!$D$14*Variables!S328)+('GS&lt;50kW Output'!$D$15*Variables!K328)+('GS&lt;50kW Output'!$D$16*Variables!Z328)+('GS&lt;50kW Output'!$D$17*Variables!N328))*C82</f>
        <v>228277999.69920877</v>
      </c>
      <c r="G82" s="151">
        <f>('GS 50-999 kW Output'!$D$21+('GS 50-999 kW Output'!$D$11*Variables!Q328)+('GS 50-999 kW Output'!$D$12*Variables!R328)+('GS 50-999 kW Output'!$D$13*Variables!AB328)+('GS 50-999 kW Output'!$D$14*Variables!L328)+('GS 50-999 kW Output'!$D$15*Variables!X328)+('GS 50-999 kW Output'!$D$16*Variables!M328)+('GS 50-999 kW Output'!$D$17*Variables!U328)+('GS 50-999 kW Output'!$D$18*Variables!K328)+('GS 50-999 kW Output'!$D$19*Variables!Z328)+('GS 50-999 kW Output'!$D$20*Variables!O328))*C82</f>
        <v>869137177.99226046</v>
      </c>
      <c r="H82" s="151">
        <f>('GS 1000-4999 kW Output'!$D$17+('GS 1000-4999 kW Output'!$D$11*Variables!AB328)+('GS 1000-4999 kW Output'!$D$12*Variables!L328)+('GS 1000-4999 kW Output'!$D$13*Variables!M328)+('GS 1000-4999 kW Output'!$D$14*Variables!K328)+('GS 1000-4999 kW Output'!$D$15*Variables!S328)+('GS 1000-4999 kW Output'!$D$16*Variables!P328))*C82</f>
        <v>372097614.9907468</v>
      </c>
      <c r="I82" s="151">
        <f>('Large Use Output'!$D$20+('Large Use Output'!$D$11*Variables!AB328)+('Large Use Output'!$D$12*Variables!L328)+('Large Use Output'!$D$13*Variables!Y328)+('Large Use Output'!$D$14*Variables!K328)+('Large Use Output'!$D$15*Variables!S328)+('Large Use Output'!$D$16*Variables!Z328)+('Large Use Output'!$D$17*Variables!R328)+('Large Use Output'!$D$18*Variables!M328)+('Large Use Output'!$D$19*Variables!N328))*C82</f>
        <v>135992809.86032254</v>
      </c>
    </row>
    <row r="83" spans="1:9" x14ac:dyDescent="0.35">
      <c r="A83" s="8">
        <f t="shared" si="9"/>
        <v>2029</v>
      </c>
      <c r="B83" s="153">
        <v>47331</v>
      </c>
      <c r="C83" s="8">
        <f t="shared" si="10"/>
        <v>31</v>
      </c>
      <c r="D83" s="151">
        <f>('Residential Output'!$D$17+('Residential Output'!$D$11*Variables!Q329)+('Residential Output'!$D$12*Variables!L329)+('Residential Output'!$D$13*Variables!K329)+('Residential Output'!$D$14*Variables!AA329)+('Residential Output'!$D$15*Variables!N329)+('Residential Output'!$D$16*Variables!T329))*C83</f>
        <v>460816312.10501122</v>
      </c>
      <c r="E83" s="151">
        <f>('CSMUR Output'!$D$16+('CSMUR Output'!$D$11*Variables!L329)+('CSMUR Output'!$D$12*Variables!V329)+('CSMUR Output'!$D$13*Variables!M329)+('CSMUR Output'!$D$14*Variables!K329)+('CSMUR Output'!$D$15*Variables!T329))*C83</f>
        <v>33820483.701033093</v>
      </c>
      <c r="F83" s="151">
        <f>('GS&lt;50kW Output'!$D$18+('GS&lt;50kW Output'!$D$11*Variables!AB329)+('GS&lt;50kW Output'!$D$12*Variables!L329)+('GS&lt;50kW Output'!$D$13*Variables!W329)+('GS&lt;50kW Output'!$D$14*Variables!S329)+('GS&lt;50kW Output'!$D$15*Variables!K329)+('GS&lt;50kW Output'!$D$16*Variables!Z329)+('GS&lt;50kW Output'!$D$17*Variables!N329))*C83</f>
        <v>223403627.93956742</v>
      </c>
      <c r="G83" s="151">
        <f>('GS 50-999 kW Output'!$D$21+('GS 50-999 kW Output'!$D$11*Variables!Q329)+('GS 50-999 kW Output'!$D$12*Variables!R329)+('GS 50-999 kW Output'!$D$13*Variables!AB329)+('GS 50-999 kW Output'!$D$14*Variables!L329)+('GS 50-999 kW Output'!$D$15*Variables!X329)+('GS 50-999 kW Output'!$D$16*Variables!M329)+('GS 50-999 kW Output'!$D$17*Variables!U329)+('GS 50-999 kW Output'!$D$18*Variables!K329)+('GS 50-999 kW Output'!$D$19*Variables!Z329)+('GS 50-999 kW Output'!$D$20*Variables!O329))*C83</f>
        <v>856728054.01695073</v>
      </c>
      <c r="H83" s="151">
        <f>('GS 1000-4999 kW Output'!$D$17+('GS 1000-4999 kW Output'!$D$11*Variables!AB329)+('GS 1000-4999 kW Output'!$D$12*Variables!L329)+('GS 1000-4999 kW Output'!$D$13*Variables!M329)+('GS 1000-4999 kW Output'!$D$14*Variables!K329)+('GS 1000-4999 kW Output'!$D$15*Variables!S329)+('GS 1000-4999 kW Output'!$D$16*Variables!P329))*C83</f>
        <v>368317324.92065477</v>
      </c>
      <c r="I83" s="151">
        <f>('Large Use Output'!$D$20+('Large Use Output'!$D$11*Variables!AB329)+('Large Use Output'!$D$12*Variables!L329)+('Large Use Output'!$D$13*Variables!Y329)+('Large Use Output'!$D$14*Variables!K329)+('Large Use Output'!$D$15*Variables!S329)+('Large Use Output'!$D$16*Variables!Z329)+('Large Use Output'!$D$17*Variables!R329)+('Large Use Output'!$D$18*Variables!M329)+('Large Use Output'!$D$19*Variables!N329))*C83</f>
        <v>135232642.41321355</v>
      </c>
    </row>
    <row r="84" spans="1:9" x14ac:dyDescent="0.35">
      <c r="A84" s="8">
        <f t="shared" si="9"/>
        <v>2029</v>
      </c>
      <c r="B84" s="153">
        <v>47362</v>
      </c>
      <c r="C84" s="8">
        <f t="shared" si="10"/>
        <v>30</v>
      </c>
      <c r="D84" s="151">
        <f>('Residential Output'!$D$17+('Residential Output'!$D$11*Variables!Q330)+('Residential Output'!$D$12*Variables!L330)+('Residential Output'!$D$13*Variables!K330)+('Residential Output'!$D$14*Variables!AA330)+('Residential Output'!$D$15*Variables!N330)+('Residential Output'!$D$16*Variables!T330))*C84</f>
        <v>369076659.6753782</v>
      </c>
      <c r="E84" s="151">
        <f>('CSMUR Output'!$D$16+('CSMUR Output'!$D$11*Variables!L330)+('CSMUR Output'!$D$12*Variables!V330)+('CSMUR Output'!$D$13*Variables!M330)+('CSMUR Output'!$D$14*Variables!K330)+('CSMUR Output'!$D$15*Variables!T330))*C84</f>
        <v>30597304.572710156</v>
      </c>
      <c r="F84" s="151">
        <f>('GS&lt;50kW Output'!$D$18+('GS&lt;50kW Output'!$D$11*Variables!AB330)+('GS&lt;50kW Output'!$D$12*Variables!L330)+('GS&lt;50kW Output'!$D$13*Variables!W330)+('GS&lt;50kW Output'!$D$14*Variables!S330)+('GS&lt;50kW Output'!$D$15*Variables!K330)+('GS&lt;50kW Output'!$D$16*Variables!Z330)+('GS&lt;50kW Output'!$D$17*Variables!N330))*C84</f>
        <v>193267676.96321768</v>
      </c>
      <c r="G84" s="151">
        <f>('GS 50-999 kW Output'!$D$21+('GS 50-999 kW Output'!$D$11*Variables!Q330)+('GS 50-999 kW Output'!$D$12*Variables!R330)+('GS 50-999 kW Output'!$D$13*Variables!AB330)+('GS 50-999 kW Output'!$D$14*Variables!L330)+('GS 50-999 kW Output'!$D$15*Variables!X330)+('GS 50-999 kW Output'!$D$16*Variables!M330)+('GS 50-999 kW Output'!$D$17*Variables!U330)+('GS 50-999 kW Output'!$D$18*Variables!K330)+('GS 50-999 kW Output'!$D$19*Variables!Z330)+('GS 50-999 kW Output'!$D$20*Variables!O330))*C84</f>
        <v>742698019.59518802</v>
      </c>
      <c r="H84" s="151">
        <f>('GS 1000-4999 kW Output'!$D$17+('GS 1000-4999 kW Output'!$D$11*Variables!AB330)+('GS 1000-4999 kW Output'!$D$12*Variables!L330)+('GS 1000-4999 kW Output'!$D$13*Variables!M330)+('GS 1000-4999 kW Output'!$D$14*Variables!K330)+('GS 1000-4999 kW Output'!$D$15*Variables!S330)+('GS 1000-4999 kW Output'!$D$16*Variables!P330))*C84</f>
        <v>325867666.91311425</v>
      </c>
      <c r="I84" s="151">
        <f>('Large Use Output'!$D$20+('Large Use Output'!$D$11*Variables!AB330)+('Large Use Output'!$D$12*Variables!L330)+('Large Use Output'!$D$13*Variables!Y330)+('Large Use Output'!$D$14*Variables!K330)+('Large Use Output'!$D$15*Variables!S330)+('Large Use Output'!$D$16*Variables!Z330)+('Large Use Output'!$D$17*Variables!R330)+('Large Use Output'!$D$18*Variables!M330)+('Large Use Output'!$D$19*Variables!N330))*C84</f>
        <v>113533275.28543255</v>
      </c>
    </row>
    <row r="85" spans="1:9" x14ac:dyDescent="0.35">
      <c r="A85" s="8">
        <f t="shared" si="9"/>
        <v>2029</v>
      </c>
      <c r="B85" s="153">
        <v>47392</v>
      </c>
      <c r="C85" s="8">
        <f t="shared" si="10"/>
        <v>31</v>
      </c>
      <c r="D85" s="151">
        <f>('Residential Output'!$D$17+('Residential Output'!$D$11*Variables!Q331)+('Residential Output'!$D$12*Variables!L331)+('Residential Output'!$D$13*Variables!K331)+('Residential Output'!$D$14*Variables!AA331)+('Residential Output'!$D$15*Variables!N331)+('Residential Output'!$D$16*Variables!T331))*C85</f>
        <v>344318385.03572875</v>
      </c>
      <c r="E85" s="151">
        <f>('CSMUR Output'!$D$16+('CSMUR Output'!$D$11*Variables!L331)+('CSMUR Output'!$D$12*Variables!V331)+('CSMUR Output'!$D$13*Variables!M331)+('CSMUR Output'!$D$14*Variables!K331)+('CSMUR Output'!$D$15*Variables!T331))*C85</f>
        <v>30159547.375252254</v>
      </c>
      <c r="F85" s="151">
        <f>('GS&lt;50kW Output'!$D$18+('GS&lt;50kW Output'!$D$11*Variables!AB331)+('GS&lt;50kW Output'!$D$12*Variables!L331)+('GS&lt;50kW Output'!$D$13*Variables!W331)+('GS&lt;50kW Output'!$D$14*Variables!S331)+('GS&lt;50kW Output'!$D$15*Variables!K331)+('GS&lt;50kW Output'!$D$16*Variables!Z331)+('GS&lt;50kW Output'!$D$17*Variables!N331))*C85</f>
        <v>192978750.65293971</v>
      </c>
      <c r="G85" s="151">
        <f>('GS 50-999 kW Output'!$D$21+('GS 50-999 kW Output'!$D$11*Variables!Q331)+('GS 50-999 kW Output'!$D$12*Variables!R331)+('GS 50-999 kW Output'!$D$13*Variables!AB331)+('GS 50-999 kW Output'!$D$14*Variables!L331)+('GS 50-999 kW Output'!$D$15*Variables!X331)+('GS 50-999 kW Output'!$D$16*Variables!M331)+('GS 50-999 kW Output'!$D$17*Variables!U331)+('GS 50-999 kW Output'!$D$18*Variables!K331)+('GS 50-999 kW Output'!$D$19*Variables!Z331)+('GS 50-999 kW Output'!$D$20*Variables!O331))*C85</f>
        <v>732039381.25145507</v>
      </c>
      <c r="H85" s="151">
        <f>('GS 1000-4999 kW Output'!$D$17+('GS 1000-4999 kW Output'!$D$11*Variables!AB331)+('GS 1000-4999 kW Output'!$D$12*Variables!L331)+('GS 1000-4999 kW Output'!$D$13*Variables!M331)+('GS 1000-4999 kW Output'!$D$14*Variables!K331)+('GS 1000-4999 kW Output'!$D$15*Variables!S331)+('GS 1000-4999 kW Output'!$D$16*Variables!P331))*C85</f>
        <v>323564387.57493013</v>
      </c>
      <c r="I85" s="151">
        <f>('Large Use Output'!$D$20+('Large Use Output'!$D$11*Variables!AB331)+('Large Use Output'!$D$12*Variables!L331)+('Large Use Output'!$D$13*Variables!Y331)+('Large Use Output'!$D$14*Variables!K331)+('Large Use Output'!$D$15*Variables!S331)+('Large Use Output'!$D$16*Variables!Z331)+('Large Use Output'!$D$17*Variables!R331)+('Large Use Output'!$D$18*Variables!M331)+('Large Use Output'!$D$19*Variables!N331))*C85</f>
        <v>115121222.10210577</v>
      </c>
    </row>
    <row r="86" spans="1:9" x14ac:dyDescent="0.35">
      <c r="A86" s="8">
        <f t="shared" si="9"/>
        <v>2029</v>
      </c>
      <c r="B86" s="153">
        <v>47423</v>
      </c>
      <c r="C86" s="8">
        <f t="shared" si="10"/>
        <v>30</v>
      </c>
      <c r="D86" s="151">
        <f>('Residential Output'!$D$17+('Residential Output'!$D$11*Variables!Q332)+('Residential Output'!$D$12*Variables!L332)+('Residential Output'!$D$13*Variables!K332)+('Residential Output'!$D$14*Variables!AA332)+('Residential Output'!$D$15*Variables!N332)+('Residential Output'!$D$16*Variables!T332))*C86</f>
        <v>373917830.24603361</v>
      </c>
      <c r="E86" s="151">
        <f>('CSMUR Output'!$D$16+('CSMUR Output'!$D$11*Variables!L332)+('CSMUR Output'!$D$12*Variables!V332)+('CSMUR Output'!$D$13*Variables!M332)+('CSMUR Output'!$D$14*Variables!K332)+('CSMUR Output'!$D$15*Variables!T332))*C86</f>
        <v>30293456.778092619</v>
      </c>
      <c r="F86" s="151">
        <f>('GS&lt;50kW Output'!$D$18+('GS&lt;50kW Output'!$D$11*Variables!AB332)+('GS&lt;50kW Output'!$D$12*Variables!L332)+('GS&lt;50kW Output'!$D$13*Variables!W332)+('GS&lt;50kW Output'!$D$14*Variables!S332)+('GS&lt;50kW Output'!$D$15*Variables!K332)+('GS&lt;50kW Output'!$D$16*Variables!Z332)+('GS&lt;50kW Output'!$D$17*Variables!N332))*C86</f>
        <v>195475037.2845526</v>
      </c>
      <c r="G86" s="151">
        <f>('GS 50-999 kW Output'!$D$21+('GS 50-999 kW Output'!$D$11*Variables!Q332)+('GS 50-999 kW Output'!$D$12*Variables!R332)+('GS 50-999 kW Output'!$D$13*Variables!AB332)+('GS 50-999 kW Output'!$D$14*Variables!L332)+('GS 50-999 kW Output'!$D$15*Variables!X332)+('GS 50-999 kW Output'!$D$16*Variables!M332)+('GS 50-999 kW Output'!$D$17*Variables!U332)+('GS 50-999 kW Output'!$D$18*Variables!K332)+('GS 50-999 kW Output'!$D$19*Variables!Z332)+('GS 50-999 kW Output'!$D$20*Variables!O332))*C86</f>
        <v>742187589.7474581</v>
      </c>
      <c r="H86" s="151">
        <f>('GS 1000-4999 kW Output'!$D$17+('GS 1000-4999 kW Output'!$D$11*Variables!AB332)+('GS 1000-4999 kW Output'!$D$12*Variables!L332)+('GS 1000-4999 kW Output'!$D$13*Variables!M332)+('GS 1000-4999 kW Output'!$D$14*Variables!K332)+('GS 1000-4999 kW Output'!$D$15*Variables!S332)+('GS 1000-4999 kW Output'!$D$16*Variables!P332))*C86</f>
        <v>303328265.34075916</v>
      </c>
      <c r="I86" s="151">
        <f>('Large Use Output'!$D$20+('Large Use Output'!$D$11*Variables!AB332)+('Large Use Output'!$D$12*Variables!L332)+('Large Use Output'!$D$13*Variables!Y332)+('Large Use Output'!$D$14*Variables!K332)+('Large Use Output'!$D$15*Variables!S332)+('Large Use Output'!$D$16*Variables!Z332)+('Large Use Output'!$D$17*Variables!R332)+('Large Use Output'!$D$18*Variables!M332)+('Large Use Output'!$D$19*Variables!N332))*C86</f>
        <v>107193298.56433246</v>
      </c>
    </row>
    <row r="87" spans="1:9" x14ac:dyDescent="0.35">
      <c r="A87" s="10">
        <f t="shared" si="9"/>
        <v>2029</v>
      </c>
      <c r="B87" s="154">
        <v>47453</v>
      </c>
      <c r="C87" s="10">
        <v>31</v>
      </c>
      <c r="D87" s="151">
        <f>('Residential Output'!$D$17+('Residential Output'!$D$11*Variables!Q333)+('Residential Output'!$D$12*Variables!L333)+('Residential Output'!$D$13*Variables!K333)+('Residential Output'!$D$14*Variables!AA333)+('Residential Output'!$D$15*Variables!N333)+('Residential Output'!$D$16*Variables!T333))*C87</f>
        <v>427137112.15752816</v>
      </c>
      <c r="E87" s="151">
        <f>('CSMUR Output'!$D$16+('CSMUR Output'!$D$11*Variables!L333)+('CSMUR Output'!$D$12*Variables!V333)+('CSMUR Output'!$D$13*Variables!M333)+('CSMUR Output'!$D$14*Variables!K333)+('CSMUR Output'!$D$15*Variables!T333))*C87</f>
        <v>32895492.903620262</v>
      </c>
      <c r="F87" s="151">
        <f>('GS&lt;50kW Output'!$D$18+('GS&lt;50kW Output'!$D$11*Variables!AB333)+('GS&lt;50kW Output'!$D$12*Variables!L333)+('GS&lt;50kW Output'!$D$13*Variables!W333)+('GS&lt;50kW Output'!$D$14*Variables!S333)+('GS&lt;50kW Output'!$D$15*Variables!K333)+('GS&lt;50kW Output'!$D$16*Variables!Z333)+('GS&lt;50kW Output'!$D$17*Variables!N333))*C87</f>
        <v>216175684.7058931</v>
      </c>
      <c r="G87" s="151">
        <f>('GS 50-999 kW Output'!$D$21+('GS 50-999 kW Output'!$D$11*Variables!Q333)+('GS 50-999 kW Output'!$D$12*Variables!R333)+('GS 50-999 kW Output'!$D$13*Variables!AB333)+('GS 50-999 kW Output'!$D$14*Variables!L333)+('GS 50-999 kW Output'!$D$15*Variables!X333)+('GS 50-999 kW Output'!$D$16*Variables!M333)+('GS 50-999 kW Output'!$D$17*Variables!U333)+('GS 50-999 kW Output'!$D$18*Variables!K333)+('GS 50-999 kW Output'!$D$19*Variables!Z333)+('GS 50-999 kW Output'!$D$20*Variables!O333))*C87</f>
        <v>801141136.26893497</v>
      </c>
      <c r="H87" s="151">
        <f>('GS 1000-4999 kW Output'!$D$17+('GS 1000-4999 kW Output'!$D$11*Variables!AB333)+('GS 1000-4999 kW Output'!$D$12*Variables!L333)+('GS 1000-4999 kW Output'!$D$13*Variables!M333)+('GS 1000-4999 kW Output'!$D$14*Variables!K333)+('GS 1000-4999 kW Output'!$D$15*Variables!S333)+('GS 1000-4999 kW Output'!$D$16*Variables!P333))*C87</f>
        <v>332486033.42196804</v>
      </c>
      <c r="I87" s="151">
        <f>('Large Use Output'!$D$20+('Large Use Output'!$D$11*Variables!AB333)+('Large Use Output'!$D$12*Variables!L333)+('Large Use Output'!$D$13*Variables!Y333)+('Large Use Output'!$D$14*Variables!K333)+('Large Use Output'!$D$15*Variables!S333)+('Large Use Output'!$D$16*Variables!Z333)+('Large Use Output'!$D$17*Variables!R333)+('Large Use Output'!$D$18*Variables!M333)+('Large Use Output'!$D$19*Variables!N333))*C87</f>
        <v>114277022.88012913</v>
      </c>
    </row>
  </sheetData>
  <mergeCells count="2">
    <mergeCell ref="D2:I2"/>
    <mergeCell ref="L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2A9C4-5017-4437-A249-8CE69F74B25C}">
  <dimension ref="A2:W249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0" sqref="J10"/>
    </sheetView>
  </sheetViews>
  <sheetFormatPr defaultRowHeight="14.5" x14ac:dyDescent="0.35"/>
  <cols>
    <col min="4" max="4" width="12.54296875" bestFit="1" customWidth="1"/>
    <col min="5" max="5" width="11.54296875" bestFit="1" customWidth="1"/>
    <col min="6" max="9" width="12.54296875" bestFit="1" customWidth="1"/>
    <col min="12" max="12" width="14.26953125" bestFit="1" customWidth="1"/>
    <col min="13" max="13" width="12.54296875" bestFit="1" customWidth="1"/>
    <col min="14" max="14" width="14.26953125" bestFit="1" customWidth="1"/>
    <col min="15" max="15" width="15.26953125" bestFit="1" customWidth="1"/>
    <col min="16" max="17" width="14.26953125" bestFit="1" customWidth="1"/>
    <col min="18" max="18" width="16.81640625" bestFit="1" customWidth="1"/>
    <col min="19" max="19" width="12.54296875" bestFit="1" customWidth="1"/>
    <col min="20" max="20" width="16.81640625" bestFit="1" customWidth="1"/>
    <col min="21" max="21" width="18" bestFit="1" customWidth="1"/>
    <col min="22" max="23" width="16.81640625" bestFit="1" customWidth="1"/>
  </cols>
  <sheetData>
    <row r="2" spans="1:23" x14ac:dyDescent="0.35">
      <c r="A2" s="1" t="s">
        <v>0</v>
      </c>
      <c r="B2" s="1" t="s">
        <v>1</v>
      </c>
      <c r="C2" s="14" t="s">
        <v>89</v>
      </c>
      <c r="D2" s="167" t="s">
        <v>6</v>
      </c>
      <c r="E2" s="168"/>
      <c r="F2" s="168"/>
      <c r="G2" s="168"/>
      <c r="H2" s="168"/>
      <c r="I2" s="169"/>
      <c r="K2" s="2" t="s">
        <v>0</v>
      </c>
      <c r="L2" s="167" t="s">
        <v>6</v>
      </c>
      <c r="M2" s="168"/>
      <c r="N2" s="168"/>
      <c r="O2" s="168"/>
      <c r="P2" s="168"/>
      <c r="Q2" s="169"/>
      <c r="R2" s="167" t="s">
        <v>90</v>
      </c>
      <c r="S2" s="168"/>
      <c r="T2" s="168"/>
      <c r="U2" s="168"/>
      <c r="V2" s="168"/>
      <c r="W2" s="169"/>
    </row>
    <row r="3" spans="1:23" x14ac:dyDescent="0.35">
      <c r="A3" s="2"/>
      <c r="B3" s="2"/>
      <c r="C3" s="3"/>
      <c r="D3" s="3" t="s">
        <v>3</v>
      </c>
      <c r="E3" s="4" t="s">
        <v>8</v>
      </c>
      <c r="F3" s="4" t="s">
        <v>4</v>
      </c>
      <c r="G3" s="5" t="s">
        <v>5</v>
      </c>
      <c r="H3" s="4" t="s">
        <v>9</v>
      </c>
      <c r="I3" s="5" t="s">
        <v>10</v>
      </c>
      <c r="K3" s="2"/>
      <c r="L3" s="4" t="s">
        <v>3</v>
      </c>
      <c r="M3" s="4" t="s">
        <v>8</v>
      </c>
      <c r="N3" s="4" t="s">
        <v>4</v>
      </c>
      <c r="O3" s="5" t="s">
        <v>5</v>
      </c>
      <c r="P3" s="4" t="s">
        <v>9</v>
      </c>
      <c r="Q3" s="5" t="s">
        <v>10</v>
      </c>
      <c r="R3" s="3" t="s">
        <v>3</v>
      </c>
      <c r="S3" s="4" t="s">
        <v>8</v>
      </c>
      <c r="T3" s="4" t="s">
        <v>4</v>
      </c>
      <c r="U3" s="5" t="s">
        <v>5</v>
      </c>
      <c r="V3" s="4" t="s">
        <v>9</v>
      </c>
      <c r="W3" s="5" t="s">
        <v>10</v>
      </c>
    </row>
    <row r="4" spans="1:23" x14ac:dyDescent="0.35">
      <c r="A4" s="8">
        <f t="shared" ref="A4:A9" si="0">YEAR(B4)</f>
        <v>2002</v>
      </c>
      <c r="B4" s="153">
        <v>37438</v>
      </c>
      <c r="C4" s="163">
        <f>B5-B4</f>
        <v>31</v>
      </c>
      <c r="D4" s="151">
        <f>('Residential Output'!$D$17+('Residential Output'!$D$11*Variables!Q4)+('Residential Output'!$D$12*Variables!L4)+('Residential Output'!$D$13*Variables!K4)+('Residential Output'!$D$14*Variables!AA4)+('Residential Output'!$D$15*Variables!N4)+('Residential Output'!$D$16*Variables!T4))*31</f>
        <v>614483701.71275258</v>
      </c>
      <c r="E4" s="151"/>
      <c r="F4" s="151">
        <f>('GS&lt;50kW Output'!$D$18+('GS&lt;50kW Output'!$D$11*Variables!AB4)+('GS&lt;50kW Output'!$D$12*Variables!L4)+('GS&lt;50kW Output'!$D$13*Variables!W4)+('GS&lt;50kW Output'!$D$14*Variables!S4)+('GS&lt;50kW Output'!$D$15*Variables!K4)+('GS&lt;50kW Output'!$D$16*Variables!Z4)+('GS&lt;50kW Output'!$D$17*Variables!N4))*31</f>
        <v>262928543.56520396</v>
      </c>
      <c r="G4" s="151">
        <f>('GS 50-999 kW Output'!$D$21+('GS 50-999 kW Output'!$D$11*Variables!Q4)+('GS 50-999 kW Output'!$D$12*Variables!R4)+('GS 50-999 kW Output'!$D$13*Variables!AB4)+('GS 50-999 kW Output'!$D$14*Variables!L4)+('GS 50-999 kW Output'!$D$15*Variables!X4)+('GS 50-999 kW Output'!$D$16*Variables!M4)+('GS 50-999 kW Output'!$D$17*Variables!U4)+('GS 50-999 kW Output'!$D$18*Variables!K4)+('GS 50-999 kW Output'!$D$19*Variables!Z4)+('GS 50-999 kW Output'!$D$20*Variables!O4))*31</f>
        <v>979722555.2219125</v>
      </c>
      <c r="H4" s="151">
        <f>('GS 1000-4999 kW Output'!$D$17+('GS 1000-4999 kW Output'!$D$11*Variables!AB4)+('GS 1000-4999 kW Output'!$D$12*Variables!L4)+('GS 1000-4999 kW Output'!$D$13*Variables!M4)+('GS 1000-4999 kW Output'!$D$14*Variables!K4)+('GS 1000-4999 kW Output'!$D$15*Variables!S4)+('GS 1000-4999 kW Output'!$D$16*Variables!P4))*31</f>
        <v>483020149.97341543</v>
      </c>
      <c r="I4" s="151">
        <f>('Large Use Output'!$D$20+('Large Use Output'!$D$11*Variables!AB4)+('Large Use Output'!$D$12*Variables!L4)+('Large Use Output'!$D$13*Variables!Y4)+('Large Use Output'!$D$14*Variables!K4)+('Large Use Output'!$D$15*Variables!S4)+('Large Use Output'!$D$16*Variables!Z4)+('Large Use Output'!$D$17*Variables!R4)+('Large Use Output'!$D$18*Variables!M4)+('Large Use Output'!$D$19*Variables!N4))*31</f>
        <v>248037616.26879743</v>
      </c>
      <c r="K4" s="15">
        <v>2003</v>
      </c>
      <c r="L4" s="157">
        <f>SUMIF($A$4:$A$249,$K4,D$4:D$249)</f>
        <v>5832394471.4360657</v>
      </c>
      <c r="M4" s="157"/>
      <c r="N4" s="157">
        <f t="shared" ref="N4:N19" si="1">SUMIF($A$4:$A$249,$K4,F$4:F$249)</f>
        <v>2734392517.0022683</v>
      </c>
      <c r="O4" s="157">
        <f t="shared" ref="O4:O19" si="2">SUMIF($A$4:$A$249,$K4,G$4:G$249)</f>
        <v>10305485944.671082</v>
      </c>
      <c r="P4" s="157">
        <f t="shared" ref="P4:P19" si="3">SUMIF($A$4:$A$249,$K4,H$4:H$249)</f>
        <v>5278899566.7307682</v>
      </c>
      <c r="Q4" s="158">
        <f t="shared" ref="Q4:Q19" si="4">SUMIF($A$4:$A$249,$K4,I$4:I$249)</f>
        <v>2707969698.5871549</v>
      </c>
      <c r="R4" s="157">
        <v>5698517388.5884762</v>
      </c>
      <c r="S4" s="157"/>
      <c r="T4" s="157">
        <v>2671653750.5327888</v>
      </c>
      <c r="U4" s="157">
        <v>10073524219.706779</v>
      </c>
      <c r="V4" s="157">
        <v>5211031050.2984047</v>
      </c>
      <c r="W4" s="158">
        <v>2670132585.5755625</v>
      </c>
    </row>
    <row r="5" spans="1:23" x14ac:dyDescent="0.35">
      <c r="A5" s="8">
        <f t="shared" si="0"/>
        <v>2002</v>
      </c>
      <c r="B5" s="153">
        <v>37469</v>
      </c>
      <c r="C5" s="155">
        <f t="shared" ref="C5:C68" si="5">B6-B5</f>
        <v>31</v>
      </c>
      <c r="D5" s="151">
        <f>('Residential Output'!$D$17+('Residential Output'!$D$11*Variables!Q5)+('Residential Output'!$D$12*Variables!L5)+('Residential Output'!$D$13*Variables!K5)+('Residential Output'!$D$14*Variables!AA5)+('Residential Output'!$D$15*Variables!N5)+('Residential Output'!$D$16*Variables!T5))*31</f>
        <v>568984531.53086042</v>
      </c>
      <c r="E5" s="151"/>
      <c r="F5" s="151">
        <f>('GS&lt;50kW Output'!$D$18+('GS&lt;50kW Output'!$D$11*Variables!AB5)+('GS&lt;50kW Output'!$D$12*Variables!L5)+('GS&lt;50kW Output'!$D$13*Variables!W5)+('GS&lt;50kW Output'!$D$14*Variables!S5)+('GS&lt;50kW Output'!$D$15*Variables!K5)+('GS&lt;50kW Output'!$D$16*Variables!Z5)+('GS&lt;50kW Output'!$D$17*Variables!N5))*31</f>
        <v>248374045.89146268</v>
      </c>
      <c r="G5" s="151">
        <f>('GS 50-999 kW Output'!$D$21+('GS 50-999 kW Output'!$D$11*Variables!Q5)+('GS 50-999 kW Output'!$D$12*Variables!R5)+('GS 50-999 kW Output'!$D$13*Variables!AB5)+('GS 50-999 kW Output'!$D$14*Variables!L5)+('GS 50-999 kW Output'!$D$15*Variables!X5)+('GS 50-999 kW Output'!$D$16*Variables!M5)+('GS 50-999 kW Output'!$D$17*Variables!U5)+('GS 50-999 kW Output'!$D$18*Variables!K5)+('GS 50-999 kW Output'!$D$19*Variables!Z5)+('GS 50-999 kW Output'!$D$20*Variables!O5))*31</f>
        <v>946237694.70668685</v>
      </c>
      <c r="H5" s="151">
        <f>('GS 1000-4999 kW Output'!$D$17+('GS 1000-4999 kW Output'!$D$11*Variables!AB5)+('GS 1000-4999 kW Output'!$D$12*Variables!L5)+('GS 1000-4999 kW Output'!$D$13*Variables!M5)+('GS 1000-4999 kW Output'!$D$14*Variables!K5)+('GS 1000-4999 kW Output'!$D$15*Variables!S5)+('GS 1000-4999 kW Output'!$D$16*Variables!P5))*31</f>
        <v>487741222.45769083</v>
      </c>
      <c r="I5" s="151">
        <f>('Large Use Output'!$D$20+('Large Use Output'!$D$11*Variables!AB5)+('Large Use Output'!$D$12*Variables!L5)+('Large Use Output'!$D$13*Variables!Y5)+('Large Use Output'!$D$14*Variables!K5)+('Large Use Output'!$D$15*Variables!S5)+('Large Use Output'!$D$16*Variables!Z5)+('Large Use Output'!$D$17*Variables!R5)+('Large Use Output'!$D$18*Variables!M5)+('Large Use Output'!$D$19*Variables!N5))*31</f>
        <v>247620812.90333009</v>
      </c>
      <c r="K5" s="16">
        <v>2004</v>
      </c>
      <c r="L5" s="159">
        <f t="shared" ref="L5:L23" si="6">SUMIF($A$4:$A$249,$K5,D$4:D$249)</f>
        <v>5656291896.0066099</v>
      </c>
      <c r="M5" s="159"/>
      <c r="N5" s="159">
        <f t="shared" si="1"/>
        <v>2650405674.2697034</v>
      </c>
      <c r="O5" s="159">
        <f t="shared" si="2"/>
        <v>10286233806.889248</v>
      </c>
      <c r="P5" s="159">
        <f t="shared" si="3"/>
        <v>5317007348.9435396</v>
      </c>
      <c r="Q5" s="160">
        <f t="shared" si="4"/>
        <v>2700443120.3492026</v>
      </c>
      <c r="R5" s="159">
        <v>5484695309.0476475</v>
      </c>
      <c r="S5" s="159"/>
      <c r="T5" s="159">
        <v>2630209828.9713588</v>
      </c>
      <c r="U5" s="159">
        <v>10130895384.051727</v>
      </c>
      <c r="V5" s="159">
        <v>5277400103.2760973</v>
      </c>
      <c r="W5" s="160">
        <v>2692900797.2766323</v>
      </c>
    </row>
    <row r="6" spans="1:23" x14ac:dyDescent="0.35">
      <c r="A6" s="8">
        <f t="shared" si="0"/>
        <v>2002</v>
      </c>
      <c r="B6" s="153">
        <v>37500</v>
      </c>
      <c r="C6" s="155">
        <f t="shared" si="5"/>
        <v>30</v>
      </c>
      <c r="D6" s="151">
        <f>('Residential Output'!$D$17+('Residential Output'!$D$11*Variables!Q6)+('Residential Output'!$D$12*Variables!L6)+('Residential Output'!$D$13*Variables!K6)+('Residential Output'!$D$14*Variables!AA6)+('Residential Output'!$D$15*Variables!N6)+('Residential Output'!$D$16*Variables!T6))*31</f>
        <v>508963852.9389323</v>
      </c>
      <c r="E6" s="151"/>
      <c r="F6" s="151">
        <f>('GS&lt;50kW Output'!$D$18+('GS&lt;50kW Output'!$D$11*Variables!AB6)+('GS&lt;50kW Output'!$D$12*Variables!L6)+('GS&lt;50kW Output'!$D$13*Variables!W6)+('GS&lt;50kW Output'!$D$14*Variables!S6)+('GS&lt;50kW Output'!$D$15*Variables!K6)+('GS&lt;50kW Output'!$D$16*Variables!Z6)+('GS&lt;50kW Output'!$D$17*Variables!N6))*31</f>
        <v>233512049.54572144</v>
      </c>
      <c r="G6" s="151">
        <f>('GS 50-999 kW Output'!$D$21+('GS 50-999 kW Output'!$D$11*Variables!Q6)+('GS 50-999 kW Output'!$D$12*Variables!R6)+('GS 50-999 kW Output'!$D$13*Variables!AB6)+('GS 50-999 kW Output'!$D$14*Variables!L6)+('GS 50-999 kW Output'!$D$15*Variables!X6)+('GS 50-999 kW Output'!$D$16*Variables!M6)+('GS 50-999 kW Output'!$D$17*Variables!U6)+('GS 50-999 kW Output'!$D$18*Variables!K6)+('GS 50-999 kW Output'!$D$19*Variables!Z6)+('GS 50-999 kW Output'!$D$20*Variables!O6))*31</f>
        <v>873998991.1068275</v>
      </c>
      <c r="H6" s="151">
        <f>('GS 1000-4999 kW Output'!$D$17+('GS 1000-4999 kW Output'!$D$11*Variables!AB6)+('GS 1000-4999 kW Output'!$D$12*Variables!L6)+('GS 1000-4999 kW Output'!$D$13*Variables!M6)+('GS 1000-4999 kW Output'!$D$14*Variables!K6)+('GS 1000-4999 kW Output'!$D$15*Variables!S6)+('GS 1000-4999 kW Output'!$D$16*Variables!P6))*31</f>
        <v>456828609.24338293</v>
      </c>
      <c r="I6" s="151">
        <f>('Large Use Output'!$D$20+('Large Use Output'!$D$11*Variables!AB6)+('Large Use Output'!$D$12*Variables!L6)+('Large Use Output'!$D$13*Variables!Y6)+('Large Use Output'!$D$14*Variables!K6)+('Large Use Output'!$D$15*Variables!S6)+('Large Use Output'!$D$16*Variables!Z6)+('Large Use Output'!$D$17*Variables!R6)+('Large Use Output'!$D$18*Variables!M6)+('Large Use Output'!$D$19*Variables!N6))*31</f>
        <v>233906884.51194614</v>
      </c>
      <c r="K6" s="16">
        <v>2005</v>
      </c>
      <c r="L6" s="159">
        <f t="shared" si="6"/>
        <v>5926798594.3628759</v>
      </c>
      <c r="M6" s="159"/>
      <c r="N6" s="159">
        <f t="shared" si="1"/>
        <v>2728259306.6101599</v>
      </c>
      <c r="O6" s="159">
        <f t="shared" si="2"/>
        <v>10680055219.67417</v>
      </c>
      <c r="P6" s="159">
        <f t="shared" si="3"/>
        <v>5503648542.5954447</v>
      </c>
      <c r="Q6" s="160">
        <f t="shared" si="4"/>
        <v>2742980802.6032891</v>
      </c>
      <c r="R6" s="159">
        <v>5816864775.2115021</v>
      </c>
      <c r="S6" s="159"/>
      <c r="T6" s="159">
        <v>2679799497.7293444</v>
      </c>
      <c r="U6" s="159">
        <v>10506307156.192036</v>
      </c>
      <c r="V6" s="159">
        <v>5433597819.8047695</v>
      </c>
      <c r="W6" s="160">
        <v>2669179359.6695194</v>
      </c>
    </row>
    <row r="7" spans="1:23" x14ac:dyDescent="0.35">
      <c r="A7" s="8">
        <f t="shared" si="0"/>
        <v>2002</v>
      </c>
      <c r="B7" s="153">
        <v>37530</v>
      </c>
      <c r="C7" s="155">
        <f t="shared" si="5"/>
        <v>31</v>
      </c>
      <c r="D7" s="151">
        <f>('Residential Output'!$D$17+('Residential Output'!$D$11*Variables!Q7)+('Residential Output'!$D$12*Variables!L7)+('Residential Output'!$D$13*Variables!K7)+('Residential Output'!$D$14*Variables!AA7)+('Residential Output'!$D$15*Variables!N7)+('Residential Output'!$D$16*Variables!T7))*31</f>
        <v>449233740.08037716</v>
      </c>
      <c r="E7" s="151"/>
      <c r="F7" s="151">
        <f>('GS&lt;50kW Output'!$D$18+('GS&lt;50kW Output'!$D$11*Variables!AB7)+('GS&lt;50kW Output'!$D$12*Variables!L7)+('GS&lt;50kW Output'!$D$13*Variables!W7)+('GS&lt;50kW Output'!$D$14*Variables!S7)+('GS&lt;50kW Output'!$D$15*Variables!K7)+('GS&lt;50kW Output'!$D$16*Variables!Z7)+('GS&lt;50kW Output'!$D$17*Variables!N7))*31</f>
        <v>218359652.39559427</v>
      </c>
      <c r="G7" s="151">
        <f>('GS 50-999 kW Output'!$D$21+('GS 50-999 kW Output'!$D$11*Variables!Q7)+('GS 50-999 kW Output'!$D$12*Variables!R7)+('GS 50-999 kW Output'!$D$13*Variables!AB7)+('GS 50-999 kW Output'!$D$14*Variables!L7)+('GS 50-999 kW Output'!$D$15*Variables!X7)+('GS 50-999 kW Output'!$D$16*Variables!M7)+('GS 50-999 kW Output'!$D$17*Variables!U7)+('GS 50-999 kW Output'!$D$18*Variables!K7)+('GS 50-999 kW Output'!$D$19*Variables!Z7)+('GS 50-999 kW Output'!$D$20*Variables!O7))*31</f>
        <v>812644250.5753516</v>
      </c>
      <c r="H7" s="151">
        <f>('GS 1000-4999 kW Output'!$D$17+('GS 1000-4999 kW Output'!$D$11*Variables!AB7)+('GS 1000-4999 kW Output'!$D$12*Variables!L7)+('GS 1000-4999 kW Output'!$D$13*Variables!M7)+('GS 1000-4999 kW Output'!$D$14*Variables!K7)+('GS 1000-4999 kW Output'!$D$15*Variables!S7)+('GS 1000-4999 kW Output'!$D$16*Variables!P7))*31</f>
        <v>426768314.37982523</v>
      </c>
      <c r="I7" s="151">
        <f>('Large Use Output'!$D$20+('Large Use Output'!$D$11*Variables!AB7)+('Large Use Output'!$D$12*Variables!L7)+('Large Use Output'!$D$13*Variables!Y7)+('Large Use Output'!$D$14*Variables!K7)+('Large Use Output'!$D$15*Variables!S7)+('Large Use Output'!$D$16*Variables!Z7)+('Large Use Output'!$D$17*Variables!R7)+('Large Use Output'!$D$18*Variables!M7)+('Large Use Output'!$D$19*Variables!N7))*31</f>
        <v>222251761.16535476</v>
      </c>
      <c r="K7" s="16">
        <v>2006</v>
      </c>
      <c r="L7" s="159">
        <f t="shared" si="6"/>
        <v>5510660956.5718355</v>
      </c>
      <c r="M7" s="159"/>
      <c r="N7" s="159">
        <f t="shared" si="1"/>
        <v>2632462601.8767505</v>
      </c>
      <c r="O7" s="159">
        <f t="shared" si="2"/>
        <v>10398975699.287819</v>
      </c>
      <c r="P7" s="159">
        <f t="shared" si="3"/>
        <v>5489436894.0074701</v>
      </c>
      <c r="Q7" s="160">
        <f t="shared" si="4"/>
        <v>2712014174.1146007</v>
      </c>
      <c r="R7" s="159">
        <v>5497738704.5941849</v>
      </c>
      <c r="S7" s="159"/>
      <c r="T7" s="159">
        <v>2545373567.4986434</v>
      </c>
      <c r="U7" s="159">
        <v>10183927565.200678</v>
      </c>
      <c r="V7" s="159">
        <v>5379889951.9788809</v>
      </c>
      <c r="W7" s="160">
        <v>2649088540.7286615</v>
      </c>
    </row>
    <row r="8" spans="1:23" x14ac:dyDescent="0.35">
      <c r="A8" s="8">
        <f t="shared" si="0"/>
        <v>2002</v>
      </c>
      <c r="B8" s="153">
        <v>37561</v>
      </c>
      <c r="C8" s="155">
        <f t="shared" si="5"/>
        <v>30</v>
      </c>
      <c r="D8" s="151">
        <f>('Residential Output'!$D$17+('Residential Output'!$D$11*Variables!Q8)+('Residential Output'!$D$12*Variables!L8)+('Residential Output'!$D$13*Variables!K8)+('Residential Output'!$D$14*Variables!AA8)+('Residential Output'!$D$15*Variables!N8)+('Residential Output'!$D$16*Variables!T8))*31</f>
        <v>473872911.63767791</v>
      </c>
      <c r="E8" s="151"/>
      <c r="F8" s="151">
        <f>('GS&lt;50kW Output'!$D$18+('GS&lt;50kW Output'!$D$11*Variables!AB8)+('GS&lt;50kW Output'!$D$12*Variables!L8)+('GS&lt;50kW Output'!$D$13*Variables!W8)+('GS&lt;50kW Output'!$D$14*Variables!S8)+('GS&lt;50kW Output'!$D$15*Variables!K8)+('GS&lt;50kW Output'!$D$16*Variables!Z8)+('GS&lt;50kW Output'!$D$17*Variables!N8))*31</f>
        <v>225933317.35786712</v>
      </c>
      <c r="G8" s="151">
        <f>('GS 50-999 kW Output'!$D$21+('GS 50-999 kW Output'!$D$11*Variables!Q8)+('GS 50-999 kW Output'!$D$12*Variables!R8)+('GS 50-999 kW Output'!$D$13*Variables!AB8)+('GS 50-999 kW Output'!$D$14*Variables!L8)+('GS 50-999 kW Output'!$D$15*Variables!X8)+('GS 50-999 kW Output'!$D$16*Variables!M8)+('GS 50-999 kW Output'!$D$17*Variables!U8)+('GS 50-999 kW Output'!$D$18*Variables!K8)+('GS 50-999 kW Output'!$D$19*Variables!Z8)+('GS 50-999 kW Output'!$D$20*Variables!O8))*31</f>
        <v>835487954.77769268</v>
      </c>
      <c r="H8" s="151">
        <f>('GS 1000-4999 kW Output'!$D$17+('GS 1000-4999 kW Output'!$D$11*Variables!AB8)+('GS 1000-4999 kW Output'!$D$12*Variables!L8)+('GS 1000-4999 kW Output'!$D$13*Variables!M8)+('GS 1000-4999 kW Output'!$D$14*Variables!K8)+('GS 1000-4999 kW Output'!$D$15*Variables!S8)+('GS 1000-4999 kW Output'!$D$16*Variables!P8))*31</f>
        <v>424915317.5809257</v>
      </c>
      <c r="I8" s="151">
        <f>('Large Use Output'!$D$20+('Large Use Output'!$D$11*Variables!AB8)+('Large Use Output'!$D$12*Variables!L8)+('Large Use Output'!$D$13*Variables!Y8)+('Large Use Output'!$D$14*Variables!K8)+('Large Use Output'!$D$15*Variables!S8)+('Large Use Output'!$D$16*Variables!Z8)+('Large Use Output'!$D$17*Variables!R8)+('Large Use Output'!$D$18*Variables!M8)+('Large Use Output'!$D$19*Variables!N8))*31</f>
        <v>220792104.69242173</v>
      </c>
      <c r="K8" s="16">
        <v>2007</v>
      </c>
      <c r="L8" s="159">
        <f t="shared" si="6"/>
        <v>5639940224.7463102</v>
      </c>
      <c r="M8" s="159"/>
      <c r="N8" s="159">
        <f t="shared" si="1"/>
        <v>2595728420.9967394</v>
      </c>
      <c r="O8" s="159">
        <f t="shared" si="2"/>
        <v>10655507190.937973</v>
      </c>
      <c r="P8" s="159">
        <f t="shared" si="3"/>
        <v>5513078835.8021603</v>
      </c>
      <c r="Q8" s="160">
        <f t="shared" si="4"/>
        <v>2703284331.0666814</v>
      </c>
      <c r="R8" s="159">
        <v>5528530859.7645702</v>
      </c>
      <c r="S8" s="159"/>
      <c r="T8" s="159">
        <v>2538264661.6343303</v>
      </c>
      <c r="U8" s="159">
        <v>10447450838.199049</v>
      </c>
      <c r="V8" s="159">
        <v>5386299983.4275455</v>
      </c>
      <c r="W8" s="160">
        <v>2597312604.5588655</v>
      </c>
    </row>
    <row r="9" spans="1:23" x14ac:dyDescent="0.35">
      <c r="A9" s="10">
        <f t="shared" si="0"/>
        <v>2002</v>
      </c>
      <c r="B9" s="154">
        <v>37591</v>
      </c>
      <c r="C9" s="155">
        <f t="shared" si="5"/>
        <v>31</v>
      </c>
      <c r="D9" s="151">
        <f>('Residential Output'!$D$17+('Residential Output'!$D$11*Variables!Q9)+('Residential Output'!$D$12*Variables!L9)+('Residential Output'!$D$13*Variables!K9)+('Residential Output'!$D$14*Variables!AA9)+('Residential Output'!$D$15*Variables!N9)+('Residential Output'!$D$16*Variables!T9))*31</f>
        <v>522215159.5457471</v>
      </c>
      <c r="E9" s="151"/>
      <c r="F9" s="151">
        <f>('GS&lt;50kW Output'!$D$18+('GS&lt;50kW Output'!$D$11*Variables!AB9)+('GS&lt;50kW Output'!$D$12*Variables!L9)+('GS&lt;50kW Output'!$D$13*Variables!W9)+('GS&lt;50kW Output'!$D$14*Variables!S9)+('GS&lt;50kW Output'!$D$15*Variables!K9)+('GS&lt;50kW Output'!$D$16*Variables!Z9)+('GS&lt;50kW Output'!$D$17*Variables!N9))*31</f>
        <v>238601865.04774004</v>
      </c>
      <c r="G9" s="151">
        <f>('GS 50-999 kW Output'!$D$21+('GS 50-999 kW Output'!$D$11*Variables!Q9)+('GS 50-999 kW Output'!$D$12*Variables!R9)+('GS 50-999 kW Output'!$D$13*Variables!AB9)+('GS 50-999 kW Output'!$D$14*Variables!L9)+('GS 50-999 kW Output'!$D$15*Variables!X9)+('GS 50-999 kW Output'!$D$16*Variables!M9)+('GS 50-999 kW Output'!$D$17*Variables!U9)+('GS 50-999 kW Output'!$D$18*Variables!K9)+('GS 50-999 kW Output'!$D$19*Variables!Z9)+('GS 50-999 kW Output'!$D$20*Variables!O9))*31</f>
        <v>882531807.68008327</v>
      </c>
      <c r="H9" s="151">
        <f>('GS 1000-4999 kW Output'!$D$17+('GS 1000-4999 kW Output'!$D$11*Variables!AB9)+('GS 1000-4999 kW Output'!$D$12*Variables!L9)+('GS 1000-4999 kW Output'!$D$13*Variables!M9)+('GS 1000-4999 kW Output'!$D$14*Variables!K9)+('GS 1000-4999 kW Output'!$D$15*Variables!S9)+('GS 1000-4999 kW Output'!$D$16*Variables!P9))*31</f>
        <v>438273917.27116793</v>
      </c>
      <c r="I9" s="151">
        <f>('Large Use Output'!$D$20+('Large Use Output'!$D$11*Variables!AB9)+('Large Use Output'!$D$12*Variables!L9)+('Large Use Output'!$D$13*Variables!Y9)+('Large Use Output'!$D$14*Variables!K9)+('Large Use Output'!$D$15*Variables!S9)+('Large Use Output'!$D$16*Variables!Z9)+('Large Use Output'!$D$17*Variables!R9)+('Large Use Output'!$D$18*Variables!M9)+('Large Use Output'!$D$19*Variables!N9))*31</f>
        <v>223725581.3009637</v>
      </c>
      <c r="K9" s="16">
        <v>2008</v>
      </c>
      <c r="L9" s="159">
        <f t="shared" si="6"/>
        <v>5338527320.9286814</v>
      </c>
      <c r="M9" s="159"/>
      <c r="N9" s="159">
        <f t="shared" si="1"/>
        <v>2428799045.9313059</v>
      </c>
      <c r="O9" s="159">
        <f t="shared" si="2"/>
        <v>10549697560.274576</v>
      </c>
      <c r="P9" s="159">
        <f t="shared" si="3"/>
        <v>5359918734.0876245</v>
      </c>
      <c r="Q9" s="160">
        <f t="shared" si="4"/>
        <v>2604321814.2484593</v>
      </c>
      <c r="R9" s="159">
        <v>5362546925.5330124</v>
      </c>
      <c r="S9" s="159"/>
      <c r="T9" s="159">
        <v>2402327965.2748919</v>
      </c>
      <c r="U9" s="159">
        <v>10376249911.735832</v>
      </c>
      <c r="V9" s="159">
        <v>5198158811.7510691</v>
      </c>
      <c r="W9" s="160">
        <v>2517461186.0576825</v>
      </c>
    </row>
    <row r="10" spans="1:23" x14ac:dyDescent="0.35">
      <c r="A10" s="6">
        <f t="shared" ref="A10:A73" si="7">YEAR(B10)</f>
        <v>2003</v>
      </c>
      <c r="B10" s="152">
        <v>37622</v>
      </c>
      <c r="C10" s="155">
        <f t="shared" si="5"/>
        <v>31</v>
      </c>
      <c r="D10" s="151">
        <f>('Residential Output'!$D$17+('Residential Output'!$D$11*Variables!Q10)+('Residential Output'!$D$12*Variables!L10)+('Residential Output'!$D$13*Variables!K10)+('Residential Output'!$D$14*Variables!AA10)+('Residential Output'!$D$15*Variables!N10)+('Residential Output'!$D$16*Variables!T10))*31</f>
        <v>583662408.67766917</v>
      </c>
      <c r="E10" s="151"/>
      <c r="F10" s="151">
        <f>('GS&lt;50kW Output'!$D$18+('GS&lt;50kW Output'!$D$11*Variables!AB10)+('GS&lt;50kW Output'!$D$12*Variables!L10)+('GS&lt;50kW Output'!$D$13*Variables!W10)+('GS&lt;50kW Output'!$D$14*Variables!S10)+('GS&lt;50kW Output'!$D$15*Variables!K10)+('GS&lt;50kW Output'!$D$16*Variables!Z10)+('GS&lt;50kW Output'!$D$17*Variables!N10))*31</f>
        <v>254727658.46155575</v>
      </c>
      <c r="G10" s="151">
        <f>('GS 50-999 kW Output'!$D$21+('GS 50-999 kW Output'!$D$11*Variables!Q10)+('GS 50-999 kW Output'!$D$12*Variables!R10)+('GS 50-999 kW Output'!$D$13*Variables!AB10)+('GS 50-999 kW Output'!$D$14*Variables!L10)+('GS 50-999 kW Output'!$D$15*Variables!X10)+('GS 50-999 kW Output'!$D$16*Variables!M10)+('GS 50-999 kW Output'!$D$17*Variables!U10)+('GS 50-999 kW Output'!$D$18*Variables!K10)+('GS 50-999 kW Output'!$D$19*Variables!Z10)+('GS 50-999 kW Output'!$D$20*Variables!O10))*31</f>
        <v>958822204.02106905</v>
      </c>
      <c r="H10" s="151">
        <f>('GS 1000-4999 kW Output'!$D$17+('GS 1000-4999 kW Output'!$D$11*Variables!AB10)+('GS 1000-4999 kW Output'!$D$12*Variables!L10)+('GS 1000-4999 kW Output'!$D$13*Variables!M10)+('GS 1000-4999 kW Output'!$D$14*Variables!K10)+('GS 1000-4999 kW Output'!$D$15*Variables!S10)+('GS 1000-4999 kW Output'!$D$16*Variables!P10))*31</f>
        <v>455369531.2510764</v>
      </c>
      <c r="I10" s="151">
        <f>('Large Use Output'!$D$20+('Large Use Output'!$D$11*Variables!AB10)+('Large Use Output'!$D$12*Variables!L10)+('Large Use Output'!$D$13*Variables!Y10)+('Large Use Output'!$D$14*Variables!K10)+('Large Use Output'!$D$15*Variables!S10)+('Large Use Output'!$D$16*Variables!Z10)+('Large Use Output'!$D$17*Variables!R10)+('Large Use Output'!$D$18*Variables!M10)+('Large Use Output'!$D$19*Variables!N10))*31</f>
        <v>232889526.55335051</v>
      </c>
      <c r="K10" s="16">
        <v>2009</v>
      </c>
      <c r="L10" s="159">
        <f t="shared" si="6"/>
        <v>5302108330.0164499</v>
      </c>
      <c r="M10" s="159"/>
      <c r="N10" s="159">
        <f t="shared" si="1"/>
        <v>2253215414.7803602</v>
      </c>
      <c r="O10" s="159">
        <f t="shared" si="2"/>
        <v>10444178224.695244</v>
      </c>
      <c r="P10" s="159">
        <f t="shared" si="3"/>
        <v>5131283914.0356522</v>
      </c>
      <c r="Q10" s="160">
        <f t="shared" si="4"/>
        <v>2479274664.1735492</v>
      </c>
      <c r="R10" s="159">
        <v>5191741086.4761257</v>
      </c>
      <c r="S10" s="159"/>
      <c r="T10" s="159">
        <v>2262462181.3979235</v>
      </c>
      <c r="U10" s="159">
        <v>10214840725.080372</v>
      </c>
      <c r="V10" s="159">
        <v>4966364031.3089123</v>
      </c>
      <c r="W10" s="160">
        <v>2387736966.1800265</v>
      </c>
    </row>
    <row r="11" spans="1:23" x14ac:dyDescent="0.35">
      <c r="A11" s="8">
        <f t="shared" si="7"/>
        <v>2003</v>
      </c>
      <c r="B11" s="153">
        <v>37653</v>
      </c>
      <c r="C11" s="155">
        <f t="shared" si="5"/>
        <v>28</v>
      </c>
      <c r="D11" s="151">
        <f>('Residential Output'!$D$17+('Residential Output'!$D$11*Variables!Q11)+('Residential Output'!$D$12*Variables!L11)+('Residential Output'!$D$13*Variables!K11)+('Residential Output'!$D$14*Variables!AA11)+('Residential Output'!$D$15*Variables!N11)+('Residential Output'!$D$16*Variables!T11))*31</f>
        <v>566317458.99436951</v>
      </c>
      <c r="E11" s="151"/>
      <c r="F11" s="151">
        <f>('GS&lt;50kW Output'!$D$18+('GS&lt;50kW Output'!$D$11*Variables!AB11)+('GS&lt;50kW Output'!$D$12*Variables!L11)+('GS&lt;50kW Output'!$D$13*Variables!W11)+('GS&lt;50kW Output'!$D$14*Variables!S11)+('GS&lt;50kW Output'!$D$15*Variables!K11)+('GS&lt;50kW Output'!$D$16*Variables!Z11)+('GS&lt;50kW Output'!$D$17*Variables!N11))*31</f>
        <v>251695833.68620011</v>
      </c>
      <c r="G11" s="151">
        <f>('GS 50-999 kW Output'!$D$21+('GS 50-999 kW Output'!$D$11*Variables!Q11)+('GS 50-999 kW Output'!$D$12*Variables!R11)+('GS 50-999 kW Output'!$D$13*Variables!AB11)+('GS 50-999 kW Output'!$D$14*Variables!L11)+('GS 50-999 kW Output'!$D$15*Variables!X11)+('GS 50-999 kW Output'!$D$16*Variables!M11)+('GS 50-999 kW Output'!$D$17*Variables!U11)+('GS 50-999 kW Output'!$D$18*Variables!K11)+('GS 50-999 kW Output'!$D$19*Variables!Z11)+('GS 50-999 kW Output'!$D$20*Variables!O11))*31</f>
        <v>946468296.58691204</v>
      </c>
      <c r="H11" s="151">
        <f>('GS 1000-4999 kW Output'!$D$17+('GS 1000-4999 kW Output'!$D$11*Variables!AB11)+('GS 1000-4999 kW Output'!$D$12*Variables!L11)+('GS 1000-4999 kW Output'!$D$13*Variables!M11)+('GS 1000-4999 kW Output'!$D$14*Variables!K11)+('GS 1000-4999 kW Output'!$D$15*Variables!S11)+('GS 1000-4999 kW Output'!$D$16*Variables!P11))*31</f>
        <v>451839407.84369934</v>
      </c>
      <c r="I11" s="151">
        <f>('Large Use Output'!$D$20+('Large Use Output'!$D$11*Variables!AB11)+('Large Use Output'!$D$12*Variables!L11)+('Large Use Output'!$D$13*Variables!Y11)+('Large Use Output'!$D$14*Variables!K11)+('Large Use Output'!$D$15*Variables!S11)+('Large Use Output'!$D$16*Variables!Z11)+('Large Use Output'!$D$17*Variables!R11)+('Large Use Output'!$D$18*Variables!M11)+('Large Use Output'!$D$19*Variables!N11))*31</f>
        <v>231517932.3627373</v>
      </c>
      <c r="K11" s="16">
        <v>2010</v>
      </c>
      <c r="L11" s="159">
        <f t="shared" si="6"/>
        <v>5416739909.1579123</v>
      </c>
      <c r="M11" s="159"/>
      <c r="N11" s="159">
        <f t="shared" si="1"/>
        <v>2244862853.5051904</v>
      </c>
      <c r="O11" s="159">
        <f t="shared" si="2"/>
        <v>10718393051.393318</v>
      </c>
      <c r="P11" s="159">
        <f t="shared" si="3"/>
        <v>5167024301.9976015</v>
      </c>
      <c r="Q11" s="160">
        <f t="shared" si="4"/>
        <v>2453727107.3539867</v>
      </c>
      <c r="R11" s="159">
        <v>5353994340.2738523</v>
      </c>
      <c r="S11" s="159"/>
      <c r="T11" s="159">
        <v>2174566851.9083076</v>
      </c>
      <c r="U11" s="159">
        <v>10574321693.175667</v>
      </c>
      <c r="V11" s="159">
        <v>5010956539.0476055</v>
      </c>
      <c r="W11" s="160">
        <v>2306020659.2109923</v>
      </c>
    </row>
    <row r="12" spans="1:23" x14ac:dyDescent="0.35">
      <c r="A12" s="8">
        <f t="shared" si="7"/>
        <v>2003</v>
      </c>
      <c r="B12" s="153">
        <v>37681</v>
      </c>
      <c r="C12" s="155">
        <f t="shared" si="5"/>
        <v>31</v>
      </c>
      <c r="D12" s="151">
        <f>('Residential Output'!$D$17+('Residential Output'!$D$11*Variables!Q12)+('Residential Output'!$D$12*Variables!L12)+('Residential Output'!$D$13*Variables!K12)+('Residential Output'!$D$14*Variables!AA12)+('Residential Output'!$D$15*Variables!N12)+('Residential Output'!$D$16*Variables!T12))*31</f>
        <v>504047654.84379464</v>
      </c>
      <c r="E12" s="151"/>
      <c r="F12" s="151">
        <f>('GS&lt;50kW Output'!$D$18+('GS&lt;50kW Output'!$D$11*Variables!AB12)+('GS&lt;50kW Output'!$D$12*Variables!L12)+('GS&lt;50kW Output'!$D$13*Variables!W12)+('GS&lt;50kW Output'!$D$14*Variables!S12)+('GS&lt;50kW Output'!$D$15*Variables!K12)+('GS&lt;50kW Output'!$D$16*Variables!Z12)+('GS&lt;50kW Output'!$D$17*Variables!N12))*31</f>
        <v>235230895.55718726</v>
      </c>
      <c r="G12" s="151">
        <f>('GS 50-999 kW Output'!$D$21+('GS 50-999 kW Output'!$D$11*Variables!Q12)+('GS 50-999 kW Output'!$D$12*Variables!R12)+('GS 50-999 kW Output'!$D$13*Variables!AB12)+('GS 50-999 kW Output'!$D$14*Variables!L12)+('GS 50-999 kW Output'!$D$15*Variables!X12)+('GS 50-999 kW Output'!$D$16*Variables!M12)+('GS 50-999 kW Output'!$D$17*Variables!U12)+('GS 50-999 kW Output'!$D$18*Variables!K12)+('GS 50-999 kW Output'!$D$19*Variables!Z12)+('GS 50-999 kW Output'!$D$20*Variables!O12))*31</f>
        <v>876196978.24664068</v>
      </c>
      <c r="H12" s="151">
        <f>('GS 1000-4999 kW Output'!$D$17+('GS 1000-4999 kW Output'!$D$11*Variables!AB12)+('GS 1000-4999 kW Output'!$D$12*Variables!L12)+('GS 1000-4999 kW Output'!$D$13*Variables!M12)+('GS 1000-4999 kW Output'!$D$14*Variables!K12)+('GS 1000-4999 kW Output'!$D$15*Variables!S12)+('GS 1000-4999 kW Output'!$D$16*Variables!P12))*31</f>
        <v>435114662.89489347</v>
      </c>
      <c r="I12" s="151">
        <f>('Large Use Output'!$D$20+('Large Use Output'!$D$11*Variables!AB12)+('Large Use Output'!$D$12*Variables!L12)+('Large Use Output'!$D$13*Variables!Y12)+('Large Use Output'!$D$14*Variables!K12)+('Large Use Output'!$D$15*Variables!S12)+('Large Use Output'!$D$16*Variables!Z12)+('Large Use Output'!$D$17*Variables!R12)+('Large Use Output'!$D$18*Variables!M12)+('Large Use Output'!$D$19*Variables!N12))*31</f>
        <v>223281880.90212414</v>
      </c>
      <c r="K12" s="16">
        <v>2011</v>
      </c>
      <c r="L12" s="159">
        <f t="shared" si="6"/>
        <v>5321929220.1854658</v>
      </c>
      <c r="M12" s="159"/>
      <c r="N12" s="159">
        <f t="shared" si="1"/>
        <v>2223837180.6731625</v>
      </c>
      <c r="O12" s="159">
        <f t="shared" si="2"/>
        <v>10746780194.94235</v>
      </c>
      <c r="P12" s="159">
        <f t="shared" si="3"/>
        <v>5122430837.7942524</v>
      </c>
      <c r="Q12" s="160">
        <f t="shared" si="4"/>
        <v>2424424573.0990477</v>
      </c>
      <c r="R12" s="159">
        <v>5288637896.9753065</v>
      </c>
      <c r="S12" s="159"/>
      <c r="T12" s="159">
        <v>2163912554.4237456</v>
      </c>
      <c r="U12" s="159">
        <v>10662233439.382723</v>
      </c>
      <c r="V12" s="159">
        <v>4846282666.1762199</v>
      </c>
      <c r="W12" s="160">
        <v>2384518127.4544353</v>
      </c>
    </row>
    <row r="13" spans="1:23" x14ac:dyDescent="0.35">
      <c r="A13" s="8">
        <f t="shared" si="7"/>
        <v>2003</v>
      </c>
      <c r="B13" s="153">
        <v>37712</v>
      </c>
      <c r="C13" s="155">
        <f t="shared" si="5"/>
        <v>30</v>
      </c>
      <c r="D13" s="151">
        <f>('Residential Output'!$D$17+('Residential Output'!$D$11*Variables!Q13)+('Residential Output'!$D$12*Variables!L13)+('Residential Output'!$D$13*Variables!K13)+('Residential Output'!$D$14*Variables!AA13)+('Residential Output'!$D$15*Variables!N13)+('Residential Output'!$D$16*Variables!T13))*31</f>
        <v>461481624.49633086</v>
      </c>
      <c r="E13" s="151"/>
      <c r="F13" s="151">
        <f>('GS&lt;50kW Output'!$D$18+('GS&lt;50kW Output'!$D$11*Variables!AB13)+('GS&lt;50kW Output'!$D$12*Variables!L13)+('GS&lt;50kW Output'!$D$13*Variables!W13)+('GS&lt;50kW Output'!$D$14*Variables!S13)+('GS&lt;50kW Output'!$D$15*Variables!K13)+('GS&lt;50kW Output'!$D$16*Variables!Z13)+('GS&lt;50kW Output'!$D$17*Variables!N13))*31</f>
        <v>220912576.13946104</v>
      </c>
      <c r="G13" s="151">
        <f>('GS 50-999 kW Output'!$D$21+('GS 50-999 kW Output'!$D$11*Variables!Q13)+('GS 50-999 kW Output'!$D$12*Variables!R13)+('GS 50-999 kW Output'!$D$13*Variables!AB13)+('GS 50-999 kW Output'!$D$14*Variables!L13)+('GS 50-999 kW Output'!$D$15*Variables!X13)+('GS 50-999 kW Output'!$D$16*Variables!M13)+('GS 50-999 kW Output'!$D$17*Variables!U13)+('GS 50-999 kW Output'!$D$18*Variables!K13)+('GS 50-999 kW Output'!$D$19*Variables!Z13)+('GS 50-999 kW Output'!$D$20*Variables!O13))*31</f>
        <v>818322881.61361575</v>
      </c>
      <c r="H13" s="151">
        <f>('GS 1000-4999 kW Output'!$D$17+('GS 1000-4999 kW Output'!$D$11*Variables!AB13)+('GS 1000-4999 kW Output'!$D$12*Variables!L13)+('GS 1000-4999 kW Output'!$D$13*Variables!M13)+('GS 1000-4999 kW Output'!$D$14*Variables!K13)+('GS 1000-4999 kW Output'!$D$15*Variables!S13)+('GS 1000-4999 kW Output'!$D$16*Variables!P13))*31</f>
        <v>420436145.29084063</v>
      </c>
      <c r="I13" s="151">
        <f>('Large Use Output'!$D$20+('Large Use Output'!$D$11*Variables!AB13)+('Large Use Output'!$D$12*Variables!L13)+('Large Use Output'!$D$13*Variables!Y13)+('Large Use Output'!$D$14*Variables!K13)+('Large Use Output'!$D$15*Variables!S13)+('Large Use Output'!$D$16*Variables!Z13)+('Large Use Output'!$D$17*Variables!R13)+('Large Use Output'!$D$18*Variables!M13)+('Large Use Output'!$D$19*Variables!N13))*31</f>
        <v>216991820.0249792</v>
      </c>
      <c r="K13" s="16">
        <v>2012</v>
      </c>
      <c r="L13" s="159">
        <f t="shared" si="6"/>
        <v>5236785014.8661308</v>
      </c>
      <c r="M13" s="159"/>
      <c r="N13" s="159">
        <f t="shared" si="1"/>
        <v>2234014754.7506709</v>
      </c>
      <c r="O13" s="159">
        <f t="shared" si="2"/>
        <v>10495512365.725384</v>
      </c>
      <c r="P13" s="159">
        <f t="shared" si="3"/>
        <v>5054012733.1508818</v>
      </c>
      <c r="Q13" s="160">
        <f t="shared" si="4"/>
        <v>2386124501.5913167</v>
      </c>
      <c r="R13" s="159">
        <v>5230477052.8148346</v>
      </c>
      <c r="S13" s="159"/>
      <c r="T13" s="159">
        <v>2204451807.2434864</v>
      </c>
      <c r="U13" s="159">
        <v>10353372928.108292</v>
      </c>
      <c r="V13" s="159">
        <v>4974964012.1548767</v>
      </c>
      <c r="W13" s="160">
        <v>2411290976.6362529</v>
      </c>
    </row>
    <row r="14" spans="1:23" x14ac:dyDescent="0.35">
      <c r="A14" s="8">
        <f t="shared" si="7"/>
        <v>2003</v>
      </c>
      <c r="B14" s="153">
        <v>37742</v>
      </c>
      <c r="C14" s="155">
        <f t="shared" si="5"/>
        <v>31</v>
      </c>
      <c r="D14" s="151">
        <f>('Residential Output'!$D$17+('Residential Output'!$D$11*Variables!Q14)+('Residential Output'!$D$12*Variables!L14)+('Residential Output'!$D$13*Variables!K14)+('Residential Output'!$D$14*Variables!AA14)+('Residential Output'!$D$15*Variables!N14)+('Residential Output'!$D$16*Variables!T14))*31</f>
        <v>412415382.97318453</v>
      </c>
      <c r="E14" s="151"/>
      <c r="F14" s="151">
        <f>('GS&lt;50kW Output'!$D$18+('GS&lt;50kW Output'!$D$11*Variables!AB14)+('GS&lt;50kW Output'!$D$12*Variables!L14)+('GS&lt;50kW Output'!$D$13*Variables!W14)+('GS&lt;50kW Output'!$D$14*Variables!S14)+('GS&lt;50kW Output'!$D$15*Variables!K14)+('GS&lt;50kW Output'!$D$16*Variables!Z14)+('GS&lt;50kW Output'!$D$17*Variables!N14))*31</f>
        <v>206675435.80640152</v>
      </c>
      <c r="G14" s="151">
        <f>('GS 50-999 kW Output'!$D$21+('GS 50-999 kW Output'!$D$11*Variables!Q14)+('GS 50-999 kW Output'!$D$12*Variables!R14)+('GS 50-999 kW Output'!$D$13*Variables!AB14)+('GS 50-999 kW Output'!$D$14*Variables!L14)+('GS 50-999 kW Output'!$D$15*Variables!X14)+('GS 50-999 kW Output'!$D$16*Variables!M14)+('GS 50-999 kW Output'!$D$17*Variables!U14)+('GS 50-999 kW Output'!$D$18*Variables!K14)+('GS 50-999 kW Output'!$D$19*Variables!Z14)+('GS 50-999 kW Output'!$D$20*Variables!O14))*31</f>
        <v>778163145.64419103</v>
      </c>
      <c r="H14" s="151">
        <f>('GS 1000-4999 kW Output'!$D$17+('GS 1000-4999 kW Output'!$D$11*Variables!AB14)+('GS 1000-4999 kW Output'!$D$12*Variables!L14)+('GS 1000-4999 kW Output'!$D$13*Variables!M14)+('GS 1000-4999 kW Output'!$D$14*Variables!K14)+('GS 1000-4999 kW Output'!$D$15*Variables!S14)+('GS 1000-4999 kW Output'!$D$16*Variables!P14))*31</f>
        <v>420604241.71618766</v>
      </c>
      <c r="I14" s="151">
        <f>('Large Use Output'!$D$20+('Large Use Output'!$D$11*Variables!AB14)+('Large Use Output'!$D$12*Variables!L14)+('Large Use Output'!$D$13*Variables!Y14)+('Large Use Output'!$D$14*Variables!K14)+('Large Use Output'!$D$15*Variables!S14)+('Large Use Output'!$D$16*Variables!Z14)+('Large Use Output'!$D$17*Variables!R14)+('Large Use Output'!$D$18*Variables!M14)+('Large Use Output'!$D$19*Variables!N14))*31</f>
        <v>217353120.45190099</v>
      </c>
      <c r="K14" s="16">
        <v>2013</v>
      </c>
      <c r="L14" s="159">
        <f t="shared" si="6"/>
        <v>5204623176.3139963</v>
      </c>
      <c r="M14" s="159"/>
      <c r="N14" s="159">
        <f t="shared" si="1"/>
        <v>2288408943.2258182</v>
      </c>
      <c r="O14" s="159">
        <f t="shared" si="2"/>
        <v>10597299892.532768</v>
      </c>
      <c r="P14" s="159">
        <f t="shared" si="3"/>
        <v>5036079636.0799189</v>
      </c>
      <c r="Q14" s="160">
        <f t="shared" si="4"/>
        <v>2369506552.4382582</v>
      </c>
      <c r="R14" s="159">
        <v>5135984420.369482</v>
      </c>
      <c r="S14" s="159"/>
      <c r="T14" s="159">
        <v>2235705475.0039878</v>
      </c>
      <c r="U14" s="159">
        <v>10193901321.678604</v>
      </c>
      <c r="V14" s="159">
        <v>5079351591.9511337</v>
      </c>
      <c r="W14" s="160">
        <v>2357680392.9181166</v>
      </c>
    </row>
    <row r="15" spans="1:23" x14ac:dyDescent="0.35">
      <c r="A15" s="8">
        <f t="shared" si="7"/>
        <v>2003</v>
      </c>
      <c r="B15" s="153">
        <v>37773</v>
      </c>
      <c r="C15" s="155">
        <f t="shared" si="5"/>
        <v>30</v>
      </c>
      <c r="D15" s="151">
        <f>('Residential Output'!$D$17+('Residential Output'!$D$11*Variables!Q15)+('Residential Output'!$D$12*Variables!L15)+('Residential Output'!$D$13*Variables!K15)+('Residential Output'!$D$14*Variables!AA15)+('Residential Output'!$D$15*Variables!N15)+('Residential Output'!$D$16*Variables!T15))*31</f>
        <v>467032153.1256755</v>
      </c>
      <c r="E15" s="151"/>
      <c r="F15" s="151">
        <f>('GS&lt;50kW Output'!$D$18+('GS&lt;50kW Output'!$D$11*Variables!AB15)+('GS&lt;50kW Output'!$D$12*Variables!L15)+('GS&lt;50kW Output'!$D$13*Variables!W15)+('GS&lt;50kW Output'!$D$14*Variables!S15)+('GS&lt;50kW Output'!$D$15*Variables!K15)+('GS&lt;50kW Output'!$D$16*Variables!Z15)+('GS&lt;50kW Output'!$D$17*Variables!N15))*31</f>
        <v>220215272.33514199</v>
      </c>
      <c r="G15" s="151">
        <f>('GS 50-999 kW Output'!$D$21+('GS 50-999 kW Output'!$D$11*Variables!Q15)+('GS 50-999 kW Output'!$D$12*Variables!R15)+('GS 50-999 kW Output'!$D$13*Variables!AB15)+('GS 50-999 kW Output'!$D$14*Variables!L15)+('GS 50-999 kW Output'!$D$15*Variables!X15)+('GS 50-999 kW Output'!$D$16*Variables!M15)+('GS 50-999 kW Output'!$D$17*Variables!U15)+('GS 50-999 kW Output'!$D$18*Variables!K15)+('GS 50-999 kW Output'!$D$19*Variables!Z15)+('GS 50-999 kW Output'!$D$20*Variables!O15))*31</f>
        <v>845137897.35437465</v>
      </c>
      <c r="H15" s="151">
        <f>('GS 1000-4999 kW Output'!$D$17+('GS 1000-4999 kW Output'!$D$11*Variables!AB15)+('GS 1000-4999 kW Output'!$D$12*Variables!L15)+('GS 1000-4999 kW Output'!$D$13*Variables!M15)+('GS 1000-4999 kW Output'!$D$14*Variables!K15)+('GS 1000-4999 kW Output'!$D$15*Variables!S15)+('GS 1000-4999 kW Output'!$D$16*Variables!P15))*31</f>
        <v>444503564.10331947</v>
      </c>
      <c r="I15" s="151">
        <f>('Large Use Output'!$D$20+('Large Use Output'!$D$11*Variables!AB15)+('Large Use Output'!$D$12*Variables!L15)+('Large Use Output'!$D$13*Variables!Y15)+('Large Use Output'!$D$14*Variables!K15)+('Large Use Output'!$D$15*Variables!S15)+('Large Use Output'!$D$16*Variables!Z15)+('Large Use Output'!$D$17*Variables!R15)+('Large Use Output'!$D$18*Variables!M15)+('Large Use Output'!$D$19*Variables!N15))*31</f>
        <v>228478897.93228522</v>
      </c>
      <c r="K15" s="16">
        <v>2014</v>
      </c>
      <c r="L15" s="159">
        <f t="shared" si="6"/>
        <v>5234080772.9700165</v>
      </c>
      <c r="M15" s="159">
        <f>SUMIF($A$4:$A$249,$K15,E$4:E$249)</f>
        <v>167679894.78659233</v>
      </c>
      <c r="N15" s="159">
        <f t="shared" si="1"/>
        <v>2367340195.91359</v>
      </c>
      <c r="O15" s="159">
        <f t="shared" si="2"/>
        <v>10498872258.807333</v>
      </c>
      <c r="P15" s="159">
        <f t="shared" si="3"/>
        <v>5037395239.6217499</v>
      </c>
      <c r="Q15" s="160">
        <f t="shared" si="4"/>
        <v>2294721356.1595335</v>
      </c>
      <c r="R15" s="159">
        <v>5023918003.9495058</v>
      </c>
      <c r="S15" s="159">
        <v>163114474.9138951</v>
      </c>
      <c r="T15" s="159">
        <v>2320328956.810616</v>
      </c>
      <c r="U15" s="159">
        <v>10322295080.194204</v>
      </c>
      <c r="V15" s="159">
        <v>5026314101.7566156</v>
      </c>
      <c r="W15" s="160">
        <v>2240338072.1332259</v>
      </c>
    </row>
    <row r="16" spans="1:23" x14ac:dyDescent="0.35">
      <c r="A16" s="8">
        <f t="shared" si="7"/>
        <v>2003</v>
      </c>
      <c r="B16" s="153">
        <v>37803</v>
      </c>
      <c r="C16" s="155">
        <f t="shared" si="5"/>
        <v>31</v>
      </c>
      <c r="D16" s="151">
        <f>('Residential Output'!$D$17+('Residential Output'!$D$11*Variables!Q16)+('Residential Output'!$D$12*Variables!L16)+('Residential Output'!$D$13*Variables!K16)+('Residential Output'!$D$14*Variables!AA16)+('Residential Output'!$D$15*Variables!N16)+('Residential Output'!$D$16*Variables!T16))*31</f>
        <v>537964720.25849319</v>
      </c>
      <c r="E16" s="151"/>
      <c r="F16" s="151">
        <f>('GS&lt;50kW Output'!$D$18+('GS&lt;50kW Output'!$D$11*Variables!AB16)+('GS&lt;50kW Output'!$D$12*Variables!L16)+('GS&lt;50kW Output'!$D$13*Variables!W16)+('GS&lt;50kW Output'!$D$14*Variables!S16)+('GS&lt;50kW Output'!$D$15*Variables!K16)+('GS&lt;50kW Output'!$D$16*Variables!Z16)+('GS&lt;50kW Output'!$D$17*Variables!N16))*31</f>
        <v>237995602.3238987</v>
      </c>
      <c r="G16" s="151">
        <f>('GS 50-999 kW Output'!$D$21+('GS 50-999 kW Output'!$D$11*Variables!Q16)+('GS 50-999 kW Output'!$D$12*Variables!R16)+('GS 50-999 kW Output'!$D$13*Variables!AB16)+('GS 50-999 kW Output'!$D$14*Variables!L16)+('GS 50-999 kW Output'!$D$15*Variables!X16)+('GS 50-999 kW Output'!$D$16*Variables!M16)+('GS 50-999 kW Output'!$D$17*Variables!U16)+('GS 50-999 kW Output'!$D$18*Variables!K16)+('GS 50-999 kW Output'!$D$19*Variables!Z16)+('GS 50-999 kW Output'!$D$20*Variables!O16))*31</f>
        <v>914076812.17958307</v>
      </c>
      <c r="H16" s="151">
        <f>('GS 1000-4999 kW Output'!$D$17+('GS 1000-4999 kW Output'!$D$11*Variables!AB16)+('GS 1000-4999 kW Output'!$D$12*Variables!L16)+('GS 1000-4999 kW Output'!$D$13*Variables!M16)+('GS 1000-4999 kW Output'!$D$14*Variables!K16)+('GS 1000-4999 kW Output'!$D$15*Variables!S16)+('GS 1000-4999 kW Output'!$D$16*Variables!P16))*31</f>
        <v>464710473.93741143</v>
      </c>
      <c r="I16" s="151">
        <f>('Large Use Output'!$D$20+('Large Use Output'!$D$11*Variables!AB16)+('Large Use Output'!$D$12*Variables!L16)+('Large Use Output'!$D$13*Variables!Y16)+('Large Use Output'!$D$14*Variables!K16)+('Large Use Output'!$D$15*Variables!S16)+('Large Use Output'!$D$16*Variables!Z16)+('Large Use Output'!$D$17*Variables!R16)+('Large Use Output'!$D$18*Variables!M16)+('Large Use Output'!$D$19*Variables!N16))*31</f>
        <v>237763080.62291613</v>
      </c>
      <c r="K16" s="16">
        <v>2015</v>
      </c>
      <c r="L16" s="159">
        <f t="shared" si="6"/>
        <v>5145008806.6955709</v>
      </c>
      <c r="M16" s="159">
        <f>SUMIF($A$4:$A$249,$K16,E$4:E$249)</f>
        <v>209388906.16028029</v>
      </c>
      <c r="N16" s="159">
        <f t="shared" si="1"/>
        <v>2442246308.554296</v>
      </c>
      <c r="O16" s="159">
        <f t="shared" si="2"/>
        <v>10310116481.98568</v>
      </c>
      <c r="P16" s="159">
        <f t="shared" si="3"/>
        <v>4976309970.4872894</v>
      </c>
      <c r="Q16" s="160">
        <f t="shared" si="4"/>
        <v>2214697927.6770797</v>
      </c>
      <c r="R16" s="159">
        <v>4949003173.1950693</v>
      </c>
      <c r="S16" s="159">
        <v>209734564.30630887</v>
      </c>
      <c r="T16" s="159">
        <v>2436699007.9433393</v>
      </c>
      <c r="U16" s="159">
        <v>10224080705.95682</v>
      </c>
      <c r="V16" s="159">
        <v>4949673423.2025061</v>
      </c>
      <c r="W16" s="160">
        <v>2193102325.5404019</v>
      </c>
    </row>
    <row r="17" spans="1:23" x14ac:dyDescent="0.35">
      <c r="A17" s="8">
        <f t="shared" si="7"/>
        <v>2003</v>
      </c>
      <c r="B17" s="153">
        <v>37834</v>
      </c>
      <c r="C17" s="155">
        <f t="shared" si="5"/>
        <v>31</v>
      </c>
      <c r="D17" s="151">
        <f>('Residential Output'!$D$17+('Residential Output'!$D$11*Variables!Q17)+('Residential Output'!$D$12*Variables!L17)+('Residential Output'!$D$13*Variables!K17)+('Residential Output'!$D$14*Variables!AA17)+('Residential Output'!$D$15*Variables!N17)+('Residential Output'!$D$16*Variables!T17))*31</f>
        <v>487770685.19601542</v>
      </c>
      <c r="E17" s="151"/>
      <c r="F17" s="151">
        <f>('GS&lt;50kW Output'!$D$18+('GS&lt;50kW Output'!$D$11*Variables!AB17)+('GS&lt;50kW Output'!$D$12*Variables!L17)+('GS&lt;50kW Output'!$D$13*Variables!W17)+('GS&lt;50kW Output'!$D$14*Variables!S17)+('GS&lt;50kW Output'!$D$15*Variables!K17)+('GS&lt;50kW Output'!$D$16*Variables!Z17)+('GS&lt;50kW Output'!$D$17*Variables!N17))*31</f>
        <v>240139067.69758877</v>
      </c>
      <c r="G17" s="151">
        <f>('GS 50-999 kW Output'!$D$21+('GS 50-999 kW Output'!$D$11*Variables!Q17)+('GS 50-999 kW Output'!$D$12*Variables!R17)+('GS 50-999 kW Output'!$D$13*Variables!AB17)+('GS 50-999 kW Output'!$D$14*Variables!L17)+('GS 50-999 kW Output'!$D$15*Variables!X17)+('GS 50-999 kW Output'!$D$16*Variables!M17)+('GS 50-999 kW Output'!$D$17*Variables!U17)+('GS 50-999 kW Output'!$D$18*Variables!K17)+('GS 50-999 kW Output'!$D$19*Variables!Z17)+('GS 50-999 kW Output'!$D$20*Variables!O17))*31</f>
        <v>861542655.2912997</v>
      </c>
      <c r="H17" s="151">
        <f>('GS 1000-4999 kW Output'!$D$17+('GS 1000-4999 kW Output'!$D$11*Variables!AB17)+('GS 1000-4999 kW Output'!$D$12*Variables!L17)+('GS 1000-4999 kW Output'!$D$13*Variables!M17)+('GS 1000-4999 kW Output'!$D$14*Variables!K17)+('GS 1000-4999 kW Output'!$D$15*Variables!S17)+('GS 1000-4999 kW Output'!$D$16*Variables!P17))*31</f>
        <v>469591975.50907147</v>
      </c>
      <c r="I17" s="151">
        <f>('Large Use Output'!$D$20+('Large Use Output'!$D$11*Variables!AB17)+('Large Use Output'!$D$12*Variables!L17)+('Large Use Output'!$D$13*Variables!Y17)+('Large Use Output'!$D$14*Variables!K17)+('Large Use Output'!$D$15*Variables!S17)+('Large Use Output'!$D$16*Variables!Z17)+('Large Use Output'!$D$17*Variables!R17)+('Large Use Output'!$D$18*Variables!M17)+('Large Use Output'!$D$19*Variables!N17))*31</f>
        <v>237191717.04679283</v>
      </c>
      <c r="K17" s="16">
        <v>2016</v>
      </c>
      <c r="L17" s="159">
        <f t="shared" si="6"/>
        <v>5258037177.0011101</v>
      </c>
      <c r="M17" s="159">
        <f>SUMIF($A$4:$A$249,$K17,E$4:E$249)</f>
        <v>247162299.61588687</v>
      </c>
      <c r="N17" s="159">
        <f t="shared" si="1"/>
        <v>2464612676.4908352</v>
      </c>
      <c r="O17" s="159">
        <f t="shared" si="2"/>
        <v>10362598884.365574</v>
      </c>
      <c r="P17" s="159">
        <f t="shared" si="3"/>
        <v>4908899985.8257952</v>
      </c>
      <c r="Q17" s="160">
        <f t="shared" si="4"/>
        <v>2165714780.4232602</v>
      </c>
      <c r="R17" s="159">
        <v>5048597984.3353853</v>
      </c>
      <c r="S17" s="159">
        <v>238318019.10193765</v>
      </c>
      <c r="T17" s="159">
        <v>2441167282.4696789</v>
      </c>
      <c r="U17" s="159">
        <v>10269786024.78562</v>
      </c>
      <c r="V17" s="159">
        <v>4893343021.696312</v>
      </c>
      <c r="W17" s="160">
        <v>2212809194.7285528</v>
      </c>
    </row>
    <row r="18" spans="1:23" x14ac:dyDescent="0.35">
      <c r="A18" s="8">
        <f t="shared" si="7"/>
        <v>2003</v>
      </c>
      <c r="B18" s="153">
        <v>37865</v>
      </c>
      <c r="C18" s="155">
        <f t="shared" si="5"/>
        <v>30</v>
      </c>
      <c r="D18" s="151">
        <f>('Residential Output'!$D$17+('Residential Output'!$D$11*Variables!Q18)+('Residential Output'!$D$12*Variables!L18)+('Residential Output'!$D$13*Variables!K18)+('Residential Output'!$D$14*Variables!AA18)+('Residential Output'!$D$15*Variables!N18)+('Residential Output'!$D$16*Variables!T18))*31</f>
        <v>436402428.8108303</v>
      </c>
      <c r="E18" s="151"/>
      <c r="F18" s="151">
        <f>('GS&lt;50kW Output'!$D$18+('GS&lt;50kW Output'!$D$11*Variables!AB18)+('GS&lt;50kW Output'!$D$12*Variables!L18)+('GS&lt;50kW Output'!$D$13*Variables!W18)+('GS&lt;50kW Output'!$D$14*Variables!S18)+('GS&lt;50kW Output'!$D$15*Variables!K18)+('GS&lt;50kW Output'!$D$16*Variables!Z18)+('GS&lt;50kW Output'!$D$17*Variables!N18))*31</f>
        <v>210264805.73801214</v>
      </c>
      <c r="G18" s="151">
        <f>('GS 50-999 kW Output'!$D$21+('GS 50-999 kW Output'!$D$11*Variables!Q18)+('GS 50-999 kW Output'!$D$12*Variables!R18)+('GS 50-999 kW Output'!$D$13*Variables!AB18)+('GS 50-999 kW Output'!$D$14*Variables!L18)+('GS 50-999 kW Output'!$D$15*Variables!X18)+('GS 50-999 kW Output'!$D$16*Variables!M18)+('GS 50-999 kW Output'!$D$17*Variables!U18)+('GS 50-999 kW Output'!$D$18*Variables!K18)+('GS 50-999 kW Output'!$D$19*Variables!Z18)+('GS 50-999 kW Output'!$D$20*Variables!O18))*31</f>
        <v>815890217.62179136</v>
      </c>
      <c r="H18" s="151">
        <f>('GS 1000-4999 kW Output'!$D$17+('GS 1000-4999 kW Output'!$D$11*Variables!AB18)+('GS 1000-4999 kW Output'!$D$12*Variables!L18)+('GS 1000-4999 kW Output'!$D$13*Variables!M18)+('GS 1000-4999 kW Output'!$D$14*Variables!K18)+('GS 1000-4999 kW Output'!$D$15*Variables!S18)+('GS 1000-4999 kW Output'!$D$16*Variables!P18))*31</f>
        <v>436208167.97899944</v>
      </c>
      <c r="I18" s="151">
        <f>('Large Use Output'!$D$20+('Large Use Output'!$D$11*Variables!AB18)+('Large Use Output'!$D$12*Variables!L18)+('Large Use Output'!$D$13*Variables!Y18)+('Large Use Output'!$D$14*Variables!K18)+('Large Use Output'!$D$15*Variables!S18)+('Large Use Output'!$D$16*Variables!Z18)+('Large Use Output'!$D$17*Variables!R18)+('Large Use Output'!$D$18*Variables!M18)+('Large Use Output'!$D$19*Variables!N18))*31</f>
        <v>224412070.77548206</v>
      </c>
      <c r="K18" s="16">
        <v>2017</v>
      </c>
      <c r="L18" s="159">
        <f t="shared" si="6"/>
        <v>4980047737.5428162</v>
      </c>
      <c r="M18" s="159">
        <f>SUMIF($A$4:$A$249,$K18,E$4:E$249)</f>
        <v>261017623.95676681</v>
      </c>
      <c r="N18" s="159">
        <f t="shared" si="1"/>
        <v>2440773618.881341</v>
      </c>
      <c r="O18" s="159">
        <f t="shared" si="2"/>
        <v>10156434912.691828</v>
      </c>
      <c r="P18" s="159">
        <f t="shared" si="3"/>
        <v>4822936911.0100737</v>
      </c>
      <c r="Q18" s="160">
        <f t="shared" si="4"/>
        <v>2103243412.3912897</v>
      </c>
      <c r="R18" s="159">
        <v>4679813227.0870533</v>
      </c>
      <c r="S18" s="159">
        <v>252511004.35597745</v>
      </c>
      <c r="T18" s="159">
        <v>2380039713.6302032</v>
      </c>
      <c r="U18" s="159">
        <v>9906642850.3033981</v>
      </c>
      <c r="V18" s="159">
        <v>4724577322.8334017</v>
      </c>
      <c r="W18" s="160">
        <v>2163887470.3936796</v>
      </c>
    </row>
    <row r="19" spans="1:23" x14ac:dyDescent="0.35">
      <c r="A19" s="8">
        <f t="shared" si="7"/>
        <v>2003</v>
      </c>
      <c r="B19" s="153">
        <v>37895</v>
      </c>
      <c r="C19" s="155">
        <f t="shared" si="5"/>
        <v>31</v>
      </c>
      <c r="D19" s="151">
        <f>('Residential Output'!$D$17+('Residential Output'!$D$11*Variables!Q19)+('Residential Output'!$D$12*Variables!L19)+('Residential Output'!$D$13*Variables!K19)+('Residential Output'!$D$14*Variables!AA19)+('Residential Output'!$D$15*Variables!N19)+('Residential Output'!$D$16*Variables!T19))*31</f>
        <v>425363495.29027539</v>
      </c>
      <c r="E19" s="151"/>
      <c r="F19" s="151">
        <f>('GS&lt;50kW Output'!$D$18+('GS&lt;50kW Output'!$D$11*Variables!AB19)+('GS&lt;50kW Output'!$D$12*Variables!L19)+('GS&lt;50kW Output'!$D$13*Variables!W19)+('GS&lt;50kW Output'!$D$14*Variables!S19)+('GS&lt;50kW Output'!$D$15*Variables!K19)+('GS&lt;50kW Output'!$D$16*Variables!Z19)+('GS&lt;50kW Output'!$D$17*Variables!N19))*31</f>
        <v>209417159.7401318</v>
      </c>
      <c r="G19" s="151">
        <f>('GS 50-999 kW Output'!$D$21+('GS 50-999 kW Output'!$D$11*Variables!Q19)+('GS 50-999 kW Output'!$D$12*Variables!R19)+('GS 50-999 kW Output'!$D$13*Variables!AB19)+('GS 50-999 kW Output'!$D$14*Variables!L19)+('GS 50-999 kW Output'!$D$15*Variables!X19)+('GS 50-999 kW Output'!$D$16*Variables!M19)+('GS 50-999 kW Output'!$D$17*Variables!U19)+('GS 50-999 kW Output'!$D$18*Variables!K19)+('GS 50-999 kW Output'!$D$19*Variables!Z19)+('GS 50-999 kW Output'!$D$20*Variables!O19))*31</f>
        <v>800203339.32771695</v>
      </c>
      <c r="H19" s="151">
        <f>('GS 1000-4999 kW Output'!$D$17+('GS 1000-4999 kW Output'!$D$11*Variables!AB19)+('GS 1000-4999 kW Output'!$D$12*Variables!L19)+('GS 1000-4999 kW Output'!$D$13*Variables!M19)+('GS 1000-4999 kW Output'!$D$14*Variables!K19)+('GS 1000-4999 kW Output'!$D$15*Variables!S19)+('GS 1000-4999 kW Output'!$D$16*Variables!P19))*31</f>
        <v>421806473.8608619</v>
      </c>
      <c r="I19" s="151">
        <f>('Large Use Output'!$D$20+('Large Use Output'!$D$11*Variables!AB19)+('Large Use Output'!$D$12*Variables!L19)+('Large Use Output'!$D$13*Variables!Y19)+('Large Use Output'!$D$14*Variables!K19)+('Large Use Output'!$D$15*Variables!S19)+('Large Use Output'!$D$16*Variables!Z19)+('Large Use Output'!$D$17*Variables!R19)+('Large Use Output'!$D$18*Variables!M19)+('Large Use Output'!$D$19*Variables!N19))*31</f>
        <v>218379526.41008395</v>
      </c>
      <c r="K19" s="16">
        <v>2018</v>
      </c>
      <c r="L19" s="159">
        <f t="shared" si="6"/>
        <v>5164502432.5183573</v>
      </c>
      <c r="M19" s="159">
        <f>SUMIF($A$4:$A$249,$K19,E$4:E$249)</f>
        <v>281510115.07590002</v>
      </c>
      <c r="N19" s="159">
        <f t="shared" si="1"/>
        <v>2538419607.265852</v>
      </c>
      <c r="O19" s="159">
        <f t="shared" si="2"/>
        <v>10395275630.675924</v>
      </c>
      <c r="P19" s="159">
        <f t="shared" si="3"/>
        <v>4875524651.153923</v>
      </c>
      <c r="Q19" s="160">
        <f t="shared" si="4"/>
        <v>2069869028.2513461</v>
      </c>
      <c r="R19" s="159">
        <v>5072889038.7477732</v>
      </c>
      <c r="S19" s="159">
        <v>278825880.72578126</v>
      </c>
      <c r="T19" s="159">
        <v>2475263313.3103857</v>
      </c>
      <c r="U19" s="159">
        <v>10214525680.532656</v>
      </c>
      <c r="V19" s="159">
        <v>4794301570.3415165</v>
      </c>
      <c r="W19" s="160">
        <v>2069107526.0164607</v>
      </c>
    </row>
    <row r="20" spans="1:23" x14ac:dyDescent="0.35">
      <c r="A20" s="8">
        <f t="shared" si="7"/>
        <v>2003</v>
      </c>
      <c r="B20" s="153">
        <v>37926</v>
      </c>
      <c r="C20" s="155">
        <f t="shared" si="5"/>
        <v>30</v>
      </c>
      <c r="D20" s="151">
        <f>('Residential Output'!$D$17+('Residential Output'!$D$11*Variables!Q20)+('Residential Output'!$D$12*Variables!L20)+('Residential Output'!$D$13*Variables!K20)+('Residential Output'!$D$14*Variables!AA20)+('Residential Output'!$D$15*Variables!N20)+('Residential Output'!$D$16*Variables!T20))*31</f>
        <v>455318205.51020992</v>
      </c>
      <c r="E20" s="151"/>
      <c r="F20" s="151">
        <f>('GS&lt;50kW Output'!$D$18+('GS&lt;50kW Output'!$D$11*Variables!AB20)+('GS&lt;50kW Output'!$D$12*Variables!L20)+('GS&lt;50kW Output'!$D$13*Variables!W20)+('GS&lt;50kW Output'!$D$14*Variables!S20)+('GS&lt;50kW Output'!$D$15*Variables!K20)+('GS&lt;50kW Output'!$D$16*Variables!Z20)+('GS&lt;50kW Output'!$D$17*Variables!N20))*31</f>
        <v>216927351.84805149</v>
      </c>
      <c r="G20" s="151">
        <f>('GS 50-999 kW Output'!$D$21+('GS 50-999 kW Output'!$D$11*Variables!Q20)+('GS 50-999 kW Output'!$D$12*Variables!R20)+('GS 50-999 kW Output'!$D$13*Variables!AB20)+('GS 50-999 kW Output'!$D$14*Variables!L20)+('GS 50-999 kW Output'!$D$15*Variables!X20)+('GS 50-999 kW Output'!$D$16*Variables!M20)+('GS 50-999 kW Output'!$D$17*Variables!U20)+('GS 50-999 kW Output'!$D$18*Variables!K20)+('GS 50-999 kW Output'!$D$19*Variables!Z20)+('GS 50-999 kW Output'!$D$20*Variables!O20))*31</f>
        <v>820668193.12686765</v>
      </c>
      <c r="H20" s="151">
        <f>('GS 1000-4999 kW Output'!$D$17+('GS 1000-4999 kW Output'!$D$11*Variables!AB20)+('GS 1000-4999 kW Output'!$D$12*Variables!L20)+('GS 1000-4999 kW Output'!$D$13*Variables!M20)+('GS 1000-4999 kW Output'!$D$14*Variables!K20)+('GS 1000-4999 kW Output'!$D$15*Variables!S20)+('GS 1000-4999 kW Output'!$D$16*Variables!P20))*31</f>
        <v>424140351.30270094</v>
      </c>
      <c r="I20" s="151">
        <f>('Large Use Output'!$D$20+('Large Use Output'!$D$11*Variables!AB20)+('Large Use Output'!$D$12*Variables!L20)+('Large Use Output'!$D$13*Variables!Y20)+('Large Use Output'!$D$14*Variables!K20)+('Large Use Output'!$D$15*Variables!S20)+('Large Use Output'!$D$16*Variables!Z20)+('Large Use Output'!$D$17*Variables!R20)+('Large Use Output'!$D$18*Variables!M20)+('Large Use Output'!$D$19*Variables!N20))*31</f>
        <v>217279042.68634003</v>
      </c>
      <c r="K20" s="16">
        <v>2019</v>
      </c>
      <c r="L20" s="159">
        <f t="shared" si="6"/>
        <v>4994173479.1550541</v>
      </c>
      <c r="M20" s="159">
        <f t="shared" ref="M20:M23" si="8">SUMIF($A$4:$A$249,$K20,E$4:E$249)</f>
        <v>295388546.6726011</v>
      </c>
      <c r="N20" s="159">
        <f t="shared" ref="N20:N23" si="9">SUMIF($A$4:$A$249,$K20,F$4:F$249)</f>
        <v>2495445702.6904435</v>
      </c>
      <c r="O20" s="159">
        <f t="shared" ref="O20:O23" si="10">SUMIF($A$4:$A$249,$K20,G$4:G$249)</f>
        <v>10216418279.068243</v>
      </c>
      <c r="P20" s="159">
        <f t="shared" ref="P20:P23" si="11">SUMIF($A$4:$A$249,$K20,H$4:H$249)</f>
        <v>4765274265.2846165</v>
      </c>
      <c r="Q20" s="160">
        <f t="shared" ref="Q20:Q23" si="12">SUMIF($A$4:$A$249,$K20,I$4:I$249)</f>
        <v>1974786796.5041208</v>
      </c>
      <c r="R20" s="159">
        <v>4868977702.2502031</v>
      </c>
      <c r="S20" s="159">
        <v>285755894.22727031</v>
      </c>
      <c r="T20" s="159">
        <v>2437313811.0898261</v>
      </c>
      <c r="U20" s="159">
        <v>9998372787.3241577</v>
      </c>
      <c r="V20" s="159">
        <v>4688726163.5508862</v>
      </c>
      <c r="W20" s="160">
        <v>1929324883.0241735</v>
      </c>
    </row>
    <row r="21" spans="1:23" x14ac:dyDescent="0.35">
      <c r="A21" s="10">
        <f t="shared" si="7"/>
        <v>2003</v>
      </c>
      <c r="B21" s="154">
        <v>37956</v>
      </c>
      <c r="C21" s="155">
        <f t="shared" si="5"/>
        <v>31</v>
      </c>
      <c r="D21" s="151">
        <f>('Residential Output'!$D$17+('Residential Output'!$D$11*Variables!Q21)+('Residential Output'!$D$12*Variables!L21)+('Residential Output'!$D$13*Variables!K21)+('Residential Output'!$D$14*Variables!AA21)+('Residential Output'!$D$15*Variables!N21)+('Residential Output'!$D$16*Variables!T21))*31</f>
        <v>494618253.25921685</v>
      </c>
      <c r="E21" s="151"/>
      <c r="F21" s="151">
        <f>('GS&lt;50kW Output'!$D$18+('GS&lt;50kW Output'!$D$11*Variables!AB21)+('GS&lt;50kW Output'!$D$12*Variables!L21)+('GS&lt;50kW Output'!$D$13*Variables!W21)+('GS&lt;50kW Output'!$D$14*Variables!S21)+('GS&lt;50kW Output'!$D$15*Variables!K21)+('GS&lt;50kW Output'!$D$16*Variables!Z21)+('GS&lt;50kW Output'!$D$17*Variables!N21))*31</f>
        <v>230190857.66863784</v>
      </c>
      <c r="G21" s="151">
        <f>('GS 50-999 kW Output'!$D$21+('GS 50-999 kW Output'!$D$11*Variables!Q21)+('GS 50-999 kW Output'!$D$12*Variables!R21)+('GS 50-999 kW Output'!$D$13*Variables!AB21)+('GS 50-999 kW Output'!$D$14*Variables!L21)+('GS 50-999 kW Output'!$D$15*Variables!X21)+('GS 50-999 kW Output'!$D$16*Variables!M21)+('GS 50-999 kW Output'!$D$17*Variables!U21)+('GS 50-999 kW Output'!$D$18*Variables!K21)+('GS 50-999 kW Output'!$D$19*Variables!Z21)+('GS 50-999 kW Output'!$D$20*Variables!O21))*31</f>
        <v>869993323.65701842</v>
      </c>
      <c r="H21" s="151">
        <f>('GS 1000-4999 kW Output'!$D$17+('GS 1000-4999 kW Output'!$D$11*Variables!AB21)+('GS 1000-4999 kW Output'!$D$12*Variables!L21)+('GS 1000-4999 kW Output'!$D$13*Variables!M21)+('GS 1000-4999 kW Output'!$D$14*Variables!K21)+('GS 1000-4999 kW Output'!$D$15*Variables!S21)+('GS 1000-4999 kW Output'!$D$16*Variables!P21))*31</f>
        <v>434574571.04170656</v>
      </c>
      <c r="I21" s="151">
        <f>('Large Use Output'!$D$20+('Large Use Output'!$D$11*Variables!AB21)+('Large Use Output'!$D$12*Variables!L21)+('Large Use Output'!$D$13*Variables!Y21)+('Large Use Output'!$D$14*Variables!K21)+('Large Use Output'!$D$15*Variables!S21)+('Large Use Output'!$D$16*Variables!Z21)+('Large Use Output'!$D$17*Variables!R21)+('Large Use Output'!$D$18*Variables!M21)+('Large Use Output'!$D$19*Variables!N21))*31</f>
        <v>222431082.8181628</v>
      </c>
      <c r="K21" s="16">
        <v>2020</v>
      </c>
      <c r="L21" s="159">
        <f t="shared" si="6"/>
        <v>5270919222.6948481</v>
      </c>
      <c r="M21" s="159">
        <f t="shared" si="8"/>
        <v>317517780.16470873</v>
      </c>
      <c r="N21" s="159">
        <f t="shared" si="9"/>
        <v>2351611504.4071975</v>
      </c>
      <c r="O21" s="159">
        <f t="shared" si="10"/>
        <v>9909370664.0964794</v>
      </c>
      <c r="P21" s="159">
        <f t="shared" si="11"/>
        <v>4370917640.7781677</v>
      </c>
      <c r="Q21" s="160">
        <f t="shared" si="12"/>
        <v>1850303940.381413</v>
      </c>
      <c r="R21" s="159">
        <v>5245126149.9116745</v>
      </c>
      <c r="S21" s="159">
        <v>314025122.44428271</v>
      </c>
      <c r="T21" s="159">
        <v>2255134163.6159229</v>
      </c>
      <c r="U21" s="159">
        <v>9586324808.2653446</v>
      </c>
      <c r="V21" s="159">
        <v>4298147593.2768202</v>
      </c>
      <c r="W21" s="160">
        <v>1822243665.7749801</v>
      </c>
    </row>
    <row r="22" spans="1:23" x14ac:dyDescent="0.35">
      <c r="A22" s="6">
        <f t="shared" si="7"/>
        <v>2004</v>
      </c>
      <c r="B22" s="152">
        <v>37987</v>
      </c>
      <c r="C22" s="155">
        <f t="shared" si="5"/>
        <v>31</v>
      </c>
      <c r="D22" s="151">
        <f>('Residential Output'!$D$17+('Residential Output'!$D$11*Variables!Q22)+('Residential Output'!$D$12*Variables!L22)+('Residential Output'!$D$13*Variables!K22)+('Residential Output'!$D$14*Variables!AA22)+('Residential Output'!$D$15*Variables!N22)+('Residential Output'!$D$16*Variables!T22))*31</f>
        <v>584803575.39902937</v>
      </c>
      <c r="E22" s="151"/>
      <c r="F22" s="151">
        <f>('GS&lt;50kW Output'!$D$18+('GS&lt;50kW Output'!$D$11*Variables!AB22)+('GS&lt;50kW Output'!$D$12*Variables!L22)+('GS&lt;50kW Output'!$D$13*Variables!W22)+('GS&lt;50kW Output'!$D$14*Variables!S22)+('GS&lt;50kW Output'!$D$15*Variables!K22)+('GS&lt;50kW Output'!$D$16*Variables!Z22)+('GS&lt;50kW Output'!$D$17*Variables!N22))*31</f>
        <v>253443592.06275654</v>
      </c>
      <c r="G22" s="151">
        <f>('GS 50-999 kW Output'!$D$21+('GS 50-999 kW Output'!$D$11*Variables!Q22)+('GS 50-999 kW Output'!$D$12*Variables!R22)+('GS 50-999 kW Output'!$D$13*Variables!AB22)+('GS 50-999 kW Output'!$D$14*Variables!L22)+('GS 50-999 kW Output'!$D$15*Variables!X22)+('GS 50-999 kW Output'!$D$16*Variables!M22)+('GS 50-999 kW Output'!$D$17*Variables!U22)+('GS 50-999 kW Output'!$D$18*Variables!K22)+('GS 50-999 kW Output'!$D$19*Variables!Z22)+('GS 50-999 kW Output'!$D$20*Variables!O22))*31</f>
        <v>971286032.56826377</v>
      </c>
      <c r="H22" s="151">
        <f>('GS 1000-4999 kW Output'!$D$17+('GS 1000-4999 kW Output'!$D$11*Variables!AB22)+('GS 1000-4999 kW Output'!$D$12*Variables!L22)+('GS 1000-4999 kW Output'!$D$13*Variables!M22)+('GS 1000-4999 kW Output'!$D$14*Variables!K22)+('GS 1000-4999 kW Output'!$D$15*Variables!S22)+('GS 1000-4999 kW Output'!$D$16*Variables!P22))*31</f>
        <v>460054145.55632055</v>
      </c>
      <c r="I22" s="151">
        <f>('Large Use Output'!$D$20+('Large Use Output'!$D$11*Variables!AB22)+('Large Use Output'!$D$12*Variables!L22)+('Large Use Output'!$D$13*Variables!Y22)+('Large Use Output'!$D$14*Variables!K22)+('Large Use Output'!$D$15*Variables!S22)+('Large Use Output'!$D$16*Variables!Z22)+('Large Use Output'!$D$17*Variables!R22)+('Large Use Output'!$D$18*Variables!M22)+('Large Use Output'!$D$19*Variables!N22))*31</f>
        <v>232321584.57003775</v>
      </c>
      <c r="K22" s="16">
        <v>2021</v>
      </c>
      <c r="L22" s="159">
        <f t="shared" si="6"/>
        <v>5135919587.0672207</v>
      </c>
      <c r="M22" s="159">
        <f t="shared" si="8"/>
        <v>331481875.89068478</v>
      </c>
      <c r="N22" s="159">
        <f t="shared" si="9"/>
        <v>2367182861.6918287</v>
      </c>
      <c r="O22" s="159">
        <f t="shared" si="10"/>
        <v>9779168690.0677071</v>
      </c>
      <c r="P22" s="159">
        <f t="shared" si="11"/>
        <v>4404424576.3284721</v>
      </c>
      <c r="Q22" s="160">
        <f t="shared" si="12"/>
        <v>1812230301.3034782</v>
      </c>
      <c r="R22" s="159">
        <v>5123169806.7955608</v>
      </c>
      <c r="S22" s="159">
        <v>325924233.13801676</v>
      </c>
      <c r="T22" s="159">
        <v>2346571536.5343995</v>
      </c>
      <c r="U22" s="159">
        <v>9606242716.4594955</v>
      </c>
      <c r="V22" s="159">
        <v>4225146437.5447073</v>
      </c>
      <c r="W22" s="160">
        <v>1691399123.4729676</v>
      </c>
    </row>
    <row r="23" spans="1:23" x14ac:dyDescent="0.35">
      <c r="A23" s="8">
        <f t="shared" si="7"/>
        <v>2004</v>
      </c>
      <c r="B23" s="153">
        <v>38018</v>
      </c>
      <c r="C23" s="155">
        <f t="shared" si="5"/>
        <v>29</v>
      </c>
      <c r="D23" s="151">
        <f>('Residential Output'!$D$17+('Residential Output'!$D$11*Variables!Q23)+('Residential Output'!$D$12*Variables!L23)+('Residential Output'!$D$13*Variables!K23)+('Residential Output'!$D$14*Variables!AA23)+('Residential Output'!$D$15*Variables!N23)+('Residential Output'!$D$16*Variables!T23))*31</f>
        <v>528662213.72955006</v>
      </c>
      <c r="E23" s="151"/>
      <c r="F23" s="151">
        <f>('GS&lt;50kW Output'!$D$18+('GS&lt;50kW Output'!$D$11*Variables!AB23)+('GS&lt;50kW Output'!$D$12*Variables!L23)+('GS&lt;50kW Output'!$D$13*Variables!W23)+('GS&lt;50kW Output'!$D$14*Variables!S23)+('GS&lt;50kW Output'!$D$15*Variables!K23)+('GS&lt;50kW Output'!$D$16*Variables!Z23)+('GS&lt;50kW Output'!$D$17*Variables!N23))*31</f>
        <v>239046759.28065458</v>
      </c>
      <c r="G23" s="151">
        <f>('GS 50-999 kW Output'!$D$21+('GS 50-999 kW Output'!$D$11*Variables!Q23)+('GS 50-999 kW Output'!$D$12*Variables!R23)+('GS 50-999 kW Output'!$D$13*Variables!AB23)+('GS 50-999 kW Output'!$D$14*Variables!L23)+('GS 50-999 kW Output'!$D$15*Variables!X23)+('GS 50-999 kW Output'!$D$16*Variables!M23)+('GS 50-999 kW Output'!$D$17*Variables!U23)+('GS 50-999 kW Output'!$D$18*Variables!K23)+('GS 50-999 kW Output'!$D$19*Variables!Z23)+('GS 50-999 kW Output'!$D$20*Variables!O23))*31</f>
        <v>913247930.10001242</v>
      </c>
      <c r="H23" s="151">
        <f>('GS 1000-4999 kW Output'!$D$17+('GS 1000-4999 kW Output'!$D$11*Variables!AB23)+('GS 1000-4999 kW Output'!$D$12*Variables!L23)+('GS 1000-4999 kW Output'!$D$13*Variables!M23)+('GS 1000-4999 kW Output'!$D$14*Variables!K23)+('GS 1000-4999 kW Output'!$D$15*Variables!S23)+('GS 1000-4999 kW Output'!$D$16*Variables!P23))*31</f>
        <v>445155535.73824501</v>
      </c>
      <c r="I23" s="151">
        <f>('Large Use Output'!$D$20+('Large Use Output'!$D$11*Variables!AB23)+('Large Use Output'!$D$12*Variables!L23)+('Large Use Output'!$D$13*Variables!Y23)+('Large Use Output'!$D$14*Variables!K23)+('Large Use Output'!$D$15*Variables!S23)+('Large Use Output'!$D$16*Variables!Z23)+('Large Use Output'!$D$17*Variables!R23)+('Large Use Output'!$D$18*Variables!M23)+('Large Use Output'!$D$19*Variables!N23))*31</f>
        <v>226713215.07474029</v>
      </c>
      <c r="K23" s="17">
        <v>2022</v>
      </c>
      <c r="L23" s="161">
        <f t="shared" si="6"/>
        <v>5058009682.7019644</v>
      </c>
      <c r="M23" s="161">
        <f t="shared" si="8"/>
        <v>341809172.77779424</v>
      </c>
      <c r="N23" s="161">
        <f t="shared" si="9"/>
        <v>2491424284.2216334</v>
      </c>
      <c r="O23" s="161">
        <f t="shared" si="10"/>
        <v>9997152038.314249</v>
      </c>
      <c r="P23" s="161">
        <f t="shared" si="11"/>
        <v>4472849963.801116</v>
      </c>
      <c r="Q23" s="162">
        <f t="shared" si="12"/>
        <v>1808680851.1061573</v>
      </c>
      <c r="R23" s="161">
        <v>5086833295.5853453</v>
      </c>
      <c r="S23" s="161">
        <v>337817464.34083682</v>
      </c>
      <c r="T23" s="161">
        <v>2474523185.5625381</v>
      </c>
      <c r="U23" s="161">
        <v>9890676600.4574242</v>
      </c>
      <c r="V23" s="161">
        <v>4381411807.3748579</v>
      </c>
      <c r="W23" s="162">
        <v>1717996897.6763992</v>
      </c>
    </row>
    <row r="24" spans="1:23" x14ac:dyDescent="0.35">
      <c r="A24" s="8">
        <f t="shared" si="7"/>
        <v>2004</v>
      </c>
      <c r="B24" s="153">
        <v>38047</v>
      </c>
      <c r="C24" s="155">
        <f t="shared" si="5"/>
        <v>31</v>
      </c>
      <c r="D24" s="151">
        <f>('Residential Output'!$D$17+('Residential Output'!$D$11*Variables!Q24)+('Residential Output'!$D$12*Variables!L24)+('Residential Output'!$D$13*Variables!K24)+('Residential Output'!$D$14*Variables!AA24)+('Residential Output'!$D$15*Variables!N24)+('Residential Output'!$D$16*Variables!T24))*31</f>
        <v>476664351.25947171</v>
      </c>
      <c r="E24" s="151"/>
      <c r="F24" s="151">
        <f>('GS&lt;50kW Output'!$D$18+('GS&lt;50kW Output'!$D$11*Variables!AB24)+('GS&lt;50kW Output'!$D$12*Variables!L24)+('GS&lt;50kW Output'!$D$13*Variables!W24)+('GS&lt;50kW Output'!$D$14*Variables!S24)+('GS&lt;50kW Output'!$D$15*Variables!K24)+('GS&lt;50kW Output'!$D$16*Variables!Z24)+('GS&lt;50kW Output'!$D$17*Variables!N24))*31</f>
        <v>223371568.94099405</v>
      </c>
      <c r="G24" s="151">
        <f>('GS 50-999 kW Output'!$D$21+('GS 50-999 kW Output'!$D$11*Variables!Q24)+('GS 50-999 kW Output'!$D$12*Variables!R24)+('GS 50-999 kW Output'!$D$13*Variables!AB24)+('GS 50-999 kW Output'!$D$14*Variables!L24)+('GS 50-999 kW Output'!$D$15*Variables!X24)+('GS 50-999 kW Output'!$D$16*Variables!M24)+('GS 50-999 kW Output'!$D$17*Variables!U24)+('GS 50-999 kW Output'!$D$18*Variables!K24)+('GS 50-999 kW Output'!$D$19*Variables!Z24)+('GS 50-999 kW Output'!$D$20*Variables!O24))*31</f>
        <v>856675510.85975456</v>
      </c>
      <c r="H24" s="151">
        <f>('GS 1000-4999 kW Output'!$D$17+('GS 1000-4999 kW Output'!$D$11*Variables!AB24)+('GS 1000-4999 kW Output'!$D$12*Variables!L24)+('GS 1000-4999 kW Output'!$D$13*Variables!M24)+('GS 1000-4999 kW Output'!$D$14*Variables!K24)+('GS 1000-4999 kW Output'!$D$15*Variables!S24)+('GS 1000-4999 kW Output'!$D$16*Variables!P24))*31</f>
        <v>429519161.67154878</v>
      </c>
      <c r="I24" s="151">
        <f>('Large Use Output'!$D$20+('Large Use Output'!$D$11*Variables!AB24)+('Large Use Output'!$D$12*Variables!L24)+('Large Use Output'!$D$13*Variables!Y24)+('Large Use Output'!$D$14*Variables!K24)+('Large Use Output'!$D$15*Variables!S24)+('Large Use Output'!$D$16*Variables!Z24)+('Large Use Output'!$D$17*Variables!R24)+('Large Use Output'!$D$18*Variables!M24)+('Large Use Output'!$D$19*Variables!N24))*31</f>
        <v>222397751.29978767</v>
      </c>
    </row>
    <row r="25" spans="1:23" x14ac:dyDescent="0.35">
      <c r="A25" s="8">
        <f t="shared" si="7"/>
        <v>2004</v>
      </c>
      <c r="B25" s="153">
        <v>38078</v>
      </c>
      <c r="C25" s="155">
        <f t="shared" si="5"/>
        <v>30</v>
      </c>
      <c r="D25" s="151">
        <f>('Residential Output'!$D$17+('Residential Output'!$D$11*Variables!Q25)+('Residential Output'!$D$12*Variables!L25)+('Residential Output'!$D$13*Variables!K25)+('Residential Output'!$D$14*Variables!AA25)+('Residential Output'!$D$15*Variables!N25)+('Residential Output'!$D$16*Variables!T25))*31</f>
        <v>437025188.75882643</v>
      </c>
      <c r="E25" s="151"/>
      <c r="F25" s="151">
        <f>('GS&lt;50kW Output'!$D$18+('GS&lt;50kW Output'!$D$11*Variables!AB25)+('GS&lt;50kW Output'!$D$12*Variables!L25)+('GS&lt;50kW Output'!$D$13*Variables!W25)+('GS&lt;50kW Output'!$D$14*Variables!S25)+('GS&lt;50kW Output'!$D$15*Variables!K25)+('GS&lt;50kW Output'!$D$16*Variables!Z25)+('GS&lt;50kW Output'!$D$17*Variables!N25))*31</f>
        <v>212520065.28709099</v>
      </c>
      <c r="G25" s="151">
        <f>('GS 50-999 kW Output'!$D$21+('GS 50-999 kW Output'!$D$11*Variables!Q25)+('GS 50-999 kW Output'!$D$12*Variables!R25)+('GS 50-999 kW Output'!$D$13*Variables!AB25)+('GS 50-999 kW Output'!$D$14*Variables!L25)+('GS 50-999 kW Output'!$D$15*Variables!X25)+('GS 50-999 kW Output'!$D$16*Variables!M25)+('GS 50-999 kW Output'!$D$17*Variables!U25)+('GS 50-999 kW Output'!$D$18*Variables!K25)+('GS 50-999 kW Output'!$D$19*Variables!Z25)+('GS 50-999 kW Output'!$D$20*Variables!O25))*31</f>
        <v>806786434.19307852</v>
      </c>
      <c r="H25" s="151">
        <f>('GS 1000-4999 kW Output'!$D$17+('GS 1000-4999 kW Output'!$D$11*Variables!AB25)+('GS 1000-4999 kW Output'!$D$12*Variables!L25)+('GS 1000-4999 kW Output'!$D$13*Variables!M25)+('GS 1000-4999 kW Output'!$D$14*Variables!K25)+('GS 1000-4999 kW Output'!$D$15*Variables!S25)+('GS 1000-4999 kW Output'!$D$16*Variables!P25))*31</f>
        <v>420730434.12306511</v>
      </c>
      <c r="I25" s="151">
        <f>('Large Use Output'!$D$20+('Large Use Output'!$D$11*Variables!AB25)+('Large Use Output'!$D$12*Variables!L25)+('Large Use Output'!$D$13*Variables!Y25)+('Large Use Output'!$D$14*Variables!K25)+('Large Use Output'!$D$15*Variables!S25)+('Large Use Output'!$D$16*Variables!Z25)+('Large Use Output'!$D$17*Variables!R25)+('Large Use Output'!$D$18*Variables!M25)+('Large Use Output'!$D$19*Variables!N25))*31</f>
        <v>215679970.80726442</v>
      </c>
    </row>
    <row r="26" spans="1:23" x14ac:dyDescent="0.35">
      <c r="A26" s="8">
        <f t="shared" si="7"/>
        <v>2004</v>
      </c>
      <c r="B26" s="153">
        <v>38108</v>
      </c>
      <c r="C26" s="155">
        <f t="shared" si="5"/>
        <v>31</v>
      </c>
      <c r="D26" s="151">
        <f>('Residential Output'!$D$17+('Residential Output'!$D$11*Variables!Q26)+('Residential Output'!$D$12*Variables!L26)+('Residential Output'!$D$13*Variables!K26)+('Residential Output'!$D$14*Variables!AA26)+('Residential Output'!$D$15*Variables!N26)+('Residential Output'!$D$16*Variables!T26))*31</f>
        <v>418881604.48285085</v>
      </c>
      <c r="E26" s="151"/>
      <c r="F26" s="151">
        <f>('GS&lt;50kW Output'!$D$18+('GS&lt;50kW Output'!$D$11*Variables!AB26)+('GS&lt;50kW Output'!$D$12*Variables!L26)+('GS&lt;50kW Output'!$D$13*Variables!W26)+('GS&lt;50kW Output'!$D$14*Variables!S26)+('GS&lt;50kW Output'!$D$15*Variables!K26)+('GS&lt;50kW Output'!$D$16*Variables!Z26)+('GS&lt;50kW Output'!$D$17*Variables!N26))*31</f>
        <v>206209185.6215879</v>
      </c>
      <c r="G26" s="151">
        <f>('GS 50-999 kW Output'!$D$21+('GS 50-999 kW Output'!$D$11*Variables!Q26)+('GS 50-999 kW Output'!$D$12*Variables!R26)+('GS 50-999 kW Output'!$D$13*Variables!AB26)+('GS 50-999 kW Output'!$D$14*Variables!L26)+('GS 50-999 kW Output'!$D$15*Variables!X26)+('GS 50-999 kW Output'!$D$16*Variables!M26)+('GS 50-999 kW Output'!$D$17*Variables!U26)+('GS 50-999 kW Output'!$D$18*Variables!K26)+('GS 50-999 kW Output'!$D$19*Variables!Z26)+('GS 50-999 kW Output'!$D$20*Variables!O26))*31</f>
        <v>797036256.84120274</v>
      </c>
      <c r="H26" s="151">
        <f>('GS 1000-4999 kW Output'!$D$17+('GS 1000-4999 kW Output'!$D$11*Variables!AB26)+('GS 1000-4999 kW Output'!$D$12*Variables!L26)+('GS 1000-4999 kW Output'!$D$13*Variables!M26)+('GS 1000-4999 kW Output'!$D$14*Variables!K26)+('GS 1000-4999 kW Output'!$D$15*Variables!S26)+('GS 1000-4999 kW Output'!$D$16*Variables!P26))*31</f>
        <v>431765819.37013692</v>
      </c>
      <c r="I26" s="151">
        <f>('Large Use Output'!$D$20+('Large Use Output'!$D$11*Variables!AB26)+('Large Use Output'!$D$12*Variables!L26)+('Large Use Output'!$D$13*Variables!Y26)+('Large Use Output'!$D$14*Variables!K26)+('Large Use Output'!$D$15*Variables!S26)+('Large Use Output'!$D$16*Variables!Z26)+('Large Use Output'!$D$17*Variables!R26)+('Large Use Output'!$D$18*Variables!M26)+('Large Use Output'!$D$19*Variables!N26))*31</f>
        <v>219074924.70300785</v>
      </c>
    </row>
    <row r="27" spans="1:23" x14ac:dyDescent="0.35">
      <c r="A27" s="8">
        <f t="shared" si="7"/>
        <v>2004</v>
      </c>
      <c r="B27" s="153">
        <v>38139</v>
      </c>
      <c r="C27" s="155">
        <f t="shared" si="5"/>
        <v>30</v>
      </c>
      <c r="D27" s="151">
        <f>('Residential Output'!$D$17+('Residential Output'!$D$11*Variables!Q27)+('Residential Output'!$D$12*Variables!L27)+('Residential Output'!$D$13*Variables!K27)+('Residential Output'!$D$14*Variables!AA27)+('Residential Output'!$D$15*Variables!N27)+('Residential Output'!$D$16*Variables!T27))*31</f>
        <v>435525592.37902313</v>
      </c>
      <c r="E27" s="151"/>
      <c r="F27" s="151">
        <f>('GS&lt;50kW Output'!$D$18+('GS&lt;50kW Output'!$D$11*Variables!AB27)+('GS&lt;50kW Output'!$D$12*Variables!L27)+('GS&lt;50kW Output'!$D$13*Variables!W27)+('GS&lt;50kW Output'!$D$14*Variables!S27)+('GS&lt;50kW Output'!$D$15*Variables!K27)+('GS&lt;50kW Output'!$D$16*Variables!Z27)+('GS&lt;50kW Output'!$D$17*Variables!N27))*31</f>
        <v>210919703.01541817</v>
      </c>
      <c r="G27" s="151">
        <f>('GS 50-999 kW Output'!$D$21+('GS 50-999 kW Output'!$D$11*Variables!Q27)+('GS 50-999 kW Output'!$D$12*Variables!R27)+('GS 50-999 kW Output'!$D$13*Variables!AB27)+('GS 50-999 kW Output'!$D$14*Variables!L27)+('GS 50-999 kW Output'!$D$15*Variables!X27)+('GS 50-999 kW Output'!$D$16*Variables!M27)+('GS 50-999 kW Output'!$D$17*Variables!U27)+('GS 50-999 kW Output'!$D$18*Variables!K27)+('GS 50-999 kW Output'!$D$19*Variables!Z27)+('GS 50-999 kW Output'!$D$20*Variables!O27))*31</f>
        <v>832757638.98514354</v>
      </c>
      <c r="H27" s="151">
        <f>('GS 1000-4999 kW Output'!$D$17+('GS 1000-4999 kW Output'!$D$11*Variables!AB27)+('GS 1000-4999 kW Output'!$D$12*Variables!L27)+('GS 1000-4999 kW Output'!$D$13*Variables!M27)+('GS 1000-4999 kW Output'!$D$14*Variables!K27)+('GS 1000-4999 kW Output'!$D$15*Variables!S27)+('GS 1000-4999 kW Output'!$D$16*Variables!P27))*31</f>
        <v>443780704.32131153</v>
      </c>
      <c r="I27" s="151">
        <f>('Large Use Output'!$D$20+('Large Use Output'!$D$11*Variables!AB27)+('Large Use Output'!$D$12*Variables!L27)+('Large Use Output'!$D$13*Variables!Y27)+('Large Use Output'!$D$14*Variables!K27)+('Large Use Output'!$D$15*Variables!S27)+('Large Use Output'!$D$16*Variables!Z27)+('Large Use Output'!$D$17*Variables!R27)+('Large Use Output'!$D$18*Variables!M27)+('Large Use Output'!$D$19*Variables!N27))*31</f>
        <v>227441654.97834289</v>
      </c>
    </row>
    <row r="28" spans="1:23" x14ac:dyDescent="0.35">
      <c r="A28" s="8">
        <f t="shared" si="7"/>
        <v>2004</v>
      </c>
      <c r="B28" s="153">
        <v>38169</v>
      </c>
      <c r="C28" s="155">
        <f t="shared" si="5"/>
        <v>31</v>
      </c>
      <c r="D28" s="151">
        <f>('Residential Output'!$D$17+('Residential Output'!$D$11*Variables!Q28)+('Residential Output'!$D$12*Variables!L28)+('Residential Output'!$D$13*Variables!K28)+('Residential Output'!$D$14*Variables!AA28)+('Residential Output'!$D$15*Variables!N28)+('Residential Output'!$D$16*Variables!T28))*31</f>
        <v>494703254.21284264</v>
      </c>
      <c r="E28" s="151"/>
      <c r="F28" s="151">
        <f>('GS&lt;50kW Output'!$D$18+('GS&lt;50kW Output'!$D$11*Variables!AB28)+('GS&lt;50kW Output'!$D$12*Variables!L28)+('GS&lt;50kW Output'!$D$13*Variables!W28)+('GS&lt;50kW Output'!$D$14*Variables!S28)+('GS&lt;50kW Output'!$D$15*Variables!K28)+('GS&lt;50kW Output'!$D$16*Variables!Z28)+('GS&lt;50kW Output'!$D$17*Variables!N28))*31</f>
        <v>225886143.92378563</v>
      </c>
      <c r="G28" s="151">
        <f>('GS 50-999 kW Output'!$D$21+('GS 50-999 kW Output'!$D$11*Variables!Q28)+('GS 50-999 kW Output'!$D$12*Variables!R28)+('GS 50-999 kW Output'!$D$13*Variables!AB28)+('GS 50-999 kW Output'!$D$14*Variables!L28)+('GS 50-999 kW Output'!$D$15*Variables!X28)+('GS 50-999 kW Output'!$D$16*Variables!M28)+('GS 50-999 kW Output'!$D$17*Variables!U28)+('GS 50-999 kW Output'!$D$18*Variables!K28)+('GS 50-999 kW Output'!$D$19*Variables!Z28)+('GS 50-999 kW Output'!$D$20*Variables!O28))*31</f>
        <v>888823255.01531601</v>
      </c>
      <c r="H28" s="151">
        <f>('GS 1000-4999 kW Output'!$D$17+('GS 1000-4999 kW Output'!$D$11*Variables!AB28)+('GS 1000-4999 kW Output'!$D$12*Variables!L28)+('GS 1000-4999 kW Output'!$D$13*Variables!M28)+('GS 1000-4999 kW Output'!$D$14*Variables!K28)+('GS 1000-4999 kW Output'!$D$15*Variables!S28)+('GS 1000-4999 kW Output'!$D$16*Variables!P28))*31</f>
        <v>466847991.74201506</v>
      </c>
      <c r="I28" s="151">
        <f>('Large Use Output'!$D$20+('Large Use Output'!$D$11*Variables!AB28)+('Large Use Output'!$D$12*Variables!L28)+('Large Use Output'!$D$13*Variables!Y28)+('Large Use Output'!$D$14*Variables!K28)+('Large Use Output'!$D$15*Variables!S28)+('Large Use Output'!$D$16*Variables!Z28)+('Large Use Output'!$D$17*Variables!R28)+('Large Use Output'!$D$18*Variables!M28)+('Large Use Output'!$D$19*Variables!N28))*31</f>
        <v>234924276.2760486</v>
      </c>
    </row>
    <row r="29" spans="1:23" x14ac:dyDescent="0.35">
      <c r="A29" s="8">
        <f t="shared" si="7"/>
        <v>2004</v>
      </c>
      <c r="B29" s="153">
        <v>38200</v>
      </c>
      <c r="C29" s="155">
        <f t="shared" si="5"/>
        <v>31</v>
      </c>
      <c r="D29" s="151">
        <f>('Residential Output'!$D$17+('Residential Output'!$D$11*Variables!Q29)+('Residential Output'!$D$12*Variables!L29)+('Residential Output'!$D$13*Variables!K29)+('Residential Output'!$D$14*Variables!AA29)+('Residential Output'!$D$15*Variables!N29)+('Residential Output'!$D$16*Variables!T29))*31</f>
        <v>463436970.43568093</v>
      </c>
      <c r="E29" s="151"/>
      <c r="F29" s="151">
        <f>('GS&lt;50kW Output'!$D$18+('GS&lt;50kW Output'!$D$11*Variables!AB29)+('GS&lt;50kW Output'!$D$12*Variables!L29)+('GS&lt;50kW Output'!$D$13*Variables!W29)+('GS&lt;50kW Output'!$D$14*Variables!S29)+('GS&lt;50kW Output'!$D$15*Variables!K29)+('GS&lt;50kW Output'!$D$16*Variables!Z29)+('GS&lt;50kW Output'!$D$17*Variables!N29))*31</f>
        <v>218176429.23828641</v>
      </c>
      <c r="G29" s="151">
        <f>('GS 50-999 kW Output'!$D$21+('GS 50-999 kW Output'!$D$11*Variables!Q29)+('GS 50-999 kW Output'!$D$12*Variables!R29)+('GS 50-999 kW Output'!$D$13*Variables!AB29)+('GS 50-999 kW Output'!$D$14*Variables!L29)+('GS 50-999 kW Output'!$D$15*Variables!X29)+('GS 50-999 kW Output'!$D$16*Variables!M29)+('GS 50-999 kW Output'!$D$17*Variables!U29)+('GS 50-999 kW Output'!$D$18*Variables!K29)+('GS 50-999 kW Output'!$D$19*Variables!Z29)+('GS 50-999 kW Output'!$D$20*Variables!O29))*31</f>
        <v>859691472.60345519</v>
      </c>
      <c r="H29" s="151">
        <f>('GS 1000-4999 kW Output'!$D$17+('GS 1000-4999 kW Output'!$D$11*Variables!AB29)+('GS 1000-4999 kW Output'!$D$12*Variables!L29)+('GS 1000-4999 kW Output'!$D$13*Variables!M29)+('GS 1000-4999 kW Output'!$D$14*Variables!K29)+('GS 1000-4999 kW Output'!$D$15*Variables!S29)+('GS 1000-4999 kW Output'!$D$16*Variables!P29))*31</f>
        <v>458526474.63622421</v>
      </c>
      <c r="I29" s="151">
        <f>('Large Use Output'!$D$20+('Large Use Output'!$D$11*Variables!AB29)+('Large Use Output'!$D$12*Variables!L29)+('Large Use Output'!$D$13*Variables!Y29)+('Large Use Output'!$D$14*Variables!K29)+('Large Use Output'!$D$15*Variables!S29)+('Large Use Output'!$D$16*Variables!Z29)+('Large Use Output'!$D$17*Variables!R29)+('Large Use Output'!$D$18*Variables!M29)+('Large Use Output'!$D$19*Variables!N29))*31</f>
        <v>230920830.98010433</v>
      </c>
    </row>
    <row r="30" spans="1:23" x14ac:dyDescent="0.35">
      <c r="A30" s="8">
        <f t="shared" si="7"/>
        <v>2004</v>
      </c>
      <c r="B30" s="153">
        <v>38231</v>
      </c>
      <c r="C30" s="155">
        <f t="shared" si="5"/>
        <v>30</v>
      </c>
      <c r="D30" s="151">
        <f>('Residential Output'!$D$17+('Residential Output'!$D$11*Variables!Q30)+('Residential Output'!$D$12*Variables!L30)+('Residential Output'!$D$13*Variables!K30)+('Residential Output'!$D$14*Variables!AA30)+('Residential Output'!$D$15*Variables!N30)+('Residential Output'!$D$16*Variables!T30))*31</f>
        <v>444637645.53492653</v>
      </c>
      <c r="E30" s="151"/>
      <c r="F30" s="151">
        <f>('GS&lt;50kW Output'!$D$18+('GS&lt;50kW Output'!$D$11*Variables!AB30)+('GS&lt;50kW Output'!$D$12*Variables!L30)+('GS&lt;50kW Output'!$D$13*Variables!W30)+('GS&lt;50kW Output'!$D$14*Variables!S30)+('GS&lt;50kW Output'!$D$15*Variables!K30)+('GS&lt;50kW Output'!$D$16*Variables!Z30)+('GS&lt;50kW Output'!$D$17*Variables!N30))*31</f>
        <v>213124281.17772058</v>
      </c>
      <c r="G30" s="151">
        <f>('GS 50-999 kW Output'!$D$21+('GS 50-999 kW Output'!$D$11*Variables!Q30)+('GS 50-999 kW Output'!$D$12*Variables!R30)+('GS 50-999 kW Output'!$D$13*Variables!AB30)+('GS 50-999 kW Output'!$D$14*Variables!L30)+('GS 50-999 kW Output'!$D$15*Variables!X30)+('GS 50-999 kW Output'!$D$16*Variables!M30)+('GS 50-999 kW Output'!$D$17*Variables!U30)+('GS 50-999 kW Output'!$D$18*Variables!K30)+('GS 50-999 kW Output'!$D$19*Variables!Z30)+('GS 50-999 kW Output'!$D$20*Variables!O30))*31</f>
        <v>843061331.87792814</v>
      </c>
      <c r="H30" s="151">
        <f>('GS 1000-4999 kW Output'!$D$17+('GS 1000-4999 kW Output'!$D$11*Variables!AB30)+('GS 1000-4999 kW Output'!$D$12*Variables!L30)+('GS 1000-4999 kW Output'!$D$13*Variables!M30)+('GS 1000-4999 kW Output'!$D$14*Variables!K30)+('GS 1000-4999 kW Output'!$D$15*Variables!S30)+('GS 1000-4999 kW Output'!$D$16*Variables!P30))*31</f>
        <v>452915973.96252239</v>
      </c>
      <c r="I30" s="151">
        <f>('Large Use Output'!$D$20+('Large Use Output'!$D$11*Variables!AB30)+('Large Use Output'!$D$12*Variables!L30)+('Large Use Output'!$D$13*Variables!Y30)+('Large Use Output'!$D$14*Variables!K30)+('Large Use Output'!$D$15*Variables!S30)+('Large Use Output'!$D$16*Variables!Z30)+('Large Use Output'!$D$17*Variables!R30)+('Large Use Output'!$D$18*Variables!M30)+('Large Use Output'!$D$19*Variables!N30))*31</f>
        <v>229038727.51109344</v>
      </c>
    </row>
    <row r="31" spans="1:23" x14ac:dyDescent="0.35">
      <c r="A31" s="8">
        <f t="shared" si="7"/>
        <v>2004</v>
      </c>
      <c r="B31" s="153">
        <v>38261</v>
      </c>
      <c r="C31" s="155">
        <f t="shared" si="5"/>
        <v>31</v>
      </c>
      <c r="D31" s="151">
        <f>('Residential Output'!$D$17+('Residential Output'!$D$11*Variables!Q31)+('Residential Output'!$D$12*Variables!L31)+('Residential Output'!$D$13*Variables!K31)+('Residential Output'!$D$14*Variables!AA31)+('Residential Output'!$D$15*Variables!N31)+('Residential Output'!$D$16*Variables!T31))*31</f>
        <v>411762841.91533023</v>
      </c>
      <c r="E31" s="151"/>
      <c r="F31" s="151">
        <f>('GS&lt;50kW Output'!$D$18+('GS&lt;50kW Output'!$D$11*Variables!AB31)+('GS&lt;50kW Output'!$D$12*Variables!L31)+('GS&lt;50kW Output'!$D$13*Variables!W31)+('GS&lt;50kW Output'!$D$14*Variables!S31)+('GS&lt;50kW Output'!$D$15*Variables!K31)+('GS&lt;50kW Output'!$D$16*Variables!Z31)+('GS&lt;50kW Output'!$D$17*Variables!N31))*31</f>
        <v>202682839.283795</v>
      </c>
      <c r="G31" s="151">
        <f>('GS 50-999 kW Output'!$D$21+('GS 50-999 kW Output'!$D$11*Variables!Q31)+('GS 50-999 kW Output'!$D$12*Variables!R31)+('GS 50-999 kW Output'!$D$13*Variables!AB31)+('GS 50-999 kW Output'!$D$14*Variables!L31)+('GS 50-999 kW Output'!$D$15*Variables!X31)+('GS 50-999 kW Output'!$D$16*Variables!M31)+('GS 50-999 kW Output'!$D$17*Variables!U31)+('GS 50-999 kW Output'!$D$18*Variables!K31)+('GS 50-999 kW Output'!$D$19*Variables!Z31)+('GS 50-999 kW Output'!$D$20*Variables!O31))*31</f>
        <v>788385666.41114068</v>
      </c>
      <c r="H31" s="151">
        <f>('GS 1000-4999 kW Output'!$D$17+('GS 1000-4999 kW Output'!$D$11*Variables!AB31)+('GS 1000-4999 kW Output'!$D$12*Variables!L31)+('GS 1000-4999 kW Output'!$D$13*Variables!M31)+('GS 1000-4999 kW Output'!$D$14*Variables!K31)+('GS 1000-4999 kW Output'!$D$15*Variables!S31)+('GS 1000-4999 kW Output'!$D$16*Variables!P31))*31</f>
        <v>430454232.75902236</v>
      </c>
      <c r="I31" s="151">
        <f>('Large Use Output'!$D$20+('Large Use Output'!$D$11*Variables!AB31)+('Large Use Output'!$D$12*Variables!L31)+('Large Use Output'!$D$13*Variables!Y31)+('Large Use Output'!$D$14*Variables!K31)+('Large Use Output'!$D$15*Variables!S31)+('Large Use Output'!$D$16*Variables!Z31)+('Large Use Output'!$D$17*Variables!R31)+('Large Use Output'!$D$18*Variables!M31)+('Large Use Output'!$D$19*Variables!N31))*31</f>
        <v>217120249.46772322</v>
      </c>
    </row>
    <row r="32" spans="1:23" x14ac:dyDescent="0.35">
      <c r="A32" s="8">
        <f t="shared" si="7"/>
        <v>2004</v>
      </c>
      <c r="B32" s="153">
        <v>38292</v>
      </c>
      <c r="C32" s="155">
        <f t="shared" si="5"/>
        <v>30</v>
      </c>
      <c r="D32" s="151">
        <f>('Residential Output'!$D$17+('Residential Output'!$D$11*Variables!Q32)+('Residential Output'!$D$12*Variables!L32)+('Residential Output'!$D$13*Variables!K32)+('Residential Output'!$D$14*Variables!AA32)+('Residential Output'!$D$15*Variables!N32)+('Residential Output'!$D$16*Variables!T32))*31</f>
        <v>441566635.77749038</v>
      </c>
      <c r="E32" s="151"/>
      <c r="F32" s="151">
        <f>('GS&lt;50kW Output'!$D$18+('GS&lt;50kW Output'!$D$11*Variables!AB32)+('GS&lt;50kW Output'!$D$12*Variables!L32)+('GS&lt;50kW Output'!$D$13*Variables!W32)+('GS&lt;50kW Output'!$D$14*Variables!S32)+('GS&lt;50kW Output'!$D$15*Variables!K32)+('GS&lt;50kW Output'!$D$16*Variables!Z32)+('GS&lt;50kW Output'!$D$17*Variables!N32))*31</f>
        <v>212382686.37020284</v>
      </c>
      <c r="G32" s="151">
        <f>('GS 50-999 kW Output'!$D$21+('GS 50-999 kW Output'!$D$11*Variables!Q32)+('GS 50-999 kW Output'!$D$12*Variables!R32)+('GS 50-999 kW Output'!$D$13*Variables!AB32)+('GS 50-999 kW Output'!$D$14*Variables!L32)+('GS 50-999 kW Output'!$D$15*Variables!X32)+('GS 50-999 kW Output'!$D$16*Variables!M32)+('GS 50-999 kW Output'!$D$17*Variables!U32)+('GS 50-999 kW Output'!$D$18*Variables!K32)+('GS 50-999 kW Output'!$D$19*Variables!Z32)+('GS 50-999 kW Output'!$D$20*Variables!O32))*31</f>
        <v>824340444.60536993</v>
      </c>
      <c r="H32" s="151">
        <f>('GS 1000-4999 kW Output'!$D$17+('GS 1000-4999 kW Output'!$D$11*Variables!AB32)+('GS 1000-4999 kW Output'!$D$12*Variables!L32)+('GS 1000-4999 kW Output'!$D$13*Variables!M32)+('GS 1000-4999 kW Output'!$D$14*Variables!K32)+('GS 1000-4999 kW Output'!$D$15*Variables!S32)+('GS 1000-4999 kW Output'!$D$16*Variables!P32))*31</f>
        <v>428028225.77580291</v>
      </c>
      <c r="I32" s="151">
        <f>('Large Use Output'!$D$20+('Large Use Output'!$D$11*Variables!AB32)+('Large Use Output'!$D$12*Variables!L32)+('Large Use Output'!$D$13*Variables!Y32)+('Large Use Output'!$D$14*Variables!K32)+('Large Use Output'!$D$15*Variables!S32)+('Large Use Output'!$D$16*Variables!Z32)+('Large Use Output'!$D$17*Variables!R32)+('Large Use Output'!$D$18*Variables!M32)+('Large Use Output'!$D$19*Variables!N32))*31</f>
        <v>219418595.01207805</v>
      </c>
    </row>
    <row r="33" spans="1:9" x14ac:dyDescent="0.35">
      <c r="A33" s="10">
        <f t="shared" si="7"/>
        <v>2004</v>
      </c>
      <c r="B33" s="154">
        <v>38322</v>
      </c>
      <c r="C33" s="155">
        <f t="shared" si="5"/>
        <v>31</v>
      </c>
      <c r="D33" s="151">
        <f>('Residential Output'!$D$17+('Residential Output'!$D$11*Variables!Q33)+('Residential Output'!$D$12*Variables!L33)+('Residential Output'!$D$13*Variables!K33)+('Residential Output'!$D$14*Variables!AA33)+('Residential Output'!$D$15*Variables!N33)+('Residential Output'!$D$16*Variables!T33))*31</f>
        <v>518622022.12158734</v>
      </c>
      <c r="E33" s="151"/>
      <c r="F33" s="151">
        <f>('GS&lt;50kW Output'!$D$18+('GS&lt;50kW Output'!$D$11*Variables!AB33)+('GS&lt;50kW Output'!$D$12*Variables!L33)+('GS&lt;50kW Output'!$D$13*Variables!W33)+('GS&lt;50kW Output'!$D$14*Variables!S33)+('GS&lt;50kW Output'!$D$15*Variables!K33)+('GS&lt;50kW Output'!$D$16*Variables!Z33)+('GS&lt;50kW Output'!$D$17*Variables!N33))*31</f>
        <v>232642420.06741059</v>
      </c>
      <c r="G33" s="151">
        <f>('GS 50-999 kW Output'!$D$21+('GS 50-999 kW Output'!$D$11*Variables!Q33)+('GS 50-999 kW Output'!$D$12*Variables!R33)+('GS 50-999 kW Output'!$D$13*Variables!AB33)+('GS 50-999 kW Output'!$D$14*Variables!L33)+('GS 50-999 kW Output'!$D$15*Variables!X33)+('GS 50-999 kW Output'!$D$16*Variables!M33)+('GS 50-999 kW Output'!$D$17*Variables!U33)+('GS 50-999 kW Output'!$D$18*Variables!K33)+('GS 50-999 kW Output'!$D$19*Variables!Z33)+('GS 50-999 kW Output'!$D$20*Variables!O33))*31</f>
        <v>904141832.82858253</v>
      </c>
      <c r="H33" s="151">
        <f>('GS 1000-4999 kW Output'!$D$17+('GS 1000-4999 kW Output'!$D$11*Variables!AB33)+('GS 1000-4999 kW Output'!$D$12*Variables!L33)+('GS 1000-4999 kW Output'!$D$13*Variables!M33)+('GS 1000-4999 kW Output'!$D$14*Variables!K33)+('GS 1000-4999 kW Output'!$D$15*Variables!S33)+('GS 1000-4999 kW Output'!$D$16*Variables!P33))*31</f>
        <v>449228649.28732508</v>
      </c>
      <c r="I33" s="151">
        <f>('Large Use Output'!$D$20+('Large Use Output'!$D$11*Variables!AB33)+('Large Use Output'!$D$12*Variables!L33)+('Large Use Output'!$D$13*Variables!Y33)+('Large Use Output'!$D$14*Variables!K33)+('Large Use Output'!$D$15*Variables!S33)+('Large Use Output'!$D$16*Variables!Z33)+('Large Use Output'!$D$17*Variables!R33)+('Large Use Output'!$D$18*Variables!M33)+('Large Use Output'!$D$19*Variables!N33))*31</f>
        <v>225391339.66897449</v>
      </c>
    </row>
    <row r="34" spans="1:9" x14ac:dyDescent="0.35">
      <c r="A34" s="6">
        <f t="shared" si="7"/>
        <v>2005</v>
      </c>
      <c r="B34" s="152">
        <v>38353</v>
      </c>
      <c r="C34" s="155">
        <f t="shared" si="5"/>
        <v>31</v>
      </c>
      <c r="D34" s="151">
        <f>('Residential Output'!$D$17+('Residential Output'!$D$11*Variables!Q34)+('Residential Output'!$D$12*Variables!L34)+('Residential Output'!$D$13*Variables!K34)+('Residential Output'!$D$14*Variables!AA34)+('Residential Output'!$D$15*Variables!N34)+('Residential Output'!$D$16*Variables!T34))*31</f>
        <v>553037542.9621501</v>
      </c>
      <c r="E34" s="151"/>
      <c r="F34" s="151">
        <f>('GS&lt;50kW Output'!$D$18+('GS&lt;50kW Output'!$D$11*Variables!AB34)+('GS&lt;50kW Output'!$D$12*Variables!L34)+('GS&lt;50kW Output'!$D$13*Variables!W34)+('GS&lt;50kW Output'!$D$14*Variables!S34)+('GS&lt;50kW Output'!$D$15*Variables!K34)+('GS&lt;50kW Output'!$D$16*Variables!Z34)+('GS&lt;50kW Output'!$D$17*Variables!N34))*31</f>
        <v>243101255.92810011</v>
      </c>
      <c r="G34" s="151">
        <f>('GS 50-999 kW Output'!$D$21+('GS 50-999 kW Output'!$D$11*Variables!Q34)+('GS 50-999 kW Output'!$D$12*Variables!R34)+('GS 50-999 kW Output'!$D$13*Variables!AB34)+('GS 50-999 kW Output'!$D$14*Variables!L34)+('GS 50-999 kW Output'!$D$15*Variables!X34)+('GS 50-999 kW Output'!$D$16*Variables!M34)+('GS 50-999 kW Output'!$D$17*Variables!U34)+('GS 50-999 kW Output'!$D$18*Variables!K34)+('GS 50-999 kW Output'!$D$19*Variables!Z34)+('GS 50-999 kW Output'!$D$20*Variables!O34))*31</f>
        <v>944862377.33971918</v>
      </c>
      <c r="H34" s="151">
        <f>('GS 1000-4999 kW Output'!$D$17+('GS 1000-4999 kW Output'!$D$11*Variables!AB34)+('GS 1000-4999 kW Output'!$D$12*Variables!L34)+('GS 1000-4999 kW Output'!$D$13*Variables!M34)+('GS 1000-4999 kW Output'!$D$14*Variables!K34)+('GS 1000-4999 kW Output'!$D$15*Variables!S34)+('GS 1000-4999 kW Output'!$D$16*Variables!P34))*31</f>
        <v>461517298.66798365</v>
      </c>
      <c r="I34" s="151">
        <f>('Large Use Output'!$D$20+('Large Use Output'!$D$11*Variables!AB34)+('Large Use Output'!$D$12*Variables!L34)+('Large Use Output'!$D$13*Variables!Y34)+('Large Use Output'!$D$14*Variables!K34)+('Large Use Output'!$D$15*Variables!S34)+('Large Use Output'!$D$16*Variables!Z34)+('Large Use Output'!$D$17*Variables!R34)+('Large Use Output'!$D$18*Variables!M34)+('Large Use Output'!$D$19*Variables!N34))*31</f>
        <v>228664018.8231993</v>
      </c>
    </row>
    <row r="35" spans="1:9" x14ac:dyDescent="0.35">
      <c r="A35" s="8">
        <f t="shared" si="7"/>
        <v>2005</v>
      </c>
      <c r="B35" s="153">
        <v>38384</v>
      </c>
      <c r="C35" s="155">
        <f t="shared" si="5"/>
        <v>28</v>
      </c>
      <c r="D35" s="151">
        <f>('Residential Output'!$D$17+('Residential Output'!$D$11*Variables!Q35)+('Residential Output'!$D$12*Variables!L35)+('Residential Output'!$D$13*Variables!K35)+('Residential Output'!$D$14*Variables!AA35)+('Residential Output'!$D$15*Variables!N35)+('Residential Output'!$D$16*Variables!T35))*31</f>
        <v>531072571.03894168</v>
      </c>
      <c r="E35" s="151"/>
      <c r="F35" s="151">
        <f>('GS&lt;50kW Output'!$D$18+('GS&lt;50kW Output'!$D$11*Variables!AB35)+('GS&lt;50kW Output'!$D$12*Variables!L35)+('GS&lt;50kW Output'!$D$13*Variables!W35)+('GS&lt;50kW Output'!$D$14*Variables!S35)+('GS&lt;50kW Output'!$D$15*Variables!K35)+('GS&lt;50kW Output'!$D$16*Variables!Z35)+('GS&lt;50kW Output'!$D$17*Variables!N35))*31</f>
        <v>236715434.23221818</v>
      </c>
      <c r="G35" s="151">
        <f>('GS 50-999 kW Output'!$D$21+('GS 50-999 kW Output'!$D$11*Variables!Q35)+('GS 50-999 kW Output'!$D$12*Variables!R35)+('GS 50-999 kW Output'!$D$13*Variables!AB35)+('GS 50-999 kW Output'!$D$14*Variables!L35)+('GS 50-999 kW Output'!$D$15*Variables!X35)+('GS 50-999 kW Output'!$D$16*Variables!M35)+('GS 50-999 kW Output'!$D$17*Variables!U35)+('GS 50-999 kW Output'!$D$18*Variables!K35)+('GS 50-999 kW Output'!$D$19*Variables!Z35)+('GS 50-999 kW Output'!$D$20*Variables!O35))*31</f>
        <v>922627874.92411268</v>
      </c>
      <c r="H35" s="151">
        <f>('GS 1000-4999 kW Output'!$D$17+('GS 1000-4999 kW Output'!$D$11*Variables!AB35)+('GS 1000-4999 kW Output'!$D$12*Variables!L35)+('GS 1000-4999 kW Output'!$D$13*Variables!M35)+('GS 1000-4999 kW Output'!$D$14*Variables!K35)+('GS 1000-4999 kW Output'!$D$15*Variables!S35)+('GS 1000-4999 kW Output'!$D$16*Variables!P35))*31</f>
        <v>455065960.22035652</v>
      </c>
      <c r="I35" s="151">
        <f>('Large Use Output'!$D$20+('Large Use Output'!$D$11*Variables!AB35)+('Large Use Output'!$D$12*Variables!L35)+('Large Use Output'!$D$13*Variables!Y35)+('Large Use Output'!$D$14*Variables!K35)+('Large Use Output'!$D$15*Variables!S35)+('Large Use Output'!$D$16*Variables!Z35)+('Large Use Output'!$D$17*Variables!R35)+('Large Use Output'!$D$18*Variables!M35)+('Large Use Output'!$D$19*Variables!N35))*31</f>
        <v>228531392.00342402</v>
      </c>
    </row>
    <row r="36" spans="1:9" x14ac:dyDescent="0.35">
      <c r="A36" s="8">
        <f t="shared" si="7"/>
        <v>2005</v>
      </c>
      <c r="B36" s="153">
        <v>38412</v>
      </c>
      <c r="C36" s="155">
        <f t="shared" si="5"/>
        <v>31</v>
      </c>
      <c r="D36" s="151">
        <f>('Residential Output'!$D$17+('Residential Output'!$D$11*Variables!Q36)+('Residential Output'!$D$12*Variables!L36)+('Residential Output'!$D$13*Variables!K36)+('Residential Output'!$D$14*Variables!AA36)+('Residential Output'!$D$15*Variables!N36)+('Residential Output'!$D$16*Variables!T36))*31</f>
        <v>505093944.9312892</v>
      </c>
      <c r="E36" s="151"/>
      <c r="F36" s="151">
        <f>('GS&lt;50kW Output'!$D$18+('GS&lt;50kW Output'!$D$11*Variables!AB36)+('GS&lt;50kW Output'!$D$12*Variables!L36)+('GS&lt;50kW Output'!$D$13*Variables!W36)+('GS&lt;50kW Output'!$D$14*Variables!S36)+('GS&lt;50kW Output'!$D$15*Variables!K36)+('GS&lt;50kW Output'!$D$16*Variables!Z36)+('GS&lt;50kW Output'!$D$17*Variables!N36))*31</f>
        <v>230723502.62027907</v>
      </c>
      <c r="G36" s="151">
        <f>('GS 50-999 kW Output'!$D$21+('GS 50-999 kW Output'!$D$11*Variables!Q36)+('GS 50-999 kW Output'!$D$12*Variables!R36)+('GS 50-999 kW Output'!$D$13*Variables!AB36)+('GS 50-999 kW Output'!$D$14*Variables!L36)+('GS 50-999 kW Output'!$D$15*Variables!X36)+('GS 50-999 kW Output'!$D$16*Variables!M36)+('GS 50-999 kW Output'!$D$17*Variables!U36)+('GS 50-999 kW Output'!$D$18*Variables!K36)+('GS 50-999 kW Output'!$D$19*Variables!Z36)+('GS 50-999 kW Output'!$D$20*Variables!O36))*31</f>
        <v>893068475.86059213</v>
      </c>
      <c r="H36" s="151">
        <f>('GS 1000-4999 kW Output'!$D$17+('GS 1000-4999 kW Output'!$D$11*Variables!AB36)+('GS 1000-4999 kW Output'!$D$12*Variables!L36)+('GS 1000-4999 kW Output'!$D$13*Variables!M36)+('GS 1000-4999 kW Output'!$D$14*Variables!K36)+('GS 1000-4999 kW Output'!$D$15*Variables!S36)+('GS 1000-4999 kW Output'!$D$16*Variables!P36))*31</f>
        <v>449858453.93130088</v>
      </c>
      <c r="I36" s="151">
        <f>('Large Use Output'!$D$20+('Large Use Output'!$D$11*Variables!AB36)+('Large Use Output'!$D$12*Variables!L36)+('Large Use Output'!$D$13*Variables!Y36)+('Large Use Output'!$D$14*Variables!K36)+('Large Use Output'!$D$15*Variables!S36)+('Large Use Output'!$D$16*Variables!Z36)+('Large Use Output'!$D$17*Variables!R36)+('Large Use Output'!$D$18*Variables!M36)+('Large Use Output'!$D$19*Variables!N36))*31</f>
        <v>224696060.61364886</v>
      </c>
    </row>
    <row r="37" spans="1:9" x14ac:dyDescent="0.35">
      <c r="A37" s="8">
        <f t="shared" si="7"/>
        <v>2005</v>
      </c>
      <c r="B37" s="153">
        <v>38443</v>
      </c>
      <c r="C37" s="155">
        <f t="shared" si="5"/>
        <v>30</v>
      </c>
      <c r="D37" s="151">
        <f>('Residential Output'!$D$17+('Residential Output'!$D$11*Variables!Q37)+('Residential Output'!$D$12*Variables!L37)+('Residential Output'!$D$13*Variables!K37)+('Residential Output'!$D$14*Variables!AA37)+('Residential Output'!$D$15*Variables!N37)+('Residential Output'!$D$16*Variables!T37))*31</f>
        <v>424785737.74325991</v>
      </c>
      <c r="E37" s="151"/>
      <c r="F37" s="151">
        <f>('GS&lt;50kW Output'!$D$18+('GS&lt;50kW Output'!$D$11*Variables!AB37)+('GS&lt;50kW Output'!$D$12*Variables!L37)+('GS&lt;50kW Output'!$D$13*Variables!W37)+('GS&lt;50kW Output'!$D$14*Variables!S37)+('GS&lt;50kW Output'!$D$15*Variables!K37)+('GS&lt;50kW Output'!$D$16*Variables!Z37)+('GS&lt;50kW Output'!$D$17*Variables!N37))*31</f>
        <v>207132893.56170604</v>
      </c>
      <c r="G37" s="151">
        <f>('GS 50-999 kW Output'!$D$21+('GS 50-999 kW Output'!$D$11*Variables!Q37)+('GS 50-999 kW Output'!$D$12*Variables!R37)+('GS 50-999 kW Output'!$D$13*Variables!AB37)+('GS 50-999 kW Output'!$D$14*Variables!L37)+('GS 50-999 kW Output'!$D$15*Variables!X37)+('GS 50-999 kW Output'!$D$16*Variables!M37)+('GS 50-999 kW Output'!$D$17*Variables!U37)+('GS 50-999 kW Output'!$D$18*Variables!K37)+('GS 50-999 kW Output'!$D$19*Variables!Z37)+('GS 50-999 kW Output'!$D$20*Variables!O37))*31</f>
        <v>803511026.77578557</v>
      </c>
      <c r="H37" s="151">
        <f>('GS 1000-4999 kW Output'!$D$17+('GS 1000-4999 kW Output'!$D$11*Variables!AB37)+('GS 1000-4999 kW Output'!$D$12*Variables!L37)+('GS 1000-4999 kW Output'!$D$13*Variables!M37)+('GS 1000-4999 kW Output'!$D$14*Variables!K37)+('GS 1000-4999 kW Output'!$D$15*Variables!S37)+('GS 1000-4999 kW Output'!$D$16*Variables!P37))*31</f>
        <v>426010468.79602456</v>
      </c>
      <c r="I37" s="151">
        <f>('Large Use Output'!$D$20+('Large Use Output'!$D$11*Variables!AB37)+('Large Use Output'!$D$12*Variables!L37)+('Large Use Output'!$D$13*Variables!Y37)+('Large Use Output'!$D$14*Variables!K37)+('Large Use Output'!$D$15*Variables!S37)+('Large Use Output'!$D$16*Variables!Z37)+('Large Use Output'!$D$17*Variables!R37)+('Large Use Output'!$D$18*Variables!M37)+('Large Use Output'!$D$19*Variables!N37))*31</f>
        <v>216883845.67601085</v>
      </c>
    </row>
    <row r="38" spans="1:9" x14ac:dyDescent="0.35">
      <c r="A38" s="8">
        <f t="shared" si="7"/>
        <v>2005</v>
      </c>
      <c r="B38" s="153">
        <v>38473</v>
      </c>
      <c r="C38" s="155">
        <f t="shared" si="5"/>
        <v>31</v>
      </c>
      <c r="D38" s="151">
        <f>('Residential Output'!$D$17+('Residential Output'!$D$11*Variables!Q38)+('Residential Output'!$D$12*Variables!L38)+('Residential Output'!$D$13*Variables!K38)+('Residential Output'!$D$14*Variables!AA38)+('Residential Output'!$D$15*Variables!N38)+('Residential Output'!$D$16*Variables!T38))*31</f>
        <v>405019449.4299925</v>
      </c>
      <c r="E38" s="151"/>
      <c r="F38" s="151">
        <f>('GS&lt;50kW Output'!$D$18+('GS&lt;50kW Output'!$D$11*Variables!AB38)+('GS&lt;50kW Output'!$D$12*Variables!L38)+('GS&lt;50kW Output'!$D$13*Variables!W38)+('GS&lt;50kW Output'!$D$14*Variables!S38)+('GS&lt;50kW Output'!$D$15*Variables!K38)+('GS&lt;50kW Output'!$D$16*Variables!Z38)+('GS&lt;50kW Output'!$D$17*Variables!N38))*31</f>
        <v>201912102.91419974</v>
      </c>
      <c r="G38" s="151">
        <f>('GS 50-999 kW Output'!$D$21+('GS 50-999 kW Output'!$D$11*Variables!Q38)+('GS 50-999 kW Output'!$D$12*Variables!R38)+('GS 50-999 kW Output'!$D$13*Variables!AB38)+('GS 50-999 kW Output'!$D$14*Variables!L38)+('GS 50-999 kW Output'!$D$15*Variables!X38)+('GS 50-999 kW Output'!$D$16*Variables!M38)+('GS 50-999 kW Output'!$D$17*Variables!U38)+('GS 50-999 kW Output'!$D$18*Variables!K38)+('GS 50-999 kW Output'!$D$19*Variables!Z38)+('GS 50-999 kW Output'!$D$20*Variables!O38))*31</f>
        <v>789877849.83921242</v>
      </c>
      <c r="H38" s="151">
        <f>('GS 1000-4999 kW Output'!$D$17+('GS 1000-4999 kW Output'!$D$11*Variables!AB38)+('GS 1000-4999 kW Output'!$D$12*Variables!L38)+('GS 1000-4999 kW Output'!$D$13*Variables!M38)+('GS 1000-4999 kW Output'!$D$14*Variables!K38)+('GS 1000-4999 kW Output'!$D$15*Variables!S38)+('GS 1000-4999 kW Output'!$D$16*Variables!P38))*31</f>
        <v>430891466.29293162</v>
      </c>
      <c r="I38" s="151">
        <f>('Large Use Output'!$D$20+('Large Use Output'!$D$11*Variables!AB38)+('Large Use Output'!$D$12*Variables!L38)+('Large Use Output'!$D$13*Variables!Y38)+('Large Use Output'!$D$14*Variables!K38)+('Large Use Output'!$D$15*Variables!S38)+('Large Use Output'!$D$16*Variables!Z38)+('Large Use Output'!$D$17*Variables!R38)+('Large Use Output'!$D$18*Variables!M38)+('Large Use Output'!$D$19*Variables!N38))*31</f>
        <v>216834320.98455617</v>
      </c>
    </row>
    <row r="39" spans="1:9" x14ac:dyDescent="0.35">
      <c r="A39" s="8">
        <f t="shared" si="7"/>
        <v>2005</v>
      </c>
      <c r="B39" s="153">
        <v>38504</v>
      </c>
      <c r="C39" s="155">
        <f t="shared" si="5"/>
        <v>30</v>
      </c>
      <c r="D39" s="151">
        <f>('Residential Output'!$D$17+('Residential Output'!$D$11*Variables!Q39)+('Residential Output'!$D$12*Variables!L39)+('Residential Output'!$D$13*Variables!K39)+('Residential Output'!$D$14*Variables!AA39)+('Residential Output'!$D$15*Variables!N39)+('Residential Output'!$D$16*Variables!T39))*31</f>
        <v>558195330.0850426</v>
      </c>
      <c r="E39" s="151"/>
      <c r="F39" s="151">
        <f>('GS&lt;50kW Output'!$D$18+('GS&lt;50kW Output'!$D$11*Variables!AB39)+('GS&lt;50kW Output'!$D$12*Variables!L39)+('GS&lt;50kW Output'!$D$13*Variables!W39)+('GS&lt;50kW Output'!$D$14*Variables!S39)+('GS&lt;50kW Output'!$D$15*Variables!K39)+('GS&lt;50kW Output'!$D$16*Variables!Z39)+('GS&lt;50kW Output'!$D$17*Variables!N39))*31</f>
        <v>242449593.4068267</v>
      </c>
      <c r="G39" s="151">
        <f>('GS 50-999 kW Output'!$D$21+('GS 50-999 kW Output'!$D$11*Variables!Q39)+('GS 50-999 kW Output'!$D$12*Variables!R39)+('GS 50-999 kW Output'!$D$13*Variables!AB39)+('GS 50-999 kW Output'!$D$14*Variables!L39)+('GS 50-999 kW Output'!$D$15*Variables!X39)+('GS 50-999 kW Output'!$D$16*Variables!M39)+('GS 50-999 kW Output'!$D$17*Variables!U39)+('GS 50-999 kW Output'!$D$18*Variables!K39)+('GS 50-999 kW Output'!$D$19*Variables!Z39)+('GS 50-999 kW Output'!$D$20*Variables!O39))*31</f>
        <v>960391072.14009762</v>
      </c>
      <c r="H39" s="151">
        <f>('GS 1000-4999 kW Output'!$D$17+('GS 1000-4999 kW Output'!$D$11*Variables!AB39)+('GS 1000-4999 kW Output'!$D$12*Variables!L39)+('GS 1000-4999 kW Output'!$D$13*Variables!M39)+('GS 1000-4999 kW Output'!$D$14*Variables!K39)+('GS 1000-4999 kW Output'!$D$15*Variables!S39)+('GS 1000-4999 kW Output'!$D$16*Variables!P39))*31</f>
        <v>488315029.28958732</v>
      </c>
      <c r="I39" s="151">
        <f>('Large Use Output'!$D$20+('Large Use Output'!$D$11*Variables!AB39)+('Large Use Output'!$D$12*Variables!L39)+('Large Use Output'!$D$13*Variables!Y39)+('Large Use Output'!$D$14*Variables!K39)+('Large Use Output'!$D$15*Variables!S39)+('Large Use Output'!$D$16*Variables!Z39)+('Large Use Output'!$D$17*Variables!R39)+('Large Use Output'!$D$18*Variables!M39)+('Large Use Output'!$D$19*Variables!N39))*31</f>
        <v>243973028.81490564</v>
      </c>
    </row>
    <row r="40" spans="1:9" x14ac:dyDescent="0.35">
      <c r="A40" s="8">
        <f t="shared" si="7"/>
        <v>2005</v>
      </c>
      <c r="B40" s="153">
        <v>38534</v>
      </c>
      <c r="C40" s="155">
        <f t="shared" si="5"/>
        <v>31</v>
      </c>
      <c r="D40" s="151">
        <f>('Residential Output'!$D$17+('Residential Output'!$D$11*Variables!Q40)+('Residential Output'!$D$12*Variables!L40)+('Residential Output'!$D$13*Variables!K40)+('Residential Output'!$D$14*Variables!AA40)+('Residential Output'!$D$15*Variables!N40)+('Residential Output'!$D$16*Variables!T40))*31</f>
        <v>594853301.12025678</v>
      </c>
      <c r="E40" s="151"/>
      <c r="F40" s="151">
        <f>('GS&lt;50kW Output'!$D$18+('GS&lt;50kW Output'!$D$11*Variables!AB40)+('GS&lt;50kW Output'!$D$12*Variables!L40)+('GS&lt;50kW Output'!$D$13*Variables!W40)+('GS&lt;50kW Output'!$D$14*Variables!S40)+('GS&lt;50kW Output'!$D$15*Variables!K40)+('GS&lt;50kW Output'!$D$16*Variables!Z40)+('GS&lt;50kW Output'!$D$17*Variables!N40))*31</f>
        <v>253270217.13025224</v>
      </c>
      <c r="G40" s="151">
        <f>('GS 50-999 kW Output'!$D$21+('GS 50-999 kW Output'!$D$11*Variables!Q40)+('GS 50-999 kW Output'!$D$12*Variables!R40)+('GS 50-999 kW Output'!$D$13*Variables!AB40)+('GS 50-999 kW Output'!$D$14*Variables!L40)+('GS 50-999 kW Output'!$D$15*Variables!X40)+('GS 50-999 kW Output'!$D$16*Variables!M40)+('GS 50-999 kW Output'!$D$17*Variables!U40)+('GS 50-999 kW Output'!$D$18*Variables!K40)+('GS 50-999 kW Output'!$D$19*Variables!Z40)+('GS 50-999 kW Output'!$D$20*Variables!O40))*31</f>
        <v>988463086.85454857</v>
      </c>
      <c r="H40" s="151">
        <f>('GS 1000-4999 kW Output'!$D$17+('GS 1000-4999 kW Output'!$D$11*Variables!AB40)+('GS 1000-4999 kW Output'!$D$12*Variables!L40)+('GS 1000-4999 kW Output'!$D$13*Variables!M40)+('GS 1000-4999 kW Output'!$D$14*Variables!K40)+('GS 1000-4999 kW Output'!$D$15*Variables!S40)+('GS 1000-4999 kW Output'!$D$16*Variables!P40))*31</f>
        <v>498758927.6892131</v>
      </c>
      <c r="I40" s="151">
        <f>('Large Use Output'!$D$20+('Large Use Output'!$D$11*Variables!AB40)+('Large Use Output'!$D$12*Variables!L40)+('Large Use Output'!$D$13*Variables!Y40)+('Large Use Output'!$D$14*Variables!K40)+('Large Use Output'!$D$15*Variables!S40)+('Large Use Output'!$D$16*Variables!Z40)+('Large Use Output'!$D$17*Variables!R40)+('Large Use Output'!$D$18*Variables!M40)+('Large Use Output'!$D$19*Variables!N40))*31</f>
        <v>244960331.87439615</v>
      </c>
    </row>
    <row r="41" spans="1:9" x14ac:dyDescent="0.35">
      <c r="A41" s="8">
        <f t="shared" si="7"/>
        <v>2005</v>
      </c>
      <c r="B41" s="153">
        <v>38565</v>
      </c>
      <c r="C41" s="155">
        <f t="shared" si="5"/>
        <v>31</v>
      </c>
      <c r="D41" s="151">
        <f>('Residential Output'!$D$17+('Residential Output'!$D$11*Variables!Q41)+('Residential Output'!$D$12*Variables!L41)+('Residential Output'!$D$13*Variables!K41)+('Residential Output'!$D$14*Variables!AA41)+('Residential Output'!$D$15*Variables!N41)+('Residential Output'!$D$16*Variables!T41))*31</f>
        <v>542910384.16401422</v>
      </c>
      <c r="E41" s="151"/>
      <c r="F41" s="151">
        <f>('GS&lt;50kW Output'!$D$18+('GS&lt;50kW Output'!$D$11*Variables!AB41)+('GS&lt;50kW Output'!$D$12*Variables!L41)+('GS&lt;50kW Output'!$D$13*Variables!W41)+('GS&lt;50kW Output'!$D$14*Variables!S41)+('GS&lt;50kW Output'!$D$15*Variables!K41)+('GS&lt;50kW Output'!$D$16*Variables!Z41)+('GS&lt;50kW Output'!$D$17*Variables!N41))*31</f>
        <v>239989817.00514442</v>
      </c>
      <c r="G41" s="151">
        <f>('GS 50-999 kW Output'!$D$21+('GS 50-999 kW Output'!$D$11*Variables!Q41)+('GS 50-999 kW Output'!$D$12*Variables!R41)+('GS 50-999 kW Output'!$D$13*Variables!AB41)+('GS 50-999 kW Output'!$D$14*Variables!L41)+('GS 50-999 kW Output'!$D$15*Variables!X41)+('GS 50-999 kW Output'!$D$16*Variables!M41)+('GS 50-999 kW Output'!$D$17*Variables!U41)+('GS 50-999 kW Output'!$D$18*Variables!K41)+('GS 50-999 kW Output'!$D$19*Variables!Z41)+('GS 50-999 kW Output'!$D$20*Variables!O41))*31</f>
        <v>950527390.2908746</v>
      </c>
      <c r="H41" s="151">
        <f>('GS 1000-4999 kW Output'!$D$17+('GS 1000-4999 kW Output'!$D$11*Variables!AB41)+('GS 1000-4999 kW Output'!$D$12*Variables!L41)+('GS 1000-4999 kW Output'!$D$13*Variables!M41)+('GS 1000-4999 kW Output'!$D$14*Variables!K41)+('GS 1000-4999 kW Output'!$D$15*Variables!S41)+('GS 1000-4999 kW Output'!$D$16*Variables!P41))*31</f>
        <v>488539395.01884586</v>
      </c>
      <c r="I41" s="151">
        <f>('Large Use Output'!$D$20+('Large Use Output'!$D$11*Variables!AB41)+('Large Use Output'!$D$12*Variables!L41)+('Large Use Output'!$D$13*Variables!Y41)+('Large Use Output'!$D$14*Variables!K41)+('Large Use Output'!$D$15*Variables!S41)+('Large Use Output'!$D$16*Variables!Z41)+('Large Use Output'!$D$17*Variables!R41)+('Large Use Output'!$D$18*Variables!M41)+('Large Use Output'!$D$19*Variables!N41))*31</f>
        <v>242460043.41028255</v>
      </c>
    </row>
    <row r="42" spans="1:9" x14ac:dyDescent="0.35">
      <c r="A42" s="8">
        <f t="shared" si="7"/>
        <v>2005</v>
      </c>
      <c r="B42" s="153">
        <v>38596</v>
      </c>
      <c r="C42" s="155">
        <f t="shared" si="5"/>
        <v>30</v>
      </c>
      <c r="D42" s="151">
        <f>('Residential Output'!$D$17+('Residential Output'!$D$11*Variables!Q42)+('Residential Output'!$D$12*Variables!L42)+('Residential Output'!$D$13*Variables!K42)+('Residential Output'!$D$14*Variables!AA42)+('Residential Output'!$D$15*Variables!N42)+('Residential Output'!$D$16*Variables!T42))*31</f>
        <v>447556967.6205889</v>
      </c>
      <c r="E42" s="151"/>
      <c r="F42" s="151">
        <f>('GS&lt;50kW Output'!$D$18+('GS&lt;50kW Output'!$D$11*Variables!AB42)+('GS&lt;50kW Output'!$D$12*Variables!L42)+('GS&lt;50kW Output'!$D$13*Variables!W42)+('GS&lt;50kW Output'!$D$14*Variables!S42)+('GS&lt;50kW Output'!$D$15*Variables!K42)+('GS&lt;50kW Output'!$D$16*Variables!Z42)+('GS&lt;50kW Output'!$D$17*Variables!N42))*31</f>
        <v>215831561.43990329</v>
      </c>
      <c r="G42" s="151">
        <f>('GS 50-999 kW Output'!$D$21+('GS 50-999 kW Output'!$D$11*Variables!Q42)+('GS 50-999 kW Output'!$D$12*Variables!R42)+('GS 50-999 kW Output'!$D$13*Variables!AB42)+('GS 50-999 kW Output'!$D$14*Variables!L42)+('GS 50-999 kW Output'!$D$15*Variables!X42)+('GS 50-999 kW Output'!$D$16*Variables!M42)+('GS 50-999 kW Output'!$D$17*Variables!U42)+('GS 50-999 kW Output'!$D$18*Variables!K42)+('GS 50-999 kW Output'!$D$19*Variables!Z42)+('GS 50-999 kW Output'!$D$20*Variables!O42))*31</f>
        <v>859973132.10853624</v>
      </c>
      <c r="H42" s="151">
        <f>('GS 1000-4999 kW Output'!$D$17+('GS 1000-4999 kW Output'!$D$11*Variables!AB42)+('GS 1000-4999 kW Output'!$D$12*Variables!L42)+('GS 1000-4999 kW Output'!$D$13*Variables!M42)+('GS 1000-4999 kW Output'!$D$14*Variables!K42)+('GS 1000-4999 kW Output'!$D$15*Variables!S42)+('GS 1000-4999 kW Output'!$D$16*Variables!P42))*31</f>
        <v>463415608.71094185</v>
      </c>
      <c r="I42" s="151">
        <f>('Large Use Output'!$D$20+('Large Use Output'!$D$11*Variables!AB42)+('Large Use Output'!$D$12*Variables!L42)+('Large Use Output'!$D$13*Variables!Y42)+('Large Use Output'!$D$14*Variables!K42)+('Large Use Output'!$D$15*Variables!S42)+('Large Use Output'!$D$16*Variables!Z42)+('Large Use Output'!$D$17*Variables!R42)+('Large Use Output'!$D$18*Variables!M42)+('Large Use Output'!$D$19*Variables!N42))*31</f>
        <v>230508761.60667074</v>
      </c>
    </row>
    <row r="43" spans="1:9" x14ac:dyDescent="0.35">
      <c r="A43" s="8">
        <f t="shared" si="7"/>
        <v>2005</v>
      </c>
      <c r="B43" s="153">
        <v>38626</v>
      </c>
      <c r="C43" s="155">
        <f t="shared" si="5"/>
        <v>31</v>
      </c>
      <c r="D43" s="151">
        <f>('Residential Output'!$D$17+('Residential Output'!$D$11*Variables!Q43)+('Residential Output'!$D$12*Variables!L43)+('Residential Output'!$D$13*Variables!K43)+('Residential Output'!$D$14*Variables!AA43)+('Residential Output'!$D$15*Variables!N43)+('Residential Output'!$D$16*Variables!T43))*31</f>
        <v>411403452.12656742</v>
      </c>
      <c r="E43" s="151"/>
      <c r="F43" s="151">
        <f>('GS&lt;50kW Output'!$D$18+('GS&lt;50kW Output'!$D$11*Variables!AB43)+('GS&lt;50kW Output'!$D$12*Variables!L43)+('GS&lt;50kW Output'!$D$13*Variables!W43)+('GS&lt;50kW Output'!$D$14*Variables!S43)+('GS&lt;50kW Output'!$D$15*Variables!K43)+('GS&lt;50kW Output'!$D$16*Variables!Z43)+('GS&lt;50kW Output'!$D$17*Variables!N43))*31</f>
        <v>206191573.39016232</v>
      </c>
      <c r="G43" s="151">
        <f>('GS 50-999 kW Output'!$D$21+('GS 50-999 kW Output'!$D$11*Variables!Q43)+('GS 50-999 kW Output'!$D$12*Variables!R43)+('GS 50-999 kW Output'!$D$13*Variables!AB43)+('GS 50-999 kW Output'!$D$14*Variables!L43)+('GS 50-999 kW Output'!$D$15*Variables!X43)+('GS 50-999 kW Output'!$D$16*Variables!M43)+('GS 50-999 kW Output'!$D$17*Variables!U43)+('GS 50-999 kW Output'!$D$18*Variables!K43)+('GS 50-999 kW Output'!$D$19*Variables!Z43)+('GS 50-999 kW Output'!$D$20*Variables!O43))*31</f>
        <v>809080587.69040298</v>
      </c>
      <c r="H43" s="151">
        <f>('GS 1000-4999 kW Output'!$D$17+('GS 1000-4999 kW Output'!$D$11*Variables!AB43)+('GS 1000-4999 kW Output'!$D$12*Variables!L43)+('GS 1000-4999 kW Output'!$D$13*Variables!M43)+('GS 1000-4999 kW Output'!$D$14*Variables!K43)+('GS 1000-4999 kW Output'!$D$15*Variables!S43)+('GS 1000-4999 kW Output'!$D$16*Variables!P43))*31</f>
        <v>443576416.9198904</v>
      </c>
      <c r="I43" s="151">
        <f>('Large Use Output'!$D$20+('Large Use Output'!$D$11*Variables!AB43)+('Large Use Output'!$D$12*Variables!L43)+('Large Use Output'!$D$13*Variables!Y43)+('Large Use Output'!$D$14*Variables!K43)+('Large Use Output'!$D$15*Variables!S43)+('Large Use Output'!$D$16*Variables!Z43)+('Large Use Output'!$D$17*Variables!R43)+('Large Use Output'!$D$18*Variables!M43)+('Large Use Output'!$D$19*Variables!N43))*31</f>
        <v>219551220.85650098</v>
      </c>
    </row>
    <row r="44" spans="1:9" x14ac:dyDescent="0.35">
      <c r="A44" s="8">
        <f t="shared" si="7"/>
        <v>2005</v>
      </c>
      <c r="B44" s="153">
        <v>38657</v>
      </c>
      <c r="C44" s="155">
        <f t="shared" si="5"/>
        <v>30</v>
      </c>
      <c r="D44" s="151">
        <f>('Residential Output'!$D$17+('Residential Output'!$D$11*Variables!Q44)+('Residential Output'!$D$12*Variables!L44)+('Residential Output'!$D$13*Variables!K44)+('Residential Output'!$D$14*Variables!AA44)+('Residential Output'!$D$15*Variables!N44)+('Residential Output'!$D$16*Variables!T44))*31</f>
        <v>435798335.66157949</v>
      </c>
      <c r="E44" s="151"/>
      <c r="F44" s="151">
        <f>('GS&lt;50kW Output'!$D$18+('GS&lt;50kW Output'!$D$11*Variables!AB44)+('GS&lt;50kW Output'!$D$12*Variables!L44)+('GS&lt;50kW Output'!$D$13*Variables!W44)+('GS&lt;50kW Output'!$D$14*Variables!S44)+('GS&lt;50kW Output'!$D$15*Variables!K44)+('GS&lt;50kW Output'!$D$16*Variables!Z44)+('GS&lt;50kW Output'!$D$17*Variables!N44))*31</f>
        <v>214950497.77055463</v>
      </c>
      <c r="G44" s="151">
        <f>('GS 50-999 kW Output'!$D$21+('GS 50-999 kW Output'!$D$11*Variables!Q44)+('GS 50-999 kW Output'!$D$12*Variables!R44)+('GS 50-999 kW Output'!$D$13*Variables!AB44)+('GS 50-999 kW Output'!$D$14*Variables!L44)+('GS 50-999 kW Output'!$D$15*Variables!X44)+('GS 50-999 kW Output'!$D$16*Variables!M44)+('GS 50-999 kW Output'!$D$17*Variables!U44)+('GS 50-999 kW Output'!$D$18*Variables!K44)+('GS 50-999 kW Output'!$D$19*Variables!Z44)+('GS 50-999 kW Output'!$D$20*Variables!O44))*31</f>
        <v>840216814.23338032</v>
      </c>
      <c r="H44" s="151">
        <f>('GS 1000-4999 kW Output'!$D$17+('GS 1000-4999 kW Output'!$D$11*Variables!AB44)+('GS 1000-4999 kW Output'!$D$12*Variables!L44)+('GS 1000-4999 kW Output'!$D$13*Variables!M44)+('GS 1000-4999 kW Output'!$D$14*Variables!K44)+('GS 1000-4999 kW Output'!$D$15*Variables!S44)+('GS 1000-4999 kW Output'!$D$16*Variables!P44))*31</f>
        <v>438982206.34673697</v>
      </c>
      <c r="I44" s="151">
        <f>('Large Use Output'!$D$20+('Large Use Output'!$D$11*Variables!AB44)+('Large Use Output'!$D$12*Variables!L44)+('Large Use Output'!$D$13*Variables!Y44)+('Large Use Output'!$D$14*Variables!K44)+('Large Use Output'!$D$15*Variables!S44)+('Large Use Output'!$D$16*Variables!Z44)+('Large Use Output'!$D$17*Variables!R44)+('Large Use Output'!$D$18*Variables!M44)+('Large Use Output'!$D$19*Variables!N44))*31</f>
        <v>220898917.9902789</v>
      </c>
    </row>
    <row r="45" spans="1:9" x14ac:dyDescent="0.35">
      <c r="A45" s="10">
        <f t="shared" si="7"/>
        <v>2005</v>
      </c>
      <c r="B45" s="154">
        <v>38687</v>
      </c>
      <c r="C45" s="155">
        <f t="shared" si="5"/>
        <v>31</v>
      </c>
      <c r="D45" s="151">
        <f>('Residential Output'!$D$17+('Residential Output'!$D$11*Variables!Q45)+('Residential Output'!$D$12*Variables!L45)+('Residential Output'!$D$13*Variables!K45)+('Residential Output'!$D$14*Variables!AA45)+('Residential Output'!$D$15*Variables!N45)+('Residential Output'!$D$16*Variables!T45))*31</f>
        <v>517071577.47919297</v>
      </c>
      <c r="E45" s="151"/>
      <c r="F45" s="151">
        <f>('GS&lt;50kW Output'!$D$18+('GS&lt;50kW Output'!$D$11*Variables!AB45)+('GS&lt;50kW Output'!$D$12*Variables!L45)+('GS&lt;50kW Output'!$D$13*Variables!W45)+('GS&lt;50kW Output'!$D$14*Variables!S45)+('GS&lt;50kW Output'!$D$15*Variables!K45)+('GS&lt;50kW Output'!$D$16*Variables!Z45)+('GS&lt;50kW Output'!$D$17*Variables!N45))*31</f>
        <v>235990857.21081364</v>
      </c>
      <c r="G45" s="151">
        <f>('GS 50-999 kW Output'!$D$21+('GS 50-999 kW Output'!$D$11*Variables!Q45)+('GS 50-999 kW Output'!$D$12*Variables!R45)+('GS 50-999 kW Output'!$D$13*Variables!AB45)+('GS 50-999 kW Output'!$D$14*Variables!L45)+('GS 50-999 kW Output'!$D$15*Variables!X45)+('GS 50-999 kW Output'!$D$16*Variables!M45)+('GS 50-999 kW Output'!$D$17*Variables!U45)+('GS 50-999 kW Output'!$D$18*Variables!K45)+('GS 50-999 kW Output'!$D$19*Variables!Z45)+('GS 50-999 kW Output'!$D$20*Variables!O45))*31</f>
        <v>917455531.61690736</v>
      </c>
      <c r="H45" s="151">
        <f>('GS 1000-4999 kW Output'!$D$17+('GS 1000-4999 kW Output'!$D$11*Variables!AB45)+('GS 1000-4999 kW Output'!$D$12*Variables!L45)+('GS 1000-4999 kW Output'!$D$13*Variables!M45)+('GS 1000-4999 kW Output'!$D$14*Variables!K45)+('GS 1000-4999 kW Output'!$D$15*Variables!S45)+('GS 1000-4999 kW Output'!$D$16*Variables!P45))*31</f>
        <v>458717310.71163076</v>
      </c>
      <c r="I45" s="151">
        <f>('Large Use Output'!$D$20+('Large Use Output'!$D$11*Variables!AB45)+('Large Use Output'!$D$12*Variables!L45)+('Large Use Output'!$D$13*Variables!Y45)+('Large Use Output'!$D$14*Variables!K45)+('Large Use Output'!$D$15*Variables!S45)+('Large Use Output'!$D$16*Variables!Z45)+('Large Use Output'!$D$17*Variables!R45)+('Large Use Output'!$D$18*Variables!M45)+('Large Use Output'!$D$19*Variables!N45))*31</f>
        <v>225018859.94941515</v>
      </c>
    </row>
    <row r="46" spans="1:9" x14ac:dyDescent="0.35">
      <c r="A46" s="6">
        <f t="shared" si="7"/>
        <v>2006</v>
      </c>
      <c r="B46" s="152">
        <v>38718</v>
      </c>
      <c r="C46" s="155">
        <f t="shared" si="5"/>
        <v>31</v>
      </c>
      <c r="D46" s="151">
        <f>('Residential Output'!$D$17+('Residential Output'!$D$11*Variables!Q46)+('Residential Output'!$D$12*Variables!L46)+('Residential Output'!$D$13*Variables!K46)+('Residential Output'!$D$14*Variables!AA46)+('Residential Output'!$D$15*Variables!N46)+('Residential Output'!$D$16*Variables!T46))*31</f>
        <v>482026435.30578756</v>
      </c>
      <c r="E46" s="151"/>
      <c r="F46" s="151">
        <f>('GS&lt;50kW Output'!$D$18+('GS&lt;50kW Output'!$D$11*Variables!AB46)+('GS&lt;50kW Output'!$D$12*Variables!L46)+('GS&lt;50kW Output'!$D$13*Variables!W46)+('GS&lt;50kW Output'!$D$14*Variables!S46)+('GS&lt;50kW Output'!$D$15*Variables!K46)+('GS&lt;50kW Output'!$D$16*Variables!Z46)+('GS&lt;50kW Output'!$D$17*Variables!N46))*31</f>
        <v>227000286.80090338</v>
      </c>
      <c r="G46" s="151">
        <f>('GS 50-999 kW Output'!$D$21+('GS 50-999 kW Output'!$D$11*Variables!Q46)+('GS 50-999 kW Output'!$D$12*Variables!R46)+('GS 50-999 kW Output'!$D$13*Variables!AB46)+('GS 50-999 kW Output'!$D$14*Variables!L46)+('GS 50-999 kW Output'!$D$15*Variables!X46)+('GS 50-999 kW Output'!$D$16*Variables!M46)+('GS 50-999 kW Output'!$D$17*Variables!U46)+('GS 50-999 kW Output'!$D$18*Variables!K46)+('GS 50-999 kW Output'!$D$19*Variables!Z46)+('GS 50-999 kW Output'!$D$20*Variables!O46))*31</f>
        <v>879111629.66732192</v>
      </c>
      <c r="H46" s="151">
        <f>('GS 1000-4999 kW Output'!$D$17+('GS 1000-4999 kW Output'!$D$11*Variables!AB46)+('GS 1000-4999 kW Output'!$D$12*Variables!L46)+('GS 1000-4999 kW Output'!$D$13*Variables!M46)+('GS 1000-4999 kW Output'!$D$14*Variables!K46)+('GS 1000-4999 kW Output'!$D$15*Variables!S46)+('GS 1000-4999 kW Output'!$D$16*Variables!P46))*31</f>
        <v>450125877.51518404</v>
      </c>
      <c r="I46" s="151">
        <f>('Large Use Output'!$D$20+('Large Use Output'!$D$11*Variables!AB46)+('Large Use Output'!$D$12*Variables!L46)+('Large Use Output'!$D$13*Variables!Y46)+('Large Use Output'!$D$14*Variables!K46)+('Large Use Output'!$D$15*Variables!S46)+('Large Use Output'!$D$16*Variables!Z46)+('Large Use Output'!$D$17*Variables!R46)+('Large Use Output'!$D$18*Variables!M46)+('Large Use Output'!$D$19*Variables!N46))*31</f>
        <v>222562621.42127603</v>
      </c>
    </row>
    <row r="47" spans="1:9" x14ac:dyDescent="0.35">
      <c r="A47" s="8">
        <f t="shared" si="7"/>
        <v>2006</v>
      </c>
      <c r="B47" s="153">
        <v>38749</v>
      </c>
      <c r="C47" s="155">
        <f t="shared" si="5"/>
        <v>28</v>
      </c>
      <c r="D47" s="151">
        <f>('Residential Output'!$D$17+('Residential Output'!$D$11*Variables!Q47)+('Residential Output'!$D$12*Variables!L47)+('Residential Output'!$D$13*Variables!K47)+('Residential Output'!$D$14*Variables!AA47)+('Residential Output'!$D$15*Variables!N47)+('Residential Output'!$D$16*Variables!T47))*31</f>
        <v>517411999.9661395</v>
      </c>
      <c r="E47" s="151"/>
      <c r="F47" s="151">
        <f>('GS&lt;50kW Output'!$D$18+('GS&lt;50kW Output'!$D$11*Variables!AB47)+('GS&lt;50kW Output'!$D$12*Variables!L47)+('GS&lt;50kW Output'!$D$13*Variables!W47)+('GS&lt;50kW Output'!$D$14*Variables!S47)+('GS&lt;50kW Output'!$D$15*Variables!K47)+('GS&lt;50kW Output'!$D$16*Variables!Z47)+('GS&lt;50kW Output'!$D$17*Variables!N47))*31</f>
        <v>236807652.75340742</v>
      </c>
      <c r="G47" s="151">
        <f>('GS 50-999 kW Output'!$D$21+('GS 50-999 kW Output'!$D$11*Variables!Q47)+('GS 50-999 kW Output'!$D$12*Variables!R47)+('GS 50-999 kW Output'!$D$13*Variables!AB47)+('GS 50-999 kW Output'!$D$14*Variables!L47)+('GS 50-999 kW Output'!$D$15*Variables!X47)+('GS 50-999 kW Output'!$D$16*Variables!M47)+('GS 50-999 kW Output'!$D$17*Variables!U47)+('GS 50-999 kW Output'!$D$18*Variables!K47)+('GS 50-999 kW Output'!$D$19*Variables!Z47)+('GS 50-999 kW Output'!$D$20*Variables!O47))*31</f>
        <v>923739676.73979354</v>
      </c>
      <c r="H47" s="151">
        <f>('GS 1000-4999 kW Output'!$D$17+('GS 1000-4999 kW Output'!$D$11*Variables!AB47)+('GS 1000-4999 kW Output'!$D$12*Variables!L47)+('GS 1000-4999 kW Output'!$D$13*Variables!M47)+('GS 1000-4999 kW Output'!$D$14*Variables!K47)+('GS 1000-4999 kW Output'!$D$15*Variables!S47)+('GS 1000-4999 kW Output'!$D$16*Variables!P47))*31</f>
        <v>461726090.53309441</v>
      </c>
      <c r="I47" s="151">
        <f>('Large Use Output'!$D$20+('Large Use Output'!$D$11*Variables!AB47)+('Large Use Output'!$D$12*Variables!L47)+('Large Use Output'!$D$13*Variables!Y47)+('Large Use Output'!$D$14*Variables!K47)+('Large Use Output'!$D$15*Variables!S47)+('Large Use Output'!$D$16*Variables!Z47)+('Large Use Output'!$D$17*Variables!R47)+('Large Use Output'!$D$18*Variables!M47)+('Large Use Output'!$D$19*Variables!N47))*31</f>
        <v>227363590.84820831</v>
      </c>
    </row>
    <row r="48" spans="1:9" x14ac:dyDescent="0.35">
      <c r="A48" s="8">
        <f t="shared" si="7"/>
        <v>2006</v>
      </c>
      <c r="B48" s="153">
        <v>38777</v>
      </c>
      <c r="C48" s="155">
        <f t="shared" si="5"/>
        <v>31</v>
      </c>
      <c r="D48" s="151">
        <f>('Residential Output'!$D$17+('Residential Output'!$D$11*Variables!Q48)+('Residential Output'!$D$12*Variables!L48)+('Residential Output'!$D$13*Variables!K48)+('Residential Output'!$D$14*Variables!AA48)+('Residential Output'!$D$15*Variables!N48)+('Residential Output'!$D$16*Variables!T48))*31</f>
        <v>466339936.13953441</v>
      </c>
      <c r="E48" s="151"/>
      <c r="F48" s="151">
        <f>('GS&lt;50kW Output'!$D$18+('GS&lt;50kW Output'!$D$11*Variables!AB48)+('GS&lt;50kW Output'!$D$12*Variables!L48)+('GS&lt;50kW Output'!$D$13*Variables!W48)+('GS&lt;50kW Output'!$D$14*Variables!S48)+('GS&lt;50kW Output'!$D$15*Variables!K48)+('GS&lt;50kW Output'!$D$16*Variables!Z48)+('GS&lt;50kW Output'!$D$17*Variables!N48))*31</f>
        <v>224092144.62228283</v>
      </c>
      <c r="G48" s="151">
        <f>('GS 50-999 kW Output'!$D$21+('GS 50-999 kW Output'!$D$11*Variables!Q48)+('GS 50-999 kW Output'!$D$12*Variables!R48)+('GS 50-999 kW Output'!$D$13*Variables!AB48)+('GS 50-999 kW Output'!$D$14*Variables!L48)+('GS 50-999 kW Output'!$D$15*Variables!X48)+('GS 50-999 kW Output'!$D$16*Variables!M48)+('GS 50-999 kW Output'!$D$17*Variables!U48)+('GS 50-999 kW Output'!$D$18*Variables!K48)+('GS 50-999 kW Output'!$D$19*Variables!Z48)+('GS 50-999 kW Output'!$D$20*Variables!O48))*31</f>
        <v>873264753.45995069</v>
      </c>
      <c r="H48" s="151">
        <f>('GS 1000-4999 kW Output'!$D$17+('GS 1000-4999 kW Output'!$D$11*Variables!AB48)+('GS 1000-4999 kW Output'!$D$12*Variables!L48)+('GS 1000-4999 kW Output'!$D$13*Variables!M48)+('GS 1000-4999 kW Output'!$D$14*Variables!K48)+('GS 1000-4999 kW Output'!$D$15*Variables!S48)+('GS 1000-4999 kW Output'!$D$16*Variables!P48))*31</f>
        <v>449735370.30429053</v>
      </c>
      <c r="I48" s="151">
        <f>('Large Use Output'!$D$20+('Large Use Output'!$D$11*Variables!AB48)+('Large Use Output'!$D$12*Variables!L48)+('Large Use Output'!$D$13*Variables!Y48)+('Large Use Output'!$D$14*Variables!K48)+('Large Use Output'!$D$15*Variables!S48)+('Large Use Output'!$D$16*Variables!Z48)+('Large Use Output'!$D$17*Variables!R48)+('Large Use Output'!$D$18*Variables!M48)+('Large Use Output'!$D$19*Variables!N48))*31</f>
        <v>224297172.72699773</v>
      </c>
    </row>
    <row r="49" spans="1:9" x14ac:dyDescent="0.35">
      <c r="A49" s="8">
        <f t="shared" si="7"/>
        <v>2006</v>
      </c>
      <c r="B49" s="153">
        <v>38808</v>
      </c>
      <c r="C49" s="155">
        <f t="shared" si="5"/>
        <v>30</v>
      </c>
      <c r="D49" s="151">
        <f>('Residential Output'!$D$17+('Residential Output'!$D$11*Variables!Q49)+('Residential Output'!$D$12*Variables!L49)+('Residential Output'!$D$13*Variables!K49)+('Residential Output'!$D$14*Variables!AA49)+('Residential Output'!$D$15*Variables!N49)+('Residential Output'!$D$16*Variables!T49))*31</f>
        <v>411562458.23268163</v>
      </c>
      <c r="E49" s="151"/>
      <c r="F49" s="151">
        <f>('GS&lt;50kW Output'!$D$18+('GS&lt;50kW Output'!$D$11*Variables!AB49)+('GS&lt;50kW Output'!$D$12*Variables!L49)+('GS&lt;50kW Output'!$D$13*Variables!W49)+('GS&lt;50kW Output'!$D$14*Variables!S49)+('GS&lt;50kW Output'!$D$15*Variables!K49)+('GS&lt;50kW Output'!$D$16*Variables!Z49)+('GS&lt;50kW Output'!$D$17*Variables!N49))*31</f>
        <v>207718051.16157061</v>
      </c>
      <c r="G49" s="151">
        <f>('GS 50-999 kW Output'!$D$21+('GS 50-999 kW Output'!$D$11*Variables!Q49)+('GS 50-999 kW Output'!$D$12*Variables!R49)+('GS 50-999 kW Output'!$D$13*Variables!AB49)+('GS 50-999 kW Output'!$D$14*Variables!L49)+('GS 50-999 kW Output'!$D$15*Variables!X49)+('GS 50-999 kW Output'!$D$16*Variables!M49)+('GS 50-999 kW Output'!$D$17*Variables!U49)+('GS 50-999 kW Output'!$D$18*Variables!K49)+('GS 50-999 kW Output'!$D$19*Variables!Z49)+('GS 50-999 kW Output'!$D$20*Variables!O49))*31</f>
        <v>793643880.06703174</v>
      </c>
      <c r="H49" s="151">
        <f>('GS 1000-4999 kW Output'!$D$17+('GS 1000-4999 kW Output'!$D$11*Variables!AB49)+('GS 1000-4999 kW Output'!$D$12*Variables!L49)+('GS 1000-4999 kW Output'!$D$13*Variables!M49)+('GS 1000-4999 kW Output'!$D$14*Variables!K49)+('GS 1000-4999 kW Output'!$D$15*Variables!S49)+('GS 1000-4999 kW Output'!$D$16*Variables!P49))*31</f>
        <v>434578005.35019797</v>
      </c>
      <c r="I49" s="151">
        <f>('Large Use Output'!$D$20+('Large Use Output'!$D$11*Variables!AB49)+('Large Use Output'!$D$12*Variables!L49)+('Large Use Output'!$D$13*Variables!Y49)+('Large Use Output'!$D$14*Variables!K49)+('Large Use Output'!$D$15*Variables!S49)+('Large Use Output'!$D$16*Variables!Z49)+('Large Use Output'!$D$17*Variables!R49)+('Large Use Output'!$D$18*Variables!M49)+('Large Use Output'!$D$19*Variables!N49))*31</f>
        <v>212550631.72655517</v>
      </c>
    </row>
    <row r="50" spans="1:9" x14ac:dyDescent="0.35">
      <c r="A50" s="8">
        <f t="shared" si="7"/>
        <v>2006</v>
      </c>
      <c r="B50" s="153">
        <v>38838</v>
      </c>
      <c r="C50" s="155">
        <f t="shared" si="5"/>
        <v>31</v>
      </c>
      <c r="D50" s="151">
        <f>('Residential Output'!$D$17+('Residential Output'!$D$11*Variables!Q50)+('Residential Output'!$D$12*Variables!L50)+('Residential Output'!$D$13*Variables!K50)+('Residential Output'!$D$14*Variables!AA50)+('Residential Output'!$D$15*Variables!N50)+('Residential Output'!$D$16*Variables!T50))*31</f>
        <v>415196895.59316236</v>
      </c>
      <c r="E50" s="151"/>
      <c r="F50" s="151">
        <f>('GS&lt;50kW Output'!$D$18+('GS&lt;50kW Output'!$D$11*Variables!AB50)+('GS&lt;50kW Output'!$D$12*Variables!L50)+('GS&lt;50kW Output'!$D$13*Variables!W50)+('GS&lt;50kW Output'!$D$14*Variables!S50)+('GS&lt;50kW Output'!$D$15*Variables!K50)+('GS&lt;50kW Output'!$D$16*Variables!Z50)+('GS&lt;50kW Output'!$D$17*Variables!N50))*31</f>
        <v>208304139.47592503</v>
      </c>
      <c r="G50" s="151">
        <f>('GS 50-999 kW Output'!$D$21+('GS 50-999 kW Output'!$D$11*Variables!Q50)+('GS 50-999 kW Output'!$D$12*Variables!R50)+('GS 50-999 kW Output'!$D$13*Variables!AB50)+('GS 50-999 kW Output'!$D$14*Variables!L50)+('GS 50-999 kW Output'!$D$15*Variables!X50)+('GS 50-999 kW Output'!$D$16*Variables!M50)+('GS 50-999 kW Output'!$D$17*Variables!U50)+('GS 50-999 kW Output'!$D$18*Variables!K50)+('GS 50-999 kW Output'!$D$19*Variables!Z50)+('GS 50-999 kW Output'!$D$20*Variables!O50))*31</f>
        <v>826001786.34376264</v>
      </c>
      <c r="H50" s="151">
        <f>('GS 1000-4999 kW Output'!$D$17+('GS 1000-4999 kW Output'!$D$11*Variables!AB50)+('GS 1000-4999 kW Output'!$D$12*Variables!L50)+('GS 1000-4999 kW Output'!$D$13*Variables!M50)+('GS 1000-4999 kW Output'!$D$14*Variables!K50)+('GS 1000-4999 kW Output'!$D$15*Variables!S50)+('GS 1000-4999 kW Output'!$D$16*Variables!P50))*31</f>
        <v>450889387.68515801</v>
      </c>
      <c r="I50" s="151">
        <f>('Large Use Output'!$D$20+('Large Use Output'!$D$11*Variables!AB50)+('Large Use Output'!$D$12*Variables!L50)+('Large Use Output'!$D$13*Variables!Y50)+('Large Use Output'!$D$14*Variables!K50)+('Large Use Output'!$D$15*Variables!S50)+('Large Use Output'!$D$16*Variables!Z50)+('Large Use Output'!$D$17*Variables!R50)+('Large Use Output'!$D$18*Variables!M50)+('Large Use Output'!$D$19*Variables!N50))*31</f>
        <v>222714080.04518759</v>
      </c>
    </row>
    <row r="51" spans="1:9" x14ac:dyDescent="0.35">
      <c r="A51" s="8">
        <f t="shared" si="7"/>
        <v>2006</v>
      </c>
      <c r="B51" s="153">
        <v>38869</v>
      </c>
      <c r="C51" s="155">
        <f t="shared" si="5"/>
        <v>30</v>
      </c>
      <c r="D51" s="151">
        <f>('Residential Output'!$D$17+('Residential Output'!$D$11*Variables!Q51)+('Residential Output'!$D$12*Variables!L51)+('Residential Output'!$D$13*Variables!K51)+('Residential Output'!$D$14*Variables!AA51)+('Residential Output'!$D$15*Variables!N51)+('Residential Output'!$D$16*Variables!T51))*31</f>
        <v>464291648.44525892</v>
      </c>
      <c r="E51" s="151"/>
      <c r="F51" s="151">
        <f>('GS&lt;50kW Output'!$D$18+('GS&lt;50kW Output'!$D$11*Variables!AB51)+('GS&lt;50kW Output'!$D$12*Variables!L51)+('GS&lt;50kW Output'!$D$13*Variables!W51)+('GS&lt;50kW Output'!$D$14*Variables!S51)+('GS&lt;50kW Output'!$D$15*Variables!K51)+('GS&lt;50kW Output'!$D$16*Variables!Z51)+('GS&lt;50kW Output'!$D$17*Variables!N51))*31</f>
        <v>220985972.66847938</v>
      </c>
      <c r="G51" s="151">
        <f>('GS 50-999 kW Output'!$D$21+('GS 50-999 kW Output'!$D$11*Variables!Q51)+('GS 50-999 kW Output'!$D$12*Variables!R51)+('GS 50-999 kW Output'!$D$13*Variables!AB51)+('GS 50-999 kW Output'!$D$14*Variables!L51)+('GS 50-999 kW Output'!$D$15*Variables!X51)+('GS 50-999 kW Output'!$D$16*Variables!M51)+('GS 50-999 kW Output'!$D$17*Variables!U51)+('GS 50-999 kW Output'!$D$18*Variables!K51)+('GS 50-999 kW Output'!$D$19*Variables!Z51)+('GS 50-999 kW Output'!$D$20*Variables!O51))*31</f>
        <v>886161997.8948102</v>
      </c>
      <c r="H51" s="151">
        <f>('GS 1000-4999 kW Output'!$D$17+('GS 1000-4999 kW Output'!$D$11*Variables!AB51)+('GS 1000-4999 kW Output'!$D$12*Variables!L51)+('GS 1000-4999 kW Output'!$D$13*Variables!M51)+('GS 1000-4999 kW Output'!$D$14*Variables!K51)+('GS 1000-4999 kW Output'!$D$15*Variables!S51)+('GS 1000-4999 kW Output'!$D$16*Variables!P51))*31</f>
        <v>471894184.64135969</v>
      </c>
      <c r="I51" s="151">
        <f>('Large Use Output'!$D$20+('Large Use Output'!$D$11*Variables!AB51)+('Large Use Output'!$D$12*Variables!L51)+('Large Use Output'!$D$13*Variables!Y51)+('Large Use Output'!$D$14*Variables!K51)+('Large Use Output'!$D$15*Variables!S51)+('Large Use Output'!$D$16*Variables!Z51)+('Large Use Output'!$D$17*Variables!R51)+('Large Use Output'!$D$18*Variables!M51)+('Large Use Output'!$D$19*Variables!N51))*31</f>
        <v>234463388.62579504</v>
      </c>
    </row>
    <row r="52" spans="1:9" x14ac:dyDescent="0.35">
      <c r="A52" s="8">
        <f t="shared" si="7"/>
        <v>2006</v>
      </c>
      <c r="B52" s="153">
        <v>38899</v>
      </c>
      <c r="C52" s="155">
        <f t="shared" si="5"/>
        <v>31</v>
      </c>
      <c r="D52" s="151">
        <f>('Residential Output'!$D$17+('Residential Output'!$D$11*Variables!Q52)+('Residential Output'!$D$12*Variables!L52)+('Residential Output'!$D$13*Variables!K52)+('Residential Output'!$D$14*Variables!AA52)+('Residential Output'!$D$15*Variables!N52)+('Residential Output'!$D$16*Variables!T52))*31</f>
        <v>560488465.07982314</v>
      </c>
      <c r="E52" s="151"/>
      <c r="F52" s="151">
        <f>('GS&lt;50kW Output'!$D$18+('GS&lt;50kW Output'!$D$11*Variables!AB52)+('GS&lt;50kW Output'!$D$12*Variables!L52)+('GS&lt;50kW Output'!$D$13*Variables!W52)+('GS&lt;50kW Output'!$D$14*Variables!S52)+('GS&lt;50kW Output'!$D$15*Variables!K52)+('GS&lt;50kW Output'!$D$16*Variables!Z52)+('GS&lt;50kW Output'!$D$17*Variables!N52))*31</f>
        <v>246032469.7912178</v>
      </c>
      <c r="G52" s="151">
        <f>('GS 50-999 kW Output'!$D$21+('GS 50-999 kW Output'!$D$11*Variables!Q52)+('GS 50-999 kW Output'!$D$12*Variables!R52)+('GS 50-999 kW Output'!$D$13*Variables!AB52)+('GS 50-999 kW Output'!$D$14*Variables!L52)+('GS 50-999 kW Output'!$D$15*Variables!X52)+('GS 50-999 kW Output'!$D$16*Variables!M52)+('GS 50-999 kW Output'!$D$17*Variables!U52)+('GS 50-999 kW Output'!$D$18*Variables!K52)+('GS 50-999 kW Output'!$D$19*Variables!Z52)+('GS 50-999 kW Output'!$D$20*Variables!O52))*31</f>
        <v>975646481.15886855</v>
      </c>
      <c r="H52" s="151">
        <f>('GS 1000-4999 kW Output'!$D$17+('GS 1000-4999 kW Output'!$D$11*Variables!AB52)+('GS 1000-4999 kW Output'!$D$12*Variables!L52)+('GS 1000-4999 kW Output'!$D$13*Variables!M52)+('GS 1000-4999 kW Output'!$D$14*Variables!K52)+('GS 1000-4999 kW Output'!$D$15*Variables!S52)+('GS 1000-4999 kW Output'!$D$16*Variables!P52))*31</f>
        <v>502739120.36730587</v>
      </c>
      <c r="I52" s="151">
        <f>('Large Use Output'!$D$20+('Large Use Output'!$D$11*Variables!AB52)+('Large Use Output'!$D$12*Variables!L52)+('Large Use Output'!$D$13*Variables!Y52)+('Large Use Output'!$D$14*Variables!K52)+('Large Use Output'!$D$15*Variables!S52)+('Large Use Output'!$D$16*Variables!Z52)+('Large Use Output'!$D$17*Variables!R52)+('Large Use Output'!$D$18*Variables!M52)+('Large Use Output'!$D$19*Variables!N52))*31</f>
        <v>244553650.33041468</v>
      </c>
    </row>
    <row r="53" spans="1:9" x14ac:dyDescent="0.35">
      <c r="A53" s="8">
        <f t="shared" si="7"/>
        <v>2006</v>
      </c>
      <c r="B53" s="153">
        <v>38930</v>
      </c>
      <c r="C53" s="155">
        <f t="shared" si="5"/>
        <v>31</v>
      </c>
      <c r="D53" s="151">
        <f>('Residential Output'!$D$17+('Residential Output'!$D$11*Variables!Q53)+('Residential Output'!$D$12*Variables!L53)+('Residential Output'!$D$13*Variables!K53)+('Residential Output'!$D$14*Variables!AA53)+('Residential Output'!$D$15*Variables!N53)+('Residential Output'!$D$16*Variables!T53))*31</f>
        <v>494810000.2817601</v>
      </c>
      <c r="E53" s="151"/>
      <c r="F53" s="151">
        <f>('GS&lt;50kW Output'!$D$18+('GS&lt;50kW Output'!$D$11*Variables!AB53)+('GS&lt;50kW Output'!$D$12*Variables!L53)+('GS&lt;50kW Output'!$D$13*Variables!W53)+('GS&lt;50kW Output'!$D$14*Variables!S53)+('GS&lt;50kW Output'!$D$15*Variables!K53)+('GS&lt;50kW Output'!$D$16*Variables!Z53)+('GS&lt;50kW Output'!$D$17*Variables!N53))*31</f>
        <v>227279067.5572896</v>
      </c>
      <c r="G53" s="151">
        <f>('GS 50-999 kW Output'!$D$21+('GS 50-999 kW Output'!$D$11*Variables!Q53)+('GS 50-999 kW Output'!$D$12*Variables!R53)+('GS 50-999 kW Output'!$D$13*Variables!AB53)+('GS 50-999 kW Output'!$D$14*Variables!L53)+('GS 50-999 kW Output'!$D$15*Variables!X53)+('GS 50-999 kW Output'!$D$16*Variables!M53)+('GS 50-999 kW Output'!$D$17*Variables!U53)+('GS 50-999 kW Output'!$D$18*Variables!K53)+('GS 50-999 kW Output'!$D$19*Variables!Z53)+('GS 50-999 kW Output'!$D$20*Variables!O53))*31</f>
        <v>913701091.02914345</v>
      </c>
      <c r="H53" s="151">
        <f>('GS 1000-4999 kW Output'!$D$17+('GS 1000-4999 kW Output'!$D$11*Variables!AB53)+('GS 1000-4999 kW Output'!$D$12*Variables!L53)+('GS 1000-4999 kW Output'!$D$13*Variables!M53)+('GS 1000-4999 kW Output'!$D$14*Variables!K53)+('GS 1000-4999 kW Output'!$D$15*Variables!S53)+('GS 1000-4999 kW Output'!$D$16*Variables!P53))*31</f>
        <v>481082397.16316593</v>
      </c>
      <c r="I53" s="151">
        <f>('Large Use Output'!$D$20+('Large Use Output'!$D$11*Variables!AB53)+('Large Use Output'!$D$12*Variables!L53)+('Large Use Output'!$D$13*Variables!Y53)+('Large Use Output'!$D$14*Variables!K53)+('Large Use Output'!$D$15*Variables!S53)+('Large Use Output'!$D$16*Variables!Z53)+('Large Use Output'!$D$17*Variables!R53)+('Large Use Output'!$D$18*Variables!M53)+('Large Use Output'!$D$19*Variables!N53))*31</f>
        <v>238340964.69785935</v>
      </c>
    </row>
    <row r="54" spans="1:9" x14ac:dyDescent="0.35">
      <c r="A54" s="8">
        <f t="shared" si="7"/>
        <v>2006</v>
      </c>
      <c r="B54" s="153">
        <v>38961</v>
      </c>
      <c r="C54" s="155">
        <f t="shared" si="5"/>
        <v>30</v>
      </c>
      <c r="D54" s="151">
        <f>('Residential Output'!$D$17+('Residential Output'!$D$11*Variables!Q54)+('Residential Output'!$D$12*Variables!L54)+('Residential Output'!$D$13*Variables!K54)+('Residential Output'!$D$14*Variables!AA54)+('Residential Output'!$D$15*Variables!N54)+('Residential Output'!$D$16*Variables!T54))*31</f>
        <v>401827149.30143082</v>
      </c>
      <c r="E54" s="151"/>
      <c r="F54" s="151">
        <f>('GS&lt;50kW Output'!$D$18+('GS&lt;50kW Output'!$D$11*Variables!AB54)+('GS&lt;50kW Output'!$D$12*Variables!L54)+('GS&lt;50kW Output'!$D$13*Variables!W54)+('GS&lt;50kW Output'!$D$14*Variables!S54)+('GS&lt;50kW Output'!$D$15*Variables!K54)+('GS&lt;50kW Output'!$D$16*Variables!Z54)+('GS&lt;50kW Output'!$D$17*Variables!N54))*31</f>
        <v>201942354.51796141</v>
      </c>
      <c r="G54" s="151">
        <f>('GS 50-999 kW Output'!$D$21+('GS 50-999 kW Output'!$D$11*Variables!Q54)+('GS 50-999 kW Output'!$D$12*Variables!R54)+('GS 50-999 kW Output'!$D$13*Variables!AB54)+('GS 50-999 kW Output'!$D$14*Variables!L54)+('GS 50-999 kW Output'!$D$15*Variables!X54)+('GS 50-999 kW Output'!$D$16*Variables!M54)+('GS 50-999 kW Output'!$D$17*Variables!U54)+('GS 50-999 kW Output'!$D$18*Variables!K54)+('GS 50-999 kW Output'!$D$19*Variables!Z54)+('GS 50-999 kW Output'!$D$20*Variables!O54))*31</f>
        <v>817732228.4420433</v>
      </c>
      <c r="H54" s="151">
        <f>('GS 1000-4999 kW Output'!$D$17+('GS 1000-4999 kW Output'!$D$11*Variables!AB54)+('GS 1000-4999 kW Output'!$D$12*Variables!L54)+('GS 1000-4999 kW Output'!$D$13*Variables!M54)+('GS 1000-4999 kW Output'!$D$14*Variables!K54)+('GS 1000-4999 kW Output'!$D$15*Variables!S54)+('GS 1000-4999 kW Output'!$D$16*Variables!P54))*31</f>
        <v>454183985.50793564</v>
      </c>
      <c r="I54" s="151">
        <f>('Large Use Output'!$D$20+('Large Use Output'!$D$11*Variables!AB54)+('Large Use Output'!$D$12*Variables!L54)+('Large Use Output'!$D$13*Variables!Y54)+('Large Use Output'!$D$14*Variables!K54)+('Large Use Output'!$D$15*Variables!S54)+('Large Use Output'!$D$16*Variables!Z54)+('Large Use Output'!$D$17*Variables!R54)+('Large Use Output'!$D$18*Variables!M54)+('Large Use Output'!$D$19*Variables!N54))*31</f>
        <v>224523118.41315815</v>
      </c>
    </row>
    <row r="55" spans="1:9" x14ac:dyDescent="0.35">
      <c r="A55" s="8">
        <f t="shared" si="7"/>
        <v>2006</v>
      </c>
      <c r="B55" s="153">
        <v>38991</v>
      </c>
      <c r="C55" s="155">
        <f t="shared" si="5"/>
        <v>31</v>
      </c>
      <c r="D55" s="151">
        <f>('Residential Output'!$D$17+('Residential Output'!$D$11*Variables!Q55)+('Residential Output'!$D$12*Variables!L55)+('Residential Output'!$D$13*Variables!K55)+('Residential Output'!$D$14*Variables!AA55)+('Residential Output'!$D$15*Variables!N55)+('Residential Output'!$D$16*Variables!T55))*31</f>
        <v>407905069.61195648</v>
      </c>
      <c r="E55" s="151"/>
      <c r="F55" s="151">
        <f>('GS&lt;50kW Output'!$D$18+('GS&lt;50kW Output'!$D$11*Variables!AB55)+('GS&lt;50kW Output'!$D$12*Variables!L55)+('GS&lt;50kW Output'!$D$13*Variables!W55)+('GS&lt;50kW Output'!$D$14*Variables!S55)+('GS&lt;50kW Output'!$D$15*Variables!K55)+('GS&lt;50kW Output'!$D$16*Variables!Z55)+('GS&lt;50kW Output'!$D$17*Variables!N55))*31</f>
        <v>204216709.43584388</v>
      </c>
      <c r="G55" s="151">
        <f>('GS 50-999 kW Output'!$D$21+('GS 50-999 kW Output'!$D$11*Variables!Q55)+('GS 50-999 kW Output'!$D$12*Variables!R55)+('GS 50-999 kW Output'!$D$13*Variables!AB55)+('GS 50-999 kW Output'!$D$14*Variables!L55)+('GS 50-999 kW Output'!$D$15*Variables!X55)+('GS 50-999 kW Output'!$D$16*Variables!M55)+('GS 50-999 kW Output'!$D$17*Variables!U55)+('GS 50-999 kW Output'!$D$18*Variables!K55)+('GS 50-999 kW Output'!$D$19*Variables!Z55)+('GS 50-999 kW Output'!$D$20*Variables!O55))*31</f>
        <v>815064050.38085794</v>
      </c>
      <c r="H55" s="151">
        <f>('GS 1000-4999 kW Output'!$D$17+('GS 1000-4999 kW Output'!$D$11*Variables!AB55)+('GS 1000-4999 kW Output'!$D$12*Variables!L55)+('GS 1000-4999 kW Output'!$D$13*Variables!M55)+('GS 1000-4999 kW Output'!$D$14*Variables!K55)+('GS 1000-4999 kW Output'!$D$15*Variables!S55)+('GS 1000-4999 kW Output'!$D$16*Variables!P55))*31</f>
        <v>442303829.90678138</v>
      </c>
      <c r="I55" s="151">
        <f>('Large Use Output'!$D$20+('Large Use Output'!$D$11*Variables!AB55)+('Large Use Output'!$D$12*Variables!L55)+('Large Use Output'!$D$13*Variables!Y55)+('Large Use Output'!$D$14*Variables!K55)+('Large Use Output'!$D$15*Variables!S55)+('Large Use Output'!$D$16*Variables!Z55)+('Large Use Output'!$D$17*Variables!R55)+('Large Use Output'!$D$18*Variables!M55)+('Large Use Output'!$D$19*Variables!N55))*31</f>
        <v>219828339.68663788</v>
      </c>
    </row>
    <row r="56" spans="1:9" x14ac:dyDescent="0.35">
      <c r="A56" s="8">
        <f t="shared" si="7"/>
        <v>2006</v>
      </c>
      <c r="B56" s="153">
        <v>39022</v>
      </c>
      <c r="C56" s="155">
        <f t="shared" si="5"/>
        <v>30</v>
      </c>
      <c r="D56" s="151">
        <f>('Residential Output'!$D$17+('Residential Output'!$D$11*Variables!Q56)+('Residential Output'!$D$12*Variables!L56)+('Residential Output'!$D$13*Variables!K56)+('Residential Output'!$D$14*Variables!AA56)+('Residential Output'!$D$15*Variables!N56)+('Residential Output'!$D$16*Variables!T56))*31</f>
        <v>432562175.15427369</v>
      </c>
      <c r="E56" s="151"/>
      <c r="F56" s="151">
        <f>('GS&lt;50kW Output'!$D$18+('GS&lt;50kW Output'!$D$11*Variables!AB56)+('GS&lt;50kW Output'!$D$12*Variables!L56)+('GS&lt;50kW Output'!$D$13*Variables!W56)+('GS&lt;50kW Output'!$D$14*Variables!S56)+('GS&lt;50kW Output'!$D$15*Variables!K56)+('GS&lt;50kW Output'!$D$16*Variables!Z56)+('GS&lt;50kW Output'!$D$17*Variables!N56))*31</f>
        <v>209906353.84785968</v>
      </c>
      <c r="G56" s="151">
        <f>('GS 50-999 kW Output'!$D$21+('GS 50-999 kW Output'!$D$11*Variables!Q56)+('GS 50-999 kW Output'!$D$12*Variables!R56)+('GS 50-999 kW Output'!$D$13*Variables!AB56)+('GS 50-999 kW Output'!$D$14*Variables!L56)+('GS 50-999 kW Output'!$D$15*Variables!X56)+('GS 50-999 kW Output'!$D$16*Variables!M56)+('GS 50-999 kW Output'!$D$17*Variables!U56)+('GS 50-999 kW Output'!$D$18*Variables!K56)+('GS 50-999 kW Output'!$D$19*Variables!Z56)+('GS 50-999 kW Output'!$D$20*Variables!O56))*31</f>
        <v>838773793.60409772</v>
      </c>
      <c r="H56" s="151">
        <f>('GS 1000-4999 kW Output'!$D$17+('GS 1000-4999 kW Output'!$D$11*Variables!AB56)+('GS 1000-4999 kW Output'!$D$12*Variables!L56)+('GS 1000-4999 kW Output'!$D$13*Variables!M56)+('GS 1000-4999 kW Output'!$D$14*Variables!K56)+('GS 1000-4999 kW Output'!$D$15*Variables!S56)+('GS 1000-4999 kW Output'!$D$16*Variables!P56))*31</f>
        <v>442676066.77587026</v>
      </c>
      <c r="I56" s="151">
        <f>('Large Use Output'!$D$20+('Large Use Output'!$D$11*Variables!AB56)+('Large Use Output'!$D$12*Variables!L56)+('Large Use Output'!$D$13*Variables!Y56)+('Large Use Output'!$D$14*Variables!K56)+('Large Use Output'!$D$15*Variables!S56)+('Large Use Output'!$D$16*Variables!Z56)+('Large Use Output'!$D$17*Variables!R56)+('Large Use Output'!$D$18*Variables!M56)+('Large Use Output'!$D$19*Variables!N56))*31</f>
        <v>221947948.77170512</v>
      </c>
    </row>
    <row r="57" spans="1:9" x14ac:dyDescent="0.35">
      <c r="A57" s="10">
        <f t="shared" si="7"/>
        <v>2006</v>
      </c>
      <c r="B57" s="154">
        <v>39052</v>
      </c>
      <c r="C57" s="155">
        <f t="shared" si="5"/>
        <v>31</v>
      </c>
      <c r="D57" s="151">
        <f>('Residential Output'!$D$17+('Residential Output'!$D$11*Variables!Q57)+('Residential Output'!$D$12*Variables!L57)+('Residential Output'!$D$13*Variables!K57)+('Residential Output'!$D$14*Variables!AA57)+('Residential Output'!$D$15*Variables!N57)+('Residential Output'!$D$16*Variables!T57))*31</f>
        <v>456238723.4600265</v>
      </c>
      <c r="E57" s="151"/>
      <c r="F57" s="151">
        <f>('GS&lt;50kW Output'!$D$18+('GS&lt;50kW Output'!$D$11*Variables!AB57)+('GS&lt;50kW Output'!$D$12*Variables!L57)+('GS&lt;50kW Output'!$D$13*Variables!W57)+('GS&lt;50kW Output'!$D$14*Variables!S57)+('GS&lt;50kW Output'!$D$15*Variables!K57)+('GS&lt;50kW Output'!$D$16*Variables!Z57)+('GS&lt;50kW Output'!$D$17*Variables!N57))*31</f>
        <v>218177399.24400881</v>
      </c>
      <c r="G57" s="151">
        <f>('GS 50-999 kW Output'!$D$21+('GS 50-999 kW Output'!$D$11*Variables!Q57)+('GS 50-999 kW Output'!$D$12*Variables!R57)+('GS 50-999 kW Output'!$D$13*Variables!AB57)+('GS 50-999 kW Output'!$D$14*Variables!L57)+('GS 50-999 kW Output'!$D$15*Variables!X57)+('GS 50-999 kW Output'!$D$16*Variables!M57)+('GS 50-999 kW Output'!$D$17*Variables!U57)+('GS 50-999 kW Output'!$D$18*Variables!K57)+('GS 50-999 kW Output'!$D$19*Variables!Z57)+('GS 50-999 kW Output'!$D$20*Variables!O57))*31</f>
        <v>856134330.50013733</v>
      </c>
      <c r="H57" s="151">
        <f>('GS 1000-4999 kW Output'!$D$17+('GS 1000-4999 kW Output'!$D$11*Variables!AB57)+('GS 1000-4999 kW Output'!$D$12*Variables!L57)+('GS 1000-4999 kW Output'!$D$13*Variables!M57)+('GS 1000-4999 kW Output'!$D$14*Variables!K57)+('GS 1000-4999 kW Output'!$D$15*Variables!S57)+('GS 1000-4999 kW Output'!$D$16*Variables!P57))*31</f>
        <v>447502578.25712574</v>
      </c>
      <c r="I57" s="151">
        <f>('Large Use Output'!$D$20+('Large Use Output'!$D$11*Variables!AB57)+('Large Use Output'!$D$12*Variables!L57)+('Large Use Output'!$D$13*Variables!Y57)+('Large Use Output'!$D$14*Variables!K57)+('Large Use Output'!$D$15*Variables!S57)+('Large Use Output'!$D$16*Variables!Z57)+('Large Use Output'!$D$17*Variables!R57)+('Large Use Output'!$D$18*Variables!M57)+('Large Use Output'!$D$19*Variables!N57))*31</f>
        <v>218868666.82080573</v>
      </c>
    </row>
    <row r="58" spans="1:9" x14ac:dyDescent="0.35">
      <c r="A58" s="6">
        <f t="shared" si="7"/>
        <v>2007</v>
      </c>
      <c r="B58" s="152">
        <v>39083</v>
      </c>
      <c r="C58" s="155">
        <f t="shared" si="5"/>
        <v>31</v>
      </c>
      <c r="D58" s="151">
        <f>('Residential Output'!$D$17+('Residential Output'!$D$11*Variables!Q58)+('Residential Output'!$D$12*Variables!L58)+('Residential Output'!$D$13*Variables!K58)+('Residential Output'!$D$14*Variables!AA58)+('Residential Output'!$D$15*Variables!N58)+('Residential Output'!$D$16*Variables!T58))*31</f>
        <v>501166616.68665504</v>
      </c>
      <c r="E58" s="151"/>
      <c r="F58" s="151">
        <f>('GS&lt;50kW Output'!$D$18+('GS&lt;50kW Output'!$D$11*Variables!AB58)+('GS&lt;50kW Output'!$D$12*Variables!L58)+('GS&lt;50kW Output'!$D$13*Variables!W58)+('GS&lt;50kW Output'!$D$14*Variables!S58)+('GS&lt;50kW Output'!$D$15*Variables!K58)+('GS&lt;50kW Output'!$D$16*Variables!Z58)+('GS&lt;50kW Output'!$D$17*Variables!N58))*31</f>
        <v>229203888.62413895</v>
      </c>
      <c r="G58" s="151">
        <f>('GS 50-999 kW Output'!$D$21+('GS 50-999 kW Output'!$D$11*Variables!Q58)+('GS 50-999 kW Output'!$D$12*Variables!R58)+('GS 50-999 kW Output'!$D$13*Variables!AB58)+('GS 50-999 kW Output'!$D$14*Variables!L58)+('GS 50-999 kW Output'!$D$15*Variables!X58)+('GS 50-999 kW Output'!$D$16*Variables!M58)+('GS 50-999 kW Output'!$D$17*Variables!U58)+('GS 50-999 kW Output'!$D$18*Variables!K58)+('GS 50-999 kW Output'!$D$19*Variables!Z58)+('GS 50-999 kW Output'!$D$20*Variables!O58))*31</f>
        <v>918689405.04533875</v>
      </c>
      <c r="H58" s="151">
        <f>('GS 1000-4999 kW Output'!$D$17+('GS 1000-4999 kW Output'!$D$11*Variables!AB58)+('GS 1000-4999 kW Output'!$D$12*Variables!L58)+('GS 1000-4999 kW Output'!$D$13*Variables!M58)+('GS 1000-4999 kW Output'!$D$14*Variables!K58)+('GS 1000-4999 kW Output'!$D$15*Variables!S58)+('GS 1000-4999 kW Output'!$D$16*Variables!P58))*31</f>
        <v>459431029.80483615</v>
      </c>
      <c r="I58" s="151">
        <f>('Large Use Output'!$D$20+('Large Use Output'!$D$11*Variables!AB58)+('Large Use Output'!$D$12*Variables!L58)+('Large Use Output'!$D$13*Variables!Y58)+('Large Use Output'!$D$14*Variables!K58)+('Large Use Output'!$D$15*Variables!S58)+('Large Use Output'!$D$16*Variables!Z58)+('Large Use Output'!$D$17*Variables!R58)+('Large Use Output'!$D$18*Variables!M58)+('Large Use Output'!$D$19*Variables!N58))*31</f>
        <v>227221920.08126727</v>
      </c>
    </row>
    <row r="59" spans="1:9" x14ac:dyDescent="0.35">
      <c r="A59" s="8">
        <f t="shared" si="7"/>
        <v>2007</v>
      </c>
      <c r="B59" s="153">
        <v>39114</v>
      </c>
      <c r="C59" s="155">
        <f t="shared" si="5"/>
        <v>28</v>
      </c>
      <c r="D59" s="151">
        <f>('Residential Output'!$D$17+('Residential Output'!$D$11*Variables!Q59)+('Residential Output'!$D$12*Variables!L59)+('Residential Output'!$D$13*Variables!K59)+('Residential Output'!$D$14*Variables!AA59)+('Residential Output'!$D$15*Variables!N59)+('Residential Output'!$D$16*Variables!T59))*31</f>
        <v>554232477.97191143</v>
      </c>
      <c r="E59" s="151"/>
      <c r="F59" s="151">
        <f>('GS&lt;50kW Output'!$D$18+('GS&lt;50kW Output'!$D$11*Variables!AB59)+('GS&lt;50kW Output'!$D$12*Variables!L59)+('GS&lt;50kW Output'!$D$13*Variables!W59)+('GS&lt;50kW Output'!$D$14*Variables!S59)+('GS&lt;50kW Output'!$D$15*Variables!K59)+('GS&lt;50kW Output'!$D$16*Variables!Z59)+('GS&lt;50kW Output'!$D$17*Variables!N59))*31</f>
        <v>242835417.86426473</v>
      </c>
      <c r="G59" s="151">
        <f>('GS 50-999 kW Output'!$D$21+('GS 50-999 kW Output'!$D$11*Variables!Q59)+('GS 50-999 kW Output'!$D$12*Variables!R59)+('GS 50-999 kW Output'!$D$13*Variables!AB59)+('GS 50-999 kW Output'!$D$14*Variables!L59)+('GS 50-999 kW Output'!$D$15*Variables!X59)+('GS 50-999 kW Output'!$D$16*Variables!M59)+('GS 50-999 kW Output'!$D$17*Variables!U59)+('GS 50-999 kW Output'!$D$18*Variables!K59)+('GS 50-999 kW Output'!$D$19*Variables!Z59)+('GS 50-999 kW Output'!$D$20*Variables!O59))*31</f>
        <v>980100032.44276989</v>
      </c>
      <c r="H59" s="151">
        <f>('GS 1000-4999 kW Output'!$D$17+('GS 1000-4999 kW Output'!$D$11*Variables!AB59)+('GS 1000-4999 kW Output'!$D$12*Variables!L59)+('GS 1000-4999 kW Output'!$D$13*Variables!M59)+('GS 1000-4999 kW Output'!$D$14*Variables!K59)+('GS 1000-4999 kW Output'!$D$15*Variables!S59)+('GS 1000-4999 kW Output'!$D$16*Variables!P59))*31</f>
        <v>473534748.96598607</v>
      </c>
      <c r="I59" s="151">
        <f>('Large Use Output'!$D$20+('Large Use Output'!$D$11*Variables!AB59)+('Large Use Output'!$D$12*Variables!L59)+('Large Use Output'!$D$13*Variables!Y59)+('Large Use Output'!$D$14*Variables!K59)+('Large Use Output'!$D$15*Variables!S59)+('Large Use Output'!$D$16*Variables!Z59)+('Large Use Output'!$D$17*Variables!R59)+('Large Use Output'!$D$18*Variables!M59)+('Large Use Output'!$D$19*Variables!N59))*31</f>
        <v>232780409.80774984</v>
      </c>
    </row>
    <row r="60" spans="1:9" x14ac:dyDescent="0.35">
      <c r="A60" s="8">
        <f t="shared" si="7"/>
        <v>2007</v>
      </c>
      <c r="B60" s="153">
        <v>39142</v>
      </c>
      <c r="C60" s="155">
        <f t="shared" si="5"/>
        <v>31</v>
      </c>
      <c r="D60" s="151">
        <f>('Residential Output'!$D$17+('Residential Output'!$D$11*Variables!Q60)+('Residential Output'!$D$12*Variables!L60)+('Residential Output'!$D$13*Variables!K60)+('Residential Output'!$D$14*Variables!AA60)+('Residential Output'!$D$15*Variables!N60)+('Residential Output'!$D$16*Variables!T60))*31</f>
        <v>475769033.48257005</v>
      </c>
      <c r="E60" s="151"/>
      <c r="F60" s="151">
        <f>('GS&lt;50kW Output'!$D$18+('GS&lt;50kW Output'!$D$11*Variables!AB60)+('GS&lt;50kW Output'!$D$12*Variables!L60)+('GS&lt;50kW Output'!$D$13*Variables!W60)+('GS&lt;50kW Output'!$D$14*Variables!S60)+('GS&lt;50kW Output'!$D$15*Variables!K60)+('GS&lt;50kW Output'!$D$16*Variables!Z60)+('GS&lt;50kW Output'!$D$17*Variables!N60))*31</f>
        <v>219468178.36085606</v>
      </c>
      <c r="G60" s="151">
        <f>('GS 50-999 kW Output'!$D$21+('GS 50-999 kW Output'!$D$11*Variables!Q60)+('GS 50-999 kW Output'!$D$12*Variables!R60)+('GS 50-999 kW Output'!$D$13*Variables!AB60)+('GS 50-999 kW Output'!$D$14*Variables!L60)+('GS 50-999 kW Output'!$D$15*Variables!X60)+('GS 50-999 kW Output'!$D$16*Variables!M60)+('GS 50-999 kW Output'!$D$17*Variables!U60)+('GS 50-999 kW Output'!$D$18*Variables!K60)+('GS 50-999 kW Output'!$D$19*Variables!Z60)+('GS 50-999 kW Output'!$D$20*Variables!O60))*31</f>
        <v>887287614.55369568</v>
      </c>
      <c r="H60" s="151">
        <f>('GS 1000-4999 kW Output'!$D$17+('GS 1000-4999 kW Output'!$D$11*Variables!AB60)+('GS 1000-4999 kW Output'!$D$12*Variables!L60)+('GS 1000-4999 kW Output'!$D$13*Variables!M60)+('GS 1000-4999 kW Output'!$D$14*Variables!K60)+('GS 1000-4999 kW Output'!$D$15*Variables!S60)+('GS 1000-4999 kW Output'!$D$16*Variables!P60))*31</f>
        <v>449331673.15956122</v>
      </c>
      <c r="I60" s="151">
        <f>('Large Use Output'!$D$20+('Large Use Output'!$D$11*Variables!AB60)+('Large Use Output'!$D$12*Variables!L60)+('Large Use Output'!$D$13*Variables!Y60)+('Large Use Output'!$D$14*Variables!K60)+('Large Use Output'!$D$15*Variables!S60)+('Large Use Output'!$D$16*Variables!Z60)+('Large Use Output'!$D$17*Variables!R60)+('Large Use Output'!$D$18*Variables!M60)+('Large Use Output'!$D$19*Variables!N60))*31</f>
        <v>221921808.73588893</v>
      </c>
    </row>
    <row r="61" spans="1:9" x14ac:dyDescent="0.35">
      <c r="A61" s="8">
        <f t="shared" si="7"/>
        <v>2007</v>
      </c>
      <c r="B61" s="153">
        <v>39173</v>
      </c>
      <c r="C61" s="155">
        <f t="shared" si="5"/>
        <v>30</v>
      </c>
      <c r="D61" s="151">
        <f>('Residential Output'!$D$17+('Residential Output'!$D$11*Variables!Q61)+('Residential Output'!$D$12*Variables!L61)+('Residential Output'!$D$13*Variables!K61)+('Residential Output'!$D$14*Variables!AA61)+('Residential Output'!$D$15*Variables!N61)+('Residential Output'!$D$16*Variables!T61))*31</f>
        <v>426905999.43270952</v>
      </c>
      <c r="E61" s="151"/>
      <c r="F61" s="151">
        <f>('GS&lt;50kW Output'!$D$18+('GS&lt;50kW Output'!$D$11*Variables!AB61)+('GS&lt;50kW Output'!$D$12*Variables!L61)+('GS&lt;50kW Output'!$D$13*Variables!W61)+('GS&lt;50kW Output'!$D$14*Variables!S61)+('GS&lt;50kW Output'!$D$15*Variables!K61)+('GS&lt;50kW Output'!$D$16*Variables!Z61)+('GS&lt;50kW Output'!$D$17*Variables!N61))*31</f>
        <v>206347441.49092707</v>
      </c>
      <c r="G61" s="151">
        <f>('GS 50-999 kW Output'!$D$21+('GS 50-999 kW Output'!$D$11*Variables!Q61)+('GS 50-999 kW Output'!$D$12*Variables!R61)+('GS 50-999 kW Output'!$D$13*Variables!AB61)+('GS 50-999 kW Output'!$D$14*Variables!L61)+('GS 50-999 kW Output'!$D$15*Variables!X61)+('GS 50-999 kW Output'!$D$16*Variables!M61)+('GS 50-999 kW Output'!$D$17*Variables!U61)+('GS 50-999 kW Output'!$D$18*Variables!K61)+('GS 50-999 kW Output'!$D$19*Variables!Z61)+('GS 50-999 kW Output'!$D$20*Variables!O61))*31</f>
        <v>824737345.81570184</v>
      </c>
      <c r="H61" s="151">
        <f>('GS 1000-4999 kW Output'!$D$17+('GS 1000-4999 kW Output'!$D$11*Variables!AB61)+('GS 1000-4999 kW Output'!$D$12*Variables!L61)+('GS 1000-4999 kW Output'!$D$13*Variables!M61)+('GS 1000-4999 kW Output'!$D$14*Variables!K61)+('GS 1000-4999 kW Output'!$D$15*Variables!S61)+('GS 1000-4999 kW Output'!$D$16*Variables!P61))*31</f>
        <v>436292570.53672808</v>
      </c>
      <c r="I61" s="151">
        <f>('Large Use Output'!$D$20+('Large Use Output'!$D$11*Variables!AB61)+('Large Use Output'!$D$12*Variables!L61)+('Large Use Output'!$D$13*Variables!Y61)+('Large Use Output'!$D$14*Variables!K61)+('Large Use Output'!$D$15*Variables!S61)+('Large Use Output'!$D$16*Variables!Z61)+('Large Use Output'!$D$17*Variables!R61)+('Large Use Output'!$D$18*Variables!M61)+('Large Use Output'!$D$19*Variables!N61))*31</f>
        <v>214316169.58035171</v>
      </c>
    </row>
    <row r="62" spans="1:9" x14ac:dyDescent="0.35">
      <c r="A62" s="8">
        <f t="shared" si="7"/>
        <v>2007</v>
      </c>
      <c r="B62" s="153">
        <v>39203</v>
      </c>
      <c r="C62" s="155">
        <f t="shared" si="5"/>
        <v>31</v>
      </c>
      <c r="D62" s="151">
        <f>('Residential Output'!$D$17+('Residential Output'!$D$11*Variables!Q62)+('Residential Output'!$D$12*Variables!L62)+('Residential Output'!$D$13*Variables!K62)+('Residential Output'!$D$14*Variables!AA62)+('Residential Output'!$D$15*Variables!N62)+('Residential Output'!$D$16*Variables!T62))*31</f>
        <v>405770973.69308501</v>
      </c>
      <c r="E62" s="151"/>
      <c r="F62" s="151">
        <f>('GS&lt;50kW Output'!$D$18+('GS&lt;50kW Output'!$D$11*Variables!AB62)+('GS&lt;50kW Output'!$D$12*Variables!L62)+('GS&lt;50kW Output'!$D$13*Variables!W62)+('GS&lt;50kW Output'!$D$14*Variables!S62)+('GS&lt;50kW Output'!$D$15*Variables!K62)+('GS&lt;50kW Output'!$D$16*Variables!Z62)+('GS&lt;50kW Output'!$D$17*Variables!N62))*31</f>
        <v>199749992.13094836</v>
      </c>
      <c r="G62" s="151">
        <f>('GS 50-999 kW Output'!$D$21+('GS 50-999 kW Output'!$D$11*Variables!Q62)+('GS 50-999 kW Output'!$D$12*Variables!R62)+('GS 50-999 kW Output'!$D$13*Variables!AB62)+('GS 50-999 kW Output'!$D$14*Variables!L62)+('GS 50-999 kW Output'!$D$15*Variables!X62)+('GS 50-999 kW Output'!$D$16*Variables!M62)+('GS 50-999 kW Output'!$D$17*Variables!U62)+('GS 50-999 kW Output'!$D$18*Variables!K62)+('GS 50-999 kW Output'!$D$19*Variables!Z62)+('GS 50-999 kW Output'!$D$20*Variables!O62))*31</f>
        <v>819012420.176548</v>
      </c>
      <c r="H62" s="151">
        <f>('GS 1000-4999 kW Output'!$D$17+('GS 1000-4999 kW Output'!$D$11*Variables!AB62)+('GS 1000-4999 kW Output'!$D$12*Variables!L62)+('GS 1000-4999 kW Output'!$D$13*Variables!M62)+('GS 1000-4999 kW Output'!$D$14*Variables!K62)+('GS 1000-4999 kW Output'!$D$15*Variables!S62)+('GS 1000-4999 kW Output'!$D$16*Variables!P62))*31</f>
        <v>442385514.25756848</v>
      </c>
      <c r="I62" s="151">
        <f>('Large Use Output'!$D$20+('Large Use Output'!$D$11*Variables!AB62)+('Large Use Output'!$D$12*Variables!L62)+('Large Use Output'!$D$13*Variables!Y62)+('Large Use Output'!$D$14*Variables!K62)+('Large Use Output'!$D$15*Variables!S62)+('Large Use Output'!$D$16*Variables!Z62)+('Large Use Output'!$D$17*Variables!R62)+('Large Use Output'!$D$18*Variables!M62)+('Large Use Output'!$D$19*Variables!N62))*31</f>
        <v>218863461.51651877</v>
      </c>
    </row>
    <row r="63" spans="1:9" x14ac:dyDescent="0.35">
      <c r="A63" s="8">
        <f t="shared" si="7"/>
        <v>2007</v>
      </c>
      <c r="B63" s="153">
        <v>39234</v>
      </c>
      <c r="C63" s="155">
        <f t="shared" si="5"/>
        <v>30</v>
      </c>
      <c r="D63" s="151">
        <f>('Residential Output'!$D$17+('Residential Output'!$D$11*Variables!Q63)+('Residential Output'!$D$12*Variables!L63)+('Residential Output'!$D$13*Variables!K63)+('Residential Output'!$D$14*Variables!AA63)+('Residential Output'!$D$15*Variables!N63)+('Residential Output'!$D$16*Variables!T63))*31</f>
        <v>488833201.7953046</v>
      </c>
      <c r="E63" s="151"/>
      <c r="F63" s="151">
        <f>('GS&lt;50kW Output'!$D$18+('GS&lt;50kW Output'!$D$11*Variables!AB63)+('GS&lt;50kW Output'!$D$12*Variables!L63)+('GS&lt;50kW Output'!$D$13*Variables!W63)+('GS&lt;50kW Output'!$D$14*Variables!S63)+('GS&lt;50kW Output'!$D$15*Variables!K63)+('GS&lt;50kW Output'!$D$16*Variables!Z63)+('GS&lt;50kW Output'!$D$17*Variables!N63))*31</f>
        <v>221207678.24445876</v>
      </c>
      <c r="G63" s="151">
        <f>('GS 50-999 kW Output'!$D$21+('GS 50-999 kW Output'!$D$11*Variables!Q63)+('GS 50-999 kW Output'!$D$12*Variables!R63)+('GS 50-999 kW Output'!$D$13*Variables!AB63)+('GS 50-999 kW Output'!$D$14*Variables!L63)+('GS 50-999 kW Output'!$D$15*Variables!X63)+('GS 50-999 kW Output'!$D$16*Variables!M63)+('GS 50-999 kW Output'!$D$17*Variables!U63)+('GS 50-999 kW Output'!$D$18*Variables!K63)+('GS 50-999 kW Output'!$D$19*Variables!Z63)+('GS 50-999 kW Output'!$D$20*Variables!O63))*31</f>
        <v>908198949.02329302</v>
      </c>
      <c r="H63" s="151">
        <f>('GS 1000-4999 kW Output'!$D$17+('GS 1000-4999 kW Output'!$D$11*Variables!AB63)+('GS 1000-4999 kW Output'!$D$12*Variables!L63)+('GS 1000-4999 kW Output'!$D$13*Variables!M63)+('GS 1000-4999 kW Output'!$D$14*Variables!K63)+('GS 1000-4999 kW Output'!$D$15*Variables!S63)+('GS 1000-4999 kW Output'!$D$16*Variables!P63))*31</f>
        <v>474767459.92304617</v>
      </c>
      <c r="I63" s="151">
        <f>('Large Use Output'!$D$20+('Large Use Output'!$D$11*Variables!AB63)+('Large Use Output'!$D$12*Variables!L63)+('Large Use Output'!$D$13*Variables!Y63)+('Large Use Output'!$D$14*Variables!K63)+('Large Use Output'!$D$15*Variables!S63)+('Large Use Output'!$D$16*Variables!Z63)+('Large Use Output'!$D$17*Variables!R63)+('Large Use Output'!$D$18*Variables!M63)+('Large Use Output'!$D$19*Variables!N63))*31</f>
        <v>233132954.54055879</v>
      </c>
    </row>
    <row r="64" spans="1:9" x14ac:dyDescent="0.35">
      <c r="A64" s="8">
        <f t="shared" si="7"/>
        <v>2007</v>
      </c>
      <c r="B64" s="153">
        <v>39264</v>
      </c>
      <c r="C64" s="155">
        <f t="shared" si="5"/>
        <v>31</v>
      </c>
      <c r="D64" s="151">
        <f>('Residential Output'!$D$17+('Residential Output'!$D$11*Variables!Q64)+('Residential Output'!$D$12*Variables!L64)+('Residential Output'!$D$13*Variables!K64)+('Residential Output'!$D$14*Variables!AA64)+('Residential Output'!$D$15*Variables!N64)+('Residential Output'!$D$16*Variables!T64))*31</f>
        <v>493433073.49370736</v>
      </c>
      <c r="E64" s="151"/>
      <c r="F64" s="151">
        <f>('GS&lt;50kW Output'!$D$18+('GS&lt;50kW Output'!$D$11*Variables!AB64)+('GS&lt;50kW Output'!$D$12*Variables!L64)+('GS&lt;50kW Output'!$D$13*Variables!W64)+('GS&lt;50kW Output'!$D$14*Variables!S64)+('GS&lt;50kW Output'!$D$15*Variables!K64)+('GS&lt;50kW Output'!$D$16*Variables!Z64)+('GS&lt;50kW Output'!$D$17*Variables!N64))*31</f>
        <v>221197444.75953385</v>
      </c>
      <c r="G64" s="151">
        <f>('GS 50-999 kW Output'!$D$21+('GS 50-999 kW Output'!$D$11*Variables!Q64)+('GS 50-999 kW Output'!$D$12*Variables!R64)+('GS 50-999 kW Output'!$D$13*Variables!AB64)+('GS 50-999 kW Output'!$D$14*Variables!L64)+('GS 50-999 kW Output'!$D$15*Variables!X64)+('GS 50-999 kW Output'!$D$16*Variables!M64)+('GS 50-999 kW Output'!$D$17*Variables!U64)+('GS 50-999 kW Output'!$D$18*Variables!K64)+('GS 50-999 kW Output'!$D$19*Variables!Z64)+('GS 50-999 kW Output'!$D$20*Variables!O64))*31</f>
        <v>914760968.31120801</v>
      </c>
      <c r="H64" s="151">
        <f>('GS 1000-4999 kW Output'!$D$17+('GS 1000-4999 kW Output'!$D$11*Variables!AB64)+('GS 1000-4999 kW Output'!$D$12*Variables!L64)+('GS 1000-4999 kW Output'!$D$13*Variables!M64)+('GS 1000-4999 kW Output'!$D$14*Variables!K64)+('GS 1000-4999 kW Output'!$D$15*Variables!S64)+('GS 1000-4999 kW Output'!$D$16*Variables!P64))*31</f>
        <v>479797383.09602934</v>
      </c>
      <c r="I64" s="151">
        <f>('Large Use Output'!$D$20+('Large Use Output'!$D$11*Variables!AB64)+('Large Use Output'!$D$12*Variables!L64)+('Large Use Output'!$D$13*Variables!Y64)+('Large Use Output'!$D$14*Variables!K64)+('Large Use Output'!$D$15*Variables!S64)+('Large Use Output'!$D$16*Variables!Z64)+('Large Use Output'!$D$17*Variables!R64)+('Large Use Output'!$D$18*Variables!M64)+('Large Use Output'!$D$19*Variables!N64))*31</f>
        <v>234000989.01552153</v>
      </c>
    </row>
    <row r="65" spans="1:9" x14ac:dyDescent="0.35">
      <c r="A65" s="8">
        <f t="shared" si="7"/>
        <v>2007</v>
      </c>
      <c r="B65" s="153">
        <v>39295</v>
      </c>
      <c r="C65" s="155">
        <f t="shared" si="5"/>
        <v>31</v>
      </c>
      <c r="D65" s="151">
        <f>('Residential Output'!$D$17+('Residential Output'!$D$11*Variables!Q65)+('Residential Output'!$D$12*Variables!L65)+('Residential Output'!$D$13*Variables!K65)+('Residential Output'!$D$14*Variables!AA65)+('Residential Output'!$D$15*Variables!N65)+('Residential Output'!$D$16*Variables!T65))*31</f>
        <v>527420710.66593659</v>
      </c>
      <c r="E65" s="151"/>
      <c r="F65" s="151">
        <f>('GS&lt;50kW Output'!$D$18+('GS&lt;50kW Output'!$D$11*Variables!AB65)+('GS&lt;50kW Output'!$D$12*Variables!L65)+('GS&lt;50kW Output'!$D$13*Variables!W65)+('GS&lt;50kW Output'!$D$14*Variables!S65)+('GS&lt;50kW Output'!$D$15*Variables!K65)+('GS&lt;50kW Output'!$D$16*Variables!Z65)+('GS&lt;50kW Output'!$D$17*Variables!N65))*31</f>
        <v>230110537.944855</v>
      </c>
      <c r="G65" s="151">
        <f>('GS 50-999 kW Output'!$D$21+('GS 50-999 kW Output'!$D$11*Variables!Q65)+('GS 50-999 kW Output'!$D$12*Variables!R65)+('GS 50-999 kW Output'!$D$13*Variables!AB65)+('GS 50-999 kW Output'!$D$14*Variables!L65)+('GS 50-999 kW Output'!$D$15*Variables!X65)+('GS 50-999 kW Output'!$D$16*Variables!M65)+('GS 50-999 kW Output'!$D$17*Variables!U65)+('GS 50-999 kW Output'!$D$18*Variables!K65)+('GS 50-999 kW Output'!$D$19*Variables!Z65)+('GS 50-999 kW Output'!$D$20*Variables!O65))*31</f>
        <v>953643886.58642173</v>
      </c>
      <c r="H65" s="151">
        <f>('GS 1000-4999 kW Output'!$D$17+('GS 1000-4999 kW Output'!$D$11*Variables!AB65)+('GS 1000-4999 kW Output'!$D$12*Variables!L65)+('GS 1000-4999 kW Output'!$D$13*Variables!M65)+('GS 1000-4999 kW Output'!$D$14*Variables!K65)+('GS 1000-4999 kW Output'!$D$15*Variables!S65)+('GS 1000-4999 kW Output'!$D$16*Variables!P65))*31</f>
        <v>488408871.0229038</v>
      </c>
      <c r="I65" s="151">
        <f>('Large Use Output'!$D$20+('Large Use Output'!$D$11*Variables!AB65)+('Large Use Output'!$D$12*Variables!L65)+('Large Use Output'!$D$13*Variables!Y65)+('Large Use Output'!$D$14*Variables!K65)+('Large Use Output'!$D$15*Variables!S65)+('Large Use Output'!$D$16*Variables!Z65)+('Large Use Output'!$D$17*Variables!R65)+('Large Use Output'!$D$18*Variables!M65)+('Large Use Output'!$D$19*Variables!N65))*31</f>
        <v>238939094.93758747</v>
      </c>
    </row>
    <row r="66" spans="1:9" x14ac:dyDescent="0.35">
      <c r="A66" s="8">
        <f t="shared" si="7"/>
        <v>2007</v>
      </c>
      <c r="B66" s="153">
        <v>39326</v>
      </c>
      <c r="C66" s="155">
        <f t="shared" si="5"/>
        <v>30</v>
      </c>
      <c r="D66" s="151">
        <f>('Residential Output'!$D$17+('Residential Output'!$D$11*Variables!Q66)+('Residential Output'!$D$12*Variables!L66)+('Residential Output'!$D$13*Variables!K66)+('Residential Output'!$D$14*Variables!AA66)+('Residential Output'!$D$15*Variables!N66)+('Residential Output'!$D$16*Variables!T66))*31</f>
        <v>428310210.50242823</v>
      </c>
      <c r="E66" s="151"/>
      <c r="F66" s="151">
        <f>('GS&lt;50kW Output'!$D$18+('GS&lt;50kW Output'!$D$11*Variables!AB66)+('GS&lt;50kW Output'!$D$12*Variables!L66)+('GS&lt;50kW Output'!$D$13*Variables!W66)+('GS&lt;50kW Output'!$D$14*Variables!S66)+('GS&lt;50kW Output'!$D$15*Variables!K66)+('GS&lt;50kW Output'!$D$16*Variables!Z66)+('GS&lt;50kW Output'!$D$17*Variables!N66))*31</f>
        <v>203347255.77070209</v>
      </c>
      <c r="G66" s="151">
        <f>('GS 50-999 kW Output'!$D$21+('GS 50-999 kW Output'!$D$11*Variables!Q66)+('GS 50-999 kW Output'!$D$12*Variables!R66)+('GS 50-999 kW Output'!$D$13*Variables!AB66)+('GS 50-999 kW Output'!$D$14*Variables!L66)+('GS 50-999 kW Output'!$D$15*Variables!X66)+('GS 50-999 kW Output'!$D$16*Variables!M66)+('GS 50-999 kW Output'!$D$17*Variables!U66)+('GS 50-999 kW Output'!$D$18*Variables!K66)+('GS 50-999 kW Output'!$D$19*Variables!Z66)+('GS 50-999 kW Output'!$D$20*Variables!O66))*31</f>
        <v>849921953.45544159</v>
      </c>
      <c r="H66" s="151">
        <f>('GS 1000-4999 kW Output'!$D$17+('GS 1000-4999 kW Output'!$D$11*Variables!AB66)+('GS 1000-4999 kW Output'!$D$12*Variables!L66)+('GS 1000-4999 kW Output'!$D$13*Variables!M66)+('GS 1000-4999 kW Output'!$D$14*Variables!K66)+('GS 1000-4999 kW Output'!$D$15*Variables!S66)+('GS 1000-4999 kW Output'!$D$16*Variables!P66))*31</f>
        <v>460916266.90943259</v>
      </c>
      <c r="I66" s="151">
        <f>('Large Use Output'!$D$20+('Large Use Output'!$D$11*Variables!AB66)+('Large Use Output'!$D$12*Variables!L66)+('Large Use Output'!$D$13*Variables!Y66)+('Large Use Output'!$D$14*Variables!K66)+('Large Use Output'!$D$15*Variables!S66)+('Large Use Output'!$D$16*Variables!Z66)+('Large Use Output'!$D$17*Variables!R66)+('Large Use Output'!$D$18*Variables!M66)+('Large Use Output'!$D$19*Variables!N66))*31</f>
        <v>223274531.77361393</v>
      </c>
    </row>
    <row r="67" spans="1:9" x14ac:dyDescent="0.35">
      <c r="A67" s="8">
        <f t="shared" si="7"/>
        <v>2007</v>
      </c>
      <c r="B67" s="153">
        <v>39356</v>
      </c>
      <c r="C67" s="155">
        <f t="shared" si="5"/>
        <v>31</v>
      </c>
      <c r="D67" s="151">
        <f>('Residential Output'!$D$17+('Residential Output'!$D$11*Variables!Q67)+('Residential Output'!$D$12*Variables!L67)+('Residential Output'!$D$13*Variables!K67)+('Residential Output'!$D$14*Variables!AA67)+('Residential Output'!$D$15*Variables!N67)+('Residential Output'!$D$16*Variables!T67))*31</f>
        <v>402476565.49284661</v>
      </c>
      <c r="E67" s="151"/>
      <c r="F67" s="151">
        <f>('GS&lt;50kW Output'!$D$18+('GS&lt;50kW Output'!$D$11*Variables!AB67)+('GS&lt;50kW Output'!$D$12*Variables!L67)+('GS&lt;50kW Output'!$D$13*Variables!W67)+('GS&lt;50kW Output'!$D$14*Variables!S67)+('GS&lt;50kW Output'!$D$15*Variables!K67)+('GS&lt;50kW Output'!$D$16*Variables!Z67)+('GS&lt;50kW Output'!$D$17*Variables!N67))*31</f>
        <v>195482114.92977202</v>
      </c>
      <c r="G67" s="151">
        <f>('GS 50-999 kW Output'!$D$21+('GS 50-999 kW Output'!$D$11*Variables!Q67)+('GS 50-999 kW Output'!$D$12*Variables!R67)+('GS 50-999 kW Output'!$D$13*Variables!AB67)+('GS 50-999 kW Output'!$D$14*Variables!L67)+('GS 50-999 kW Output'!$D$15*Variables!X67)+('GS 50-999 kW Output'!$D$16*Variables!M67)+('GS 50-999 kW Output'!$D$17*Variables!U67)+('GS 50-999 kW Output'!$D$18*Variables!K67)+('GS 50-999 kW Output'!$D$19*Variables!Z67)+('GS 50-999 kW Output'!$D$20*Variables!O67))*31</f>
        <v>829899619.27563751</v>
      </c>
      <c r="H67" s="151">
        <f>('GS 1000-4999 kW Output'!$D$17+('GS 1000-4999 kW Output'!$D$11*Variables!AB67)+('GS 1000-4999 kW Output'!$D$12*Variables!L67)+('GS 1000-4999 kW Output'!$D$13*Variables!M67)+('GS 1000-4999 kW Output'!$D$14*Variables!K67)+('GS 1000-4999 kW Output'!$D$15*Variables!S67)+('GS 1000-4999 kW Output'!$D$16*Variables!P67))*31</f>
        <v>450175636.40904248</v>
      </c>
      <c r="I67" s="151">
        <f>('Large Use Output'!$D$20+('Large Use Output'!$D$11*Variables!AB67)+('Large Use Output'!$D$12*Variables!L67)+('Large Use Output'!$D$13*Variables!Y67)+('Large Use Output'!$D$14*Variables!K67)+('Large Use Output'!$D$15*Variables!S67)+('Large Use Output'!$D$16*Variables!Z67)+('Large Use Output'!$D$17*Variables!R67)+('Large Use Output'!$D$18*Variables!M67)+('Large Use Output'!$D$19*Variables!N67))*31</f>
        <v>221352619.65729097</v>
      </c>
    </row>
    <row r="68" spans="1:9" x14ac:dyDescent="0.35">
      <c r="A68" s="8">
        <f t="shared" si="7"/>
        <v>2007</v>
      </c>
      <c r="B68" s="153">
        <v>39387</v>
      </c>
      <c r="C68" s="155">
        <f t="shared" si="5"/>
        <v>30</v>
      </c>
      <c r="D68" s="151">
        <f>('Residential Output'!$D$17+('Residential Output'!$D$11*Variables!Q68)+('Residential Output'!$D$12*Variables!L68)+('Residential Output'!$D$13*Variables!K68)+('Residential Output'!$D$14*Variables!AA68)+('Residential Output'!$D$15*Variables!N68)+('Residential Output'!$D$16*Variables!T68))*31</f>
        <v>446040390.25332046</v>
      </c>
      <c r="E68" s="151"/>
      <c r="F68" s="151">
        <f>('GS&lt;50kW Output'!$D$18+('GS&lt;50kW Output'!$D$11*Variables!AB68)+('GS&lt;50kW Output'!$D$12*Variables!L68)+('GS&lt;50kW Output'!$D$13*Variables!W68)+('GS&lt;50kW Output'!$D$14*Variables!S68)+('GS&lt;50kW Output'!$D$15*Variables!K68)+('GS&lt;50kW Output'!$D$16*Variables!Z68)+('GS&lt;50kW Output'!$D$17*Variables!N68))*31</f>
        <v>207011693.42283127</v>
      </c>
      <c r="G68" s="151">
        <f>('GS 50-999 kW Output'!$D$21+('GS 50-999 kW Output'!$D$11*Variables!Q68)+('GS 50-999 kW Output'!$D$12*Variables!R68)+('GS 50-999 kW Output'!$D$13*Variables!AB68)+('GS 50-999 kW Output'!$D$14*Variables!L68)+('GS 50-999 kW Output'!$D$15*Variables!X68)+('GS 50-999 kW Output'!$D$16*Variables!M68)+('GS 50-999 kW Output'!$D$17*Variables!U68)+('GS 50-999 kW Output'!$D$18*Variables!K68)+('GS 50-999 kW Output'!$D$19*Variables!Z68)+('GS 50-999 kW Output'!$D$20*Variables!O68))*31</f>
        <v>865003128.87053418</v>
      </c>
      <c r="H68" s="151">
        <f>('GS 1000-4999 kW Output'!$D$17+('GS 1000-4999 kW Output'!$D$11*Variables!AB68)+('GS 1000-4999 kW Output'!$D$12*Variables!L68)+('GS 1000-4999 kW Output'!$D$13*Variables!M68)+('GS 1000-4999 kW Output'!$D$14*Variables!K68)+('GS 1000-4999 kW Output'!$D$15*Variables!S68)+('GS 1000-4999 kW Output'!$D$16*Variables!P68))*31</f>
        <v>442438171.53676856</v>
      </c>
      <c r="I68" s="151">
        <f>('Large Use Output'!$D$20+('Large Use Output'!$D$11*Variables!AB68)+('Large Use Output'!$D$12*Variables!L68)+('Large Use Output'!$D$13*Variables!Y68)+('Large Use Output'!$D$14*Variables!K68)+('Large Use Output'!$D$15*Variables!S68)+('Large Use Output'!$D$16*Variables!Z68)+('Large Use Output'!$D$17*Variables!R68)+('Large Use Output'!$D$18*Variables!M68)+('Large Use Output'!$D$19*Variables!N68))*31</f>
        <v>218634242.53512609</v>
      </c>
    </row>
    <row r="69" spans="1:9" x14ac:dyDescent="0.35">
      <c r="A69" s="10">
        <f t="shared" si="7"/>
        <v>2007</v>
      </c>
      <c r="B69" s="154">
        <v>39417</v>
      </c>
      <c r="C69" s="155">
        <f t="shared" ref="C69:C132" si="13">B70-B69</f>
        <v>31</v>
      </c>
      <c r="D69" s="151">
        <f>('Residential Output'!$D$17+('Residential Output'!$D$11*Variables!Q69)+('Residential Output'!$D$12*Variables!L69)+('Residential Output'!$D$13*Variables!K69)+('Residential Output'!$D$14*Variables!AA69)+('Residential Output'!$D$15*Variables!N69)+('Residential Output'!$D$16*Variables!T69))*31</f>
        <v>489580971.27583534</v>
      </c>
      <c r="E69" s="151"/>
      <c r="F69" s="151">
        <f>('GS&lt;50kW Output'!$D$18+('GS&lt;50kW Output'!$D$11*Variables!AB69)+('GS&lt;50kW Output'!$D$12*Variables!L69)+('GS&lt;50kW Output'!$D$13*Variables!W69)+('GS&lt;50kW Output'!$D$14*Variables!S69)+('GS&lt;50kW Output'!$D$15*Variables!K69)+('GS&lt;50kW Output'!$D$16*Variables!Z69)+('GS&lt;50kW Output'!$D$17*Variables!N69))*31</f>
        <v>219766777.45345142</v>
      </c>
      <c r="G69" s="151">
        <f>('GS 50-999 kW Output'!$D$21+('GS 50-999 kW Output'!$D$11*Variables!Q69)+('GS 50-999 kW Output'!$D$12*Variables!R69)+('GS 50-999 kW Output'!$D$13*Variables!AB69)+('GS 50-999 kW Output'!$D$14*Variables!L69)+('GS 50-999 kW Output'!$D$15*Variables!X69)+('GS 50-999 kW Output'!$D$16*Variables!M69)+('GS 50-999 kW Output'!$D$17*Variables!U69)+('GS 50-999 kW Output'!$D$18*Variables!K69)+('GS 50-999 kW Output'!$D$19*Variables!Z69)+('GS 50-999 kW Output'!$D$20*Variables!O69))*31</f>
        <v>904251867.38138449</v>
      </c>
      <c r="H69" s="151">
        <f>('GS 1000-4999 kW Output'!$D$17+('GS 1000-4999 kW Output'!$D$11*Variables!AB69)+('GS 1000-4999 kW Output'!$D$12*Variables!L69)+('GS 1000-4999 kW Output'!$D$13*Variables!M69)+('GS 1000-4999 kW Output'!$D$14*Variables!K69)+('GS 1000-4999 kW Output'!$D$15*Variables!S69)+('GS 1000-4999 kW Output'!$D$16*Variables!P69))*31</f>
        <v>455599510.1802572</v>
      </c>
      <c r="I69" s="151">
        <f>('Large Use Output'!$D$20+('Large Use Output'!$D$11*Variables!AB69)+('Large Use Output'!$D$12*Variables!L69)+('Large Use Output'!$D$13*Variables!Y69)+('Large Use Output'!$D$14*Variables!K69)+('Large Use Output'!$D$15*Variables!S69)+('Large Use Output'!$D$16*Variables!Z69)+('Large Use Output'!$D$17*Variables!R69)+('Large Use Output'!$D$18*Variables!M69)+('Large Use Output'!$D$19*Variables!N69))*31</f>
        <v>218846128.88520595</v>
      </c>
    </row>
    <row r="70" spans="1:9" x14ac:dyDescent="0.35">
      <c r="A70" s="6">
        <f t="shared" si="7"/>
        <v>2008</v>
      </c>
      <c r="B70" s="152">
        <v>39448</v>
      </c>
      <c r="C70" s="155">
        <f t="shared" si="13"/>
        <v>31</v>
      </c>
      <c r="D70" s="151">
        <f>('Residential Output'!$D$17+('Residential Output'!$D$11*Variables!Q70)+('Residential Output'!$D$12*Variables!L70)+('Residential Output'!$D$13*Variables!K70)+('Residential Output'!$D$14*Variables!AA70)+('Residential Output'!$D$15*Variables!N70)+('Residential Output'!$D$16*Variables!T70))*31</f>
        <v>486959904.40963852</v>
      </c>
      <c r="E70" s="151"/>
      <c r="F70" s="151">
        <f>('GS&lt;50kW Output'!$D$18+('GS&lt;50kW Output'!$D$11*Variables!AB70)+('GS&lt;50kW Output'!$D$12*Variables!L70)+('GS&lt;50kW Output'!$D$13*Variables!W70)+('GS&lt;50kW Output'!$D$14*Variables!S70)+('GS&lt;50kW Output'!$D$15*Variables!K70)+('GS&lt;50kW Output'!$D$16*Variables!Z70)+('GS&lt;50kW Output'!$D$17*Variables!N70))*31</f>
        <v>217560720.20502189</v>
      </c>
      <c r="G70" s="151">
        <f>('GS 50-999 kW Output'!$D$21+('GS 50-999 kW Output'!$D$11*Variables!Q70)+('GS 50-999 kW Output'!$D$12*Variables!R70)+('GS 50-999 kW Output'!$D$13*Variables!AB70)+('GS 50-999 kW Output'!$D$14*Variables!L70)+('GS 50-999 kW Output'!$D$15*Variables!X70)+('GS 50-999 kW Output'!$D$16*Variables!M70)+('GS 50-999 kW Output'!$D$17*Variables!U70)+('GS 50-999 kW Output'!$D$18*Variables!K70)+('GS 50-999 kW Output'!$D$19*Variables!Z70)+('GS 50-999 kW Output'!$D$20*Variables!O70))*31</f>
        <v>916899055.67438459</v>
      </c>
      <c r="H70" s="151">
        <f>('GS 1000-4999 kW Output'!$D$17+('GS 1000-4999 kW Output'!$D$11*Variables!AB70)+('GS 1000-4999 kW Output'!$D$12*Variables!L70)+('GS 1000-4999 kW Output'!$D$13*Variables!M70)+('GS 1000-4999 kW Output'!$D$14*Variables!K70)+('GS 1000-4999 kW Output'!$D$15*Variables!S70)+('GS 1000-4999 kW Output'!$D$16*Variables!P70))*31</f>
        <v>453724188.16553038</v>
      </c>
      <c r="I70" s="151">
        <f>('Large Use Output'!$D$20+('Large Use Output'!$D$11*Variables!AB70)+('Large Use Output'!$D$12*Variables!L70)+('Large Use Output'!$D$13*Variables!Y70)+('Large Use Output'!$D$14*Variables!K70)+('Large Use Output'!$D$15*Variables!S70)+('Large Use Output'!$D$16*Variables!Z70)+('Large Use Output'!$D$17*Variables!R70)+('Large Use Output'!$D$18*Variables!M70)+('Large Use Output'!$D$19*Variables!N70))*31</f>
        <v>221865214.94993743</v>
      </c>
    </row>
    <row r="71" spans="1:9" x14ac:dyDescent="0.35">
      <c r="A71" s="8">
        <f t="shared" si="7"/>
        <v>2008</v>
      </c>
      <c r="B71" s="153">
        <v>39479</v>
      </c>
      <c r="C71" s="155">
        <f t="shared" si="13"/>
        <v>29</v>
      </c>
      <c r="D71" s="151">
        <f>('Residential Output'!$D$17+('Residential Output'!$D$11*Variables!Q71)+('Residential Output'!$D$12*Variables!L71)+('Residential Output'!$D$13*Variables!K71)+('Residential Output'!$D$14*Variables!AA71)+('Residential Output'!$D$15*Variables!N71)+('Residential Output'!$D$16*Variables!T71))*31</f>
        <v>510820340.46918094</v>
      </c>
      <c r="E71" s="151"/>
      <c r="F71" s="151">
        <f>('GS&lt;50kW Output'!$D$18+('GS&lt;50kW Output'!$D$11*Variables!AB71)+('GS&lt;50kW Output'!$D$12*Variables!L71)+('GS&lt;50kW Output'!$D$13*Variables!W71)+('GS&lt;50kW Output'!$D$14*Variables!S71)+('GS&lt;50kW Output'!$D$15*Variables!K71)+('GS&lt;50kW Output'!$D$16*Variables!Z71)+('GS&lt;50kW Output'!$D$17*Variables!N71))*31</f>
        <v>224604354.58948699</v>
      </c>
      <c r="G71" s="151">
        <f>('GS 50-999 kW Output'!$D$21+('GS 50-999 kW Output'!$D$11*Variables!Q71)+('GS 50-999 kW Output'!$D$12*Variables!R71)+('GS 50-999 kW Output'!$D$13*Variables!AB71)+('GS 50-999 kW Output'!$D$14*Variables!L71)+('GS 50-999 kW Output'!$D$15*Variables!X71)+('GS 50-999 kW Output'!$D$16*Variables!M71)+('GS 50-999 kW Output'!$D$17*Variables!U71)+('GS 50-999 kW Output'!$D$18*Variables!K71)+('GS 50-999 kW Output'!$D$19*Variables!Z71)+('GS 50-999 kW Output'!$D$20*Variables!O71))*31</f>
        <v>948713587.93640554</v>
      </c>
      <c r="H71" s="151">
        <f>('GS 1000-4999 kW Output'!$D$17+('GS 1000-4999 kW Output'!$D$11*Variables!AB71)+('GS 1000-4999 kW Output'!$D$12*Variables!L71)+('GS 1000-4999 kW Output'!$D$13*Variables!M71)+('GS 1000-4999 kW Output'!$D$14*Variables!K71)+('GS 1000-4999 kW Output'!$D$15*Variables!S71)+('GS 1000-4999 kW Output'!$D$16*Variables!P71))*31</f>
        <v>459738617.95155054</v>
      </c>
      <c r="I71" s="151">
        <f>('Large Use Output'!$D$20+('Large Use Output'!$D$11*Variables!AB71)+('Large Use Output'!$D$12*Variables!L71)+('Large Use Output'!$D$13*Variables!Y71)+('Large Use Output'!$D$14*Variables!K71)+('Large Use Output'!$D$15*Variables!S71)+('Large Use Output'!$D$16*Variables!Z71)+('Large Use Output'!$D$17*Variables!R71)+('Large Use Output'!$D$18*Variables!M71)+('Large Use Output'!$D$19*Variables!N71))*31</f>
        <v>222408405.87113804</v>
      </c>
    </row>
    <row r="72" spans="1:9" x14ac:dyDescent="0.35">
      <c r="A72" s="8">
        <f t="shared" si="7"/>
        <v>2008</v>
      </c>
      <c r="B72" s="153">
        <v>39508</v>
      </c>
      <c r="C72" s="155">
        <f t="shared" si="13"/>
        <v>31</v>
      </c>
      <c r="D72" s="151">
        <f>('Residential Output'!$D$17+('Residential Output'!$D$11*Variables!Q72)+('Residential Output'!$D$12*Variables!L72)+('Residential Output'!$D$13*Variables!K72)+('Residential Output'!$D$14*Variables!AA72)+('Residential Output'!$D$15*Variables!N72)+('Residential Output'!$D$16*Variables!T72))*31</f>
        <v>479850094.45067304</v>
      </c>
      <c r="E72" s="151"/>
      <c r="F72" s="151">
        <f>('GS&lt;50kW Output'!$D$18+('GS&lt;50kW Output'!$D$11*Variables!AB72)+('GS&lt;50kW Output'!$D$12*Variables!L72)+('GS&lt;50kW Output'!$D$13*Variables!W72)+('GS&lt;50kW Output'!$D$14*Variables!S72)+('GS&lt;50kW Output'!$D$15*Variables!K72)+('GS&lt;50kW Output'!$D$16*Variables!Z72)+('GS&lt;50kW Output'!$D$17*Variables!N72))*31</f>
        <v>214250846.86173615</v>
      </c>
      <c r="G72" s="151">
        <f>('GS 50-999 kW Output'!$D$21+('GS 50-999 kW Output'!$D$11*Variables!Q72)+('GS 50-999 kW Output'!$D$12*Variables!R72)+('GS 50-999 kW Output'!$D$13*Variables!AB72)+('GS 50-999 kW Output'!$D$14*Variables!L72)+('GS 50-999 kW Output'!$D$15*Variables!X72)+('GS 50-999 kW Output'!$D$16*Variables!M72)+('GS 50-999 kW Output'!$D$17*Variables!U72)+('GS 50-999 kW Output'!$D$18*Variables!K72)+('GS 50-999 kW Output'!$D$19*Variables!Z72)+('GS 50-999 kW Output'!$D$20*Variables!O72))*31</f>
        <v>902608331.55856299</v>
      </c>
      <c r="H72" s="151">
        <f>('GS 1000-4999 kW Output'!$D$17+('GS 1000-4999 kW Output'!$D$11*Variables!AB72)+('GS 1000-4999 kW Output'!$D$12*Variables!L72)+('GS 1000-4999 kW Output'!$D$13*Variables!M72)+('GS 1000-4999 kW Output'!$D$14*Variables!K72)+('GS 1000-4999 kW Output'!$D$15*Variables!S72)+('GS 1000-4999 kW Output'!$D$16*Variables!P72))*31</f>
        <v>449035292.26572591</v>
      </c>
      <c r="I72" s="151">
        <f>('Large Use Output'!$D$20+('Large Use Output'!$D$11*Variables!AB72)+('Large Use Output'!$D$12*Variables!L72)+('Large Use Output'!$D$13*Variables!Y72)+('Large Use Output'!$D$14*Variables!K72)+('Large Use Output'!$D$15*Variables!S72)+('Large Use Output'!$D$16*Variables!Z72)+('Large Use Output'!$D$17*Variables!R72)+('Large Use Output'!$D$18*Variables!M72)+('Large Use Output'!$D$19*Variables!N72))*31</f>
        <v>215133613.35954633</v>
      </c>
    </row>
    <row r="73" spans="1:9" x14ac:dyDescent="0.35">
      <c r="A73" s="8">
        <f t="shared" si="7"/>
        <v>2008</v>
      </c>
      <c r="B73" s="153">
        <v>39539</v>
      </c>
      <c r="C73" s="155">
        <f t="shared" si="13"/>
        <v>30</v>
      </c>
      <c r="D73" s="151">
        <f>('Residential Output'!$D$17+('Residential Output'!$D$11*Variables!Q73)+('Residential Output'!$D$12*Variables!L73)+('Residential Output'!$D$13*Variables!K73)+('Residential Output'!$D$14*Variables!AA73)+('Residential Output'!$D$15*Variables!N73)+('Residential Output'!$D$16*Variables!T73))*31</f>
        <v>390970091.99399698</v>
      </c>
      <c r="E73" s="151"/>
      <c r="F73" s="151">
        <f>('GS&lt;50kW Output'!$D$18+('GS&lt;50kW Output'!$D$11*Variables!AB73)+('GS&lt;50kW Output'!$D$12*Variables!L73)+('GS&lt;50kW Output'!$D$13*Variables!W73)+('GS&lt;50kW Output'!$D$14*Variables!S73)+('GS&lt;50kW Output'!$D$15*Variables!K73)+('GS&lt;50kW Output'!$D$16*Variables!Z73)+('GS&lt;50kW Output'!$D$17*Variables!N73))*31</f>
        <v>190449627.22089291</v>
      </c>
      <c r="G73" s="151">
        <f>('GS 50-999 kW Output'!$D$21+('GS 50-999 kW Output'!$D$11*Variables!Q73)+('GS 50-999 kW Output'!$D$12*Variables!R73)+('GS 50-999 kW Output'!$D$13*Variables!AB73)+('GS 50-999 kW Output'!$D$14*Variables!L73)+('GS 50-999 kW Output'!$D$15*Variables!X73)+('GS 50-999 kW Output'!$D$16*Variables!M73)+('GS 50-999 kW Output'!$D$17*Variables!U73)+('GS 50-999 kW Output'!$D$18*Variables!K73)+('GS 50-999 kW Output'!$D$19*Variables!Z73)+('GS 50-999 kW Output'!$D$20*Variables!O73))*31</f>
        <v>820982072.15553761</v>
      </c>
      <c r="H73" s="151">
        <f>('GS 1000-4999 kW Output'!$D$17+('GS 1000-4999 kW Output'!$D$11*Variables!AB73)+('GS 1000-4999 kW Output'!$D$12*Variables!L73)+('GS 1000-4999 kW Output'!$D$13*Variables!M73)+('GS 1000-4999 kW Output'!$D$14*Variables!K73)+('GS 1000-4999 kW Output'!$D$15*Variables!S73)+('GS 1000-4999 kW Output'!$D$16*Variables!P73))*31</f>
        <v>425371303.33178437</v>
      </c>
      <c r="I73" s="151">
        <f>('Large Use Output'!$D$20+('Large Use Output'!$D$11*Variables!AB73)+('Large Use Output'!$D$12*Variables!L73)+('Large Use Output'!$D$13*Variables!Y73)+('Large Use Output'!$D$14*Variables!K73)+('Large Use Output'!$D$15*Variables!S73)+('Large Use Output'!$D$16*Variables!Z73)+('Large Use Output'!$D$17*Variables!R73)+('Large Use Output'!$D$18*Variables!M73)+('Large Use Output'!$D$19*Variables!N73))*31</f>
        <v>210284944.85139427</v>
      </c>
    </row>
    <row r="74" spans="1:9" x14ac:dyDescent="0.35">
      <c r="A74" s="8">
        <f t="shared" ref="A74:A137" si="14">YEAR(B74)</f>
        <v>2008</v>
      </c>
      <c r="B74" s="153">
        <v>39569</v>
      </c>
      <c r="C74" s="155">
        <f t="shared" si="13"/>
        <v>31</v>
      </c>
      <c r="D74" s="151">
        <f>('Residential Output'!$D$17+('Residential Output'!$D$11*Variables!Q74)+('Residential Output'!$D$12*Variables!L74)+('Residential Output'!$D$13*Variables!K74)+('Residential Output'!$D$14*Variables!AA74)+('Residential Output'!$D$15*Variables!N74)+('Residential Output'!$D$16*Variables!T74))*31</f>
        <v>375732907.94751829</v>
      </c>
      <c r="E74" s="151"/>
      <c r="F74" s="151">
        <f>('GS&lt;50kW Output'!$D$18+('GS&lt;50kW Output'!$D$11*Variables!AB74)+('GS&lt;50kW Output'!$D$12*Variables!L74)+('GS&lt;50kW Output'!$D$13*Variables!W74)+('GS&lt;50kW Output'!$D$14*Variables!S74)+('GS&lt;50kW Output'!$D$15*Variables!K74)+('GS&lt;50kW Output'!$D$16*Variables!Z74)+('GS&lt;50kW Output'!$D$17*Variables!N74))*31</f>
        <v>184911059.15290874</v>
      </c>
      <c r="G74" s="151">
        <f>('GS 50-999 kW Output'!$D$21+('GS 50-999 kW Output'!$D$11*Variables!Q74)+('GS 50-999 kW Output'!$D$12*Variables!R74)+('GS 50-999 kW Output'!$D$13*Variables!AB74)+('GS 50-999 kW Output'!$D$14*Variables!L74)+('GS 50-999 kW Output'!$D$15*Variables!X74)+('GS 50-999 kW Output'!$D$16*Variables!M74)+('GS 50-999 kW Output'!$D$17*Variables!U74)+('GS 50-999 kW Output'!$D$18*Variables!K74)+('GS 50-999 kW Output'!$D$19*Variables!Z74)+('GS 50-999 kW Output'!$D$20*Variables!O74))*31</f>
        <v>802814903.95227861</v>
      </c>
      <c r="H74" s="151">
        <f>('GS 1000-4999 kW Output'!$D$17+('GS 1000-4999 kW Output'!$D$11*Variables!AB74)+('GS 1000-4999 kW Output'!$D$12*Variables!L74)+('GS 1000-4999 kW Output'!$D$13*Variables!M74)+('GS 1000-4999 kW Output'!$D$14*Variables!K74)+('GS 1000-4999 kW Output'!$D$15*Variables!S74)+('GS 1000-4999 kW Output'!$D$16*Variables!P74))*31</f>
        <v>427431634.69119751</v>
      </c>
      <c r="I74" s="151">
        <f>('Large Use Output'!$D$20+('Large Use Output'!$D$11*Variables!AB74)+('Large Use Output'!$D$12*Variables!L74)+('Large Use Output'!$D$13*Variables!Y74)+('Large Use Output'!$D$14*Variables!K74)+('Large Use Output'!$D$15*Variables!S74)+('Large Use Output'!$D$16*Variables!Z74)+('Large Use Output'!$D$17*Variables!R74)+('Large Use Output'!$D$18*Variables!M74)+('Large Use Output'!$D$19*Variables!N74))*31</f>
        <v>209664901.89498365</v>
      </c>
    </row>
    <row r="75" spans="1:9" x14ac:dyDescent="0.35">
      <c r="A75" s="8">
        <f t="shared" si="14"/>
        <v>2008</v>
      </c>
      <c r="B75" s="153">
        <v>39600</v>
      </c>
      <c r="C75" s="155">
        <f t="shared" si="13"/>
        <v>30</v>
      </c>
      <c r="D75" s="151">
        <f>('Residential Output'!$D$17+('Residential Output'!$D$11*Variables!Q75)+('Residential Output'!$D$12*Variables!L75)+('Residential Output'!$D$13*Variables!K75)+('Residential Output'!$D$14*Variables!AA75)+('Residential Output'!$D$15*Variables!N75)+('Residential Output'!$D$16*Variables!T75))*31</f>
        <v>448730502.1648218</v>
      </c>
      <c r="E75" s="151"/>
      <c r="F75" s="151">
        <f>('GS&lt;50kW Output'!$D$18+('GS&lt;50kW Output'!$D$11*Variables!AB75)+('GS&lt;50kW Output'!$D$12*Variables!L75)+('GS&lt;50kW Output'!$D$13*Variables!W75)+('GS&lt;50kW Output'!$D$14*Variables!S75)+('GS&lt;50kW Output'!$D$15*Variables!K75)+('GS&lt;50kW Output'!$D$16*Variables!Z75)+('GS&lt;50kW Output'!$D$17*Variables!N75))*31</f>
        <v>204258898.00771528</v>
      </c>
      <c r="G75" s="151">
        <f>('GS 50-999 kW Output'!$D$21+('GS 50-999 kW Output'!$D$11*Variables!Q75)+('GS 50-999 kW Output'!$D$12*Variables!R75)+('GS 50-999 kW Output'!$D$13*Variables!AB75)+('GS 50-999 kW Output'!$D$14*Variables!L75)+('GS 50-999 kW Output'!$D$15*Variables!X75)+('GS 50-999 kW Output'!$D$16*Variables!M75)+('GS 50-999 kW Output'!$D$17*Variables!U75)+('GS 50-999 kW Output'!$D$18*Variables!K75)+('GS 50-999 kW Output'!$D$19*Variables!Z75)+('GS 50-999 kW Output'!$D$20*Variables!O75))*31</f>
        <v>894933702.00371778</v>
      </c>
      <c r="H75" s="151">
        <f>('GS 1000-4999 kW Output'!$D$17+('GS 1000-4999 kW Output'!$D$11*Variables!AB75)+('GS 1000-4999 kW Output'!$D$12*Variables!L75)+('GS 1000-4999 kW Output'!$D$13*Variables!M75)+('GS 1000-4999 kW Output'!$D$14*Variables!K75)+('GS 1000-4999 kW Output'!$D$15*Variables!S75)+('GS 1000-4999 kW Output'!$D$16*Variables!P75))*31</f>
        <v>464118834.79680568</v>
      </c>
      <c r="I75" s="151">
        <f>('Large Use Output'!$D$20+('Large Use Output'!$D$11*Variables!AB75)+('Large Use Output'!$D$12*Variables!L75)+('Large Use Output'!$D$13*Variables!Y75)+('Large Use Output'!$D$14*Variables!K75)+('Large Use Output'!$D$15*Variables!S75)+('Large Use Output'!$D$16*Variables!Z75)+('Large Use Output'!$D$17*Variables!R75)+('Large Use Output'!$D$18*Variables!M75)+('Large Use Output'!$D$19*Variables!N75))*31</f>
        <v>225954768.11815625</v>
      </c>
    </row>
    <row r="76" spans="1:9" x14ac:dyDescent="0.35">
      <c r="A76" s="8">
        <f t="shared" si="14"/>
        <v>2008</v>
      </c>
      <c r="B76" s="153">
        <v>39630</v>
      </c>
      <c r="C76" s="155">
        <f t="shared" si="13"/>
        <v>31</v>
      </c>
      <c r="D76" s="151">
        <f>('Residential Output'!$D$17+('Residential Output'!$D$11*Variables!Q76)+('Residential Output'!$D$12*Variables!L76)+('Residential Output'!$D$13*Variables!K76)+('Residential Output'!$D$14*Variables!AA76)+('Residential Output'!$D$15*Variables!N76)+('Residential Output'!$D$16*Variables!T76))*31</f>
        <v>488831401.2009728</v>
      </c>
      <c r="E76" s="151"/>
      <c r="F76" s="151">
        <f>('GS&lt;50kW Output'!$D$18+('GS&lt;50kW Output'!$D$11*Variables!AB76)+('GS&lt;50kW Output'!$D$12*Variables!L76)+('GS&lt;50kW Output'!$D$13*Variables!W76)+('GS&lt;50kW Output'!$D$14*Variables!S76)+('GS&lt;50kW Output'!$D$15*Variables!K76)+('GS&lt;50kW Output'!$D$16*Variables!Z76)+('GS&lt;50kW Output'!$D$17*Variables!N76))*31</f>
        <v>214026291.73576427</v>
      </c>
      <c r="G76" s="151">
        <f>('GS 50-999 kW Output'!$D$21+('GS 50-999 kW Output'!$D$11*Variables!Q76)+('GS 50-999 kW Output'!$D$12*Variables!R76)+('GS 50-999 kW Output'!$D$13*Variables!AB76)+('GS 50-999 kW Output'!$D$14*Variables!L76)+('GS 50-999 kW Output'!$D$15*Variables!X76)+('GS 50-999 kW Output'!$D$16*Variables!M76)+('GS 50-999 kW Output'!$D$17*Variables!U76)+('GS 50-999 kW Output'!$D$18*Variables!K76)+('GS 50-999 kW Output'!$D$19*Variables!Z76)+('GS 50-999 kW Output'!$D$20*Variables!O76))*31</f>
        <v>933716942.18163776</v>
      </c>
      <c r="H76" s="151">
        <f>('GS 1000-4999 kW Output'!$D$17+('GS 1000-4999 kW Output'!$D$11*Variables!AB76)+('GS 1000-4999 kW Output'!$D$12*Variables!L76)+('GS 1000-4999 kW Output'!$D$13*Variables!M76)+('GS 1000-4999 kW Output'!$D$14*Variables!K76)+('GS 1000-4999 kW Output'!$D$15*Variables!S76)+('GS 1000-4999 kW Output'!$D$16*Variables!P76))*31</f>
        <v>474695714.79478955</v>
      </c>
      <c r="I76" s="151">
        <f>('Large Use Output'!$D$20+('Large Use Output'!$D$11*Variables!AB76)+('Large Use Output'!$D$12*Variables!L76)+('Large Use Output'!$D$13*Variables!Y76)+('Large Use Output'!$D$14*Variables!K76)+('Large Use Output'!$D$15*Variables!S76)+('Large Use Output'!$D$16*Variables!Z76)+('Large Use Output'!$D$17*Variables!R76)+('Large Use Output'!$D$18*Variables!M76)+('Large Use Output'!$D$19*Variables!N76))*31</f>
        <v>230959195.69149071</v>
      </c>
    </row>
    <row r="77" spans="1:9" x14ac:dyDescent="0.35">
      <c r="A77" s="8">
        <f t="shared" si="14"/>
        <v>2008</v>
      </c>
      <c r="B77" s="153">
        <v>39661</v>
      </c>
      <c r="C77" s="155">
        <f t="shared" si="13"/>
        <v>31</v>
      </c>
      <c r="D77" s="151">
        <f>('Residential Output'!$D$17+('Residential Output'!$D$11*Variables!Q77)+('Residential Output'!$D$12*Variables!L77)+('Residential Output'!$D$13*Variables!K77)+('Residential Output'!$D$14*Variables!AA77)+('Residential Output'!$D$15*Variables!N77)+('Residential Output'!$D$16*Variables!T77))*31</f>
        <v>438030234.24346364</v>
      </c>
      <c r="E77" s="151"/>
      <c r="F77" s="151">
        <f>('GS&lt;50kW Output'!$D$18+('GS&lt;50kW Output'!$D$11*Variables!AB77)+('GS&lt;50kW Output'!$D$12*Variables!L77)+('GS&lt;50kW Output'!$D$13*Variables!W77)+('GS&lt;50kW Output'!$D$14*Variables!S77)+('GS&lt;50kW Output'!$D$15*Variables!K77)+('GS&lt;50kW Output'!$D$16*Variables!Z77)+('GS&lt;50kW Output'!$D$17*Variables!N77))*31</f>
        <v>199838793.05177245</v>
      </c>
      <c r="G77" s="151">
        <f>('GS 50-999 kW Output'!$D$21+('GS 50-999 kW Output'!$D$11*Variables!Q77)+('GS 50-999 kW Output'!$D$12*Variables!R77)+('GS 50-999 kW Output'!$D$13*Variables!AB77)+('GS 50-999 kW Output'!$D$14*Variables!L77)+('GS 50-999 kW Output'!$D$15*Variables!X77)+('GS 50-999 kW Output'!$D$16*Variables!M77)+('GS 50-999 kW Output'!$D$17*Variables!U77)+('GS 50-999 kW Output'!$D$18*Variables!K77)+('GS 50-999 kW Output'!$D$19*Variables!Z77)+('GS 50-999 kW Output'!$D$20*Variables!O77))*31</f>
        <v>877566237.18520236</v>
      </c>
      <c r="H77" s="151">
        <f>('GS 1000-4999 kW Output'!$D$17+('GS 1000-4999 kW Output'!$D$11*Variables!AB77)+('GS 1000-4999 kW Output'!$D$12*Variables!L77)+('GS 1000-4999 kW Output'!$D$13*Variables!M77)+('GS 1000-4999 kW Output'!$D$14*Variables!K77)+('GS 1000-4999 kW Output'!$D$15*Variables!S77)+('GS 1000-4999 kW Output'!$D$16*Variables!P77))*31</f>
        <v>460726374.48413134</v>
      </c>
      <c r="I77" s="151">
        <f>('Large Use Output'!$D$20+('Large Use Output'!$D$11*Variables!AB77)+('Large Use Output'!$D$12*Variables!L77)+('Large Use Output'!$D$13*Variables!Y77)+('Large Use Output'!$D$14*Variables!K77)+('Large Use Output'!$D$15*Variables!S77)+('Large Use Output'!$D$16*Variables!Z77)+('Large Use Output'!$D$17*Variables!R77)+('Large Use Output'!$D$18*Variables!M77)+('Large Use Output'!$D$19*Variables!N77))*31</f>
        <v>221943851.26453313</v>
      </c>
    </row>
    <row r="78" spans="1:9" x14ac:dyDescent="0.35">
      <c r="A78" s="8">
        <f t="shared" si="14"/>
        <v>2008</v>
      </c>
      <c r="B78" s="153">
        <v>39692</v>
      </c>
      <c r="C78" s="155">
        <f t="shared" si="13"/>
        <v>30</v>
      </c>
      <c r="D78" s="151">
        <f>('Residential Output'!$D$17+('Residential Output'!$D$11*Variables!Q78)+('Residential Output'!$D$12*Variables!L78)+('Residential Output'!$D$13*Variables!K78)+('Residential Output'!$D$14*Variables!AA78)+('Residential Output'!$D$15*Variables!N78)+('Residential Output'!$D$16*Variables!T78))*31</f>
        <v>399135094.90488285</v>
      </c>
      <c r="E78" s="151"/>
      <c r="F78" s="151">
        <f>('GS&lt;50kW Output'!$D$18+('GS&lt;50kW Output'!$D$11*Variables!AB78)+('GS&lt;50kW Output'!$D$12*Variables!L78)+('GS&lt;50kW Output'!$D$13*Variables!W78)+('GS&lt;50kW Output'!$D$14*Variables!S78)+('GS&lt;50kW Output'!$D$15*Variables!K78)+('GS&lt;50kW Output'!$D$16*Variables!Z78)+('GS&lt;50kW Output'!$D$17*Variables!N78))*31</f>
        <v>189148406.70238197</v>
      </c>
      <c r="G78" s="151">
        <f>('GS 50-999 kW Output'!$D$21+('GS 50-999 kW Output'!$D$11*Variables!Q78)+('GS 50-999 kW Output'!$D$12*Variables!R78)+('GS 50-999 kW Output'!$D$13*Variables!AB78)+('GS 50-999 kW Output'!$D$14*Variables!L78)+('GS 50-999 kW Output'!$D$15*Variables!X78)+('GS 50-999 kW Output'!$D$16*Variables!M78)+('GS 50-999 kW Output'!$D$17*Variables!U78)+('GS 50-999 kW Output'!$D$18*Variables!K78)+('GS 50-999 kW Output'!$D$19*Variables!Z78)+('GS 50-999 kW Output'!$D$20*Variables!O78))*31</f>
        <v>844386392.62494266</v>
      </c>
      <c r="H78" s="151">
        <f>('GS 1000-4999 kW Output'!$D$17+('GS 1000-4999 kW Output'!$D$11*Variables!AB78)+('GS 1000-4999 kW Output'!$D$12*Variables!L78)+('GS 1000-4999 kW Output'!$D$13*Variables!M78)+('GS 1000-4999 kW Output'!$D$14*Variables!K78)+('GS 1000-4999 kW Output'!$D$15*Variables!S78)+('GS 1000-4999 kW Output'!$D$16*Variables!P78))*31</f>
        <v>447910391.80236095</v>
      </c>
      <c r="I78" s="151">
        <f>('Large Use Output'!$D$20+('Large Use Output'!$D$11*Variables!AB78)+('Large Use Output'!$D$12*Variables!L78)+('Large Use Output'!$D$13*Variables!Y78)+('Large Use Output'!$D$14*Variables!K78)+('Large Use Output'!$D$15*Variables!S78)+('Large Use Output'!$D$16*Variables!Z78)+('Large Use Output'!$D$17*Variables!R78)+('Large Use Output'!$D$18*Variables!M78)+('Large Use Output'!$D$19*Variables!N78))*31</f>
        <v>217324745.23205912</v>
      </c>
    </row>
    <row r="79" spans="1:9" x14ac:dyDescent="0.35">
      <c r="A79" s="8">
        <f t="shared" si="14"/>
        <v>2008</v>
      </c>
      <c r="B79" s="153">
        <v>39722</v>
      </c>
      <c r="C79" s="155">
        <f t="shared" si="13"/>
        <v>31</v>
      </c>
      <c r="D79" s="151">
        <f>('Residential Output'!$D$17+('Residential Output'!$D$11*Variables!Q79)+('Residential Output'!$D$12*Variables!L79)+('Residential Output'!$D$13*Variables!K79)+('Residential Output'!$D$14*Variables!AA79)+('Residential Output'!$D$15*Variables!N79)+('Residential Output'!$D$16*Variables!T79))*31</f>
        <v>389710709.17849106</v>
      </c>
      <c r="E79" s="151"/>
      <c r="F79" s="151">
        <f>('GS&lt;50kW Output'!$D$18+('GS&lt;50kW Output'!$D$11*Variables!AB79)+('GS&lt;50kW Output'!$D$12*Variables!L79)+('GS&lt;50kW Output'!$D$13*Variables!W79)+('GS&lt;50kW Output'!$D$14*Variables!S79)+('GS&lt;50kW Output'!$D$15*Variables!K79)+('GS&lt;50kW Output'!$D$16*Variables!Z79)+('GS&lt;50kW Output'!$D$17*Variables!N79))*31</f>
        <v>183325217.38903663</v>
      </c>
      <c r="G79" s="151">
        <f>('GS 50-999 kW Output'!$D$21+('GS 50-999 kW Output'!$D$11*Variables!Q79)+('GS 50-999 kW Output'!$D$12*Variables!R79)+('GS 50-999 kW Output'!$D$13*Variables!AB79)+('GS 50-999 kW Output'!$D$14*Variables!L79)+('GS 50-999 kW Output'!$D$15*Variables!X79)+('GS 50-999 kW Output'!$D$16*Variables!M79)+('GS 50-999 kW Output'!$D$17*Variables!U79)+('GS 50-999 kW Output'!$D$18*Variables!K79)+('GS 50-999 kW Output'!$D$19*Variables!Z79)+('GS 50-999 kW Output'!$D$20*Variables!O79))*31</f>
        <v>818176388.46286142</v>
      </c>
      <c r="H79" s="151">
        <f>('GS 1000-4999 kW Output'!$D$17+('GS 1000-4999 kW Output'!$D$11*Variables!AB79)+('GS 1000-4999 kW Output'!$D$12*Variables!L79)+('GS 1000-4999 kW Output'!$D$13*Variables!M79)+('GS 1000-4999 kW Output'!$D$14*Variables!K79)+('GS 1000-4999 kW Output'!$D$15*Variables!S79)+('GS 1000-4999 kW Output'!$D$16*Variables!P79))*31</f>
        <v>425127349.9037627</v>
      </c>
      <c r="I79" s="151">
        <f>('Large Use Output'!$D$20+('Large Use Output'!$D$11*Variables!AB79)+('Large Use Output'!$D$12*Variables!L79)+('Large Use Output'!$D$13*Variables!Y79)+('Large Use Output'!$D$14*Variables!K79)+('Large Use Output'!$D$15*Variables!S79)+('Large Use Output'!$D$16*Variables!Z79)+('Large Use Output'!$D$17*Variables!R79)+('Large Use Output'!$D$18*Variables!M79)+('Large Use Output'!$D$19*Variables!N79))*31</f>
        <v>208319381.76323277</v>
      </c>
    </row>
    <row r="80" spans="1:9" x14ac:dyDescent="0.35">
      <c r="A80" s="8">
        <f t="shared" si="14"/>
        <v>2008</v>
      </c>
      <c r="B80" s="153">
        <v>39753</v>
      </c>
      <c r="C80" s="155">
        <f t="shared" si="13"/>
        <v>30</v>
      </c>
      <c r="D80" s="151">
        <f>('Residential Output'!$D$17+('Residential Output'!$D$11*Variables!Q80)+('Residential Output'!$D$12*Variables!L80)+('Residential Output'!$D$13*Variables!K80)+('Residential Output'!$D$14*Variables!AA80)+('Residential Output'!$D$15*Variables!N80)+('Residential Output'!$D$16*Variables!T80))*31</f>
        <v>438149060.47493637</v>
      </c>
      <c r="E80" s="151"/>
      <c r="F80" s="151">
        <f>('GS&lt;50kW Output'!$D$18+('GS&lt;50kW Output'!$D$11*Variables!AB80)+('GS&lt;50kW Output'!$D$12*Variables!L80)+('GS&lt;50kW Output'!$D$13*Variables!W80)+('GS&lt;50kW Output'!$D$14*Variables!S80)+('GS&lt;50kW Output'!$D$15*Variables!K80)+('GS&lt;50kW Output'!$D$16*Variables!Z80)+('GS&lt;50kW Output'!$D$17*Variables!N80))*31</f>
        <v>196697457.53421292</v>
      </c>
      <c r="G80" s="151">
        <f>('GS 50-999 kW Output'!$D$21+('GS 50-999 kW Output'!$D$11*Variables!Q80)+('GS 50-999 kW Output'!$D$12*Variables!R80)+('GS 50-999 kW Output'!$D$13*Variables!AB80)+('GS 50-999 kW Output'!$D$14*Variables!L80)+('GS 50-999 kW Output'!$D$15*Variables!X80)+('GS 50-999 kW Output'!$D$16*Variables!M80)+('GS 50-999 kW Output'!$D$17*Variables!U80)+('GS 50-999 kW Output'!$D$18*Variables!K80)+('GS 50-999 kW Output'!$D$19*Variables!Z80)+('GS 50-999 kW Output'!$D$20*Variables!O80))*31</f>
        <v>862193440.85038722</v>
      </c>
      <c r="H80" s="151">
        <f>('GS 1000-4999 kW Output'!$D$17+('GS 1000-4999 kW Output'!$D$11*Variables!AB80)+('GS 1000-4999 kW Output'!$D$12*Variables!L80)+('GS 1000-4999 kW Output'!$D$13*Variables!M80)+('GS 1000-4999 kW Output'!$D$14*Variables!K80)+('GS 1000-4999 kW Output'!$D$15*Variables!S80)+('GS 1000-4999 kW Output'!$D$16*Variables!P80))*31</f>
        <v>429042118.11366957</v>
      </c>
      <c r="I80" s="151">
        <f>('Large Use Output'!$D$20+('Large Use Output'!$D$11*Variables!AB80)+('Large Use Output'!$D$12*Variables!L80)+('Large Use Output'!$D$13*Variables!Y80)+('Large Use Output'!$D$14*Variables!K80)+('Large Use Output'!$D$15*Variables!S80)+('Large Use Output'!$D$16*Variables!Z80)+('Large Use Output'!$D$17*Variables!R80)+('Large Use Output'!$D$18*Variables!M80)+('Large Use Output'!$D$19*Variables!N80))*31</f>
        <v>207223602.99134642</v>
      </c>
    </row>
    <row r="81" spans="1:9" x14ac:dyDescent="0.35">
      <c r="A81" s="10">
        <f t="shared" si="14"/>
        <v>2008</v>
      </c>
      <c r="B81" s="154">
        <v>39783</v>
      </c>
      <c r="C81" s="155">
        <f t="shared" si="13"/>
        <v>31</v>
      </c>
      <c r="D81" s="151">
        <f>('Residential Output'!$D$17+('Residential Output'!$D$11*Variables!Q81)+('Residential Output'!$D$12*Variables!L81)+('Residential Output'!$D$13*Variables!K81)+('Residential Output'!$D$14*Variables!AA81)+('Residential Output'!$D$15*Variables!N81)+('Residential Output'!$D$16*Variables!T81))*31</f>
        <v>491606979.49010503</v>
      </c>
      <c r="E81" s="151"/>
      <c r="F81" s="151">
        <f>('GS&lt;50kW Output'!$D$18+('GS&lt;50kW Output'!$D$11*Variables!AB81)+('GS&lt;50kW Output'!$D$12*Variables!L81)+('GS&lt;50kW Output'!$D$13*Variables!W81)+('GS&lt;50kW Output'!$D$14*Variables!S81)+('GS&lt;50kW Output'!$D$15*Variables!K81)+('GS&lt;50kW Output'!$D$16*Variables!Z81)+('GS&lt;50kW Output'!$D$17*Variables!N81))*31</f>
        <v>209727373.48037577</v>
      </c>
      <c r="G81" s="151">
        <f>('GS 50-999 kW Output'!$D$21+('GS 50-999 kW Output'!$D$11*Variables!Q81)+('GS 50-999 kW Output'!$D$12*Variables!R81)+('GS 50-999 kW Output'!$D$13*Variables!AB81)+('GS 50-999 kW Output'!$D$14*Variables!L81)+('GS 50-999 kW Output'!$D$15*Variables!X81)+('GS 50-999 kW Output'!$D$16*Variables!M81)+('GS 50-999 kW Output'!$D$17*Variables!U81)+('GS 50-999 kW Output'!$D$18*Variables!K81)+('GS 50-999 kW Output'!$D$19*Variables!Z81)+('GS 50-999 kW Output'!$D$20*Variables!O81))*31</f>
        <v>926706505.68865657</v>
      </c>
      <c r="H81" s="151">
        <f>('GS 1000-4999 kW Output'!$D$17+('GS 1000-4999 kW Output'!$D$11*Variables!AB81)+('GS 1000-4999 kW Output'!$D$12*Variables!L81)+('GS 1000-4999 kW Output'!$D$13*Variables!M81)+('GS 1000-4999 kW Output'!$D$14*Variables!K81)+('GS 1000-4999 kW Output'!$D$15*Variables!S81)+('GS 1000-4999 kW Output'!$D$16*Variables!P81))*31</f>
        <v>442996913.78631622</v>
      </c>
      <c r="I81" s="151">
        <f>('Large Use Output'!$D$20+('Large Use Output'!$D$11*Variables!AB81)+('Large Use Output'!$D$12*Variables!L81)+('Large Use Output'!$D$13*Variables!Y81)+('Large Use Output'!$D$14*Variables!K81)+('Large Use Output'!$D$15*Variables!S81)+('Large Use Output'!$D$16*Variables!Z81)+('Large Use Output'!$D$17*Variables!R81)+('Large Use Output'!$D$18*Variables!M81)+('Large Use Output'!$D$19*Variables!N81))*31</f>
        <v>213239188.26064166</v>
      </c>
    </row>
    <row r="82" spans="1:9" x14ac:dyDescent="0.35">
      <c r="A82" s="6">
        <f t="shared" si="14"/>
        <v>2009</v>
      </c>
      <c r="B82" s="152">
        <v>39814</v>
      </c>
      <c r="C82" s="155">
        <f t="shared" si="13"/>
        <v>31</v>
      </c>
      <c r="D82" s="151">
        <f>('Residential Output'!$D$17+('Residential Output'!$D$11*Variables!Q82)+('Residential Output'!$D$12*Variables!L82)+('Residential Output'!$D$13*Variables!K82)+('Residential Output'!$D$14*Variables!AA82)+('Residential Output'!$D$15*Variables!N82)+('Residential Output'!$D$16*Variables!T82))*31</f>
        <v>547611578.19198811</v>
      </c>
      <c r="E82" s="151"/>
      <c r="F82" s="151">
        <f>('GS&lt;50kW Output'!$D$18+('GS&lt;50kW Output'!$D$11*Variables!AB82)+('GS&lt;50kW Output'!$D$12*Variables!L82)+('GS&lt;50kW Output'!$D$13*Variables!W82)+('GS&lt;50kW Output'!$D$14*Variables!S82)+('GS&lt;50kW Output'!$D$15*Variables!K82)+('GS&lt;50kW Output'!$D$16*Variables!Z82)+('GS&lt;50kW Output'!$D$17*Variables!N82))*31</f>
        <v>221400915.22788164</v>
      </c>
      <c r="G82" s="151">
        <f>('GS 50-999 kW Output'!$D$21+('GS 50-999 kW Output'!$D$11*Variables!Q82)+('GS 50-999 kW Output'!$D$12*Variables!R82)+('GS 50-999 kW Output'!$D$13*Variables!AB82)+('GS 50-999 kW Output'!$D$14*Variables!L82)+('GS 50-999 kW Output'!$D$15*Variables!X82)+('GS 50-999 kW Output'!$D$16*Variables!M82)+('GS 50-999 kW Output'!$D$17*Variables!U82)+('GS 50-999 kW Output'!$D$18*Variables!K82)+('GS 50-999 kW Output'!$D$19*Variables!Z82)+('GS 50-999 kW Output'!$D$20*Variables!O82))*31</f>
        <v>987031958.52377987</v>
      </c>
      <c r="H82" s="151">
        <f>('GS 1000-4999 kW Output'!$D$17+('GS 1000-4999 kW Output'!$D$11*Variables!AB82)+('GS 1000-4999 kW Output'!$D$12*Variables!L82)+('GS 1000-4999 kW Output'!$D$13*Variables!M82)+('GS 1000-4999 kW Output'!$D$14*Variables!K82)+('GS 1000-4999 kW Output'!$D$15*Variables!S82)+('GS 1000-4999 kW Output'!$D$16*Variables!P82))*31</f>
        <v>454657895.10746896</v>
      </c>
      <c r="I82" s="151">
        <f>('Large Use Output'!$D$20+('Large Use Output'!$D$11*Variables!AB82)+('Large Use Output'!$D$12*Variables!L82)+('Large Use Output'!$D$13*Variables!Y82)+('Large Use Output'!$D$14*Variables!K82)+('Large Use Output'!$D$15*Variables!S82)+('Large Use Output'!$D$16*Variables!Z82)+('Large Use Output'!$D$17*Variables!R82)+('Large Use Output'!$D$18*Variables!M82)+('Large Use Output'!$D$19*Variables!N82))*31</f>
        <v>218038776.45321825</v>
      </c>
    </row>
    <row r="83" spans="1:9" x14ac:dyDescent="0.35">
      <c r="A83" s="8">
        <f t="shared" si="14"/>
        <v>2009</v>
      </c>
      <c r="B83" s="153">
        <v>39845</v>
      </c>
      <c r="C83" s="155">
        <f t="shared" si="13"/>
        <v>28</v>
      </c>
      <c r="D83" s="151">
        <f>('Residential Output'!$D$17+('Residential Output'!$D$11*Variables!Q83)+('Residential Output'!$D$12*Variables!L83)+('Residential Output'!$D$13*Variables!K83)+('Residential Output'!$D$14*Variables!AA83)+('Residential Output'!$D$15*Variables!N83)+('Residential Output'!$D$16*Variables!T83))*31</f>
        <v>500146767.49232709</v>
      </c>
      <c r="E83" s="151"/>
      <c r="F83" s="151">
        <f>('GS&lt;50kW Output'!$D$18+('GS&lt;50kW Output'!$D$11*Variables!AB83)+('GS&lt;50kW Output'!$D$12*Variables!L83)+('GS&lt;50kW Output'!$D$13*Variables!W83)+('GS&lt;50kW Output'!$D$14*Variables!S83)+('GS&lt;50kW Output'!$D$15*Variables!K83)+('GS&lt;50kW Output'!$D$16*Variables!Z83)+('GS&lt;50kW Output'!$D$17*Variables!N83))*31</f>
        <v>207905779.88449433</v>
      </c>
      <c r="G83" s="151">
        <f>('GS 50-999 kW Output'!$D$21+('GS 50-999 kW Output'!$D$11*Variables!Q83)+('GS 50-999 kW Output'!$D$12*Variables!R83)+('GS 50-999 kW Output'!$D$13*Variables!AB83)+('GS 50-999 kW Output'!$D$14*Variables!L83)+('GS 50-999 kW Output'!$D$15*Variables!X83)+('GS 50-999 kW Output'!$D$16*Variables!M83)+('GS 50-999 kW Output'!$D$17*Variables!U83)+('GS 50-999 kW Output'!$D$18*Variables!K83)+('GS 50-999 kW Output'!$D$19*Variables!Z83)+('GS 50-999 kW Output'!$D$20*Variables!O83))*31</f>
        <v>931024362.88360286</v>
      </c>
      <c r="H83" s="151">
        <f>('GS 1000-4999 kW Output'!$D$17+('GS 1000-4999 kW Output'!$D$11*Variables!AB83)+('GS 1000-4999 kW Output'!$D$12*Variables!L83)+('GS 1000-4999 kW Output'!$D$13*Variables!M83)+('GS 1000-4999 kW Output'!$D$14*Variables!K83)+('GS 1000-4999 kW Output'!$D$15*Variables!S83)+('GS 1000-4999 kW Output'!$D$16*Variables!P83))*31</f>
        <v>435616222.90363419</v>
      </c>
      <c r="I83" s="151">
        <f>('Large Use Output'!$D$20+('Large Use Output'!$D$11*Variables!AB83)+('Large Use Output'!$D$12*Variables!L83)+('Large Use Output'!$D$13*Variables!Y83)+('Large Use Output'!$D$14*Variables!K83)+('Large Use Output'!$D$15*Variables!S83)+('Large Use Output'!$D$16*Variables!Z83)+('Large Use Output'!$D$17*Variables!R83)+('Large Use Output'!$D$18*Variables!M83)+('Large Use Output'!$D$19*Variables!N83))*31</f>
        <v>210575046.40156558</v>
      </c>
    </row>
    <row r="84" spans="1:9" x14ac:dyDescent="0.35">
      <c r="A84" s="8">
        <f t="shared" si="14"/>
        <v>2009</v>
      </c>
      <c r="B84" s="153">
        <v>39873</v>
      </c>
      <c r="C84" s="155">
        <f t="shared" si="13"/>
        <v>31</v>
      </c>
      <c r="D84" s="151">
        <f>('Residential Output'!$D$17+('Residential Output'!$D$11*Variables!Q84)+('Residential Output'!$D$12*Variables!L84)+('Residential Output'!$D$13*Variables!K84)+('Residential Output'!$D$14*Variables!AA84)+('Residential Output'!$D$15*Variables!N84)+('Residential Output'!$D$16*Variables!T84))*31</f>
        <v>460480401.33046609</v>
      </c>
      <c r="E84" s="151"/>
      <c r="F84" s="151">
        <f>('GS&lt;50kW Output'!$D$18+('GS&lt;50kW Output'!$D$11*Variables!AB84)+('GS&lt;50kW Output'!$D$12*Variables!L84)+('GS&lt;50kW Output'!$D$13*Variables!W84)+('GS&lt;50kW Output'!$D$14*Variables!S84)+('GS&lt;50kW Output'!$D$15*Variables!K84)+('GS&lt;50kW Output'!$D$16*Variables!Z84)+('GS&lt;50kW Output'!$D$17*Variables!N84))*31</f>
        <v>195143926.51536316</v>
      </c>
      <c r="G84" s="151">
        <f>('GS 50-999 kW Output'!$D$21+('GS 50-999 kW Output'!$D$11*Variables!Q84)+('GS 50-999 kW Output'!$D$12*Variables!R84)+('GS 50-999 kW Output'!$D$13*Variables!AB84)+('GS 50-999 kW Output'!$D$14*Variables!L84)+('GS 50-999 kW Output'!$D$15*Variables!X84)+('GS 50-999 kW Output'!$D$16*Variables!M84)+('GS 50-999 kW Output'!$D$17*Variables!U84)+('GS 50-999 kW Output'!$D$18*Variables!K84)+('GS 50-999 kW Output'!$D$19*Variables!Z84)+('GS 50-999 kW Output'!$D$20*Variables!O84))*31</f>
        <v>886699955.93418133</v>
      </c>
      <c r="H84" s="151">
        <f>('GS 1000-4999 kW Output'!$D$17+('GS 1000-4999 kW Output'!$D$11*Variables!AB84)+('GS 1000-4999 kW Output'!$D$12*Variables!L84)+('GS 1000-4999 kW Output'!$D$13*Variables!M84)+('GS 1000-4999 kW Output'!$D$14*Variables!K84)+('GS 1000-4999 kW Output'!$D$15*Variables!S84)+('GS 1000-4999 kW Output'!$D$16*Variables!P84))*31</f>
        <v>421577997.16143495</v>
      </c>
      <c r="I84" s="151">
        <f>('Large Use Output'!$D$20+('Large Use Output'!$D$11*Variables!AB84)+('Large Use Output'!$D$12*Variables!L84)+('Large Use Output'!$D$13*Variables!Y84)+('Large Use Output'!$D$14*Variables!K84)+('Large Use Output'!$D$15*Variables!S84)+('Large Use Output'!$D$16*Variables!Z84)+('Large Use Output'!$D$17*Variables!R84)+('Large Use Output'!$D$18*Variables!M84)+('Large Use Output'!$D$19*Variables!N84))*31</f>
        <v>206616738.44379929</v>
      </c>
    </row>
    <row r="85" spans="1:9" x14ac:dyDescent="0.35">
      <c r="A85" s="8">
        <f t="shared" si="14"/>
        <v>2009</v>
      </c>
      <c r="B85" s="153">
        <v>39904</v>
      </c>
      <c r="C85" s="155">
        <f t="shared" si="13"/>
        <v>30</v>
      </c>
      <c r="D85" s="151">
        <f>('Residential Output'!$D$17+('Residential Output'!$D$11*Variables!Q85)+('Residential Output'!$D$12*Variables!L85)+('Residential Output'!$D$13*Variables!K85)+('Residential Output'!$D$14*Variables!AA85)+('Residential Output'!$D$15*Variables!N85)+('Residential Output'!$D$16*Variables!T85))*31</f>
        <v>402664711.77750647</v>
      </c>
      <c r="E85" s="151"/>
      <c r="F85" s="151">
        <f>('GS&lt;50kW Output'!$D$18+('GS&lt;50kW Output'!$D$11*Variables!AB85)+('GS&lt;50kW Output'!$D$12*Variables!L85)+('GS&lt;50kW Output'!$D$13*Variables!W85)+('GS&lt;50kW Output'!$D$14*Variables!S85)+('GS&lt;50kW Output'!$D$15*Variables!K85)+('GS&lt;50kW Output'!$D$16*Variables!Z85)+('GS&lt;50kW Output'!$D$17*Variables!N85))*31</f>
        <v>177650298.96078068</v>
      </c>
      <c r="G85" s="151">
        <f>('GS 50-999 kW Output'!$D$21+('GS 50-999 kW Output'!$D$11*Variables!Q85)+('GS 50-999 kW Output'!$D$12*Variables!R85)+('GS 50-999 kW Output'!$D$13*Variables!AB85)+('GS 50-999 kW Output'!$D$14*Variables!L85)+('GS 50-999 kW Output'!$D$15*Variables!X85)+('GS 50-999 kW Output'!$D$16*Variables!M85)+('GS 50-999 kW Output'!$D$17*Variables!U85)+('GS 50-999 kW Output'!$D$18*Variables!K85)+('GS 50-999 kW Output'!$D$19*Variables!Z85)+('GS 50-999 kW Output'!$D$20*Variables!O85))*31</f>
        <v>816613061.78660107</v>
      </c>
      <c r="H85" s="151">
        <f>('GS 1000-4999 kW Output'!$D$17+('GS 1000-4999 kW Output'!$D$11*Variables!AB85)+('GS 1000-4999 kW Output'!$D$12*Variables!L85)+('GS 1000-4999 kW Output'!$D$13*Variables!M85)+('GS 1000-4999 kW Output'!$D$14*Variables!K85)+('GS 1000-4999 kW Output'!$D$15*Variables!S85)+('GS 1000-4999 kW Output'!$D$16*Variables!P85))*31</f>
        <v>404239811.16215086</v>
      </c>
      <c r="I85" s="151">
        <f>('Large Use Output'!$D$20+('Large Use Output'!$D$11*Variables!AB85)+('Large Use Output'!$D$12*Variables!L85)+('Large Use Output'!$D$13*Variables!Y85)+('Large Use Output'!$D$14*Variables!K85)+('Large Use Output'!$D$15*Variables!S85)+('Large Use Output'!$D$16*Variables!Z85)+('Large Use Output'!$D$17*Variables!R85)+('Large Use Output'!$D$18*Variables!M85)+('Large Use Output'!$D$19*Variables!N85))*31</f>
        <v>197847322.71874744</v>
      </c>
    </row>
    <row r="86" spans="1:9" x14ac:dyDescent="0.35">
      <c r="A86" s="8">
        <f t="shared" si="14"/>
        <v>2009</v>
      </c>
      <c r="B86" s="153">
        <v>39934</v>
      </c>
      <c r="C86" s="155">
        <f t="shared" si="13"/>
        <v>31</v>
      </c>
      <c r="D86" s="151">
        <f>('Residential Output'!$D$17+('Residential Output'!$D$11*Variables!Q86)+('Residential Output'!$D$12*Variables!L86)+('Residential Output'!$D$13*Variables!K86)+('Residential Output'!$D$14*Variables!AA86)+('Residential Output'!$D$15*Variables!N86)+('Residential Output'!$D$16*Variables!T86))*31</f>
        <v>388354889.51217741</v>
      </c>
      <c r="E86" s="151"/>
      <c r="F86" s="151">
        <f>('GS&lt;50kW Output'!$D$18+('GS&lt;50kW Output'!$D$11*Variables!AB86)+('GS&lt;50kW Output'!$D$12*Variables!L86)+('GS&lt;50kW Output'!$D$13*Variables!W86)+('GS&lt;50kW Output'!$D$14*Variables!S86)+('GS&lt;50kW Output'!$D$15*Variables!K86)+('GS&lt;50kW Output'!$D$16*Variables!Z86)+('GS&lt;50kW Output'!$D$17*Variables!N86))*31</f>
        <v>171297574.57172915</v>
      </c>
      <c r="G86" s="151">
        <f>('GS 50-999 kW Output'!$D$21+('GS 50-999 kW Output'!$D$11*Variables!Q86)+('GS 50-999 kW Output'!$D$12*Variables!R86)+('GS 50-999 kW Output'!$D$13*Variables!AB86)+('GS 50-999 kW Output'!$D$14*Variables!L86)+('GS 50-999 kW Output'!$D$15*Variables!X86)+('GS 50-999 kW Output'!$D$16*Variables!M86)+('GS 50-999 kW Output'!$D$17*Variables!U86)+('GS 50-999 kW Output'!$D$18*Variables!K86)+('GS 50-999 kW Output'!$D$19*Variables!Z86)+('GS 50-999 kW Output'!$D$20*Variables!O86))*31</f>
        <v>801346370.69206905</v>
      </c>
      <c r="H86" s="151">
        <f>('GS 1000-4999 kW Output'!$D$17+('GS 1000-4999 kW Output'!$D$11*Variables!AB86)+('GS 1000-4999 kW Output'!$D$12*Variables!L86)+('GS 1000-4999 kW Output'!$D$13*Variables!M86)+('GS 1000-4999 kW Output'!$D$14*Variables!K86)+('GS 1000-4999 kW Output'!$D$15*Variables!S86)+('GS 1000-4999 kW Output'!$D$16*Variables!P86))*31</f>
        <v>408331561.68604749</v>
      </c>
      <c r="I86" s="151">
        <f>('Large Use Output'!$D$20+('Large Use Output'!$D$11*Variables!AB86)+('Large Use Output'!$D$12*Variables!L86)+('Large Use Output'!$D$13*Variables!Y86)+('Large Use Output'!$D$14*Variables!K86)+('Large Use Output'!$D$15*Variables!S86)+('Large Use Output'!$D$16*Variables!Z86)+('Large Use Output'!$D$17*Variables!R86)+('Large Use Output'!$D$18*Variables!M86)+('Large Use Output'!$D$19*Variables!N86))*31</f>
        <v>194005212.91861901</v>
      </c>
    </row>
    <row r="87" spans="1:9" x14ac:dyDescent="0.35">
      <c r="A87" s="8">
        <f t="shared" si="14"/>
        <v>2009</v>
      </c>
      <c r="B87" s="153">
        <v>39965</v>
      </c>
      <c r="C87" s="155">
        <f t="shared" si="13"/>
        <v>30</v>
      </c>
      <c r="D87" s="151">
        <f>('Residential Output'!$D$17+('Residential Output'!$D$11*Variables!Q87)+('Residential Output'!$D$12*Variables!L87)+('Residential Output'!$D$13*Variables!K87)+('Residential Output'!$D$14*Variables!AA87)+('Residential Output'!$D$15*Variables!N87)+('Residential Output'!$D$16*Variables!T87))*31</f>
        <v>416204834.60478675</v>
      </c>
      <c r="E87" s="151"/>
      <c r="F87" s="151">
        <f>('GS&lt;50kW Output'!$D$18+('GS&lt;50kW Output'!$D$11*Variables!AB87)+('GS&lt;50kW Output'!$D$12*Variables!L87)+('GS&lt;50kW Output'!$D$13*Variables!W87)+('GS&lt;50kW Output'!$D$14*Variables!S87)+('GS&lt;50kW Output'!$D$15*Variables!K87)+('GS&lt;50kW Output'!$D$16*Variables!Z87)+('GS&lt;50kW Output'!$D$17*Variables!N87))*31</f>
        <v>178725343.08876559</v>
      </c>
      <c r="G87" s="151">
        <f>('GS 50-999 kW Output'!$D$21+('GS 50-999 kW Output'!$D$11*Variables!Q87)+('GS 50-999 kW Output'!$D$12*Variables!R87)+('GS 50-999 kW Output'!$D$13*Variables!AB87)+('GS 50-999 kW Output'!$D$14*Variables!L87)+('GS 50-999 kW Output'!$D$15*Variables!X87)+('GS 50-999 kW Output'!$D$16*Variables!M87)+('GS 50-999 kW Output'!$D$17*Variables!U87)+('GS 50-999 kW Output'!$D$18*Variables!K87)+('GS 50-999 kW Output'!$D$19*Variables!Z87)+('GS 50-999 kW Output'!$D$20*Variables!O87))*31</f>
        <v>850681057.04723191</v>
      </c>
      <c r="H87" s="151">
        <f>('GS 1000-4999 kW Output'!$D$17+('GS 1000-4999 kW Output'!$D$11*Variables!AB87)+('GS 1000-4999 kW Output'!$D$12*Variables!L87)+('GS 1000-4999 kW Output'!$D$13*Variables!M87)+('GS 1000-4999 kW Output'!$D$14*Variables!K87)+('GS 1000-4999 kW Output'!$D$15*Variables!S87)+('GS 1000-4999 kW Output'!$D$16*Variables!P87))*31</f>
        <v>427427246.53099847</v>
      </c>
      <c r="I87" s="151">
        <f>('Large Use Output'!$D$20+('Large Use Output'!$D$11*Variables!AB87)+('Large Use Output'!$D$12*Variables!L87)+('Large Use Output'!$D$13*Variables!Y87)+('Large Use Output'!$D$14*Variables!K87)+('Large Use Output'!$D$15*Variables!S87)+('Large Use Output'!$D$16*Variables!Z87)+('Large Use Output'!$D$17*Variables!R87)+('Large Use Output'!$D$18*Variables!M87)+('Large Use Output'!$D$19*Variables!N87))*31</f>
        <v>209860278.15639287</v>
      </c>
    </row>
    <row r="88" spans="1:9" x14ac:dyDescent="0.35">
      <c r="A88" s="8">
        <f t="shared" si="14"/>
        <v>2009</v>
      </c>
      <c r="B88" s="153">
        <v>39995</v>
      </c>
      <c r="C88" s="155">
        <f t="shared" si="13"/>
        <v>31</v>
      </c>
      <c r="D88" s="151">
        <f>('Residential Output'!$D$17+('Residential Output'!$D$11*Variables!Q88)+('Residential Output'!$D$12*Variables!L88)+('Residential Output'!$D$13*Variables!K88)+('Residential Output'!$D$14*Variables!AA88)+('Residential Output'!$D$15*Variables!N88)+('Residential Output'!$D$16*Variables!T88))*31</f>
        <v>425881209.31721419</v>
      </c>
      <c r="E88" s="151"/>
      <c r="F88" s="151">
        <f>('GS&lt;50kW Output'!$D$18+('GS&lt;50kW Output'!$D$11*Variables!AB88)+('GS&lt;50kW Output'!$D$12*Variables!L88)+('GS&lt;50kW Output'!$D$13*Variables!W88)+('GS&lt;50kW Output'!$D$14*Variables!S88)+('GS&lt;50kW Output'!$D$15*Variables!K88)+('GS&lt;50kW Output'!$D$16*Variables!Z88)+('GS&lt;50kW Output'!$D$17*Variables!N88))*31</f>
        <v>180206839.22799468</v>
      </c>
      <c r="G88" s="151">
        <f>('GS 50-999 kW Output'!$D$21+('GS 50-999 kW Output'!$D$11*Variables!Q88)+('GS 50-999 kW Output'!$D$12*Variables!R88)+('GS 50-999 kW Output'!$D$13*Variables!AB88)+('GS 50-999 kW Output'!$D$14*Variables!L88)+('GS 50-999 kW Output'!$D$15*Variables!X88)+('GS 50-999 kW Output'!$D$16*Variables!M88)+('GS 50-999 kW Output'!$D$17*Variables!U88)+('GS 50-999 kW Output'!$D$18*Variables!K88)+('GS 50-999 kW Output'!$D$19*Variables!Z88)+('GS 50-999 kW Output'!$D$20*Variables!O88))*31</f>
        <v>858802719.42937958</v>
      </c>
      <c r="H88" s="151">
        <f>('GS 1000-4999 kW Output'!$D$17+('GS 1000-4999 kW Output'!$D$11*Variables!AB88)+('GS 1000-4999 kW Output'!$D$12*Variables!L88)+('GS 1000-4999 kW Output'!$D$13*Variables!M88)+('GS 1000-4999 kW Output'!$D$14*Variables!K88)+('GS 1000-4999 kW Output'!$D$15*Variables!S88)+('GS 1000-4999 kW Output'!$D$16*Variables!P88))*31</f>
        <v>436195895.48989367</v>
      </c>
      <c r="I88" s="151">
        <f>('Large Use Output'!$D$20+('Large Use Output'!$D$11*Variables!AB88)+('Large Use Output'!$D$12*Variables!L88)+('Large Use Output'!$D$13*Variables!Y88)+('Large Use Output'!$D$14*Variables!K88)+('Large Use Output'!$D$15*Variables!S88)+('Large Use Output'!$D$16*Variables!Z88)+('Large Use Output'!$D$17*Variables!R88)+('Large Use Output'!$D$18*Variables!M88)+('Large Use Output'!$D$19*Variables!N88))*31</f>
        <v>210894332.57062602</v>
      </c>
    </row>
    <row r="89" spans="1:9" x14ac:dyDescent="0.35">
      <c r="A89" s="8">
        <f t="shared" si="14"/>
        <v>2009</v>
      </c>
      <c r="B89" s="153">
        <v>40026</v>
      </c>
      <c r="C89" s="155">
        <f t="shared" si="13"/>
        <v>31</v>
      </c>
      <c r="D89" s="151">
        <f>('Residential Output'!$D$17+('Residential Output'!$D$11*Variables!Q89)+('Residential Output'!$D$12*Variables!L89)+('Residential Output'!$D$13*Variables!K89)+('Residential Output'!$D$14*Variables!AA89)+('Residential Output'!$D$15*Variables!N89)+('Residential Output'!$D$16*Variables!T89))*31</f>
        <v>474194905.93197614</v>
      </c>
      <c r="E89" s="151"/>
      <c r="F89" s="151">
        <f>('GS&lt;50kW Output'!$D$18+('GS&lt;50kW Output'!$D$11*Variables!AB89)+('GS&lt;50kW Output'!$D$12*Variables!L89)+('GS&lt;50kW Output'!$D$13*Variables!W89)+('GS&lt;50kW Output'!$D$14*Variables!S89)+('GS&lt;50kW Output'!$D$15*Variables!K89)+('GS&lt;50kW Output'!$D$16*Variables!Z89)+('GS&lt;50kW Output'!$D$17*Variables!N89))*31</f>
        <v>194484445.76397121</v>
      </c>
      <c r="G89" s="151">
        <f>('GS 50-999 kW Output'!$D$21+('GS 50-999 kW Output'!$D$11*Variables!Q89)+('GS 50-999 kW Output'!$D$12*Variables!R89)+('GS 50-999 kW Output'!$D$13*Variables!AB89)+('GS 50-999 kW Output'!$D$14*Variables!L89)+('GS 50-999 kW Output'!$D$15*Variables!X89)+('GS 50-999 kW Output'!$D$16*Variables!M89)+('GS 50-999 kW Output'!$D$17*Variables!U89)+('GS 50-999 kW Output'!$D$18*Variables!K89)+('GS 50-999 kW Output'!$D$19*Variables!Z89)+('GS 50-999 kW Output'!$D$20*Variables!O89))*31</f>
        <v>905324089.23253524</v>
      </c>
      <c r="H89" s="151">
        <f>('GS 1000-4999 kW Output'!$D$17+('GS 1000-4999 kW Output'!$D$11*Variables!AB89)+('GS 1000-4999 kW Output'!$D$12*Variables!L89)+('GS 1000-4999 kW Output'!$D$13*Variables!M89)+('GS 1000-4999 kW Output'!$D$14*Variables!K89)+('GS 1000-4999 kW Output'!$D$15*Variables!S89)+('GS 1000-4999 kW Output'!$D$16*Variables!P89))*31</f>
        <v>452457036.38088018</v>
      </c>
      <c r="I89" s="151">
        <f>('Large Use Output'!$D$20+('Large Use Output'!$D$11*Variables!AB89)+('Large Use Output'!$D$12*Variables!L89)+('Large Use Output'!$D$13*Variables!Y89)+('Large Use Output'!$D$14*Variables!K89)+('Large Use Output'!$D$15*Variables!S89)+('Large Use Output'!$D$16*Variables!Z89)+('Large Use Output'!$D$17*Variables!R89)+('Large Use Output'!$D$18*Variables!M89)+('Large Use Output'!$D$19*Variables!N89))*31</f>
        <v>216387450.80706069</v>
      </c>
    </row>
    <row r="90" spans="1:9" x14ac:dyDescent="0.35">
      <c r="A90" s="8">
        <f t="shared" si="14"/>
        <v>2009</v>
      </c>
      <c r="B90" s="153">
        <v>40057</v>
      </c>
      <c r="C90" s="155">
        <f t="shared" si="13"/>
        <v>30</v>
      </c>
      <c r="D90" s="151">
        <f>('Residential Output'!$D$17+('Residential Output'!$D$11*Variables!Q90)+('Residential Output'!$D$12*Variables!L90)+('Residential Output'!$D$13*Variables!K90)+('Residential Output'!$D$14*Variables!AA90)+('Residential Output'!$D$15*Variables!N90)+('Residential Output'!$D$16*Variables!T90))*31</f>
        <v>396528601.16387749</v>
      </c>
      <c r="E90" s="151"/>
      <c r="F90" s="151">
        <f>('GS&lt;50kW Output'!$D$18+('GS&lt;50kW Output'!$D$11*Variables!AB90)+('GS&lt;50kW Output'!$D$12*Variables!L90)+('GS&lt;50kW Output'!$D$13*Variables!W90)+('GS&lt;50kW Output'!$D$14*Variables!S90)+('GS&lt;50kW Output'!$D$15*Variables!K90)+('GS&lt;50kW Output'!$D$16*Variables!Z90)+('GS&lt;50kW Output'!$D$17*Variables!N90))*31</f>
        <v>175183156.02115762</v>
      </c>
      <c r="G90" s="151">
        <f>('GS 50-999 kW Output'!$D$21+('GS 50-999 kW Output'!$D$11*Variables!Q90)+('GS 50-999 kW Output'!$D$12*Variables!R90)+('GS 50-999 kW Output'!$D$13*Variables!AB90)+('GS 50-999 kW Output'!$D$14*Variables!L90)+('GS 50-999 kW Output'!$D$15*Variables!X90)+('GS 50-999 kW Output'!$D$16*Variables!M90)+('GS 50-999 kW Output'!$D$17*Variables!U90)+('GS 50-999 kW Output'!$D$18*Variables!K90)+('GS 50-999 kW Output'!$D$19*Variables!Z90)+('GS 50-999 kW Output'!$D$20*Variables!O90))*31</f>
        <v>836518400.8148303</v>
      </c>
      <c r="H90" s="151">
        <f>('GS 1000-4999 kW Output'!$D$17+('GS 1000-4999 kW Output'!$D$11*Variables!AB90)+('GS 1000-4999 kW Output'!$D$12*Variables!L90)+('GS 1000-4999 kW Output'!$D$13*Variables!M90)+('GS 1000-4999 kW Output'!$D$14*Variables!K90)+('GS 1000-4999 kW Output'!$D$15*Variables!S90)+('GS 1000-4999 kW Output'!$D$16*Variables!P90))*31</f>
        <v>429242269.39218909</v>
      </c>
      <c r="I90" s="151">
        <f>('Large Use Output'!$D$20+('Large Use Output'!$D$11*Variables!AB90)+('Large Use Output'!$D$12*Variables!L90)+('Large Use Output'!$D$13*Variables!Y90)+('Large Use Output'!$D$14*Variables!K90)+('Large Use Output'!$D$15*Variables!S90)+('Large Use Output'!$D$16*Variables!Z90)+('Large Use Output'!$D$17*Variables!R90)+('Large Use Output'!$D$18*Variables!M90)+('Large Use Output'!$D$19*Variables!N90))*31</f>
        <v>207801523.87979865</v>
      </c>
    </row>
    <row r="91" spans="1:9" x14ac:dyDescent="0.35">
      <c r="A91" s="8">
        <f t="shared" si="14"/>
        <v>2009</v>
      </c>
      <c r="B91" s="153">
        <v>40087</v>
      </c>
      <c r="C91" s="155">
        <f t="shared" si="13"/>
        <v>31</v>
      </c>
      <c r="D91" s="151">
        <f>('Residential Output'!$D$17+('Residential Output'!$D$11*Variables!Q91)+('Residential Output'!$D$12*Variables!L91)+('Residential Output'!$D$13*Variables!K91)+('Residential Output'!$D$14*Variables!AA91)+('Residential Output'!$D$15*Variables!N91)+('Residential Output'!$D$16*Variables!T91))*31</f>
        <v>390699344.63090318</v>
      </c>
      <c r="E91" s="151"/>
      <c r="F91" s="151">
        <f>('GS&lt;50kW Output'!$D$18+('GS&lt;50kW Output'!$D$11*Variables!AB91)+('GS&lt;50kW Output'!$D$12*Variables!L91)+('GS&lt;50kW Output'!$D$13*Variables!W91)+('GS&lt;50kW Output'!$D$14*Variables!S91)+('GS&lt;50kW Output'!$D$15*Variables!K91)+('GS&lt;50kW Output'!$D$16*Variables!Z91)+('GS&lt;50kW Output'!$D$17*Variables!N91))*31</f>
        <v>173098064.16771537</v>
      </c>
      <c r="G91" s="151">
        <f>('GS 50-999 kW Output'!$D$21+('GS 50-999 kW Output'!$D$11*Variables!Q91)+('GS 50-999 kW Output'!$D$12*Variables!R91)+('GS 50-999 kW Output'!$D$13*Variables!AB91)+('GS 50-999 kW Output'!$D$14*Variables!L91)+('GS 50-999 kW Output'!$D$15*Variables!X91)+('GS 50-999 kW Output'!$D$16*Variables!M91)+('GS 50-999 kW Output'!$D$17*Variables!U91)+('GS 50-999 kW Output'!$D$18*Variables!K91)+('GS 50-999 kW Output'!$D$19*Variables!Z91)+('GS 50-999 kW Output'!$D$20*Variables!O91))*31</f>
        <v>814981324.58433688</v>
      </c>
      <c r="H91" s="151">
        <f>('GS 1000-4999 kW Output'!$D$17+('GS 1000-4999 kW Output'!$D$11*Variables!AB91)+('GS 1000-4999 kW Output'!$D$12*Variables!L91)+('GS 1000-4999 kW Output'!$D$13*Variables!M91)+('GS 1000-4999 kW Output'!$D$14*Variables!K91)+('GS 1000-4999 kW Output'!$D$15*Variables!S91)+('GS 1000-4999 kW Output'!$D$16*Variables!P91))*31</f>
        <v>413641039.76872277</v>
      </c>
      <c r="I91" s="151">
        <f>('Large Use Output'!$D$20+('Large Use Output'!$D$11*Variables!AB91)+('Large Use Output'!$D$12*Variables!L91)+('Large Use Output'!$D$13*Variables!Y91)+('Large Use Output'!$D$14*Variables!K91)+('Large Use Output'!$D$15*Variables!S91)+('Large Use Output'!$D$16*Variables!Z91)+('Large Use Output'!$D$17*Variables!R91)+('Large Use Output'!$D$18*Variables!M91)+('Large Use Output'!$D$19*Variables!N91))*31</f>
        <v>199175785.38532194</v>
      </c>
    </row>
    <row r="92" spans="1:9" x14ac:dyDescent="0.35">
      <c r="A92" s="8">
        <f t="shared" si="14"/>
        <v>2009</v>
      </c>
      <c r="B92" s="153">
        <v>40118</v>
      </c>
      <c r="C92" s="155">
        <f t="shared" si="13"/>
        <v>30</v>
      </c>
      <c r="D92" s="151">
        <f>('Residential Output'!$D$17+('Residential Output'!$D$11*Variables!Q92)+('Residential Output'!$D$12*Variables!L92)+('Residential Output'!$D$13*Variables!K92)+('Residential Output'!$D$14*Variables!AA92)+('Residential Output'!$D$15*Variables!N92)+('Residential Output'!$D$16*Variables!T92))*31</f>
        <v>414258039.19306362</v>
      </c>
      <c r="E92" s="151"/>
      <c r="F92" s="151">
        <f>('GS&lt;50kW Output'!$D$18+('GS&lt;50kW Output'!$D$11*Variables!AB92)+('GS&lt;50kW Output'!$D$12*Variables!L92)+('GS&lt;50kW Output'!$D$13*Variables!W92)+('GS&lt;50kW Output'!$D$14*Variables!S92)+('GS&lt;50kW Output'!$D$15*Variables!K92)+('GS&lt;50kW Output'!$D$16*Variables!Z92)+('GS&lt;50kW Output'!$D$17*Variables!N92))*31</f>
        <v>178264248.78564933</v>
      </c>
      <c r="G92" s="151">
        <f>('GS 50-999 kW Output'!$D$21+('GS 50-999 kW Output'!$D$11*Variables!Q92)+('GS 50-999 kW Output'!$D$12*Variables!R92)+('GS 50-999 kW Output'!$D$13*Variables!AB92)+('GS 50-999 kW Output'!$D$14*Variables!L92)+('GS 50-999 kW Output'!$D$15*Variables!X92)+('GS 50-999 kW Output'!$D$16*Variables!M92)+('GS 50-999 kW Output'!$D$17*Variables!U92)+('GS 50-999 kW Output'!$D$18*Variables!K92)+('GS 50-999 kW Output'!$D$19*Variables!Z92)+('GS 50-999 kW Output'!$D$20*Variables!O92))*31</f>
        <v>837438126.46315932</v>
      </c>
      <c r="H92" s="151">
        <f>('GS 1000-4999 kW Output'!$D$17+('GS 1000-4999 kW Output'!$D$11*Variables!AB92)+('GS 1000-4999 kW Output'!$D$12*Variables!L92)+('GS 1000-4999 kW Output'!$D$13*Variables!M92)+('GS 1000-4999 kW Output'!$D$14*Variables!K92)+('GS 1000-4999 kW Output'!$D$15*Variables!S92)+('GS 1000-4999 kW Output'!$D$16*Variables!P92))*31</f>
        <v>415381074.39636964</v>
      </c>
      <c r="I92" s="151">
        <f>('Large Use Output'!$D$20+('Large Use Output'!$D$11*Variables!AB92)+('Large Use Output'!$D$12*Variables!L92)+('Large Use Output'!$D$13*Variables!Y92)+('Large Use Output'!$D$14*Variables!K92)+('Large Use Output'!$D$15*Variables!S92)+('Large Use Output'!$D$16*Variables!Z92)+('Large Use Output'!$D$17*Variables!R92)+('Large Use Output'!$D$18*Variables!M92)+('Large Use Output'!$D$19*Variables!N92))*31</f>
        <v>201241234.61562446</v>
      </c>
    </row>
    <row r="93" spans="1:9" x14ac:dyDescent="0.35">
      <c r="A93" s="10">
        <f t="shared" si="14"/>
        <v>2009</v>
      </c>
      <c r="B93" s="154">
        <v>40148</v>
      </c>
      <c r="C93" s="155">
        <f t="shared" si="13"/>
        <v>31</v>
      </c>
      <c r="D93" s="151">
        <f>('Residential Output'!$D$17+('Residential Output'!$D$11*Variables!Q93)+('Residential Output'!$D$12*Variables!L93)+('Residential Output'!$D$13*Variables!K93)+('Residential Output'!$D$14*Variables!AA93)+('Residential Output'!$D$15*Variables!N93)+('Residential Output'!$D$16*Variables!T93))*31</f>
        <v>485083046.87016255</v>
      </c>
      <c r="E93" s="151"/>
      <c r="F93" s="151">
        <f>('GS&lt;50kW Output'!$D$18+('GS&lt;50kW Output'!$D$11*Variables!AB93)+('GS&lt;50kW Output'!$D$12*Variables!L93)+('GS&lt;50kW Output'!$D$13*Variables!W93)+('GS&lt;50kW Output'!$D$14*Variables!S93)+('GS&lt;50kW Output'!$D$15*Variables!K93)+('GS&lt;50kW Output'!$D$16*Variables!Z93)+('GS&lt;50kW Output'!$D$17*Variables!N93))*31</f>
        <v>199854822.56485724</v>
      </c>
      <c r="G93" s="151">
        <f>('GS 50-999 kW Output'!$D$21+('GS 50-999 kW Output'!$D$11*Variables!Q93)+('GS 50-999 kW Output'!$D$12*Variables!R93)+('GS 50-999 kW Output'!$D$13*Variables!AB93)+('GS 50-999 kW Output'!$D$14*Variables!L93)+('GS 50-999 kW Output'!$D$15*Variables!X93)+('GS 50-999 kW Output'!$D$16*Variables!M93)+('GS 50-999 kW Output'!$D$17*Variables!U93)+('GS 50-999 kW Output'!$D$18*Variables!K93)+('GS 50-999 kW Output'!$D$19*Variables!Z93)+('GS 50-999 kW Output'!$D$20*Variables!O93))*31</f>
        <v>917716797.3035363</v>
      </c>
      <c r="H93" s="151">
        <f>('GS 1000-4999 kW Output'!$D$17+('GS 1000-4999 kW Output'!$D$11*Variables!AB93)+('GS 1000-4999 kW Output'!$D$12*Variables!L93)+('GS 1000-4999 kW Output'!$D$13*Variables!M93)+('GS 1000-4999 kW Output'!$D$14*Variables!K93)+('GS 1000-4999 kW Output'!$D$15*Variables!S93)+('GS 1000-4999 kW Output'!$D$16*Variables!P93))*31</f>
        <v>432515864.05586195</v>
      </c>
      <c r="I93" s="151">
        <f>('Large Use Output'!$D$20+('Large Use Output'!$D$11*Variables!AB93)+('Large Use Output'!$D$12*Variables!L93)+('Large Use Output'!$D$13*Variables!Y93)+('Large Use Output'!$D$14*Variables!K93)+('Large Use Output'!$D$15*Variables!S93)+('Large Use Output'!$D$16*Variables!Z93)+('Large Use Output'!$D$17*Variables!R93)+('Large Use Output'!$D$18*Variables!M93)+('Large Use Output'!$D$19*Variables!N93))*31</f>
        <v>206830961.8227751</v>
      </c>
    </row>
    <row r="94" spans="1:9" x14ac:dyDescent="0.35">
      <c r="A94" s="6">
        <f t="shared" si="14"/>
        <v>2010</v>
      </c>
      <c r="B94" s="152">
        <v>40179</v>
      </c>
      <c r="C94" s="155">
        <f t="shared" si="13"/>
        <v>31</v>
      </c>
      <c r="D94" s="151">
        <f>('Residential Output'!$D$17+('Residential Output'!$D$11*Variables!Q94)+('Residential Output'!$D$12*Variables!L94)+('Residential Output'!$D$13*Variables!K94)+('Residential Output'!$D$14*Variables!AA94)+('Residential Output'!$D$15*Variables!N94)+('Residential Output'!$D$16*Variables!T94))*31</f>
        <v>511611235.25326627</v>
      </c>
      <c r="E94" s="151"/>
      <c r="F94" s="151">
        <f>('GS&lt;50kW Output'!$D$18+('GS&lt;50kW Output'!$D$11*Variables!AB94)+('GS&lt;50kW Output'!$D$12*Variables!L94)+('GS&lt;50kW Output'!$D$13*Variables!W94)+('GS&lt;50kW Output'!$D$14*Variables!S94)+('GS&lt;50kW Output'!$D$15*Variables!K94)+('GS&lt;50kW Output'!$D$16*Variables!Z94)+('GS&lt;50kW Output'!$D$17*Variables!N94))*31</f>
        <v>205372364.25058496</v>
      </c>
      <c r="G94" s="151">
        <f>('GS 50-999 kW Output'!$D$21+('GS 50-999 kW Output'!$D$11*Variables!Q94)+('GS 50-999 kW Output'!$D$12*Variables!R94)+('GS 50-999 kW Output'!$D$13*Variables!AB94)+('GS 50-999 kW Output'!$D$14*Variables!L94)+('GS 50-999 kW Output'!$D$15*Variables!X94)+('GS 50-999 kW Output'!$D$16*Variables!M94)+('GS 50-999 kW Output'!$D$17*Variables!U94)+('GS 50-999 kW Output'!$D$18*Variables!K94)+('GS 50-999 kW Output'!$D$19*Variables!Z94)+('GS 50-999 kW Output'!$D$20*Variables!O94))*31</f>
        <v>946824476.65217578</v>
      </c>
      <c r="H94" s="151">
        <f>('GS 1000-4999 kW Output'!$D$17+('GS 1000-4999 kW Output'!$D$11*Variables!AB94)+('GS 1000-4999 kW Output'!$D$12*Variables!L94)+('GS 1000-4999 kW Output'!$D$13*Variables!M94)+('GS 1000-4999 kW Output'!$D$14*Variables!K94)+('GS 1000-4999 kW Output'!$D$15*Variables!S94)+('GS 1000-4999 kW Output'!$D$16*Variables!P94))*31</f>
        <v>439701344.30393702</v>
      </c>
      <c r="I94" s="151">
        <f>('Large Use Output'!$D$20+('Large Use Output'!$D$11*Variables!AB94)+('Large Use Output'!$D$12*Variables!L94)+('Large Use Output'!$D$13*Variables!Y94)+('Large Use Output'!$D$14*Variables!K94)+('Large Use Output'!$D$15*Variables!S94)+('Large Use Output'!$D$16*Variables!Z94)+('Large Use Output'!$D$17*Variables!R94)+('Large Use Output'!$D$18*Variables!M94)+('Large Use Output'!$D$19*Variables!N94))*31</f>
        <v>208016733.71844658</v>
      </c>
    </row>
    <row r="95" spans="1:9" x14ac:dyDescent="0.35">
      <c r="A95" s="8">
        <f t="shared" si="14"/>
        <v>2010</v>
      </c>
      <c r="B95" s="153">
        <v>40210</v>
      </c>
      <c r="C95" s="155">
        <f t="shared" si="13"/>
        <v>28</v>
      </c>
      <c r="D95" s="151">
        <f>('Residential Output'!$D$17+('Residential Output'!$D$11*Variables!Q95)+('Residential Output'!$D$12*Variables!L95)+('Residential Output'!$D$13*Variables!K95)+('Residential Output'!$D$14*Variables!AA95)+('Residential Output'!$D$15*Variables!N95)+('Residential Output'!$D$16*Variables!T95))*31</f>
        <v>493383984.30762553</v>
      </c>
      <c r="E95" s="151"/>
      <c r="F95" s="151">
        <f>('GS&lt;50kW Output'!$D$18+('GS&lt;50kW Output'!$D$11*Variables!AB95)+('GS&lt;50kW Output'!$D$12*Variables!L95)+('GS&lt;50kW Output'!$D$13*Variables!W95)+('GS&lt;50kW Output'!$D$14*Variables!S95)+('GS&lt;50kW Output'!$D$15*Variables!K95)+('GS&lt;50kW Output'!$D$16*Variables!Z95)+('GS&lt;50kW Output'!$D$17*Variables!N95))*31</f>
        <v>201513904.1796973</v>
      </c>
      <c r="G95" s="151">
        <f>('GS 50-999 kW Output'!$D$21+('GS 50-999 kW Output'!$D$11*Variables!Q95)+('GS 50-999 kW Output'!$D$12*Variables!R95)+('GS 50-999 kW Output'!$D$13*Variables!AB95)+('GS 50-999 kW Output'!$D$14*Variables!L95)+('GS 50-999 kW Output'!$D$15*Variables!X95)+('GS 50-999 kW Output'!$D$16*Variables!M95)+('GS 50-999 kW Output'!$D$17*Variables!U95)+('GS 50-999 kW Output'!$D$18*Variables!K95)+('GS 50-999 kW Output'!$D$19*Variables!Z95)+('GS 50-999 kW Output'!$D$20*Variables!O95))*31</f>
        <v>929475859.99570441</v>
      </c>
      <c r="H95" s="151">
        <f>('GS 1000-4999 kW Output'!$D$17+('GS 1000-4999 kW Output'!$D$11*Variables!AB95)+('GS 1000-4999 kW Output'!$D$12*Variables!L95)+('GS 1000-4999 kW Output'!$D$13*Variables!M95)+('GS 1000-4999 kW Output'!$D$14*Variables!K95)+('GS 1000-4999 kW Output'!$D$15*Variables!S95)+('GS 1000-4999 kW Output'!$D$16*Variables!P95))*31</f>
        <v>431888537.63741028</v>
      </c>
      <c r="I95" s="151">
        <f>('Large Use Output'!$D$20+('Large Use Output'!$D$11*Variables!AB95)+('Large Use Output'!$D$12*Variables!L95)+('Large Use Output'!$D$13*Variables!Y95)+('Large Use Output'!$D$14*Variables!K95)+('Large Use Output'!$D$15*Variables!S95)+('Large Use Output'!$D$16*Variables!Z95)+('Large Use Output'!$D$17*Variables!R95)+('Large Use Output'!$D$18*Variables!M95)+('Large Use Output'!$D$19*Variables!N95))*31</f>
        <v>205626978.93380481</v>
      </c>
    </row>
    <row r="96" spans="1:9" x14ac:dyDescent="0.35">
      <c r="A96" s="8">
        <f t="shared" si="14"/>
        <v>2010</v>
      </c>
      <c r="B96" s="153">
        <v>40238</v>
      </c>
      <c r="C96" s="155">
        <f t="shared" si="13"/>
        <v>31</v>
      </c>
      <c r="D96" s="151">
        <f>('Residential Output'!$D$17+('Residential Output'!$D$11*Variables!Q96)+('Residential Output'!$D$12*Variables!L96)+('Residential Output'!$D$13*Variables!K96)+('Residential Output'!$D$14*Variables!AA96)+('Residential Output'!$D$15*Variables!N96)+('Residential Output'!$D$16*Variables!T96))*31</f>
        <v>423055011.01160663</v>
      </c>
      <c r="E96" s="151"/>
      <c r="F96" s="151">
        <f>('GS&lt;50kW Output'!$D$18+('GS&lt;50kW Output'!$D$11*Variables!AB96)+('GS&lt;50kW Output'!$D$12*Variables!L96)+('GS&lt;50kW Output'!$D$13*Variables!W96)+('GS&lt;50kW Output'!$D$14*Variables!S96)+('GS&lt;50kW Output'!$D$15*Variables!K96)+('GS&lt;50kW Output'!$D$16*Variables!Z96)+('GS&lt;50kW Output'!$D$17*Variables!N96))*31</f>
        <v>182571179.32370871</v>
      </c>
      <c r="G96" s="151">
        <f>('GS 50-999 kW Output'!$D$21+('GS 50-999 kW Output'!$D$11*Variables!Q96)+('GS 50-999 kW Output'!$D$12*Variables!R96)+('GS 50-999 kW Output'!$D$13*Variables!AB96)+('GS 50-999 kW Output'!$D$14*Variables!L96)+('GS 50-999 kW Output'!$D$15*Variables!X96)+('GS 50-999 kW Output'!$D$16*Variables!M96)+('GS 50-999 kW Output'!$D$17*Variables!U96)+('GS 50-999 kW Output'!$D$18*Variables!K96)+('GS 50-999 kW Output'!$D$19*Variables!Z96)+('GS 50-999 kW Output'!$D$20*Variables!O96))*31</f>
        <v>856786196.9100877</v>
      </c>
      <c r="H96" s="151">
        <f>('GS 1000-4999 kW Output'!$D$17+('GS 1000-4999 kW Output'!$D$11*Variables!AB96)+('GS 1000-4999 kW Output'!$D$12*Variables!L96)+('GS 1000-4999 kW Output'!$D$13*Variables!M96)+('GS 1000-4999 kW Output'!$D$14*Variables!K96)+('GS 1000-4999 kW Output'!$D$15*Variables!S96)+('GS 1000-4999 kW Output'!$D$16*Variables!P96))*31</f>
        <v>413121103.34101605</v>
      </c>
      <c r="I96" s="151">
        <f>('Large Use Output'!$D$20+('Large Use Output'!$D$11*Variables!AB96)+('Large Use Output'!$D$12*Variables!L96)+('Large Use Output'!$D$13*Variables!Y96)+('Large Use Output'!$D$14*Variables!K96)+('Large Use Output'!$D$15*Variables!S96)+('Large Use Output'!$D$16*Variables!Z96)+('Large Use Output'!$D$17*Variables!R96)+('Large Use Output'!$D$18*Variables!M96)+('Large Use Output'!$D$19*Variables!N96))*31</f>
        <v>200599188.32264745</v>
      </c>
    </row>
    <row r="97" spans="1:9" x14ac:dyDescent="0.35">
      <c r="A97" s="8">
        <f t="shared" si="14"/>
        <v>2010</v>
      </c>
      <c r="B97" s="153">
        <v>40269</v>
      </c>
      <c r="C97" s="155">
        <f t="shared" si="13"/>
        <v>30</v>
      </c>
      <c r="D97" s="151">
        <f>('Residential Output'!$D$17+('Residential Output'!$D$11*Variables!Q97)+('Residential Output'!$D$12*Variables!L97)+('Residential Output'!$D$13*Variables!K97)+('Residential Output'!$D$14*Variables!AA97)+('Residential Output'!$D$15*Variables!N97)+('Residential Output'!$D$16*Variables!T97))*31</f>
        <v>380502436.59888077</v>
      </c>
      <c r="E97" s="151"/>
      <c r="F97" s="151">
        <f>('GS&lt;50kW Output'!$D$18+('GS&lt;50kW Output'!$D$11*Variables!AB97)+('GS&lt;50kW Output'!$D$12*Variables!L97)+('GS&lt;50kW Output'!$D$13*Variables!W97)+('GS&lt;50kW Output'!$D$14*Variables!S97)+('GS&lt;50kW Output'!$D$15*Variables!K97)+('GS&lt;50kW Output'!$D$16*Variables!Z97)+('GS&lt;50kW Output'!$D$17*Variables!N97))*31</f>
        <v>168840461.48289919</v>
      </c>
      <c r="G97" s="151">
        <f>('GS 50-999 kW Output'!$D$21+('GS 50-999 kW Output'!$D$11*Variables!Q97)+('GS 50-999 kW Output'!$D$12*Variables!R97)+('GS 50-999 kW Output'!$D$13*Variables!AB97)+('GS 50-999 kW Output'!$D$14*Variables!L97)+('GS 50-999 kW Output'!$D$15*Variables!X97)+('GS 50-999 kW Output'!$D$16*Variables!M97)+('GS 50-999 kW Output'!$D$17*Variables!U97)+('GS 50-999 kW Output'!$D$18*Variables!K97)+('GS 50-999 kW Output'!$D$19*Variables!Z97)+('GS 50-999 kW Output'!$D$20*Variables!O97))*31</f>
        <v>800591896.36717927</v>
      </c>
      <c r="H97" s="151">
        <f>('GS 1000-4999 kW Output'!$D$17+('GS 1000-4999 kW Output'!$D$11*Variables!AB97)+('GS 1000-4999 kW Output'!$D$12*Variables!L97)+('GS 1000-4999 kW Output'!$D$13*Variables!M97)+('GS 1000-4999 kW Output'!$D$14*Variables!K97)+('GS 1000-4999 kW Output'!$D$15*Variables!S97)+('GS 1000-4999 kW Output'!$D$16*Variables!P97))*31</f>
        <v>401011916.63891798</v>
      </c>
      <c r="I97" s="151">
        <f>('Large Use Output'!$D$20+('Large Use Output'!$D$11*Variables!AB97)+('Large Use Output'!$D$12*Variables!L97)+('Large Use Output'!$D$13*Variables!Y97)+('Large Use Output'!$D$14*Variables!K97)+('Large Use Output'!$D$15*Variables!S97)+('Large Use Output'!$D$16*Variables!Z97)+('Large Use Output'!$D$17*Variables!R97)+('Large Use Output'!$D$18*Variables!M97)+('Large Use Output'!$D$19*Variables!N97))*31</f>
        <v>192407846.7174271</v>
      </c>
    </row>
    <row r="98" spans="1:9" x14ac:dyDescent="0.35">
      <c r="A98" s="8">
        <f t="shared" si="14"/>
        <v>2010</v>
      </c>
      <c r="B98" s="153">
        <v>40299</v>
      </c>
      <c r="C98" s="155">
        <f t="shared" si="13"/>
        <v>31</v>
      </c>
      <c r="D98" s="151">
        <f>('Residential Output'!$D$17+('Residential Output'!$D$11*Variables!Q98)+('Residential Output'!$D$12*Variables!L98)+('Residential Output'!$D$13*Variables!K98)+('Residential Output'!$D$14*Variables!AA98)+('Residential Output'!$D$15*Variables!N98)+('Residential Output'!$D$16*Variables!T98))*31</f>
        <v>425505298.06816256</v>
      </c>
      <c r="E98" s="151"/>
      <c r="F98" s="151">
        <f>('GS&lt;50kW Output'!$D$18+('GS&lt;50kW Output'!$D$11*Variables!AB98)+('GS&lt;50kW Output'!$D$12*Variables!L98)+('GS&lt;50kW Output'!$D$13*Variables!W98)+('GS&lt;50kW Output'!$D$14*Variables!S98)+('GS&lt;50kW Output'!$D$15*Variables!K98)+('GS&lt;50kW Output'!$D$16*Variables!Z98)+('GS&lt;50kW Output'!$D$17*Variables!N98))*31</f>
        <v>178818049.50438511</v>
      </c>
      <c r="G98" s="151">
        <f>('GS 50-999 kW Output'!$D$21+('GS 50-999 kW Output'!$D$11*Variables!Q98)+('GS 50-999 kW Output'!$D$12*Variables!R98)+('GS 50-999 kW Output'!$D$13*Variables!AB98)+('GS 50-999 kW Output'!$D$14*Variables!L98)+('GS 50-999 kW Output'!$D$15*Variables!X98)+('GS 50-999 kW Output'!$D$16*Variables!M98)+('GS 50-999 kW Output'!$D$17*Variables!U98)+('GS 50-999 kW Output'!$D$18*Variables!K98)+('GS 50-999 kW Output'!$D$19*Variables!Z98)+('GS 50-999 kW Output'!$D$20*Variables!O98))*31</f>
        <v>857731452.57881093</v>
      </c>
      <c r="H98" s="151">
        <f>('GS 1000-4999 kW Output'!$D$17+('GS 1000-4999 kW Output'!$D$11*Variables!AB98)+('GS 1000-4999 kW Output'!$D$12*Variables!L98)+('GS 1000-4999 kW Output'!$D$13*Variables!M98)+('GS 1000-4999 kW Output'!$D$14*Variables!K98)+('GS 1000-4999 kW Output'!$D$15*Variables!S98)+('GS 1000-4999 kW Output'!$D$16*Variables!P98))*31</f>
        <v>428564106.33660924</v>
      </c>
      <c r="I98" s="151">
        <f>('Large Use Output'!$D$20+('Large Use Output'!$D$11*Variables!AB98)+('Large Use Output'!$D$12*Variables!L98)+('Large Use Output'!$D$13*Variables!Y98)+('Large Use Output'!$D$14*Variables!K98)+('Large Use Output'!$D$15*Variables!S98)+('Large Use Output'!$D$16*Variables!Z98)+('Large Use Output'!$D$17*Variables!R98)+('Large Use Output'!$D$18*Variables!M98)+('Large Use Output'!$D$19*Variables!N98))*31</f>
        <v>202939429.93672127</v>
      </c>
    </row>
    <row r="99" spans="1:9" x14ac:dyDescent="0.35">
      <c r="A99" s="8">
        <f t="shared" si="14"/>
        <v>2010</v>
      </c>
      <c r="B99" s="153">
        <v>40330</v>
      </c>
      <c r="C99" s="155">
        <f t="shared" si="13"/>
        <v>30</v>
      </c>
      <c r="D99" s="151">
        <f>('Residential Output'!$D$17+('Residential Output'!$D$11*Variables!Q99)+('Residential Output'!$D$12*Variables!L99)+('Residential Output'!$D$13*Variables!K99)+('Residential Output'!$D$14*Variables!AA99)+('Residential Output'!$D$15*Variables!N99)+('Residential Output'!$D$16*Variables!T99))*31</f>
        <v>433407000.83856922</v>
      </c>
      <c r="E99" s="151"/>
      <c r="F99" s="151">
        <f>('GS&lt;50kW Output'!$D$18+('GS&lt;50kW Output'!$D$11*Variables!AB99)+('GS&lt;50kW Output'!$D$12*Variables!L99)+('GS&lt;50kW Output'!$D$13*Variables!W99)+('GS&lt;50kW Output'!$D$14*Variables!S99)+('GS&lt;50kW Output'!$D$15*Variables!K99)+('GS&lt;50kW Output'!$D$16*Variables!Z99)+('GS&lt;50kW Output'!$D$17*Variables!N99))*31</f>
        <v>181277312.09030408</v>
      </c>
      <c r="G99" s="151">
        <f>('GS 50-999 kW Output'!$D$21+('GS 50-999 kW Output'!$D$11*Variables!Q99)+('GS 50-999 kW Output'!$D$12*Variables!R99)+('GS 50-999 kW Output'!$D$13*Variables!AB99)+('GS 50-999 kW Output'!$D$14*Variables!L99)+('GS 50-999 kW Output'!$D$15*Variables!X99)+('GS 50-999 kW Output'!$D$16*Variables!M99)+('GS 50-999 kW Output'!$D$17*Variables!U99)+('GS 50-999 kW Output'!$D$18*Variables!K99)+('GS 50-999 kW Output'!$D$19*Variables!Z99)+('GS 50-999 kW Output'!$D$20*Variables!O99))*31</f>
        <v>889852659.06973839</v>
      </c>
      <c r="H99" s="151">
        <f>('GS 1000-4999 kW Output'!$D$17+('GS 1000-4999 kW Output'!$D$11*Variables!AB99)+('GS 1000-4999 kW Output'!$D$12*Variables!L99)+('GS 1000-4999 kW Output'!$D$13*Variables!M99)+('GS 1000-4999 kW Output'!$D$14*Variables!K99)+('GS 1000-4999 kW Output'!$D$15*Variables!S99)+('GS 1000-4999 kW Output'!$D$16*Variables!P99))*31</f>
        <v>441195463.45509219</v>
      </c>
      <c r="I99" s="151">
        <f>('Large Use Output'!$D$20+('Large Use Output'!$D$11*Variables!AB99)+('Large Use Output'!$D$12*Variables!L99)+('Large Use Output'!$D$13*Variables!Y99)+('Large Use Output'!$D$14*Variables!K99)+('Large Use Output'!$D$15*Variables!S99)+('Large Use Output'!$D$16*Variables!Z99)+('Large Use Output'!$D$17*Variables!R99)+('Large Use Output'!$D$18*Variables!M99)+('Large Use Output'!$D$19*Variables!N99))*31</f>
        <v>211227315.48569402</v>
      </c>
    </row>
    <row r="100" spans="1:9" x14ac:dyDescent="0.35">
      <c r="A100" s="8">
        <f t="shared" si="14"/>
        <v>2010</v>
      </c>
      <c r="B100" s="153">
        <v>40360</v>
      </c>
      <c r="C100" s="155">
        <f t="shared" si="13"/>
        <v>31</v>
      </c>
      <c r="D100" s="151">
        <f>('Residential Output'!$D$17+('Residential Output'!$D$11*Variables!Q100)+('Residential Output'!$D$12*Variables!L100)+('Residential Output'!$D$13*Variables!K100)+('Residential Output'!$D$14*Variables!AA100)+('Residential Output'!$D$15*Variables!N100)+('Residential Output'!$D$16*Variables!T100))*31</f>
        <v>538902303.69499171</v>
      </c>
      <c r="E100" s="151"/>
      <c r="F100" s="151">
        <f>('GS&lt;50kW Output'!$D$18+('GS&lt;50kW Output'!$D$11*Variables!AB100)+('GS&lt;50kW Output'!$D$12*Variables!L100)+('GS&lt;50kW Output'!$D$13*Variables!W100)+('GS&lt;50kW Output'!$D$14*Variables!S100)+('GS&lt;50kW Output'!$D$15*Variables!K100)+('GS&lt;50kW Output'!$D$16*Variables!Z100)+('GS&lt;50kW Output'!$D$17*Variables!N100))*31</f>
        <v>211405493.06133738</v>
      </c>
      <c r="G100" s="151">
        <f>('GS 50-999 kW Output'!$D$21+('GS 50-999 kW Output'!$D$11*Variables!Q100)+('GS 50-999 kW Output'!$D$12*Variables!R100)+('GS 50-999 kW Output'!$D$13*Variables!AB100)+('GS 50-999 kW Output'!$D$14*Variables!L100)+('GS 50-999 kW Output'!$D$15*Variables!X100)+('GS 50-999 kW Output'!$D$16*Variables!M100)+('GS 50-999 kW Output'!$D$17*Variables!U100)+('GS 50-999 kW Output'!$D$18*Variables!K100)+('GS 50-999 kW Output'!$D$19*Variables!Z100)+('GS 50-999 kW Output'!$D$20*Variables!O100))*31</f>
        <v>993142481.13734412</v>
      </c>
      <c r="H100" s="151">
        <f>('GS 1000-4999 kW Output'!$D$17+('GS 1000-4999 kW Output'!$D$11*Variables!AB100)+('GS 1000-4999 kW Output'!$D$12*Variables!L100)+('GS 1000-4999 kW Output'!$D$13*Variables!M100)+('GS 1000-4999 kW Output'!$D$14*Variables!K100)+('GS 1000-4999 kW Output'!$D$15*Variables!S100)+('GS 1000-4999 kW Output'!$D$16*Variables!P100))*31</f>
        <v>472583976.67449188</v>
      </c>
      <c r="I100" s="151">
        <f>('Large Use Output'!$D$20+('Large Use Output'!$D$11*Variables!AB100)+('Large Use Output'!$D$12*Variables!L100)+('Large Use Output'!$D$13*Variables!Y100)+('Large Use Output'!$D$14*Variables!K100)+('Large Use Output'!$D$15*Variables!S100)+('Large Use Output'!$D$16*Variables!Z100)+('Large Use Output'!$D$17*Variables!R100)+('Large Use Output'!$D$18*Variables!M100)+('Large Use Output'!$D$19*Variables!N100))*31</f>
        <v>221907020.05803961</v>
      </c>
    </row>
    <row r="101" spans="1:9" x14ac:dyDescent="0.35">
      <c r="A101" s="8">
        <f t="shared" si="14"/>
        <v>2010</v>
      </c>
      <c r="B101" s="153">
        <v>40391</v>
      </c>
      <c r="C101" s="155">
        <f t="shared" si="13"/>
        <v>31</v>
      </c>
      <c r="D101" s="151">
        <f>('Residential Output'!$D$17+('Residential Output'!$D$11*Variables!Q101)+('Residential Output'!$D$12*Variables!L101)+('Residential Output'!$D$13*Variables!K101)+('Residential Output'!$D$14*Variables!AA101)+('Residential Output'!$D$15*Variables!N101)+('Residential Output'!$D$16*Variables!T101))*31</f>
        <v>519439631.88039917</v>
      </c>
      <c r="E101" s="151"/>
      <c r="F101" s="151">
        <f>('GS&lt;50kW Output'!$D$18+('GS&lt;50kW Output'!$D$11*Variables!AB101)+('GS&lt;50kW Output'!$D$12*Variables!L101)+('GS&lt;50kW Output'!$D$13*Variables!W101)+('GS&lt;50kW Output'!$D$14*Variables!S101)+('GS&lt;50kW Output'!$D$15*Variables!K101)+('GS&lt;50kW Output'!$D$16*Variables!Z101)+('GS&lt;50kW Output'!$D$17*Variables!N101))*31</f>
        <v>202798936.82173926</v>
      </c>
      <c r="G101" s="151">
        <f>('GS 50-999 kW Output'!$D$21+('GS 50-999 kW Output'!$D$11*Variables!Q101)+('GS 50-999 kW Output'!$D$12*Variables!R101)+('GS 50-999 kW Output'!$D$13*Variables!AB101)+('GS 50-999 kW Output'!$D$14*Variables!L101)+('GS 50-999 kW Output'!$D$15*Variables!X101)+('GS 50-999 kW Output'!$D$16*Variables!M101)+('GS 50-999 kW Output'!$D$17*Variables!U101)+('GS 50-999 kW Output'!$D$18*Variables!K101)+('GS 50-999 kW Output'!$D$19*Variables!Z101)+('GS 50-999 kW Output'!$D$20*Variables!O101))*31</f>
        <v>967923781.2964201</v>
      </c>
      <c r="H101" s="151">
        <f>('GS 1000-4999 kW Output'!$D$17+('GS 1000-4999 kW Output'!$D$11*Variables!AB101)+('GS 1000-4999 kW Output'!$D$12*Variables!L101)+('GS 1000-4999 kW Output'!$D$13*Variables!M101)+('GS 1000-4999 kW Output'!$D$14*Variables!K101)+('GS 1000-4999 kW Output'!$D$15*Variables!S101)+('GS 1000-4999 kW Output'!$D$16*Variables!P101))*31</f>
        <v>465281305.29612088</v>
      </c>
      <c r="I101" s="151">
        <f>('Large Use Output'!$D$20+('Large Use Output'!$D$11*Variables!AB101)+('Large Use Output'!$D$12*Variables!L101)+('Large Use Output'!$D$13*Variables!Y101)+('Large Use Output'!$D$14*Variables!K101)+('Large Use Output'!$D$15*Variables!S101)+('Large Use Output'!$D$16*Variables!Z101)+('Large Use Output'!$D$17*Variables!R101)+('Large Use Output'!$D$18*Variables!M101)+('Large Use Output'!$D$19*Variables!N101))*31</f>
        <v>218249891.08964217</v>
      </c>
    </row>
    <row r="102" spans="1:9" x14ac:dyDescent="0.35">
      <c r="A102" s="8">
        <f t="shared" si="14"/>
        <v>2010</v>
      </c>
      <c r="B102" s="153">
        <v>40422</v>
      </c>
      <c r="C102" s="155">
        <f t="shared" si="13"/>
        <v>30</v>
      </c>
      <c r="D102" s="151">
        <f>('Residential Output'!$D$17+('Residential Output'!$D$11*Variables!Q102)+('Residential Output'!$D$12*Variables!L102)+('Residential Output'!$D$13*Variables!K102)+('Residential Output'!$D$14*Variables!AA102)+('Residential Output'!$D$15*Variables!N102)+('Residential Output'!$D$16*Variables!T102))*31</f>
        <v>403785075.49211109</v>
      </c>
      <c r="E102" s="151"/>
      <c r="F102" s="151">
        <f>('GS&lt;50kW Output'!$D$18+('GS&lt;50kW Output'!$D$11*Variables!AB102)+('GS&lt;50kW Output'!$D$12*Variables!L102)+('GS&lt;50kW Output'!$D$13*Variables!W102)+('GS&lt;50kW Output'!$D$14*Variables!S102)+('GS&lt;50kW Output'!$D$15*Variables!K102)+('GS&lt;50kW Output'!$D$16*Variables!Z102)+('GS&lt;50kW Output'!$D$17*Variables!N102))*31</f>
        <v>171542352.53577906</v>
      </c>
      <c r="G102" s="151">
        <f>('GS 50-999 kW Output'!$D$21+('GS 50-999 kW Output'!$D$11*Variables!Q102)+('GS 50-999 kW Output'!$D$12*Variables!R102)+('GS 50-999 kW Output'!$D$13*Variables!AB102)+('GS 50-999 kW Output'!$D$14*Variables!L102)+('GS 50-999 kW Output'!$D$15*Variables!X102)+('GS 50-999 kW Output'!$D$16*Variables!M102)+('GS 50-999 kW Output'!$D$17*Variables!U102)+('GS 50-999 kW Output'!$D$18*Variables!K102)+('GS 50-999 kW Output'!$D$19*Variables!Z102)+('GS 50-999 kW Output'!$D$20*Variables!O102))*31</f>
        <v>857125574.98479247</v>
      </c>
      <c r="H102" s="151">
        <f>('GS 1000-4999 kW Output'!$D$17+('GS 1000-4999 kW Output'!$D$11*Variables!AB102)+('GS 1000-4999 kW Output'!$D$12*Variables!L102)+('GS 1000-4999 kW Output'!$D$13*Variables!M102)+('GS 1000-4999 kW Output'!$D$14*Variables!K102)+('GS 1000-4999 kW Output'!$D$15*Variables!S102)+('GS 1000-4999 kW Output'!$D$16*Variables!P102))*31</f>
        <v>428589517.39350623</v>
      </c>
      <c r="I102" s="151">
        <f>('Large Use Output'!$D$20+('Large Use Output'!$D$11*Variables!AB102)+('Large Use Output'!$D$12*Variables!L102)+('Large Use Output'!$D$13*Variables!Y102)+('Large Use Output'!$D$14*Variables!K102)+('Large Use Output'!$D$15*Variables!S102)+('Large Use Output'!$D$16*Variables!Z102)+('Large Use Output'!$D$17*Variables!R102)+('Large Use Output'!$D$18*Variables!M102)+('Large Use Output'!$D$19*Variables!N102))*31</f>
        <v>202501275.96880007</v>
      </c>
    </row>
    <row r="103" spans="1:9" x14ac:dyDescent="0.35">
      <c r="A103" s="8">
        <f t="shared" si="14"/>
        <v>2010</v>
      </c>
      <c r="B103" s="153">
        <v>40452</v>
      </c>
      <c r="C103" s="155">
        <f t="shared" si="13"/>
        <v>31</v>
      </c>
      <c r="D103" s="151">
        <f>('Residential Output'!$D$17+('Residential Output'!$D$11*Variables!Q103)+('Residential Output'!$D$12*Variables!L103)+('Residential Output'!$D$13*Variables!K103)+('Residential Output'!$D$14*Variables!AA103)+('Residential Output'!$D$15*Variables!N103)+('Residential Output'!$D$16*Variables!T103))*31</f>
        <v>376191770.55801892</v>
      </c>
      <c r="E103" s="151"/>
      <c r="F103" s="151">
        <f>('GS&lt;50kW Output'!$D$18+('GS&lt;50kW Output'!$D$11*Variables!AB103)+('GS&lt;50kW Output'!$D$12*Variables!L103)+('GS&lt;50kW Output'!$D$13*Variables!W103)+('GS&lt;50kW Output'!$D$14*Variables!S103)+('GS&lt;50kW Output'!$D$15*Variables!K103)+('GS&lt;50kW Output'!$D$16*Variables!Z103)+('GS&lt;50kW Output'!$D$17*Variables!N103))*31</f>
        <v>166228734.34287649</v>
      </c>
      <c r="G103" s="151">
        <f>('GS 50-999 kW Output'!$D$21+('GS 50-999 kW Output'!$D$11*Variables!Q103)+('GS 50-999 kW Output'!$D$12*Variables!R103)+('GS 50-999 kW Output'!$D$13*Variables!AB103)+('GS 50-999 kW Output'!$D$14*Variables!L103)+('GS 50-999 kW Output'!$D$15*Variables!X103)+('GS 50-999 kW Output'!$D$16*Variables!M103)+('GS 50-999 kW Output'!$D$17*Variables!U103)+('GS 50-999 kW Output'!$D$18*Variables!K103)+('GS 50-999 kW Output'!$D$19*Variables!Z103)+('GS 50-999 kW Output'!$D$20*Variables!O103))*31</f>
        <v>815069240.96157062</v>
      </c>
      <c r="H103" s="151">
        <f>('GS 1000-4999 kW Output'!$D$17+('GS 1000-4999 kW Output'!$D$11*Variables!AB103)+('GS 1000-4999 kW Output'!$D$12*Variables!L103)+('GS 1000-4999 kW Output'!$D$13*Variables!M103)+('GS 1000-4999 kW Output'!$D$14*Variables!K103)+('GS 1000-4999 kW Output'!$D$15*Variables!S103)+('GS 1000-4999 kW Output'!$D$16*Variables!P103))*31</f>
        <v>408992497.75588292</v>
      </c>
      <c r="I103" s="151">
        <f>('Large Use Output'!$D$20+('Large Use Output'!$D$11*Variables!AB103)+('Large Use Output'!$D$12*Variables!L103)+('Large Use Output'!$D$13*Variables!Y103)+('Large Use Output'!$D$14*Variables!K103)+('Large Use Output'!$D$15*Variables!S103)+('Large Use Output'!$D$16*Variables!Z103)+('Large Use Output'!$D$17*Variables!R103)+('Large Use Output'!$D$18*Variables!M103)+('Large Use Output'!$D$19*Variables!N103))*31</f>
        <v>191880802.34470871</v>
      </c>
    </row>
    <row r="104" spans="1:9" x14ac:dyDescent="0.35">
      <c r="A104" s="8">
        <f t="shared" si="14"/>
        <v>2010</v>
      </c>
      <c r="B104" s="153">
        <v>40483</v>
      </c>
      <c r="C104" s="155">
        <f t="shared" si="13"/>
        <v>30</v>
      </c>
      <c r="D104" s="151">
        <f>('Residential Output'!$D$17+('Residential Output'!$D$11*Variables!Q104)+('Residential Output'!$D$12*Variables!L104)+('Residential Output'!$D$13*Variables!K104)+('Residential Output'!$D$14*Variables!AA104)+('Residential Output'!$D$15*Variables!N104)+('Residential Output'!$D$16*Variables!T104))*31</f>
        <v>417821609.49027413</v>
      </c>
      <c r="E104" s="151"/>
      <c r="F104" s="151">
        <f>('GS&lt;50kW Output'!$D$18+('GS&lt;50kW Output'!$D$11*Variables!AB104)+('GS&lt;50kW Output'!$D$12*Variables!L104)+('GS&lt;50kW Output'!$D$13*Variables!W104)+('GS&lt;50kW Output'!$D$14*Variables!S104)+('GS&lt;50kW Output'!$D$15*Variables!K104)+('GS&lt;50kW Output'!$D$16*Variables!Z104)+('GS&lt;50kW Output'!$D$17*Variables!N104))*31</f>
        <v>176327852.68442577</v>
      </c>
      <c r="G104" s="151">
        <f>('GS 50-999 kW Output'!$D$21+('GS 50-999 kW Output'!$D$11*Variables!Q104)+('GS 50-999 kW Output'!$D$12*Variables!R104)+('GS 50-999 kW Output'!$D$13*Variables!AB104)+('GS 50-999 kW Output'!$D$14*Variables!L104)+('GS 50-999 kW Output'!$D$15*Variables!X104)+('GS 50-999 kW Output'!$D$16*Variables!M104)+('GS 50-999 kW Output'!$D$17*Variables!U104)+('GS 50-999 kW Output'!$D$18*Variables!K104)+('GS 50-999 kW Output'!$D$19*Variables!Z104)+('GS 50-999 kW Output'!$D$20*Variables!O104))*31</f>
        <v>860169567.23979735</v>
      </c>
      <c r="H104" s="151">
        <f>('GS 1000-4999 kW Output'!$D$17+('GS 1000-4999 kW Output'!$D$11*Variables!AB104)+('GS 1000-4999 kW Output'!$D$12*Variables!L104)+('GS 1000-4999 kW Output'!$D$13*Variables!M104)+('GS 1000-4999 kW Output'!$D$14*Variables!K104)+('GS 1000-4999 kW Output'!$D$15*Variables!S104)+('GS 1000-4999 kW Output'!$D$16*Variables!P104))*31</f>
        <v>407343572.05384433</v>
      </c>
      <c r="I104" s="151">
        <f>('Large Use Output'!$D$20+('Large Use Output'!$D$11*Variables!AB104)+('Large Use Output'!$D$12*Variables!L104)+('Large Use Output'!$D$13*Variables!Y104)+('Large Use Output'!$D$14*Variables!K104)+('Large Use Output'!$D$15*Variables!S104)+('Large Use Output'!$D$16*Variables!Z104)+('Large Use Output'!$D$17*Variables!R104)+('Large Use Output'!$D$18*Variables!M104)+('Large Use Output'!$D$19*Variables!N104))*31</f>
        <v>194310688.10495684</v>
      </c>
    </row>
    <row r="105" spans="1:9" x14ac:dyDescent="0.35">
      <c r="A105" s="10">
        <f t="shared" si="14"/>
        <v>2010</v>
      </c>
      <c r="B105" s="154">
        <v>40513</v>
      </c>
      <c r="C105" s="155">
        <f t="shared" si="13"/>
        <v>31</v>
      </c>
      <c r="D105" s="151">
        <f>('Residential Output'!$D$17+('Residential Output'!$D$11*Variables!Q105)+('Residential Output'!$D$12*Variables!L105)+('Residential Output'!$D$13*Variables!K105)+('Residential Output'!$D$14*Variables!AA105)+('Residential Output'!$D$15*Variables!N105)+('Residential Output'!$D$16*Variables!T105))*31</f>
        <v>493134551.96400541</v>
      </c>
      <c r="E105" s="151"/>
      <c r="F105" s="151">
        <f>('GS&lt;50kW Output'!$D$18+('GS&lt;50kW Output'!$D$11*Variables!AB105)+('GS&lt;50kW Output'!$D$12*Variables!L105)+('GS&lt;50kW Output'!$D$13*Variables!W105)+('GS&lt;50kW Output'!$D$14*Variables!S105)+('GS&lt;50kW Output'!$D$15*Variables!K105)+('GS&lt;50kW Output'!$D$16*Variables!Z105)+('GS&lt;50kW Output'!$D$17*Variables!N105))*31</f>
        <v>198166213.22745311</v>
      </c>
      <c r="G105" s="151">
        <f>('GS 50-999 kW Output'!$D$21+('GS 50-999 kW Output'!$D$11*Variables!Q105)+('GS 50-999 kW Output'!$D$12*Variables!R105)+('GS 50-999 kW Output'!$D$13*Variables!AB105)+('GS 50-999 kW Output'!$D$14*Variables!L105)+('GS 50-999 kW Output'!$D$15*Variables!X105)+('GS 50-999 kW Output'!$D$16*Variables!M105)+('GS 50-999 kW Output'!$D$17*Variables!U105)+('GS 50-999 kW Output'!$D$18*Variables!K105)+('GS 50-999 kW Output'!$D$19*Variables!Z105)+('GS 50-999 kW Output'!$D$20*Variables!O105))*31</f>
        <v>943699864.19969654</v>
      </c>
      <c r="H105" s="151">
        <f>('GS 1000-4999 kW Output'!$D$17+('GS 1000-4999 kW Output'!$D$11*Variables!AB105)+('GS 1000-4999 kW Output'!$D$12*Variables!L105)+('GS 1000-4999 kW Output'!$D$13*Variables!M105)+('GS 1000-4999 kW Output'!$D$14*Variables!K105)+('GS 1000-4999 kW Output'!$D$15*Variables!S105)+('GS 1000-4999 kW Output'!$D$16*Variables!P105))*31</f>
        <v>428750961.11077213</v>
      </c>
      <c r="I105" s="151">
        <f>('Large Use Output'!$D$20+('Large Use Output'!$D$11*Variables!AB105)+('Large Use Output'!$D$12*Variables!L105)+('Large Use Output'!$D$13*Variables!Y105)+('Large Use Output'!$D$14*Variables!K105)+('Large Use Output'!$D$15*Variables!S105)+('Large Use Output'!$D$16*Variables!Z105)+('Large Use Output'!$D$17*Variables!R105)+('Large Use Output'!$D$18*Variables!M105)+('Large Use Output'!$D$19*Variables!N105))*31</f>
        <v>204059936.67309821</v>
      </c>
    </row>
    <row r="106" spans="1:9" x14ac:dyDescent="0.35">
      <c r="A106" s="6">
        <f t="shared" si="14"/>
        <v>2011</v>
      </c>
      <c r="B106" s="152">
        <v>40544</v>
      </c>
      <c r="C106" s="155">
        <f t="shared" si="13"/>
        <v>31</v>
      </c>
      <c r="D106" s="151">
        <f>('Residential Output'!$D$17+('Residential Output'!$D$11*Variables!Q106)+('Residential Output'!$D$12*Variables!L106)+('Residential Output'!$D$13*Variables!K106)+('Residential Output'!$D$14*Variables!AA106)+('Residential Output'!$D$15*Variables!N106)+('Residential Output'!$D$16*Variables!T106))*31</f>
        <v>520309919.51417792</v>
      </c>
      <c r="E106" s="151"/>
      <c r="F106" s="151">
        <f>('GS&lt;50kW Output'!$D$18+('GS&lt;50kW Output'!$D$11*Variables!AB106)+('GS&lt;50kW Output'!$D$12*Variables!L106)+('GS&lt;50kW Output'!$D$13*Variables!W106)+('GS&lt;50kW Output'!$D$14*Variables!S106)+('GS&lt;50kW Output'!$D$15*Variables!K106)+('GS&lt;50kW Output'!$D$16*Variables!Z106)+('GS&lt;50kW Output'!$D$17*Variables!N106))*31</f>
        <v>205410211.1301454</v>
      </c>
      <c r="G106" s="151">
        <f>('GS 50-999 kW Output'!$D$21+('GS 50-999 kW Output'!$D$11*Variables!Q106)+('GS 50-999 kW Output'!$D$12*Variables!R106)+('GS 50-999 kW Output'!$D$13*Variables!AB106)+('GS 50-999 kW Output'!$D$14*Variables!L106)+('GS 50-999 kW Output'!$D$15*Variables!X106)+('GS 50-999 kW Output'!$D$16*Variables!M106)+('GS 50-999 kW Output'!$D$17*Variables!U106)+('GS 50-999 kW Output'!$D$18*Variables!K106)+('GS 50-999 kW Output'!$D$19*Variables!Z106)+('GS 50-999 kW Output'!$D$20*Variables!O106))*31</f>
        <v>975872838.1614449</v>
      </c>
      <c r="H106" s="151">
        <f>('GS 1000-4999 kW Output'!$D$17+('GS 1000-4999 kW Output'!$D$11*Variables!AB106)+('GS 1000-4999 kW Output'!$D$12*Variables!L106)+('GS 1000-4999 kW Output'!$D$13*Variables!M106)+('GS 1000-4999 kW Output'!$D$14*Variables!K106)+('GS 1000-4999 kW Output'!$D$15*Variables!S106)+('GS 1000-4999 kW Output'!$D$16*Variables!P106))*31</f>
        <v>437762659.38640159</v>
      </c>
      <c r="I106" s="151">
        <f>('Large Use Output'!$D$20+('Large Use Output'!$D$11*Variables!AB106)+('Large Use Output'!$D$12*Variables!L106)+('Large Use Output'!$D$13*Variables!Y106)+('Large Use Output'!$D$14*Variables!K106)+('Large Use Output'!$D$15*Variables!S106)+('Large Use Output'!$D$16*Variables!Z106)+('Large Use Output'!$D$17*Variables!R106)+('Large Use Output'!$D$18*Variables!M106)+('Large Use Output'!$D$19*Variables!N106))*31</f>
        <v>205947104.35420695</v>
      </c>
    </row>
    <row r="107" spans="1:9" x14ac:dyDescent="0.35">
      <c r="A107" s="8">
        <f t="shared" si="14"/>
        <v>2011</v>
      </c>
      <c r="B107" s="153">
        <v>40575</v>
      </c>
      <c r="C107" s="155">
        <f t="shared" si="13"/>
        <v>28</v>
      </c>
      <c r="D107" s="151">
        <f>('Residential Output'!$D$17+('Residential Output'!$D$11*Variables!Q107)+('Residential Output'!$D$12*Variables!L107)+('Residential Output'!$D$13*Variables!K107)+('Residential Output'!$D$14*Variables!AA107)+('Residential Output'!$D$15*Variables!N107)+('Residential Output'!$D$16*Variables!T107))*31</f>
        <v>499552873.12293494</v>
      </c>
      <c r="E107" s="151"/>
      <c r="F107" s="151">
        <f>('GS&lt;50kW Output'!$D$18+('GS&lt;50kW Output'!$D$11*Variables!AB107)+('GS&lt;50kW Output'!$D$12*Variables!L107)+('GS&lt;50kW Output'!$D$13*Variables!W107)+('GS&lt;50kW Output'!$D$14*Variables!S107)+('GS&lt;50kW Output'!$D$15*Variables!K107)+('GS&lt;50kW Output'!$D$16*Variables!Z107)+('GS&lt;50kW Output'!$D$17*Variables!N107))*31</f>
        <v>199472511.84241894</v>
      </c>
      <c r="G107" s="151">
        <f>('GS 50-999 kW Output'!$D$21+('GS 50-999 kW Output'!$D$11*Variables!Q107)+('GS 50-999 kW Output'!$D$12*Variables!R107)+('GS 50-999 kW Output'!$D$13*Variables!AB107)+('GS 50-999 kW Output'!$D$14*Variables!L107)+('GS 50-999 kW Output'!$D$15*Variables!X107)+('GS 50-999 kW Output'!$D$16*Variables!M107)+('GS 50-999 kW Output'!$D$17*Variables!U107)+('GS 50-999 kW Output'!$D$18*Variables!K107)+('GS 50-999 kW Output'!$D$19*Variables!Z107)+('GS 50-999 kW Output'!$D$20*Variables!O107))*31</f>
        <v>961331627.25305521</v>
      </c>
      <c r="H107" s="151">
        <f>('GS 1000-4999 kW Output'!$D$17+('GS 1000-4999 kW Output'!$D$11*Variables!AB107)+('GS 1000-4999 kW Output'!$D$12*Variables!L107)+('GS 1000-4999 kW Output'!$D$13*Variables!M107)+('GS 1000-4999 kW Output'!$D$14*Variables!K107)+('GS 1000-4999 kW Output'!$D$15*Variables!S107)+('GS 1000-4999 kW Output'!$D$16*Variables!P107))*31</f>
        <v>429860306.82358015</v>
      </c>
      <c r="I107" s="151">
        <f>('Large Use Output'!$D$20+('Large Use Output'!$D$11*Variables!AB107)+('Large Use Output'!$D$12*Variables!L107)+('Large Use Output'!$D$13*Variables!Y107)+('Large Use Output'!$D$14*Variables!K107)+('Large Use Output'!$D$15*Variables!S107)+('Large Use Output'!$D$16*Variables!Z107)+('Large Use Output'!$D$17*Variables!R107)+('Large Use Output'!$D$18*Variables!M107)+('Large Use Output'!$D$19*Variables!N107))*31</f>
        <v>203329132.73747247</v>
      </c>
    </row>
    <row r="108" spans="1:9" x14ac:dyDescent="0.35">
      <c r="A108" s="8">
        <f t="shared" si="14"/>
        <v>2011</v>
      </c>
      <c r="B108" s="153">
        <v>40603</v>
      </c>
      <c r="C108" s="155">
        <f t="shared" si="13"/>
        <v>31</v>
      </c>
      <c r="D108" s="151">
        <f>('Residential Output'!$D$17+('Residential Output'!$D$11*Variables!Q108)+('Residential Output'!$D$12*Variables!L108)+('Residential Output'!$D$13*Variables!K108)+('Residential Output'!$D$14*Variables!AA108)+('Residential Output'!$D$15*Variables!N108)+('Residential Output'!$D$16*Variables!T108))*31</f>
        <v>459633580.27142596</v>
      </c>
      <c r="E108" s="151"/>
      <c r="F108" s="151">
        <f>('GS&lt;50kW Output'!$D$18+('GS&lt;50kW Output'!$D$11*Variables!AB108)+('GS&lt;50kW Output'!$D$12*Variables!L108)+('GS&lt;50kW Output'!$D$13*Variables!W108)+('GS&lt;50kW Output'!$D$14*Variables!S108)+('GS&lt;50kW Output'!$D$15*Variables!K108)+('GS&lt;50kW Output'!$D$16*Variables!Z108)+('GS&lt;50kW Output'!$D$17*Variables!N108))*31</f>
        <v>187903222.92060912</v>
      </c>
      <c r="G108" s="151">
        <f>('GS 50-999 kW Output'!$D$21+('GS 50-999 kW Output'!$D$11*Variables!Q108)+('GS 50-999 kW Output'!$D$12*Variables!R108)+('GS 50-999 kW Output'!$D$13*Variables!AB108)+('GS 50-999 kW Output'!$D$14*Variables!L108)+('GS 50-999 kW Output'!$D$15*Variables!X108)+('GS 50-999 kW Output'!$D$16*Variables!M108)+('GS 50-999 kW Output'!$D$17*Variables!U108)+('GS 50-999 kW Output'!$D$18*Variables!K108)+('GS 50-999 kW Output'!$D$19*Variables!Z108)+('GS 50-999 kW Output'!$D$20*Variables!O108))*31</f>
        <v>916411499.40880907</v>
      </c>
      <c r="H108" s="151">
        <f>('GS 1000-4999 kW Output'!$D$17+('GS 1000-4999 kW Output'!$D$11*Variables!AB108)+('GS 1000-4999 kW Output'!$D$12*Variables!L108)+('GS 1000-4999 kW Output'!$D$13*Variables!M108)+('GS 1000-4999 kW Output'!$D$14*Variables!K108)+('GS 1000-4999 kW Output'!$D$15*Variables!S108)+('GS 1000-4999 kW Output'!$D$16*Variables!P108))*31</f>
        <v>420643636.38942701</v>
      </c>
      <c r="I108" s="151">
        <f>('Large Use Output'!$D$20+('Large Use Output'!$D$11*Variables!AB108)+('Large Use Output'!$D$12*Variables!L108)+('Large Use Output'!$D$13*Variables!Y108)+('Large Use Output'!$D$14*Variables!K108)+('Large Use Output'!$D$15*Variables!S108)+('Large Use Output'!$D$16*Variables!Z108)+('Large Use Output'!$D$17*Variables!R108)+('Large Use Output'!$D$18*Variables!M108)+('Large Use Output'!$D$19*Variables!N108))*31</f>
        <v>202186037.19996497</v>
      </c>
    </row>
    <row r="109" spans="1:9" x14ac:dyDescent="0.35">
      <c r="A109" s="8">
        <f t="shared" si="14"/>
        <v>2011</v>
      </c>
      <c r="B109" s="153">
        <v>40634</v>
      </c>
      <c r="C109" s="155">
        <f t="shared" si="13"/>
        <v>30</v>
      </c>
      <c r="D109" s="151">
        <f>('Residential Output'!$D$17+('Residential Output'!$D$11*Variables!Q109)+('Residential Output'!$D$12*Variables!L109)+('Residential Output'!$D$13*Variables!K109)+('Residential Output'!$D$14*Variables!AA109)+('Residential Output'!$D$15*Variables!N109)+('Residential Output'!$D$16*Variables!T109))*31</f>
        <v>392873824.64688259</v>
      </c>
      <c r="E109" s="151"/>
      <c r="F109" s="151">
        <f>('GS&lt;50kW Output'!$D$18+('GS&lt;50kW Output'!$D$11*Variables!AB109)+('GS&lt;50kW Output'!$D$12*Variables!L109)+('GS&lt;50kW Output'!$D$13*Variables!W109)+('GS&lt;50kW Output'!$D$14*Variables!S109)+('GS&lt;50kW Output'!$D$15*Variables!K109)+('GS&lt;50kW Output'!$D$16*Variables!Z109)+('GS&lt;50kW Output'!$D$17*Variables!N109))*31</f>
        <v>168555980.94880399</v>
      </c>
      <c r="G109" s="151">
        <f>('GS 50-999 kW Output'!$D$21+('GS 50-999 kW Output'!$D$11*Variables!Q109)+('GS 50-999 kW Output'!$D$12*Variables!R109)+('GS 50-999 kW Output'!$D$13*Variables!AB109)+('GS 50-999 kW Output'!$D$14*Variables!L109)+('GS 50-999 kW Output'!$D$15*Variables!X109)+('GS 50-999 kW Output'!$D$16*Variables!M109)+('GS 50-999 kW Output'!$D$17*Variables!U109)+('GS 50-999 kW Output'!$D$18*Variables!K109)+('GS 50-999 kW Output'!$D$19*Variables!Z109)+('GS 50-999 kW Output'!$D$20*Variables!O109))*31</f>
        <v>826613761.76957321</v>
      </c>
      <c r="H109" s="151">
        <f>('GS 1000-4999 kW Output'!$D$17+('GS 1000-4999 kW Output'!$D$11*Variables!AB109)+('GS 1000-4999 kW Output'!$D$12*Variables!L109)+('GS 1000-4999 kW Output'!$D$13*Variables!M109)+('GS 1000-4999 kW Output'!$D$14*Variables!K109)+('GS 1000-4999 kW Output'!$D$15*Variables!S109)+('GS 1000-4999 kW Output'!$D$16*Variables!P109))*31</f>
        <v>401955398.97646278</v>
      </c>
      <c r="I109" s="151">
        <f>('Large Use Output'!$D$20+('Large Use Output'!$D$11*Variables!AB109)+('Large Use Output'!$D$12*Variables!L109)+('Large Use Output'!$D$13*Variables!Y109)+('Large Use Output'!$D$14*Variables!K109)+('Large Use Output'!$D$15*Variables!S109)+('Large Use Output'!$D$16*Variables!Z109)+('Large Use Output'!$D$17*Variables!R109)+('Large Use Output'!$D$18*Variables!M109)+('Large Use Output'!$D$19*Variables!N109))*31</f>
        <v>190107957.4094322</v>
      </c>
    </row>
    <row r="110" spans="1:9" x14ac:dyDescent="0.35">
      <c r="A110" s="8">
        <f t="shared" si="14"/>
        <v>2011</v>
      </c>
      <c r="B110" s="153">
        <v>40664</v>
      </c>
      <c r="C110" s="155">
        <f t="shared" si="13"/>
        <v>31</v>
      </c>
      <c r="D110" s="151">
        <f>('Residential Output'!$D$17+('Residential Output'!$D$11*Variables!Q110)+('Residential Output'!$D$12*Variables!L110)+('Residential Output'!$D$13*Variables!K110)+('Residential Output'!$D$14*Variables!AA110)+('Residential Output'!$D$15*Variables!N110)+('Residential Output'!$D$16*Variables!T110))*31</f>
        <v>377043387.71970093</v>
      </c>
      <c r="E110" s="151"/>
      <c r="F110" s="151">
        <f>('GS&lt;50kW Output'!$D$18+('GS&lt;50kW Output'!$D$11*Variables!AB110)+('GS&lt;50kW Output'!$D$12*Variables!L110)+('GS&lt;50kW Output'!$D$13*Variables!W110)+('GS&lt;50kW Output'!$D$14*Variables!S110)+('GS&lt;50kW Output'!$D$15*Variables!K110)+('GS&lt;50kW Output'!$D$16*Variables!Z110)+('GS&lt;50kW Output'!$D$17*Variables!N110))*31</f>
        <v>165177792.02481019</v>
      </c>
      <c r="G110" s="151">
        <f>('GS 50-999 kW Output'!$D$21+('GS 50-999 kW Output'!$D$11*Variables!Q110)+('GS 50-999 kW Output'!$D$12*Variables!R110)+('GS 50-999 kW Output'!$D$13*Variables!AB110)+('GS 50-999 kW Output'!$D$14*Variables!L110)+('GS 50-999 kW Output'!$D$15*Variables!X110)+('GS 50-999 kW Output'!$D$16*Variables!M110)+('GS 50-999 kW Output'!$D$17*Variables!U110)+('GS 50-999 kW Output'!$D$18*Variables!K110)+('GS 50-999 kW Output'!$D$19*Variables!Z110)+('GS 50-999 kW Output'!$D$20*Variables!O110))*31</f>
        <v>828270575.18967295</v>
      </c>
      <c r="H110" s="151">
        <f>('GS 1000-4999 kW Output'!$D$17+('GS 1000-4999 kW Output'!$D$11*Variables!AB110)+('GS 1000-4999 kW Output'!$D$12*Variables!L110)+('GS 1000-4999 kW Output'!$D$13*Variables!M110)+('GS 1000-4999 kW Output'!$D$14*Variables!K110)+('GS 1000-4999 kW Output'!$D$15*Variables!S110)+('GS 1000-4999 kW Output'!$D$16*Variables!P110))*31</f>
        <v>415882020.91949767</v>
      </c>
      <c r="I110" s="151">
        <f>('Large Use Output'!$D$20+('Large Use Output'!$D$11*Variables!AB110)+('Large Use Output'!$D$12*Variables!L110)+('Large Use Output'!$D$13*Variables!Y110)+('Large Use Output'!$D$14*Variables!K110)+('Large Use Output'!$D$15*Variables!S110)+('Large Use Output'!$D$16*Variables!Z110)+('Large Use Output'!$D$17*Variables!R110)+('Large Use Output'!$D$18*Variables!M110)+('Large Use Output'!$D$19*Variables!N110))*31</f>
        <v>197453395.47082758</v>
      </c>
    </row>
    <row r="111" spans="1:9" x14ac:dyDescent="0.35">
      <c r="A111" s="8">
        <f t="shared" si="14"/>
        <v>2011</v>
      </c>
      <c r="B111" s="153">
        <v>40695</v>
      </c>
      <c r="C111" s="155">
        <f t="shared" si="13"/>
        <v>30</v>
      </c>
      <c r="D111" s="151">
        <f>('Residential Output'!$D$17+('Residential Output'!$D$11*Variables!Q111)+('Residential Output'!$D$12*Variables!L111)+('Residential Output'!$D$13*Variables!K111)+('Residential Output'!$D$14*Variables!AA111)+('Residential Output'!$D$15*Variables!N111)+('Residential Output'!$D$16*Variables!T111))*31</f>
        <v>415523088.00683337</v>
      </c>
      <c r="E111" s="151"/>
      <c r="F111" s="151">
        <f>('GS&lt;50kW Output'!$D$18+('GS&lt;50kW Output'!$D$11*Variables!AB111)+('GS&lt;50kW Output'!$D$12*Variables!L111)+('GS&lt;50kW Output'!$D$13*Variables!W111)+('GS&lt;50kW Output'!$D$14*Variables!S111)+('GS&lt;50kW Output'!$D$15*Variables!K111)+('GS&lt;50kW Output'!$D$16*Variables!Z111)+('GS&lt;50kW Output'!$D$17*Variables!N111))*31</f>
        <v>177256798.92801195</v>
      </c>
      <c r="G111" s="151">
        <f>('GS 50-999 kW Output'!$D$21+('GS 50-999 kW Output'!$D$11*Variables!Q111)+('GS 50-999 kW Output'!$D$12*Variables!R111)+('GS 50-999 kW Output'!$D$13*Variables!AB111)+('GS 50-999 kW Output'!$D$14*Variables!L111)+('GS 50-999 kW Output'!$D$15*Variables!X111)+('GS 50-999 kW Output'!$D$16*Variables!M111)+('GS 50-999 kW Output'!$D$17*Variables!U111)+('GS 50-999 kW Output'!$D$18*Variables!K111)+('GS 50-999 kW Output'!$D$19*Variables!Z111)+('GS 50-999 kW Output'!$D$20*Variables!O111))*31</f>
        <v>879504087.3275224</v>
      </c>
      <c r="H111" s="151">
        <f>('GS 1000-4999 kW Output'!$D$17+('GS 1000-4999 kW Output'!$D$11*Variables!AB111)+('GS 1000-4999 kW Output'!$D$12*Variables!L111)+('GS 1000-4999 kW Output'!$D$13*Variables!M111)+('GS 1000-4999 kW Output'!$D$14*Variables!K111)+('GS 1000-4999 kW Output'!$D$15*Variables!S111)+('GS 1000-4999 kW Output'!$D$16*Variables!P111))*31</f>
        <v>429752103.04161203</v>
      </c>
      <c r="I111" s="151">
        <f>('Large Use Output'!$D$20+('Large Use Output'!$D$11*Variables!AB111)+('Large Use Output'!$D$12*Variables!L111)+('Large Use Output'!$D$13*Variables!Y111)+('Large Use Output'!$D$14*Variables!K111)+('Large Use Output'!$D$15*Variables!S111)+('Large Use Output'!$D$16*Variables!Z111)+('Large Use Output'!$D$17*Variables!R111)+('Large Use Output'!$D$18*Variables!M111)+('Large Use Output'!$D$19*Variables!N111))*31</f>
        <v>205407426.77348933</v>
      </c>
    </row>
    <row r="112" spans="1:9" x14ac:dyDescent="0.35">
      <c r="A112" s="8">
        <f t="shared" si="14"/>
        <v>2011</v>
      </c>
      <c r="B112" s="153">
        <v>40725</v>
      </c>
      <c r="C112" s="155">
        <f t="shared" si="13"/>
        <v>31</v>
      </c>
      <c r="D112" s="151">
        <f>('Residential Output'!$D$17+('Residential Output'!$D$11*Variables!Q112)+('Residential Output'!$D$12*Variables!L112)+('Residential Output'!$D$13*Variables!K112)+('Residential Output'!$D$14*Variables!AA112)+('Residential Output'!$D$15*Variables!N112)+('Residential Output'!$D$16*Variables!T112))*31</f>
        <v>568653511.74326539</v>
      </c>
      <c r="E112" s="151"/>
      <c r="F112" s="151">
        <f>('GS&lt;50kW Output'!$D$18+('GS&lt;50kW Output'!$D$11*Variables!AB112)+('GS&lt;50kW Output'!$D$12*Variables!L112)+('GS&lt;50kW Output'!$D$13*Variables!W112)+('GS&lt;50kW Output'!$D$14*Variables!S112)+('GS&lt;50kW Output'!$D$15*Variables!K112)+('GS&lt;50kW Output'!$D$16*Variables!Z112)+('GS&lt;50kW Output'!$D$17*Variables!N112))*31</f>
        <v>218395688.34906441</v>
      </c>
      <c r="G112" s="151">
        <f>('GS 50-999 kW Output'!$D$21+('GS 50-999 kW Output'!$D$11*Variables!Q112)+('GS 50-999 kW Output'!$D$12*Variables!R112)+('GS 50-999 kW Output'!$D$13*Variables!AB112)+('GS 50-999 kW Output'!$D$14*Variables!L112)+('GS 50-999 kW Output'!$D$15*Variables!X112)+('GS 50-999 kW Output'!$D$16*Variables!M112)+('GS 50-999 kW Output'!$D$17*Variables!U112)+('GS 50-999 kW Output'!$D$18*Variables!K112)+('GS 50-999 kW Output'!$D$19*Variables!Z112)+('GS 50-999 kW Output'!$D$20*Variables!O112))*31</f>
        <v>1015448395.3998088</v>
      </c>
      <c r="H112" s="151">
        <f>('GS 1000-4999 kW Output'!$D$17+('GS 1000-4999 kW Output'!$D$11*Variables!AB112)+('GS 1000-4999 kW Output'!$D$12*Variables!L112)+('GS 1000-4999 kW Output'!$D$13*Variables!M112)+('GS 1000-4999 kW Output'!$D$14*Variables!K112)+('GS 1000-4999 kW Output'!$D$15*Variables!S112)+('GS 1000-4999 kW Output'!$D$16*Variables!P112))*31</f>
        <v>470996346.71322507</v>
      </c>
      <c r="I112" s="151">
        <f>('Large Use Output'!$D$20+('Large Use Output'!$D$11*Variables!AB112)+('Large Use Output'!$D$12*Variables!L112)+('Large Use Output'!$D$13*Variables!Y112)+('Large Use Output'!$D$14*Variables!K112)+('Large Use Output'!$D$15*Variables!S112)+('Large Use Output'!$D$16*Variables!Z112)+('Large Use Output'!$D$17*Variables!R112)+('Large Use Output'!$D$18*Variables!M112)+('Large Use Output'!$D$19*Variables!N112))*31</f>
        <v>220232719.57558373</v>
      </c>
    </row>
    <row r="113" spans="1:9" x14ac:dyDescent="0.35">
      <c r="A113" s="8">
        <f t="shared" si="14"/>
        <v>2011</v>
      </c>
      <c r="B113" s="153">
        <v>40756</v>
      </c>
      <c r="C113" s="155">
        <f t="shared" si="13"/>
        <v>31</v>
      </c>
      <c r="D113" s="151">
        <f>('Residential Output'!$D$17+('Residential Output'!$D$11*Variables!Q113)+('Residential Output'!$D$12*Variables!L113)+('Residential Output'!$D$13*Variables!K113)+('Residential Output'!$D$14*Variables!AA113)+('Residential Output'!$D$15*Variables!N113)+('Residential Output'!$D$16*Variables!T113))*31</f>
        <v>485940357.52527821</v>
      </c>
      <c r="E113" s="151"/>
      <c r="F113" s="151">
        <f>('GS&lt;50kW Output'!$D$18+('GS&lt;50kW Output'!$D$11*Variables!AB113)+('GS&lt;50kW Output'!$D$12*Variables!L113)+('GS&lt;50kW Output'!$D$13*Variables!W113)+('GS&lt;50kW Output'!$D$14*Variables!S113)+('GS&lt;50kW Output'!$D$15*Variables!K113)+('GS&lt;50kW Output'!$D$16*Variables!Z113)+('GS&lt;50kW Output'!$D$17*Variables!N113))*31</f>
        <v>197568007.72764951</v>
      </c>
      <c r="G113" s="151">
        <f>('GS 50-999 kW Output'!$D$21+('GS 50-999 kW Output'!$D$11*Variables!Q113)+('GS 50-999 kW Output'!$D$12*Variables!R113)+('GS 50-999 kW Output'!$D$13*Variables!AB113)+('GS 50-999 kW Output'!$D$14*Variables!L113)+('GS 50-999 kW Output'!$D$15*Variables!X113)+('GS 50-999 kW Output'!$D$16*Variables!M113)+('GS 50-999 kW Output'!$D$17*Variables!U113)+('GS 50-999 kW Output'!$D$18*Variables!K113)+('GS 50-999 kW Output'!$D$19*Variables!Z113)+('GS 50-999 kW Output'!$D$20*Variables!O113))*31</f>
        <v>948016238.49948502</v>
      </c>
      <c r="H113" s="151">
        <f>('GS 1000-4999 kW Output'!$D$17+('GS 1000-4999 kW Output'!$D$11*Variables!AB113)+('GS 1000-4999 kW Output'!$D$12*Variables!L113)+('GS 1000-4999 kW Output'!$D$13*Variables!M113)+('GS 1000-4999 kW Output'!$D$14*Variables!K113)+('GS 1000-4999 kW Output'!$D$15*Variables!S113)+('GS 1000-4999 kW Output'!$D$16*Variables!P113))*31</f>
        <v>453105879.55549437</v>
      </c>
      <c r="I113" s="151">
        <f>('Large Use Output'!$D$20+('Large Use Output'!$D$11*Variables!AB113)+('Large Use Output'!$D$12*Variables!L113)+('Large Use Output'!$D$13*Variables!Y113)+('Large Use Output'!$D$14*Variables!K113)+('Large Use Output'!$D$15*Variables!S113)+('Large Use Output'!$D$16*Variables!Z113)+('Large Use Output'!$D$17*Variables!R113)+('Large Use Output'!$D$18*Variables!M113)+('Large Use Output'!$D$19*Variables!N113))*31</f>
        <v>214062409.32560632</v>
      </c>
    </row>
    <row r="114" spans="1:9" x14ac:dyDescent="0.35">
      <c r="A114" s="8">
        <f t="shared" si="14"/>
        <v>2011</v>
      </c>
      <c r="B114" s="153">
        <v>40787</v>
      </c>
      <c r="C114" s="155">
        <f t="shared" si="13"/>
        <v>30</v>
      </c>
      <c r="D114" s="151">
        <f>('Residential Output'!$D$17+('Residential Output'!$D$11*Variables!Q114)+('Residential Output'!$D$12*Variables!L114)+('Residential Output'!$D$13*Variables!K114)+('Residential Output'!$D$14*Variables!AA114)+('Residential Output'!$D$15*Variables!N114)+('Residential Output'!$D$16*Variables!T114))*31</f>
        <v>399150833.93429434</v>
      </c>
      <c r="E114" s="151"/>
      <c r="F114" s="151">
        <f>('GS&lt;50kW Output'!$D$18+('GS&lt;50kW Output'!$D$11*Variables!AB114)+('GS&lt;50kW Output'!$D$12*Variables!L114)+('GS&lt;50kW Output'!$D$13*Variables!W114)+('GS&lt;50kW Output'!$D$14*Variables!S114)+('GS&lt;50kW Output'!$D$15*Variables!K114)+('GS&lt;50kW Output'!$D$16*Variables!Z114)+('GS&lt;50kW Output'!$D$17*Variables!N114))*31</f>
        <v>174704255.81594244</v>
      </c>
      <c r="G114" s="151">
        <f>('GS 50-999 kW Output'!$D$21+('GS 50-999 kW Output'!$D$11*Variables!Q114)+('GS 50-999 kW Output'!$D$12*Variables!R114)+('GS 50-999 kW Output'!$D$13*Variables!AB114)+('GS 50-999 kW Output'!$D$14*Variables!L114)+('GS 50-999 kW Output'!$D$15*Variables!X114)+('GS 50-999 kW Output'!$D$16*Variables!M114)+('GS 50-999 kW Output'!$D$17*Variables!U114)+('GS 50-999 kW Output'!$D$18*Variables!K114)+('GS 50-999 kW Output'!$D$19*Variables!Z114)+('GS 50-999 kW Output'!$D$20*Variables!O114))*31</f>
        <v>862316852.63149142</v>
      </c>
      <c r="H114" s="151">
        <f>('GS 1000-4999 kW Output'!$D$17+('GS 1000-4999 kW Output'!$D$11*Variables!AB114)+('GS 1000-4999 kW Output'!$D$12*Variables!L114)+('GS 1000-4999 kW Output'!$D$13*Variables!M114)+('GS 1000-4999 kW Output'!$D$14*Variables!K114)+('GS 1000-4999 kW Output'!$D$15*Variables!S114)+('GS 1000-4999 kW Output'!$D$16*Variables!P114))*31</f>
        <v>429110571.76655275</v>
      </c>
      <c r="I114" s="151">
        <f>('Large Use Output'!$D$20+('Large Use Output'!$D$11*Variables!AB114)+('Large Use Output'!$D$12*Variables!L114)+('Large Use Output'!$D$13*Variables!Y114)+('Large Use Output'!$D$14*Variables!K114)+('Large Use Output'!$D$15*Variables!S114)+('Large Use Output'!$D$16*Variables!Z114)+('Large Use Output'!$D$17*Variables!R114)+('Large Use Output'!$D$18*Variables!M114)+('Large Use Output'!$D$19*Variables!N114))*31</f>
        <v>203249744.98211688</v>
      </c>
    </row>
    <row r="115" spans="1:9" x14ac:dyDescent="0.35">
      <c r="A115" s="8">
        <f t="shared" si="14"/>
        <v>2011</v>
      </c>
      <c r="B115" s="153">
        <v>40817</v>
      </c>
      <c r="C115" s="155">
        <f t="shared" si="13"/>
        <v>31</v>
      </c>
      <c r="D115" s="151">
        <f>('Residential Output'!$D$17+('Residential Output'!$D$11*Variables!Q115)+('Residential Output'!$D$12*Variables!L115)+('Residential Output'!$D$13*Variables!K115)+('Residential Output'!$D$14*Variables!AA115)+('Residential Output'!$D$15*Variables!N115)+('Residential Output'!$D$16*Variables!T115))*31</f>
        <v>372450153.79111618</v>
      </c>
      <c r="E115" s="151"/>
      <c r="F115" s="151">
        <f>('GS&lt;50kW Output'!$D$18+('GS&lt;50kW Output'!$D$11*Variables!AB115)+('GS&lt;50kW Output'!$D$12*Variables!L115)+('GS&lt;50kW Output'!$D$13*Variables!W115)+('GS&lt;50kW Output'!$D$14*Variables!S115)+('GS&lt;50kW Output'!$D$15*Variables!K115)+('GS&lt;50kW Output'!$D$16*Variables!Z115)+('GS&lt;50kW Output'!$D$17*Variables!N115))*31</f>
        <v>168326834.39897418</v>
      </c>
      <c r="G115" s="151">
        <f>('GS 50-999 kW Output'!$D$21+('GS 50-999 kW Output'!$D$11*Variables!Q115)+('GS 50-999 kW Output'!$D$12*Variables!R115)+('GS 50-999 kW Output'!$D$13*Variables!AB115)+('GS 50-999 kW Output'!$D$14*Variables!L115)+('GS 50-999 kW Output'!$D$15*Variables!X115)+('GS 50-999 kW Output'!$D$16*Variables!M115)+('GS 50-999 kW Output'!$D$17*Variables!U115)+('GS 50-999 kW Output'!$D$18*Variables!K115)+('GS 50-999 kW Output'!$D$19*Variables!Z115)+('GS 50-999 kW Output'!$D$20*Variables!O115))*31</f>
        <v>818475382.91395342</v>
      </c>
      <c r="H115" s="151">
        <f>('GS 1000-4999 kW Output'!$D$17+('GS 1000-4999 kW Output'!$D$11*Variables!AB115)+('GS 1000-4999 kW Output'!$D$12*Variables!L115)+('GS 1000-4999 kW Output'!$D$13*Variables!M115)+('GS 1000-4999 kW Output'!$D$14*Variables!K115)+('GS 1000-4999 kW Output'!$D$15*Variables!S115)+('GS 1000-4999 kW Output'!$D$16*Variables!P115))*31</f>
        <v>411498011.78366786</v>
      </c>
      <c r="I115" s="151">
        <f>('Large Use Output'!$D$20+('Large Use Output'!$D$11*Variables!AB115)+('Large Use Output'!$D$12*Variables!L115)+('Large Use Output'!$D$13*Variables!Y115)+('Large Use Output'!$D$14*Variables!K115)+('Large Use Output'!$D$15*Variables!S115)+('Large Use Output'!$D$16*Variables!Z115)+('Large Use Output'!$D$17*Variables!R115)+('Large Use Output'!$D$18*Variables!M115)+('Large Use Output'!$D$19*Variables!N115))*31</f>
        <v>193278765.88953018</v>
      </c>
    </row>
    <row r="116" spans="1:9" x14ac:dyDescent="0.35">
      <c r="A116" s="8">
        <f t="shared" si="14"/>
        <v>2011</v>
      </c>
      <c r="B116" s="153">
        <v>40848</v>
      </c>
      <c r="C116" s="155">
        <f t="shared" si="13"/>
        <v>30</v>
      </c>
      <c r="D116" s="151">
        <f>('Residential Output'!$D$17+('Residential Output'!$D$11*Variables!Q116)+('Residential Output'!$D$12*Variables!L116)+('Residential Output'!$D$13*Variables!K116)+('Residential Output'!$D$14*Variables!AA116)+('Residential Output'!$D$15*Variables!N116)+('Residential Output'!$D$16*Variables!T116))*31</f>
        <v>391170182.19621247</v>
      </c>
      <c r="E116" s="151"/>
      <c r="F116" s="151">
        <f>('GS&lt;50kW Output'!$D$18+('GS&lt;50kW Output'!$D$11*Variables!AB116)+('GS&lt;50kW Output'!$D$12*Variables!L116)+('GS&lt;50kW Output'!$D$13*Variables!W116)+('GS&lt;50kW Output'!$D$14*Variables!S116)+('GS&lt;50kW Output'!$D$15*Variables!K116)+('GS&lt;50kW Output'!$D$16*Variables!Z116)+('GS&lt;50kW Output'!$D$17*Variables!N116))*31</f>
        <v>173312219.25165391</v>
      </c>
      <c r="G116" s="151">
        <f>('GS 50-999 kW Output'!$D$21+('GS 50-999 kW Output'!$D$11*Variables!Q116)+('GS 50-999 kW Output'!$D$12*Variables!R116)+('GS 50-999 kW Output'!$D$13*Variables!AB116)+('GS 50-999 kW Output'!$D$14*Variables!L116)+('GS 50-999 kW Output'!$D$15*Variables!X116)+('GS 50-999 kW Output'!$D$16*Variables!M116)+('GS 50-999 kW Output'!$D$17*Variables!U116)+('GS 50-999 kW Output'!$D$18*Variables!K116)+('GS 50-999 kW Output'!$D$19*Variables!Z116)+('GS 50-999 kW Output'!$D$20*Variables!O116))*31</f>
        <v>836467615.73125827</v>
      </c>
      <c r="H116" s="151">
        <f>('GS 1000-4999 kW Output'!$D$17+('GS 1000-4999 kW Output'!$D$11*Variables!AB116)+('GS 1000-4999 kW Output'!$D$12*Variables!L116)+('GS 1000-4999 kW Output'!$D$13*Variables!M116)+('GS 1000-4999 kW Output'!$D$14*Variables!K116)+('GS 1000-4999 kW Output'!$D$15*Variables!S116)+('GS 1000-4999 kW Output'!$D$16*Variables!P116))*31</f>
        <v>405733860.1108681</v>
      </c>
      <c r="I116" s="151">
        <f>('Large Use Output'!$D$20+('Large Use Output'!$D$11*Variables!AB116)+('Large Use Output'!$D$12*Variables!L116)+('Large Use Output'!$D$13*Variables!Y116)+('Large Use Output'!$D$14*Variables!K116)+('Large Use Output'!$D$15*Variables!S116)+('Large Use Output'!$D$16*Variables!Z116)+('Large Use Output'!$D$17*Variables!R116)+('Large Use Output'!$D$18*Variables!M116)+('Large Use Output'!$D$19*Variables!N116))*31</f>
        <v>193923925.25343415</v>
      </c>
    </row>
    <row r="117" spans="1:9" x14ac:dyDescent="0.35">
      <c r="A117" s="10">
        <f t="shared" si="14"/>
        <v>2011</v>
      </c>
      <c r="B117" s="154">
        <v>40878</v>
      </c>
      <c r="C117" s="155">
        <f t="shared" si="13"/>
        <v>31</v>
      </c>
      <c r="D117" s="151">
        <f>('Residential Output'!$D$17+('Residential Output'!$D$11*Variables!Q117)+('Residential Output'!$D$12*Variables!L117)+('Residential Output'!$D$13*Variables!K117)+('Residential Output'!$D$14*Variables!AA117)+('Residential Output'!$D$15*Variables!N117)+('Residential Output'!$D$16*Variables!T117))*31</f>
        <v>439627507.71334344</v>
      </c>
      <c r="E117" s="151"/>
      <c r="F117" s="151">
        <f>('GS&lt;50kW Output'!$D$18+('GS&lt;50kW Output'!$D$11*Variables!AB117)+('GS&lt;50kW Output'!$D$12*Variables!L117)+('GS&lt;50kW Output'!$D$13*Variables!W117)+('GS&lt;50kW Output'!$D$14*Variables!S117)+('GS&lt;50kW Output'!$D$15*Variables!K117)+('GS&lt;50kW Output'!$D$16*Variables!Z117)+('GS&lt;50kW Output'!$D$17*Variables!N117))*31</f>
        <v>187753657.3350783</v>
      </c>
      <c r="G117" s="151">
        <f>('GS 50-999 kW Output'!$D$21+('GS 50-999 kW Output'!$D$11*Variables!Q117)+('GS 50-999 kW Output'!$D$12*Variables!R117)+('GS 50-999 kW Output'!$D$13*Variables!AB117)+('GS 50-999 kW Output'!$D$14*Variables!L117)+('GS 50-999 kW Output'!$D$15*Variables!X117)+('GS 50-999 kW Output'!$D$16*Variables!M117)+('GS 50-999 kW Output'!$D$17*Variables!U117)+('GS 50-999 kW Output'!$D$18*Variables!K117)+('GS 50-999 kW Output'!$D$19*Variables!Z117)+('GS 50-999 kW Output'!$D$20*Variables!O117))*31</f>
        <v>878051320.65627491</v>
      </c>
      <c r="H117" s="151">
        <f>('GS 1000-4999 kW Output'!$D$17+('GS 1000-4999 kW Output'!$D$11*Variables!AB117)+('GS 1000-4999 kW Output'!$D$12*Variables!L117)+('GS 1000-4999 kW Output'!$D$13*Variables!M117)+('GS 1000-4999 kW Output'!$D$14*Variables!K117)+('GS 1000-4999 kW Output'!$D$15*Variables!S117)+('GS 1000-4999 kW Output'!$D$16*Variables!P117))*31</f>
        <v>416130042.32746339</v>
      </c>
      <c r="I117" s="151">
        <f>('Large Use Output'!$D$20+('Large Use Output'!$D$11*Variables!AB117)+('Large Use Output'!$D$12*Variables!L117)+('Large Use Output'!$D$13*Variables!Y117)+('Large Use Output'!$D$14*Variables!K117)+('Large Use Output'!$D$15*Variables!S117)+('Large Use Output'!$D$16*Variables!Z117)+('Large Use Output'!$D$17*Variables!R117)+('Large Use Output'!$D$18*Variables!M117)+('Large Use Output'!$D$19*Variables!N117))*31</f>
        <v>195245954.12738258</v>
      </c>
    </row>
    <row r="118" spans="1:9" x14ac:dyDescent="0.35">
      <c r="A118" s="6">
        <f t="shared" si="14"/>
        <v>2012</v>
      </c>
      <c r="B118" s="152">
        <v>40909</v>
      </c>
      <c r="C118" s="155">
        <f t="shared" si="13"/>
        <v>31</v>
      </c>
      <c r="D118" s="151">
        <f>('Residential Output'!$D$17+('Residential Output'!$D$11*Variables!Q118)+('Residential Output'!$D$12*Variables!L118)+('Residential Output'!$D$13*Variables!K118)+('Residential Output'!$D$14*Variables!AA118)+('Residential Output'!$D$15*Variables!N118)+('Residential Output'!$D$16*Variables!T118))*31</f>
        <v>469865773.79484981</v>
      </c>
      <c r="E118" s="151"/>
      <c r="F118" s="151">
        <f>('GS&lt;50kW Output'!$D$18+('GS&lt;50kW Output'!$D$11*Variables!AB118)+('GS&lt;50kW Output'!$D$12*Variables!L118)+('GS&lt;50kW Output'!$D$13*Variables!W118)+('GS&lt;50kW Output'!$D$14*Variables!S118)+('GS&lt;50kW Output'!$D$15*Variables!K118)+('GS&lt;50kW Output'!$D$16*Variables!Z118)+('GS&lt;50kW Output'!$D$17*Variables!N118))*31</f>
        <v>194567945.1282874</v>
      </c>
      <c r="G118" s="151">
        <f>('GS 50-999 kW Output'!$D$21+('GS 50-999 kW Output'!$D$11*Variables!Q118)+('GS 50-999 kW Output'!$D$12*Variables!R118)+('GS 50-999 kW Output'!$D$13*Variables!AB118)+('GS 50-999 kW Output'!$D$14*Variables!L118)+('GS 50-999 kW Output'!$D$15*Variables!X118)+('GS 50-999 kW Output'!$D$16*Variables!M118)+('GS 50-999 kW Output'!$D$17*Variables!U118)+('GS 50-999 kW Output'!$D$18*Variables!K118)+('GS 50-999 kW Output'!$D$19*Variables!Z118)+('GS 50-999 kW Output'!$D$20*Variables!O118))*31</f>
        <v>905469704.35394239</v>
      </c>
      <c r="H118" s="151">
        <f>('GS 1000-4999 kW Output'!$D$17+('GS 1000-4999 kW Output'!$D$11*Variables!AB118)+('GS 1000-4999 kW Output'!$D$12*Variables!L118)+('GS 1000-4999 kW Output'!$D$13*Variables!M118)+('GS 1000-4999 kW Output'!$D$14*Variables!K118)+('GS 1000-4999 kW Output'!$D$15*Variables!S118)+('GS 1000-4999 kW Output'!$D$16*Variables!P118))*31</f>
        <v>422338624.54273647</v>
      </c>
      <c r="I118" s="151">
        <f>('Large Use Output'!$D$20+('Large Use Output'!$D$11*Variables!AB118)+('Large Use Output'!$D$12*Variables!L118)+('Large Use Output'!$D$13*Variables!Y118)+('Large Use Output'!$D$14*Variables!K118)+('Large Use Output'!$D$15*Variables!S118)+('Large Use Output'!$D$16*Variables!Z118)+('Large Use Output'!$D$17*Variables!R118)+('Large Use Output'!$D$18*Variables!M118)+('Large Use Output'!$D$19*Variables!N118))*31</f>
        <v>198780060.64656317</v>
      </c>
    </row>
    <row r="119" spans="1:9" x14ac:dyDescent="0.35">
      <c r="A119" s="8">
        <f t="shared" si="14"/>
        <v>2012</v>
      </c>
      <c r="B119" s="153">
        <v>40940</v>
      </c>
      <c r="C119" s="155">
        <f t="shared" si="13"/>
        <v>29</v>
      </c>
      <c r="D119" s="151">
        <f>('Residential Output'!$D$17+('Residential Output'!$D$11*Variables!Q119)+('Residential Output'!$D$12*Variables!L119)+('Residential Output'!$D$13*Variables!K119)+('Residential Output'!$D$14*Variables!AA119)+('Residential Output'!$D$15*Variables!N119)+('Residential Output'!$D$16*Variables!T119))*31</f>
        <v>447577194.5215441</v>
      </c>
      <c r="E119" s="151"/>
      <c r="F119" s="151">
        <f>('GS&lt;50kW Output'!$D$18+('GS&lt;50kW Output'!$D$11*Variables!AB119)+('GS&lt;50kW Output'!$D$12*Variables!L119)+('GS&lt;50kW Output'!$D$13*Variables!W119)+('GS&lt;50kW Output'!$D$14*Variables!S119)+('GS&lt;50kW Output'!$D$15*Variables!K119)+('GS&lt;50kW Output'!$D$16*Variables!Z119)+('GS&lt;50kW Output'!$D$17*Variables!N119))*31</f>
        <v>190265815.39515731</v>
      </c>
      <c r="G119" s="151">
        <f>('GS 50-999 kW Output'!$D$21+('GS 50-999 kW Output'!$D$11*Variables!Q119)+('GS 50-999 kW Output'!$D$12*Variables!R119)+('GS 50-999 kW Output'!$D$13*Variables!AB119)+('GS 50-999 kW Output'!$D$14*Variables!L119)+('GS 50-999 kW Output'!$D$15*Variables!X119)+('GS 50-999 kW Output'!$D$16*Variables!M119)+('GS 50-999 kW Output'!$D$17*Variables!U119)+('GS 50-999 kW Output'!$D$18*Variables!K119)+('GS 50-999 kW Output'!$D$19*Variables!Z119)+('GS 50-999 kW Output'!$D$20*Variables!O119))*31</f>
        <v>888622966.31577408</v>
      </c>
      <c r="H119" s="151">
        <f>('GS 1000-4999 kW Output'!$D$17+('GS 1000-4999 kW Output'!$D$11*Variables!AB119)+('GS 1000-4999 kW Output'!$D$12*Variables!L119)+('GS 1000-4999 kW Output'!$D$13*Variables!M119)+('GS 1000-4999 kW Output'!$D$14*Variables!K119)+('GS 1000-4999 kW Output'!$D$15*Variables!S119)+('GS 1000-4999 kW Output'!$D$16*Variables!P119))*31</f>
        <v>415018346.57606715</v>
      </c>
      <c r="I119" s="151">
        <f>('Large Use Output'!$D$20+('Large Use Output'!$D$11*Variables!AB119)+('Large Use Output'!$D$12*Variables!L119)+('Large Use Output'!$D$13*Variables!Y119)+('Large Use Output'!$D$14*Variables!K119)+('Large Use Output'!$D$15*Variables!S119)+('Large Use Output'!$D$16*Variables!Z119)+('Large Use Output'!$D$17*Variables!R119)+('Large Use Output'!$D$18*Variables!M119)+('Large Use Output'!$D$19*Variables!N119))*31</f>
        <v>195117500.42022002</v>
      </c>
    </row>
    <row r="120" spans="1:9" x14ac:dyDescent="0.35">
      <c r="A120" s="8">
        <f t="shared" si="14"/>
        <v>2012</v>
      </c>
      <c r="B120" s="153">
        <v>40969</v>
      </c>
      <c r="C120" s="155">
        <f t="shared" si="13"/>
        <v>31</v>
      </c>
      <c r="D120" s="151">
        <f>('Residential Output'!$D$17+('Residential Output'!$D$11*Variables!Q120)+('Residential Output'!$D$12*Variables!L120)+('Residential Output'!$D$13*Variables!K120)+('Residential Output'!$D$14*Variables!AA120)+('Residential Output'!$D$15*Variables!N120)+('Residential Output'!$D$16*Variables!T120))*31</f>
        <v>400421321.90641469</v>
      </c>
      <c r="E120" s="151"/>
      <c r="F120" s="151">
        <f>('GS&lt;50kW Output'!$D$18+('GS&lt;50kW Output'!$D$11*Variables!AB120)+('GS&lt;50kW Output'!$D$12*Variables!L120)+('GS&lt;50kW Output'!$D$13*Variables!W120)+('GS&lt;50kW Output'!$D$14*Variables!S120)+('GS&lt;50kW Output'!$D$15*Variables!K120)+('GS&lt;50kW Output'!$D$16*Variables!Z120)+('GS&lt;50kW Output'!$D$17*Variables!N120))*31</f>
        <v>176638502.1391207</v>
      </c>
      <c r="G120" s="151">
        <f>('GS 50-999 kW Output'!$D$21+('GS 50-999 kW Output'!$D$11*Variables!Q120)+('GS 50-999 kW Output'!$D$12*Variables!R120)+('GS 50-999 kW Output'!$D$13*Variables!AB120)+('GS 50-999 kW Output'!$D$14*Variables!L120)+('GS 50-999 kW Output'!$D$15*Variables!X120)+('GS 50-999 kW Output'!$D$16*Variables!M120)+('GS 50-999 kW Output'!$D$17*Variables!U120)+('GS 50-999 kW Output'!$D$18*Variables!K120)+('GS 50-999 kW Output'!$D$19*Variables!Z120)+('GS 50-999 kW Output'!$D$20*Variables!O120))*31</f>
        <v>831338729.67064941</v>
      </c>
      <c r="H120" s="151">
        <f>('GS 1000-4999 kW Output'!$D$17+('GS 1000-4999 kW Output'!$D$11*Variables!AB120)+('GS 1000-4999 kW Output'!$D$12*Variables!L120)+('GS 1000-4999 kW Output'!$D$13*Variables!M120)+('GS 1000-4999 kW Output'!$D$14*Variables!K120)+('GS 1000-4999 kW Output'!$D$15*Variables!S120)+('GS 1000-4999 kW Output'!$D$16*Variables!P120))*31</f>
        <v>403450808.37316799</v>
      </c>
      <c r="I120" s="151">
        <f>('Large Use Output'!$D$20+('Large Use Output'!$D$11*Variables!AB120)+('Large Use Output'!$D$12*Variables!L120)+('Large Use Output'!$D$13*Variables!Y120)+('Large Use Output'!$D$14*Variables!K120)+('Large Use Output'!$D$15*Variables!S120)+('Large Use Output'!$D$16*Variables!Z120)+('Large Use Output'!$D$17*Variables!R120)+('Large Use Output'!$D$18*Variables!M120)+('Large Use Output'!$D$19*Variables!N120))*31</f>
        <v>191670743.23600888</v>
      </c>
    </row>
    <row r="121" spans="1:9" x14ac:dyDescent="0.35">
      <c r="A121" s="8">
        <f t="shared" si="14"/>
        <v>2012</v>
      </c>
      <c r="B121" s="153">
        <v>41000</v>
      </c>
      <c r="C121" s="155">
        <f t="shared" si="13"/>
        <v>30</v>
      </c>
      <c r="D121" s="151">
        <f>('Residential Output'!$D$17+('Residential Output'!$D$11*Variables!Q121)+('Residential Output'!$D$12*Variables!L121)+('Residential Output'!$D$13*Variables!K121)+('Residential Output'!$D$14*Variables!AA121)+('Residential Output'!$D$15*Variables!N121)+('Residential Output'!$D$16*Variables!T121))*31</f>
        <v>390399971.83372372</v>
      </c>
      <c r="E121" s="151"/>
      <c r="F121" s="151">
        <f>('GS&lt;50kW Output'!$D$18+('GS&lt;50kW Output'!$D$11*Variables!AB121)+('GS&lt;50kW Output'!$D$12*Variables!L121)+('GS&lt;50kW Output'!$D$13*Variables!W121)+('GS&lt;50kW Output'!$D$14*Variables!S121)+('GS&lt;50kW Output'!$D$15*Variables!K121)+('GS&lt;50kW Output'!$D$16*Variables!Z121)+('GS&lt;50kW Output'!$D$17*Variables!N121))*31</f>
        <v>172820732.15325975</v>
      </c>
      <c r="G121" s="151">
        <f>('GS 50-999 kW Output'!$D$21+('GS 50-999 kW Output'!$D$11*Variables!Q121)+('GS 50-999 kW Output'!$D$12*Variables!R121)+('GS 50-999 kW Output'!$D$13*Variables!AB121)+('GS 50-999 kW Output'!$D$14*Variables!L121)+('GS 50-999 kW Output'!$D$15*Variables!X121)+('GS 50-999 kW Output'!$D$16*Variables!M121)+('GS 50-999 kW Output'!$D$17*Variables!U121)+('GS 50-999 kW Output'!$D$18*Variables!K121)+('GS 50-999 kW Output'!$D$19*Variables!Z121)+('GS 50-999 kW Output'!$D$20*Variables!O121))*31</f>
        <v>805363615.83658409</v>
      </c>
      <c r="H121" s="151">
        <f>('GS 1000-4999 kW Output'!$D$17+('GS 1000-4999 kW Output'!$D$11*Variables!AB121)+('GS 1000-4999 kW Output'!$D$12*Variables!L121)+('GS 1000-4999 kW Output'!$D$13*Variables!M121)+('GS 1000-4999 kW Output'!$D$14*Variables!K121)+('GS 1000-4999 kW Output'!$D$15*Variables!S121)+('GS 1000-4999 kW Output'!$D$16*Variables!P121))*31</f>
        <v>397234441.7734834</v>
      </c>
      <c r="I121" s="151">
        <f>('Large Use Output'!$D$20+('Large Use Output'!$D$11*Variables!AB121)+('Large Use Output'!$D$12*Variables!L121)+('Large Use Output'!$D$13*Variables!Y121)+('Large Use Output'!$D$14*Variables!K121)+('Large Use Output'!$D$15*Variables!S121)+('Large Use Output'!$D$16*Variables!Z121)+('Large Use Output'!$D$17*Variables!R121)+('Large Use Output'!$D$18*Variables!M121)+('Large Use Output'!$D$19*Variables!N121))*31</f>
        <v>186876657.98751628</v>
      </c>
    </row>
    <row r="122" spans="1:9" x14ac:dyDescent="0.35">
      <c r="A122" s="8">
        <f t="shared" si="14"/>
        <v>2012</v>
      </c>
      <c r="B122" s="153">
        <v>41030</v>
      </c>
      <c r="C122" s="155">
        <f t="shared" si="13"/>
        <v>31</v>
      </c>
      <c r="D122" s="151">
        <f>('Residential Output'!$D$17+('Residential Output'!$D$11*Variables!Q122)+('Residential Output'!$D$12*Variables!L122)+('Residential Output'!$D$13*Variables!K122)+('Residential Output'!$D$14*Variables!AA122)+('Residential Output'!$D$15*Variables!N122)+('Residential Output'!$D$16*Variables!T122))*31</f>
        <v>397358701.52262259</v>
      </c>
      <c r="E122" s="151"/>
      <c r="F122" s="151">
        <f>('GS&lt;50kW Output'!$D$18+('GS&lt;50kW Output'!$D$11*Variables!AB122)+('GS&lt;50kW Output'!$D$12*Variables!L122)+('GS&lt;50kW Output'!$D$13*Variables!W122)+('GS&lt;50kW Output'!$D$14*Variables!S122)+('GS&lt;50kW Output'!$D$15*Variables!K122)+('GS&lt;50kW Output'!$D$16*Variables!Z122)+('GS&lt;50kW Output'!$D$17*Variables!N122))*31</f>
        <v>174936526.12385279</v>
      </c>
      <c r="G122" s="151">
        <f>('GS 50-999 kW Output'!$D$21+('GS 50-999 kW Output'!$D$11*Variables!Q122)+('GS 50-999 kW Output'!$D$12*Variables!R122)+('GS 50-999 kW Output'!$D$13*Variables!AB122)+('GS 50-999 kW Output'!$D$14*Variables!L122)+('GS 50-999 kW Output'!$D$15*Variables!X122)+('GS 50-999 kW Output'!$D$16*Variables!M122)+('GS 50-999 kW Output'!$D$17*Variables!U122)+('GS 50-999 kW Output'!$D$18*Variables!K122)+('GS 50-999 kW Output'!$D$19*Variables!Z122)+('GS 50-999 kW Output'!$D$20*Variables!O122))*31</f>
        <v>837316036.08743525</v>
      </c>
      <c r="H122" s="151">
        <f>('GS 1000-4999 kW Output'!$D$17+('GS 1000-4999 kW Output'!$D$11*Variables!AB122)+('GS 1000-4999 kW Output'!$D$12*Variables!L122)+('GS 1000-4999 kW Output'!$D$13*Variables!M122)+('GS 1000-4999 kW Output'!$D$14*Variables!K122)+('GS 1000-4999 kW Output'!$D$15*Variables!S122)+('GS 1000-4999 kW Output'!$D$16*Variables!P122))*31</f>
        <v>418139587.51278836</v>
      </c>
      <c r="I122" s="151">
        <f>('Large Use Output'!$D$20+('Large Use Output'!$D$11*Variables!AB122)+('Large Use Output'!$D$12*Variables!L122)+('Large Use Output'!$D$13*Variables!Y122)+('Large Use Output'!$D$14*Variables!K122)+('Large Use Output'!$D$15*Variables!S122)+('Large Use Output'!$D$16*Variables!Z122)+('Large Use Output'!$D$17*Variables!R122)+('Large Use Output'!$D$18*Variables!M122)+('Large Use Output'!$D$19*Variables!N122))*31</f>
        <v>198857708.40660849</v>
      </c>
    </row>
    <row r="123" spans="1:9" x14ac:dyDescent="0.35">
      <c r="A123" s="8">
        <f t="shared" si="14"/>
        <v>2012</v>
      </c>
      <c r="B123" s="153">
        <v>41061</v>
      </c>
      <c r="C123" s="155">
        <f t="shared" si="13"/>
        <v>30</v>
      </c>
      <c r="D123" s="151">
        <f>('Residential Output'!$D$17+('Residential Output'!$D$11*Variables!Q123)+('Residential Output'!$D$12*Variables!L123)+('Residential Output'!$D$13*Variables!K123)+('Residential Output'!$D$14*Variables!AA123)+('Residential Output'!$D$15*Variables!N123)+('Residential Output'!$D$16*Variables!T123))*31</f>
        <v>468505697.0729478</v>
      </c>
      <c r="E123" s="151"/>
      <c r="F123" s="151">
        <f>('GS&lt;50kW Output'!$D$18+('GS&lt;50kW Output'!$D$11*Variables!AB123)+('GS&lt;50kW Output'!$D$12*Variables!L123)+('GS&lt;50kW Output'!$D$13*Variables!W123)+('GS&lt;50kW Output'!$D$14*Variables!S123)+('GS&lt;50kW Output'!$D$15*Variables!K123)+('GS&lt;50kW Output'!$D$16*Variables!Z123)+('GS&lt;50kW Output'!$D$17*Variables!N123))*31</f>
        <v>193250876.84372148</v>
      </c>
      <c r="G123" s="151">
        <f>('GS 50-999 kW Output'!$D$21+('GS 50-999 kW Output'!$D$11*Variables!Q123)+('GS 50-999 kW Output'!$D$12*Variables!R123)+('GS 50-999 kW Output'!$D$13*Variables!AB123)+('GS 50-999 kW Output'!$D$14*Variables!L123)+('GS 50-999 kW Output'!$D$15*Variables!X123)+('GS 50-999 kW Output'!$D$16*Variables!M123)+('GS 50-999 kW Output'!$D$17*Variables!U123)+('GS 50-999 kW Output'!$D$18*Variables!K123)+('GS 50-999 kW Output'!$D$19*Variables!Z123)+('GS 50-999 kW Output'!$D$20*Variables!O123))*31</f>
        <v>912563712.05513763</v>
      </c>
      <c r="H123" s="151">
        <f>('GS 1000-4999 kW Output'!$D$17+('GS 1000-4999 kW Output'!$D$11*Variables!AB123)+('GS 1000-4999 kW Output'!$D$12*Variables!L123)+('GS 1000-4999 kW Output'!$D$13*Variables!M123)+('GS 1000-4999 kW Output'!$D$14*Variables!K123)+('GS 1000-4999 kW Output'!$D$15*Variables!S123)+('GS 1000-4999 kW Output'!$D$16*Variables!P123))*31</f>
        <v>441975052.02606267</v>
      </c>
      <c r="I123" s="151">
        <f>('Large Use Output'!$D$20+('Large Use Output'!$D$11*Variables!AB123)+('Large Use Output'!$D$12*Variables!L123)+('Large Use Output'!$D$13*Variables!Y123)+('Large Use Output'!$D$14*Variables!K123)+('Large Use Output'!$D$15*Variables!S123)+('Large Use Output'!$D$16*Variables!Z123)+('Large Use Output'!$D$17*Variables!R123)+('Large Use Output'!$D$18*Variables!M123)+('Large Use Output'!$D$19*Variables!N123))*31</f>
        <v>208756139.28199014</v>
      </c>
    </row>
    <row r="124" spans="1:9" x14ac:dyDescent="0.35">
      <c r="A124" s="8">
        <f t="shared" si="14"/>
        <v>2012</v>
      </c>
      <c r="B124" s="153">
        <v>41091</v>
      </c>
      <c r="C124" s="155">
        <f t="shared" si="13"/>
        <v>31</v>
      </c>
      <c r="D124" s="151">
        <f>('Residential Output'!$D$17+('Residential Output'!$D$11*Variables!Q124)+('Residential Output'!$D$12*Variables!L124)+('Residential Output'!$D$13*Variables!K124)+('Residential Output'!$D$14*Variables!AA124)+('Residential Output'!$D$15*Variables!N124)+('Residential Output'!$D$16*Variables!T124))*31</f>
        <v>568217255.09836578</v>
      </c>
      <c r="E124" s="151"/>
      <c r="F124" s="151">
        <f>('GS&lt;50kW Output'!$D$18+('GS&lt;50kW Output'!$D$11*Variables!AB124)+('GS&lt;50kW Output'!$D$12*Variables!L124)+('GS&lt;50kW Output'!$D$13*Variables!W124)+('GS&lt;50kW Output'!$D$14*Variables!S124)+('GS&lt;50kW Output'!$D$15*Variables!K124)+('GS&lt;50kW Output'!$D$16*Variables!Z124)+('GS&lt;50kW Output'!$D$17*Variables!N124))*31</f>
        <v>219532887.74512967</v>
      </c>
      <c r="G124" s="151">
        <f>('GS 50-999 kW Output'!$D$21+('GS 50-999 kW Output'!$D$11*Variables!Q124)+('GS 50-999 kW Output'!$D$12*Variables!R124)+('GS 50-999 kW Output'!$D$13*Variables!AB124)+('GS 50-999 kW Output'!$D$14*Variables!L124)+('GS 50-999 kW Output'!$D$15*Variables!X124)+('GS 50-999 kW Output'!$D$16*Variables!M124)+('GS 50-999 kW Output'!$D$17*Variables!U124)+('GS 50-999 kW Output'!$D$18*Variables!K124)+('GS 50-999 kW Output'!$D$19*Variables!Z124)+('GS 50-999 kW Output'!$D$20*Variables!O124))*31</f>
        <v>1005704447.7710458</v>
      </c>
      <c r="H124" s="151">
        <f>('GS 1000-4999 kW Output'!$D$17+('GS 1000-4999 kW Output'!$D$11*Variables!AB124)+('GS 1000-4999 kW Output'!$D$12*Variables!L124)+('GS 1000-4999 kW Output'!$D$13*Variables!M124)+('GS 1000-4999 kW Output'!$D$14*Variables!K124)+('GS 1000-4999 kW Output'!$D$15*Variables!S124)+('GS 1000-4999 kW Output'!$D$16*Variables!P124))*31</f>
        <v>468844133.62777501</v>
      </c>
      <c r="I124" s="151">
        <f>('Large Use Output'!$D$20+('Large Use Output'!$D$11*Variables!AB124)+('Large Use Output'!$D$12*Variables!L124)+('Large Use Output'!$D$13*Variables!Y124)+('Large Use Output'!$D$14*Variables!K124)+('Large Use Output'!$D$15*Variables!S124)+('Large Use Output'!$D$16*Variables!Z124)+('Large Use Output'!$D$17*Variables!R124)+('Large Use Output'!$D$18*Variables!M124)+('Large Use Output'!$D$19*Variables!N124))*31</f>
        <v>220119464.86786321</v>
      </c>
    </row>
    <row r="125" spans="1:9" x14ac:dyDescent="0.35">
      <c r="A125" s="8">
        <f t="shared" si="14"/>
        <v>2012</v>
      </c>
      <c r="B125" s="153">
        <v>41122</v>
      </c>
      <c r="C125" s="155">
        <f t="shared" si="13"/>
        <v>31</v>
      </c>
      <c r="D125" s="151">
        <f>('Residential Output'!$D$17+('Residential Output'!$D$11*Variables!Q125)+('Residential Output'!$D$12*Variables!L125)+('Residential Output'!$D$13*Variables!K125)+('Residential Output'!$D$14*Variables!AA125)+('Residential Output'!$D$15*Variables!N125)+('Residential Output'!$D$16*Variables!T125))*31</f>
        <v>476557309.78677261</v>
      </c>
      <c r="E125" s="151"/>
      <c r="F125" s="151">
        <f>('GS&lt;50kW Output'!$D$18+('GS&lt;50kW Output'!$D$11*Variables!AB125)+('GS&lt;50kW Output'!$D$12*Variables!L125)+('GS&lt;50kW Output'!$D$13*Variables!W125)+('GS&lt;50kW Output'!$D$14*Variables!S125)+('GS&lt;50kW Output'!$D$15*Variables!K125)+('GS&lt;50kW Output'!$D$16*Variables!Z125)+('GS&lt;50kW Output'!$D$17*Variables!N125))*31</f>
        <v>196036505.09736022</v>
      </c>
      <c r="G125" s="151">
        <f>('GS 50-999 kW Output'!$D$21+('GS 50-999 kW Output'!$D$11*Variables!Q125)+('GS 50-999 kW Output'!$D$12*Variables!R125)+('GS 50-999 kW Output'!$D$13*Variables!AB125)+('GS 50-999 kW Output'!$D$14*Variables!L125)+('GS 50-999 kW Output'!$D$15*Variables!X125)+('GS 50-999 kW Output'!$D$16*Variables!M125)+('GS 50-999 kW Output'!$D$17*Variables!U125)+('GS 50-999 kW Output'!$D$18*Variables!K125)+('GS 50-999 kW Output'!$D$19*Variables!Z125)+('GS 50-999 kW Output'!$D$20*Variables!O125))*31</f>
        <v>928920144.73998451</v>
      </c>
      <c r="H125" s="151">
        <f>('GS 1000-4999 kW Output'!$D$17+('GS 1000-4999 kW Output'!$D$11*Variables!AB125)+('GS 1000-4999 kW Output'!$D$12*Variables!L125)+('GS 1000-4999 kW Output'!$D$13*Variables!M125)+('GS 1000-4999 kW Output'!$D$14*Variables!K125)+('GS 1000-4999 kW Output'!$D$15*Variables!S125)+('GS 1000-4999 kW Output'!$D$16*Variables!P125))*31</f>
        <v>448808951.16401905</v>
      </c>
      <c r="I125" s="151">
        <f>('Large Use Output'!$D$20+('Large Use Output'!$D$11*Variables!AB125)+('Large Use Output'!$D$12*Variables!L125)+('Large Use Output'!$D$13*Variables!Y125)+('Large Use Output'!$D$14*Variables!K125)+('Large Use Output'!$D$15*Variables!S125)+('Large Use Output'!$D$16*Variables!Z125)+('Large Use Output'!$D$17*Variables!R125)+('Large Use Output'!$D$18*Variables!M125)+('Large Use Output'!$D$19*Variables!N125))*31</f>
        <v>212126676.37075281</v>
      </c>
    </row>
    <row r="126" spans="1:9" x14ac:dyDescent="0.35">
      <c r="A126" s="8">
        <f t="shared" si="14"/>
        <v>2012</v>
      </c>
      <c r="B126" s="153">
        <v>41153</v>
      </c>
      <c r="C126" s="155">
        <f t="shared" si="13"/>
        <v>30</v>
      </c>
      <c r="D126" s="151">
        <f>('Residential Output'!$D$17+('Residential Output'!$D$11*Variables!Q126)+('Residential Output'!$D$12*Variables!L126)+('Residential Output'!$D$13*Variables!K126)+('Residential Output'!$D$14*Variables!AA126)+('Residential Output'!$D$15*Variables!N126)+('Residential Output'!$D$16*Variables!T126))*31</f>
        <v>394677798.95206529</v>
      </c>
      <c r="E126" s="151"/>
      <c r="F126" s="151">
        <f>('GS&lt;50kW Output'!$D$18+('GS&lt;50kW Output'!$D$11*Variables!AB126)+('GS&lt;50kW Output'!$D$12*Variables!L126)+('GS&lt;50kW Output'!$D$13*Variables!W126)+('GS&lt;50kW Output'!$D$14*Variables!S126)+('GS&lt;50kW Output'!$D$15*Variables!K126)+('GS&lt;50kW Output'!$D$16*Variables!Z126)+('GS&lt;50kW Output'!$D$17*Variables!N126))*31</f>
        <v>174972989.93116742</v>
      </c>
      <c r="G126" s="151">
        <f>('GS 50-999 kW Output'!$D$21+('GS 50-999 kW Output'!$D$11*Variables!Q126)+('GS 50-999 kW Output'!$D$12*Variables!R126)+('GS 50-999 kW Output'!$D$13*Variables!AB126)+('GS 50-999 kW Output'!$D$14*Variables!L126)+('GS 50-999 kW Output'!$D$15*Variables!X126)+('GS 50-999 kW Output'!$D$16*Variables!M126)+('GS 50-999 kW Output'!$D$17*Variables!U126)+('GS 50-999 kW Output'!$D$18*Variables!K126)+('GS 50-999 kW Output'!$D$19*Variables!Z126)+('GS 50-999 kW Output'!$D$20*Variables!O126))*31</f>
        <v>837287296.94755054</v>
      </c>
      <c r="H126" s="151">
        <f>('GS 1000-4999 kW Output'!$D$17+('GS 1000-4999 kW Output'!$D$11*Variables!AB126)+('GS 1000-4999 kW Output'!$D$12*Variables!L126)+('GS 1000-4999 kW Output'!$D$13*Variables!M126)+('GS 1000-4999 kW Output'!$D$14*Variables!K126)+('GS 1000-4999 kW Output'!$D$15*Variables!S126)+('GS 1000-4999 kW Output'!$D$16*Variables!P126))*31</f>
        <v>419647529.69061565</v>
      </c>
      <c r="I126" s="151">
        <f>('Large Use Output'!$D$20+('Large Use Output'!$D$11*Variables!AB126)+('Large Use Output'!$D$12*Variables!L126)+('Large Use Output'!$D$13*Variables!Y126)+('Large Use Output'!$D$14*Variables!K126)+('Large Use Output'!$D$15*Variables!S126)+('Large Use Output'!$D$16*Variables!Z126)+('Large Use Output'!$D$17*Variables!R126)+('Large Use Output'!$D$18*Variables!M126)+('Large Use Output'!$D$19*Variables!N126))*31</f>
        <v>196207643.8704313</v>
      </c>
    </row>
    <row r="127" spans="1:9" x14ac:dyDescent="0.35">
      <c r="A127" s="8">
        <f t="shared" si="14"/>
        <v>2012</v>
      </c>
      <c r="B127" s="153">
        <v>41183</v>
      </c>
      <c r="C127" s="155">
        <f t="shared" si="13"/>
        <v>31</v>
      </c>
      <c r="D127" s="151">
        <f>('Residential Output'!$D$17+('Residential Output'!$D$11*Variables!Q127)+('Residential Output'!$D$12*Variables!L127)+('Residential Output'!$D$13*Variables!K127)+('Residential Output'!$D$14*Variables!AA127)+('Residential Output'!$D$15*Variables!N127)+('Residential Output'!$D$16*Variables!T127))*31</f>
        <v>373790278.39441377</v>
      </c>
      <c r="E127" s="151"/>
      <c r="F127" s="151">
        <f>('GS&lt;50kW Output'!$D$18+('GS&lt;50kW Output'!$D$11*Variables!AB127)+('GS&lt;50kW Output'!$D$12*Variables!L127)+('GS&lt;50kW Output'!$D$13*Variables!W127)+('GS&lt;50kW Output'!$D$14*Variables!S127)+('GS&lt;50kW Output'!$D$15*Variables!K127)+('GS&lt;50kW Output'!$D$16*Variables!Z127)+('GS&lt;50kW Output'!$D$17*Variables!N127))*31</f>
        <v>170496320.12040633</v>
      </c>
      <c r="G127" s="151">
        <f>('GS 50-999 kW Output'!$D$21+('GS 50-999 kW Output'!$D$11*Variables!Q127)+('GS 50-999 kW Output'!$D$12*Variables!R127)+('GS 50-999 kW Output'!$D$13*Variables!AB127)+('GS 50-999 kW Output'!$D$14*Variables!L127)+('GS 50-999 kW Output'!$D$15*Variables!X127)+('GS 50-999 kW Output'!$D$16*Variables!M127)+('GS 50-999 kW Output'!$D$17*Variables!U127)+('GS 50-999 kW Output'!$D$18*Variables!K127)+('GS 50-999 kW Output'!$D$19*Variables!Z127)+('GS 50-999 kW Output'!$D$20*Variables!O127))*31</f>
        <v>819300966.74707556</v>
      </c>
      <c r="H127" s="151">
        <f>('GS 1000-4999 kW Output'!$D$17+('GS 1000-4999 kW Output'!$D$11*Variables!AB127)+('GS 1000-4999 kW Output'!$D$12*Variables!L127)+('GS 1000-4999 kW Output'!$D$13*Variables!M127)+('GS 1000-4999 kW Output'!$D$14*Variables!K127)+('GS 1000-4999 kW Output'!$D$15*Variables!S127)+('GS 1000-4999 kW Output'!$D$16*Variables!P127))*31</f>
        <v>407126925.00405574</v>
      </c>
      <c r="I127" s="151">
        <f>('Large Use Output'!$D$20+('Large Use Output'!$D$11*Variables!AB127)+('Large Use Output'!$D$12*Variables!L127)+('Large Use Output'!$D$13*Variables!Y127)+('Large Use Output'!$D$14*Variables!K127)+('Large Use Output'!$D$15*Variables!S127)+('Large Use Output'!$D$16*Variables!Z127)+('Large Use Output'!$D$17*Variables!R127)+('Large Use Output'!$D$18*Variables!M127)+('Large Use Output'!$D$19*Variables!N127))*31</f>
        <v>193915146.44240513</v>
      </c>
    </row>
    <row r="128" spans="1:9" x14ac:dyDescent="0.35">
      <c r="A128" s="8">
        <f t="shared" si="14"/>
        <v>2012</v>
      </c>
      <c r="B128" s="153">
        <v>41214</v>
      </c>
      <c r="C128" s="155">
        <f t="shared" si="13"/>
        <v>30</v>
      </c>
      <c r="D128" s="151">
        <f>('Residential Output'!$D$17+('Residential Output'!$D$11*Variables!Q128)+('Residential Output'!$D$12*Variables!L128)+('Residential Output'!$D$13*Variables!K128)+('Residential Output'!$D$14*Variables!AA128)+('Residential Output'!$D$15*Variables!N128)+('Residential Output'!$D$16*Variables!T128))*31</f>
        <v>415920094.13035399</v>
      </c>
      <c r="E128" s="151"/>
      <c r="F128" s="151">
        <f>('GS&lt;50kW Output'!$D$18+('GS&lt;50kW Output'!$D$11*Variables!AB128)+('GS&lt;50kW Output'!$D$12*Variables!L128)+('GS&lt;50kW Output'!$D$13*Variables!W128)+('GS&lt;50kW Output'!$D$14*Variables!S128)+('GS&lt;50kW Output'!$D$15*Variables!K128)+('GS&lt;50kW Output'!$D$16*Variables!Z128)+('GS&lt;50kW Output'!$D$17*Variables!N128))*31</f>
        <v>182825347.53193653</v>
      </c>
      <c r="G128" s="151">
        <f>('GS 50-999 kW Output'!$D$21+('GS 50-999 kW Output'!$D$11*Variables!Q128)+('GS 50-999 kW Output'!$D$12*Variables!R128)+('GS 50-999 kW Output'!$D$13*Variables!AB128)+('GS 50-999 kW Output'!$D$14*Variables!L128)+('GS 50-999 kW Output'!$D$15*Variables!X128)+('GS 50-999 kW Output'!$D$16*Variables!M128)+('GS 50-999 kW Output'!$D$17*Variables!U128)+('GS 50-999 kW Output'!$D$18*Variables!K128)+('GS 50-999 kW Output'!$D$19*Variables!Z128)+('GS 50-999 kW Output'!$D$20*Variables!O128))*31</f>
        <v>858428956.2879858</v>
      </c>
      <c r="H128" s="151">
        <f>('GS 1000-4999 kW Output'!$D$17+('GS 1000-4999 kW Output'!$D$11*Variables!AB128)+('GS 1000-4999 kW Output'!$D$12*Variables!L128)+('GS 1000-4999 kW Output'!$D$13*Variables!M128)+('GS 1000-4999 kW Output'!$D$14*Variables!K128)+('GS 1000-4999 kW Output'!$D$15*Variables!S128)+('GS 1000-4999 kW Output'!$D$16*Variables!P128))*31</f>
        <v>402857101.07583231</v>
      </c>
      <c r="I128" s="151">
        <f>('Large Use Output'!$D$20+('Large Use Output'!$D$11*Variables!AB128)+('Large Use Output'!$D$12*Variables!L128)+('Large Use Output'!$D$13*Variables!Y128)+('Large Use Output'!$D$14*Variables!K128)+('Large Use Output'!$D$15*Variables!S128)+('Large Use Output'!$D$16*Variables!Z128)+('Large Use Output'!$D$17*Variables!R128)+('Large Use Output'!$D$18*Variables!M128)+('Large Use Output'!$D$19*Variables!N128))*31</f>
        <v>192998181.96900445</v>
      </c>
    </row>
    <row r="129" spans="1:9" x14ac:dyDescent="0.35">
      <c r="A129" s="10">
        <f t="shared" si="14"/>
        <v>2012</v>
      </c>
      <c r="B129" s="154">
        <v>41244</v>
      </c>
      <c r="C129" s="155">
        <f t="shared" si="13"/>
        <v>31</v>
      </c>
      <c r="D129" s="151">
        <f>('Residential Output'!$D$17+('Residential Output'!$D$11*Variables!Q129)+('Residential Output'!$D$12*Variables!L129)+('Residential Output'!$D$13*Variables!K129)+('Residential Output'!$D$14*Variables!AA129)+('Residential Output'!$D$15*Variables!N129)+('Residential Output'!$D$16*Variables!T129))*31</f>
        <v>433493617.85205603</v>
      </c>
      <c r="E129" s="151"/>
      <c r="F129" s="151">
        <f>('GS&lt;50kW Output'!$D$18+('GS&lt;50kW Output'!$D$11*Variables!AB129)+('GS&lt;50kW Output'!$D$12*Variables!L129)+('GS&lt;50kW Output'!$D$13*Variables!W129)+('GS&lt;50kW Output'!$D$14*Variables!S129)+('GS&lt;50kW Output'!$D$15*Variables!K129)+('GS&lt;50kW Output'!$D$16*Variables!Z129)+('GS&lt;50kW Output'!$D$17*Variables!N129))*31</f>
        <v>187670306.54127178</v>
      </c>
      <c r="G129" s="151">
        <f>('GS 50-999 kW Output'!$D$21+('GS 50-999 kW Output'!$D$11*Variables!Q129)+('GS 50-999 kW Output'!$D$12*Variables!R129)+('GS 50-999 kW Output'!$D$13*Variables!AB129)+('GS 50-999 kW Output'!$D$14*Variables!L129)+('GS 50-999 kW Output'!$D$15*Variables!X129)+('GS 50-999 kW Output'!$D$16*Variables!M129)+('GS 50-999 kW Output'!$D$17*Variables!U129)+('GS 50-999 kW Output'!$D$18*Variables!K129)+('GS 50-999 kW Output'!$D$19*Variables!Z129)+('GS 50-999 kW Output'!$D$20*Variables!O129))*31</f>
        <v>865195788.91221964</v>
      </c>
      <c r="H129" s="151">
        <f>('GS 1000-4999 kW Output'!$D$17+('GS 1000-4999 kW Output'!$D$11*Variables!AB129)+('GS 1000-4999 kW Output'!$D$12*Variables!L129)+('GS 1000-4999 kW Output'!$D$13*Variables!M129)+('GS 1000-4999 kW Output'!$D$14*Variables!K129)+('GS 1000-4999 kW Output'!$D$15*Variables!S129)+('GS 1000-4999 kW Output'!$D$16*Variables!P129))*31</f>
        <v>408571231.78427792</v>
      </c>
      <c r="I129" s="151">
        <f>('Large Use Output'!$D$20+('Large Use Output'!$D$11*Variables!AB129)+('Large Use Output'!$D$12*Variables!L129)+('Large Use Output'!$D$13*Variables!Y129)+('Large Use Output'!$D$14*Variables!K129)+('Large Use Output'!$D$15*Variables!S129)+('Large Use Output'!$D$16*Variables!Z129)+('Large Use Output'!$D$17*Variables!R129)+('Large Use Output'!$D$18*Variables!M129)+('Large Use Output'!$D$19*Variables!N129))*31</f>
        <v>190698578.09195283</v>
      </c>
    </row>
    <row r="130" spans="1:9" x14ac:dyDescent="0.35">
      <c r="A130" s="6">
        <f t="shared" si="14"/>
        <v>2013</v>
      </c>
      <c r="B130" s="152">
        <v>41275</v>
      </c>
      <c r="C130" s="155">
        <f t="shared" si="13"/>
        <v>31</v>
      </c>
      <c r="D130" s="151">
        <f>('Residential Output'!$D$17+('Residential Output'!$D$11*Variables!Q130)+('Residential Output'!$D$12*Variables!L130)+('Residential Output'!$D$13*Variables!K130)+('Residential Output'!$D$14*Variables!AA130)+('Residential Output'!$D$15*Variables!N130)+('Residential Output'!$D$16*Variables!T130))*31</f>
        <v>468035263.5022307</v>
      </c>
      <c r="E130" s="151"/>
      <c r="F130" s="151">
        <f>('GS&lt;50kW Output'!$D$18+('GS&lt;50kW Output'!$D$11*Variables!AB130)+('GS&lt;50kW Output'!$D$12*Variables!L130)+('GS&lt;50kW Output'!$D$13*Variables!W130)+('GS&lt;50kW Output'!$D$14*Variables!S130)+('GS&lt;50kW Output'!$D$15*Variables!K130)+('GS&lt;50kW Output'!$D$16*Variables!Z130)+('GS&lt;50kW Output'!$D$17*Variables!N130))*31</f>
        <v>197635828.47040799</v>
      </c>
      <c r="G130" s="151">
        <f>('GS 50-999 kW Output'!$D$21+('GS 50-999 kW Output'!$D$11*Variables!Q130)+('GS 50-999 kW Output'!$D$12*Variables!R130)+('GS 50-999 kW Output'!$D$13*Variables!AB130)+('GS 50-999 kW Output'!$D$14*Variables!L130)+('GS 50-999 kW Output'!$D$15*Variables!X130)+('GS 50-999 kW Output'!$D$16*Variables!M130)+('GS 50-999 kW Output'!$D$17*Variables!U130)+('GS 50-999 kW Output'!$D$18*Variables!K130)+('GS 50-999 kW Output'!$D$19*Variables!Z130)+('GS 50-999 kW Output'!$D$20*Variables!O130))*31</f>
        <v>914090260.50780571</v>
      </c>
      <c r="H130" s="151">
        <f>('GS 1000-4999 kW Output'!$D$17+('GS 1000-4999 kW Output'!$D$11*Variables!AB130)+('GS 1000-4999 kW Output'!$D$12*Variables!L130)+('GS 1000-4999 kW Output'!$D$13*Variables!M130)+('GS 1000-4999 kW Output'!$D$14*Variables!K130)+('GS 1000-4999 kW Output'!$D$15*Variables!S130)+('GS 1000-4999 kW Output'!$D$16*Variables!P130))*31</f>
        <v>418717703.21471304</v>
      </c>
      <c r="I130" s="151">
        <f>('Large Use Output'!$D$20+('Large Use Output'!$D$11*Variables!AB130)+('Large Use Output'!$D$12*Variables!L130)+('Large Use Output'!$D$13*Variables!Y130)+('Large Use Output'!$D$14*Variables!K130)+('Large Use Output'!$D$15*Variables!S130)+('Large Use Output'!$D$16*Variables!Z130)+('Large Use Output'!$D$17*Variables!R130)+('Large Use Output'!$D$18*Variables!M130)+('Large Use Output'!$D$19*Variables!N130))*31</f>
        <v>198095218.14490578</v>
      </c>
    </row>
    <row r="131" spans="1:9" x14ac:dyDescent="0.35">
      <c r="A131" s="8">
        <f t="shared" si="14"/>
        <v>2013</v>
      </c>
      <c r="B131" s="153">
        <v>41306</v>
      </c>
      <c r="C131" s="155">
        <f t="shared" si="13"/>
        <v>28</v>
      </c>
      <c r="D131" s="151">
        <f>('Residential Output'!$D$17+('Residential Output'!$D$11*Variables!Q131)+('Residential Output'!$D$12*Variables!L131)+('Residential Output'!$D$13*Variables!K131)+('Residential Output'!$D$14*Variables!AA131)+('Residential Output'!$D$15*Variables!N131)+('Residential Output'!$D$16*Variables!T131))*31</f>
        <v>487217880.94621027</v>
      </c>
      <c r="E131" s="151"/>
      <c r="F131" s="151">
        <f>('GS&lt;50kW Output'!$D$18+('GS&lt;50kW Output'!$D$11*Variables!AB131)+('GS&lt;50kW Output'!$D$12*Variables!L131)+('GS&lt;50kW Output'!$D$13*Variables!W131)+('GS&lt;50kW Output'!$D$14*Variables!S131)+('GS&lt;50kW Output'!$D$15*Variables!K131)+('GS&lt;50kW Output'!$D$16*Variables!Z131)+('GS&lt;50kW Output'!$D$17*Variables!N131))*31</f>
        <v>202304042.30710521</v>
      </c>
      <c r="G131" s="151">
        <f>('GS 50-999 kW Output'!$D$21+('GS 50-999 kW Output'!$D$11*Variables!Q131)+('GS 50-999 kW Output'!$D$12*Variables!R131)+('GS 50-999 kW Output'!$D$13*Variables!AB131)+('GS 50-999 kW Output'!$D$14*Variables!L131)+('GS 50-999 kW Output'!$D$15*Variables!X131)+('GS 50-999 kW Output'!$D$16*Variables!M131)+('GS 50-999 kW Output'!$D$17*Variables!U131)+('GS 50-999 kW Output'!$D$18*Variables!K131)+('GS 50-999 kW Output'!$D$19*Variables!Z131)+('GS 50-999 kW Output'!$D$20*Variables!O131))*31</f>
        <v>938567728.5626024</v>
      </c>
      <c r="H131" s="151">
        <f>('GS 1000-4999 kW Output'!$D$17+('GS 1000-4999 kW Output'!$D$11*Variables!AB131)+('GS 1000-4999 kW Output'!$D$12*Variables!L131)+('GS 1000-4999 kW Output'!$D$13*Variables!M131)+('GS 1000-4999 kW Output'!$D$14*Variables!K131)+('GS 1000-4999 kW Output'!$D$15*Variables!S131)+('GS 1000-4999 kW Output'!$D$16*Variables!P131))*31</f>
        <v>419804276.05082983</v>
      </c>
      <c r="I131" s="151">
        <f>('Large Use Output'!$D$20+('Large Use Output'!$D$11*Variables!AB131)+('Large Use Output'!$D$12*Variables!L131)+('Large Use Output'!$D$13*Variables!Y131)+('Large Use Output'!$D$14*Variables!K131)+('Large Use Output'!$D$15*Variables!S131)+('Large Use Output'!$D$16*Variables!Z131)+('Large Use Output'!$D$17*Variables!R131)+('Large Use Output'!$D$18*Variables!M131)+('Large Use Output'!$D$19*Variables!N131))*31</f>
        <v>197901204.00635505</v>
      </c>
    </row>
    <row r="132" spans="1:9" x14ac:dyDescent="0.35">
      <c r="A132" s="8">
        <f t="shared" si="14"/>
        <v>2013</v>
      </c>
      <c r="B132" s="153">
        <v>41334</v>
      </c>
      <c r="C132" s="155">
        <f t="shared" si="13"/>
        <v>31</v>
      </c>
      <c r="D132" s="151">
        <f>('Residential Output'!$D$17+('Residential Output'!$D$11*Variables!Q132)+('Residential Output'!$D$12*Variables!L132)+('Residential Output'!$D$13*Variables!K132)+('Residential Output'!$D$14*Variables!AA132)+('Residential Output'!$D$15*Variables!N132)+('Residential Output'!$D$16*Variables!T132))*31</f>
        <v>444145656.09887451</v>
      </c>
      <c r="E132" s="151"/>
      <c r="F132" s="151">
        <f>('GS&lt;50kW Output'!$D$18+('GS&lt;50kW Output'!$D$11*Variables!AB132)+('GS&lt;50kW Output'!$D$12*Variables!L132)+('GS&lt;50kW Output'!$D$13*Variables!W132)+('GS&lt;50kW Output'!$D$14*Variables!S132)+('GS&lt;50kW Output'!$D$15*Variables!K132)+('GS&lt;50kW Output'!$D$16*Variables!Z132)+('GS&lt;50kW Output'!$D$17*Variables!N132))*31</f>
        <v>192511024.49748051</v>
      </c>
      <c r="G132" s="151">
        <f>('GS 50-999 kW Output'!$D$21+('GS 50-999 kW Output'!$D$11*Variables!Q132)+('GS 50-999 kW Output'!$D$12*Variables!R132)+('GS 50-999 kW Output'!$D$13*Variables!AB132)+('GS 50-999 kW Output'!$D$14*Variables!L132)+('GS 50-999 kW Output'!$D$15*Variables!X132)+('GS 50-999 kW Output'!$D$16*Variables!M132)+('GS 50-999 kW Output'!$D$17*Variables!U132)+('GS 50-999 kW Output'!$D$18*Variables!K132)+('GS 50-999 kW Output'!$D$19*Variables!Z132)+('GS 50-999 kW Output'!$D$20*Variables!O132))*31</f>
        <v>889540455.72205937</v>
      </c>
      <c r="H132" s="151">
        <f>('GS 1000-4999 kW Output'!$D$17+('GS 1000-4999 kW Output'!$D$11*Variables!AB132)+('GS 1000-4999 kW Output'!$D$12*Variables!L132)+('GS 1000-4999 kW Output'!$D$13*Variables!M132)+('GS 1000-4999 kW Output'!$D$14*Variables!K132)+('GS 1000-4999 kW Output'!$D$15*Variables!S132)+('GS 1000-4999 kW Output'!$D$16*Variables!P132))*31</f>
        <v>412519370.19003582</v>
      </c>
      <c r="I132" s="151">
        <f>('Large Use Output'!$D$20+('Large Use Output'!$D$11*Variables!AB132)+('Large Use Output'!$D$12*Variables!L132)+('Large Use Output'!$D$13*Variables!Y132)+('Large Use Output'!$D$14*Variables!K132)+('Large Use Output'!$D$15*Variables!S132)+('Large Use Output'!$D$16*Variables!Z132)+('Large Use Output'!$D$17*Variables!R132)+('Large Use Output'!$D$18*Variables!M132)+('Large Use Output'!$D$19*Variables!N132))*31</f>
        <v>195471664.19185007</v>
      </c>
    </row>
    <row r="133" spans="1:9" x14ac:dyDescent="0.35">
      <c r="A133" s="8">
        <f t="shared" si="14"/>
        <v>2013</v>
      </c>
      <c r="B133" s="153">
        <v>41365</v>
      </c>
      <c r="C133" s="155">
        <f t="shared" ref="C133:C196" si="15">B134-B133</f>
        <v>30</v>
      </c>
      <c r="D133" s="151">
        <f>('Residential Output'!$D$17+('Residential Output'!$D$11*Variables!Q133)+('Residential Output'!$D$12*Variables!L133)+('Residential Output'!$D$13*Variables!K133)+('Residential Output'!$D$14*Variables!AA133)+('Residential Output'!$D$15*Variables!N133)+('Residential Output'!$D$16*Variables!T133))*31</f>
        <v>394798672.02073342</v>
      </c>
      <c r="E133" s="151"/>
      <c r="F133" s="151">
        <f>('GS&lt;50kW Output'!$D$18+('GS&lt;50kW Output'!$D$11*Variables!AB133)+('GS&lt;50kW Output'!$D$12*Variables!L133)+('GS&lt;50kW Output'!$D$13*Variables!W133)+('GS&lt;50kW Output'!$D$14*Variables!S133)+('GS&lt;50kW Output'!$D$15*Variables!K133)+('GS&lt;50kW Output'!$D$16*Variables!Z133)+('GS&lt;50kW Output'!$D$17*Variables!N133))*31</f>
        <v>178270468.30305219</v>
      </c>
      <c r="G133" s="151">
        <f>('GS 50-999 kW Output'!$D$21+('GS 50-999 kW Output'!$D$11*Variables!Q133)+('GS 50-999 kW Output'!$D$12*Variables!R133)+('GS 50-999 kW Output'!$D$13*Variables!AB133)+('GS 50-999 kW Output'!$D$14*Variables!L133)+('GS 50-999 kW Output'!$D$15*Variables!X133)+('GS 50-999 kW Output'!$D$16*Variables!M133)+('GS 50-999 kW Output'!$D$17*Variables!U133)+('GS 50-999 kW Output'!$D$18*Variables!K133)+('GS 50-999 kW Output'!$D$19*Variables!Z133)+('GS 50-999 kW Output'!$D$20*Variables!O133))*31</f>
        <v>830282437.82884109</v>
      </c>
      <c r="H133" s="151">
        <f>('GS 1000-4999 kW Output'!$D$17+('GS 1000-4999 kW Output'!$D$11*Variables!AB133)+('GS 1000-4999 kW Output'!$D$12*Variables!L133)+('GS 1000-4999 kW Output'!$D$13*Variables!M133)+('GS 1000-4999 kW Output'!$D$14*Variables!K133)+('GS 1000-4999 kW Output'!$D$15*Variables!S133)+('GS 1000-4999 kW Output'!$D$16*Variables!P133))*31</f>
        <v>396608762.05513704</v>
      </c>
      <c r="I133" s="151">
        <f>('Large Use Output'!$D$20+('Large Use Output'!$D$11*Variables!AB133)+('Large Use Output'!$D$12*Variables!L133)+('Large Use Output'!$D$13*Variables!Y133)+('Large Use Output'!$D$14*Variables!K133)+('Large Use Output'!$D$15*Variables!S133)+('Large Use Output'!$D$16*Variables!Z133)+('Large Use Output'!$D$17*Variables!R133)+('Large Use Output'!$D$18*Variables!M133)+('Large Use Output'!$D$19*Variables!N133))*31</f>
        <v>188464794.84082019</v>
      </c>
    </row>
    <row r="134" spans="1:9" x14ac:dyDescent="0.35">
      <c r="A134" s="8">
        <f t="shared" si="14"/>
        <v>2013</v>
      </c>
      <c r="B134" s="153">
        <v>41395</v>
      </c>
      <c r="C134" s="155">
        <f t="shared" si="15"/>
        <v>31</v>
      </c>
      <c r="D134" s="151">
        <f>('Residential Output'!$D$17+('Residential Output'!$D$11*Variables!Q134)+('Residential Output'!$D$12*Variables!L134)+('Residential Output'!$D$13*Variables!K134)+('Residential Output'!$D$14*Variables!AA134)+('Residential Output'!$D$15*Variables!N134)+('Residential Output'!$D$16*Variables!T134))*31</f>
        <v>378011118.54156601</v>
      </c>
      <c r="E134" s="151">
        <f>('CSMUR Output'!$D$16+('CSMUR Output'!$D$11*Variables!L134)+('CSMUR Output'!$D$12*Variables!V134)+('CSMUR Output'!$D$13*Variables!M134)+('CSMUR Output'!$D$14*Variables!K134)+('CSMUR Output'!$D$15*Variables!T134))*31</f>
        <v>9430254.7034534849</v>
      </c>
      <c r="F134" s="151">
        <f>('GS&lt;50kW Output'!$D$18+('GS&lt;50kW Output'!$D$11*Variables!AB134)+('GS&lt;50kW Output'!$D$12*Variables!L134)+('GS&lt;50kW Output'!$D$13*Variables!W134)+('GS&lt;50kW Output'!$D$14*Variables!S134)+('GS&lt;50kW Output'!$D$15*Variables!K134)+('GS&lt;50kW Output'!$D$16*Variables!Z134)+('GS&lt;50kW Output'!$D$17*Variables!N134))*31</f>
        <v>175120822.64820614</v>
      </c>
      <c r="G134" s="151">
        <f>('GS 50-999 kW Output'!$D$21+('GS 50-999 kW Output'!$D$11*Variables!Q134)+('GS 50-999 kW Output'!$D$12*Variables!R134)+('GS 50-999 kW Output'!$D$13*Variables!AB134)+('GS 50-999 kW Output'!$D$14*Variables!L134)+('GS 50-999 kW Output'!$D$15*Variables!X134)+('GS 50-999 kW Output'!$D$16*Variables!M134)+('GS 50-999 kW Output'!$D$17*Variables!U134)+('GS 50-999 kW Output'!$D$18*Variables!K134)+('GS 50-999 kW Output'!$D$19*Variables!Z134)+('GS 50-999 kW Output'!$D$20*Variables!O134))*31</f>
        <v>832772275.94174242</v>
      </c>
      <c r="H134" s="151">
        <f>('GS 1000-4999 kW Output'!$D$17+('GS 1000-4999 kW Output'!$D$11*Variables!AB134)+('GS 1000-4999 kW Output'!$D$12*Variables!L134)+('GS 1000-4999 kW Output'!$D$13*Variables!M134)+('GS 1000-4999 kW Output'!$D$14*Variables!K134)+('GS 1000-4999 kW Output'!$D$15*Variables!S134)+('GS 1000-4999 kW Output'!$D$16*Variables!P134))*31</f>
        <v>410139991.74010313</v>
      </c>
      <c r="I134" s="151">
        <f>('Large Use Output'!$D$20+('Large Use Output'!$D$11*Variables!AB134)+('Large Use Output'!$D$12*Variables!L134)+('Large Use Output'!$D$13*Variables!Y134)+('Large Use Output'!$D$14*Variables!K134)+('Large Use Output'!$D$15*Variables!S134)+('Large Use Output'!$D$16*Variables!Z134)+('Large Use Output'!$D$17*Variables!R134)+('Large Use Output'!$D$18*Variables!M134)+('Large Use Output'!$D$19*Variables!N134))*31</f>
        <v>195977676.23446932</v>
      </c>
    </row>
    <row r="135" spans="1:9" x14ac:dyDescent="0.35">
      <c r="A135" s="8">
        <f t="shared" si="14"/>
        <v>2013</v>
      </c>
      <c r="B135" s="153">
        <v>41426</v>
      </c>
      <c r="C135" s="155">
        <f t="shared" si="15"/>
        <v>30</v>
      </c>
      <c r="D135" s="151">
        <f>('Residential Output'!$D$17+('Residential Output'!$D$11*Variables!Q135)+('Residential Output'!$D$12*Variables!L135)+('Residential Output'!$D$13*Variables!K135)+('Residential Output'!$D$14*Variables!AA135)+('Residential Output'!$D$15*Variables!N135)+('Residential Output'!$D$16*Variables!T135))*31</f>
        <v>418342634.99781299</v>
      </c>
      <c r="E135" s="151">
        <f>('CSMUR Output'!$D$16+('CSMUR Output'!$D$11*Variables!L135)+('CSMUR Output'!$D$12*Variables!V135)+('CSMUR Output'!$D$13*Variables!M135)+('CSMUR Output'!$D$14*Variables!K135)+('CSMUR Output'!$D$15*Variables!T135))*31</f>
        <v>11125614.194862891</v>
      </c>
      <c r="F135" s="151">
        <f>('GS&lt;50kW Output'!$D$18+('GS&lt;50kW Output'!$D$11*Variables!AB135)+('GS&lt;50kW Output'!$D$12*Variables!L135)+('GS&lt;50kW Output'!$D$13*Variables!W135)+('GS&lt;50kW Output'!$D$14*Variables!S135)+('GS&lt;50kW Output'!$D$15*Variables!K135)+('GS&lt;50kW Output'!$D$16*Variables!Z135)+('GS&lt;50kW Output'!$D$17*Variables!N135))*31</f>
        <v>185778292.17958677</v>
      </c>
      <c r="G135" s="151">
        <f>('GS 50-999 kW Output'!$D$21+('GS 50-999 kW Output'!$D$11*Variables!Q135)+('GS 50-999 kW Output'!$D$12*Variables!R135)+('GS 50-999 kW Output'!$D$13*Variables!AB135)+('GS 50-999 kW Output'!$D$14*Variables!L135)+('GS 50-999 kW Output'!$D$15*Variables!X135)+('GS 50-999 kW Output'!$D$16*Variables!M135)+('GS 50-999 kW Output'!$D$17*Variables!U135)+('GS 50-999 kW Output'!$D$18*Variables!K135)+('GS 50-999 kW Output'!$D$19*Variables!Z135)+('GS 50-999 kW Output'!$D$20*Variables!O135))*31</f>
        <v>876296472.69574571</v>
      </c>
      <c r="H135" s="151">
        <f>('GS 1000-4999 kW Output'!$D$17+('GS 1000-4999 kW Output'!$D$11*Variables!AB135)+('GS 1000-4999 kW Output'!$D$12*Variables!L135)+('GS 1000-4999 kW Output'!$D$13*Variables!M135)+('GS 1000-4999 kW Output'!$D$14*Variables!K135)+('GS 1000-4999 kW Output'!$D$15*Variables!S135)+('GS 1000-4999 kW Output'!$D$16*Variables!P135))*31</f>
        <v>428478649.30855042</v>
      </c>
      <c r="I135" s="151">
        <f>('Large Use Output'!$D$20+('Large Use Output'!$D$11*Variables!AB135)+('Large Use Output'!$D$12*Variables!L135)+('Large Use Output'!$D$13*Variables!Y135)+('Large Use Output'!$D$14*Variables!K135)+('Large Use Output'!$D$15*Variables!S135)+('Large Use Output'!$D$16*Variables!Z135)+('Large Use Output'!$D$17*Variables!R135)+('Large Use Output'!$D$18*Variables!M135)+('Large Use Output'!$D$19*Variables!N135))*31</f>
        <v>202280579.88486853</v>
      </c>
    </row>
    <row r="136" spans="1:9" x14ac:dyDescent="0.35">
      <c r="A136" s="8">
        <f t="shared" si="14"/>
        <v>2013</v>
      </c>
      <c r="B136" s="153">
        <v>41456</v>
      </c>
      <c r="C136" s="155">
        <f t="shared" si="15"/>
        <v>31</v>
      </c>
      <c r="D136" s="151">
        <f>('Residential Output'!$D$17+('Residential Output'!$D$11*Variables!Q136)+('Residential Output'!$D$12*Variables!L136)+('Residential Output'!$D$13*Variables!K136)+('Residential Output'!$D$14*Variables!AA136)+('Residential Output'!$D$15*Variables!N136)+('Residential Output'!$D$16*Variables!T136))*31</f>
        <v>496897047.47118777</v>
      </c>
      <c r="E136" s="151">
        <f>('CSMUR Output'!$D$16+('CSMUR Output'!$D$11*Variables!L136)+('CSMUR Output'!$D$12*Variables!V136)+('CSMUR Output'!$D$13*Variables!M136)+('CSMUR Output'!$D$14*Variables!K136)+('CSMUR Output'!$D$15*Variables!T136))*31</f>
        <v>13610022.294191333</v>
      </c>
      <c r="F136" s="151">
        <f>('GS&lt;50kW Output'!$D$18+('GS&lt;50kW Output'!$D$11*Variables!AB136)+('GS&lt;50kW Output'!$D$12*Variables!L136)+('GS&lt;50kW Output'!$D$13*Variables!W136)+('GS&lt;50kW Output'!$D$14*Variables!S136)+('GS&lt;50kW Output'!$D$15*Variables!K136)+('GS&lt;50kW Output'!$D$16*Variables!Z136)+('GS&lt;50kW Output'!$D$17*Variables!N136))*31</f>
        <v>207942475.51451725</v>
      </c>
      <c r="G136" s="151">
        <f>('GS 50-999 kW Output'!$D$21+('GS 50-999 kW Output'!$D$11*Variables!Q136)+('GS 50-999 kW Output'!$D$12*Variables!R136)+('GS 50-999 kW Output'!$D$13*Variables!AB136)+('GS 50-999 kW Output'!$D$14*Variables!L136)+('GS 50-999 kW Output'!$D$15*Variables!X136)+('GS 50-999 kW Output'!$D$16*Variables!M136)+('GS 50-999 kW Output'!$D$17*Variables!U136)+('GS 50-999 kW Output'!$D$18*Variables!K136)+('GS 50-999 kW Output'!$D$19*Variables!Z136)+('GS 50-999 kW Output'!$D$20*Variables!O136))*31</f>
        <v>954527653.58048034</v>
      </c>
      <c r="H136" s="151">
        <f>('GS 1000-4999 kW Output'!$D$17+('GS 1000-4999 kW Output'!$D$11*Variables!AB136)+('GS 1000-4999 kW Output'!$D$12*Variables!L136)+('GS 1000-4999 kW Output'!$D$13*Variables!M136)+('GS 1000-4999 kW Output'!$D$14*Variables!K136)+('GS 1000-4999 kW Output'!$D$15*Variables!S136)+('GS 1000-4999 kW Output'!$D$16*Variables!P136))*31</f>
        <v>454325463.88268715</v>
      </c>
      <c r="I136" s="151">
        <f>('Large Use Output'!$D$20+('Large Use Output'!$D$11*Variables!AB136)+('Large Use Output'!$D$12*Variables!L136)+('Large Use Output'!$D$13*Variables!Y136)+('Large Use Output'!$D$14*Variables!K136)+('Large Use Output'!$D$15*Variables!S136)+('Large Use Output'!$D$16*Variables!Z136)+('Large Use Output'!$D$17*Variables!R136)+('Large Use Output'!$D$18*Variables!M136)+('Large Use Output'!$D$19*Variables!N136))*31</f>
        <v>211948908.51142153</v>
      </c>
    </row>
    <row r="137" spans="1:9" x14ac:dyDescent="0.35">
      <c r="A137" s="8">
        <f t="shared" si="14"/>
        <v>2013</v>
      </c>
      <c r="B137" s="153">
        <v>41487</v>
      </c>
      <c r="C137" s="155">
        <f t="shared" si="15"/>
        <v>31</v>
      </c>
      <c r="D137" s="151">
        <f>('Residential Output'!$D$17+('Residential Output'!$D$11*Variables!Q137)+('Residential Output'!$D$12*Variables!L137)+('Residential Output'!$D$13*Variables!K137)+('Residential Output'!$D$14*Variables!AA137)+('Residential Output'!$D$15*Variables!N137)+('Residential Output'!$D$16*Variables!T137))*31</f>
        <v>446018258.39946193</v>
      </c>
      <c r="E137" s="151">
        <f>('CSMUR Output'!$D$16+('CSMUR Output'!$D$11*Variables!L137)+('CSMUR Output'!$D$12*Variables!V137)+('CSMUR Output'!$D$13*Variables!M137)+('CSMUR Output'!$D$14*Variables!K137)+('CSMUR Output'!$D$15*Variables!T137))*31</f>
        <v>12267901.318978442</v>
      </c>
      <c r="F137" s="151">
        <f>('GS&lt;50kW Output'!$D$18+('GS&lt;50kW Output'!$D$11*Variables!AB137)+('GS&lt;50kW Output'!$D$12*Variables!L137)+('GS&lt;50kW Output'!$D$13*Variables!W137)+('GS&lt;50kW Output'!$D$14*Variables!S137)+('GS&lt;50kW Output'!$D$15*Variables!K137)+('GS&lt;50kW Output'!$D$16*Variables!Z137)+('GS&lt;50kW Output'!$D$17*Variables!N137))*31</f>
        <v>196057444.11072633</v>
      </c>
      <c r="G137" s="151">
        <f>('GS 50-999 kW Output'!$D$21+('GS 50-999 kW Output'!$D$11*Variables!Q137)+('GS 50-999 kW Output'!$D$12*Variables!R137)+('GS 50-999 kW Output'!$D$13*Variables!AB137)+('GS 50-999 kW Output'!$D$14*Variables!L137)+('GS 50-999 kW Output'!$D$15*Variables!X137)+('GS 50-999 kW Output'!$D$16*Variables!M137)+('GS 50-999 kW Output'!$D$17*Variables!U137)+('GS 50-999 kW Output'!$D$18*Variables!K137)+('GS 50-999 kW Output'!$D$19*Variables!Z137)+('GS 50-999 kW Output'!$D$20*Variables!O137))*31</f>
        <v>911157978.83412659</v>
      </c>
      <c r="H137" s="151">
        <f>('GS 1000-4999 kW Output'!$D$17+('GS 1000-4999 kW Output'!$D$11*Variables!AB137)+('GS 1000-4999 kW Output'!$D$12*Variables!L137)+('GS 1000-4999 kW Output'!$D$13*Variables!M137)+('GS 1000-4999 kW Output'!$D$14*Variables!K137)+('GS 1000-4999 kW Output'!$D$15*Variables!S137)+('GS 1000-4999 kW Output'!$D$16*Variables!P137))*31</f>
        <v>440084431.39644206</v>
      </c>
      <c r="I137" s="151">
        <f>('Large Use Output'!$D$20+('Large Use Output'!$D$11*Variables!AB137)+('Large Use Output'!$D$12*Variables!L137)+('Large Use Output'!$D$13*Variables!Y137)+('Large Use Output'!$D$14*Variables!K137)+('Large Use Output'!$D$15*Variables!S137)+('Large Use Output'!$D$16*Variables!Z137)+('Large Use Output'!$D$17*Variables!R137)+('Large Use Output'!$D$18*Variables!M137)+('Large Use Output'!$D$19*Variables!N137))*31</f>
        <v>206771863.65614671</v>
      </c>
    </row>
    <row r="138" spans="1:9" x14ac:dyDescent="0.35">
      <c r="A138" s="8">
        <f t="shared" ref="A138:A201" si="16">YEAR(B138)</f>
        <v>2013</v>
      </c>
      <c r="B138" s="153">
        <v>41518</v>
      </c>
      <c r="C138" s="155">
        <f t="shared" si="15"/>
        <v>30</v>
      </c>
      <c r="D138" s="151">
        <f>('Residential Output'!$D$17+('Residential Output'!$D$11*Variables!Q138)+('Residential Output'!$D$12*Variables!L138)+('Residential Output'!$D$13*Variables!K138)+('Residential Output'!$D$14*Variables!AA138)+('Residential Output'!$D$15*Variables!N138)+('Residential Output'!$D$16*Variables!T138))*31</f>
        <v>382322979.56005758</v>
      </c>
      <c r="E138" s="151">
        <f>('CSMUR Output'!$D$16+('CSMUR Output'!$D$11*Variables!L138)+('CSMUR Output'!$D$12*Variables!V138)+('CSMUR Output'!$D$13*Variables!M138)+('CSMUR Output'!$D$14*Variables!K138)+('CSMUR Output'!$D$15*Variables!T138))*31</f>
        <v>10578035.203512795</v>
      </c>
      <c r="F138" s="151">
        <f>('GS&lt;50kW Output'!$D$18+('GS&lt;50kW Output'!$D$11*Variables!AB138)+('GS&lt;50kW Output'!$D$12*Variables!L138)+('GS&lt;50kW Output'!$D$13*Variables!W138)+('GS&lt;50kW Output'!$D$14*Variables!S138)+('GS&lt;50kW Output'!$D$15*Variables!K138)+('GS&lt;50kW Output'!$D$16*Variables!Z138)+('GS&lt;50kW Output'!$D$17*Variables!N138))*31</f>
        <v>177605246.89966223</v>
      </c>
      <c r="G138" s="151">
        <f>('GS 50-999 kW Output'!$D$21+('GS 50-999 kW Output'!$D$11*Variables!Q138)+('GS 50-999 kW Output'!$D$12*Variables!R138)+('GS 50-999 kW Output'!$D$13*Variables!AB138)+('GS 50-999 kW Output'!$D$14*Variables!L138)+('GS 50-999 kW Output'!$D$15*Variables!X138)+('GS 50-999 kW Output'!$D$16*Variables!M138)+('GS 50-999 kW Output'!$D$17*Variables!U138)+('GS 50-999 kW Output'!$D$18*Variables!K138)+('GS 50-999 kW Output'!$D$19*Variables!Z138)+('GS 50-999 kW Output'!$D$20*Variables!O138))*31</f>
        <v>831395332.58256006</v>
      </c>
      <c r="H138" s="151">
        <f>('GS 1000-4999 kW Output'!$D$17+('GS 1000-4999 kW Output'!$D$11*Variables!AB138)+('GS 1000-4999 kW Output'!$D$12*Variables!L138)+('GS 1000-4999 kW Output'!$D$13*Variables!M138)+('GS 1000-4999 kW Output'!$D$14*Variables!K138)+('GS 1000-4999 kW Output'!$D$15*Variables!S138)+('GS 1000-4999 kW Output'!$D$16*Variables!P138))*31</f>
        <v>416673597.85755014</v>
      </c>
      <c r="I138" s="151">
        <f>('Large Use Output'!$D$20+('Large Use Output'!$D$11*Variables!AB138)+('Large Use Output'!$D$12*Variables!L138)+('Large Use Output'!$D$13*Variables!Y138)+('Large Use Output'!$D$14*Variables!K138)+('Large Use Output'!$D$15*Variables!S138)+('Large Use Output'!$D$16*Variables!Z138)+('Large Use Output'!$D$17*Variables!R138)+('Large Use Output'!$D$18*Variables!M138)+('Large Use Output'!$D$19*Variables!N138))*31</f>
        <v>193141550.06562093</v>
      </c>
    </row>
    <row r="139" spans="1:9" x14ac:dyDescent="0.35">
      <c r="A139" s="8">
        <f t="shared" si="16"/>
        <v>2013</v>
      </c>
      <c r="B139" s="153">
        <v>41548</v>
      </c>
      <c r="C139" s="155">
        <f t="shared" si="15"/>
        <v>31</v>
      </c>
      <c r="D139" s="151">
        <f>('Residential Output'!$D$17+('Residential Output'!$D$11*Variables!Q139)+('Residential Output'!$D$12*Variables!L139)+('Residential Output'!$D$13*Variables!K139)+('Residential Output'!$D$14*Variables!AA139)+('Residential Output'!$D$15*Variables!N139)+('Residential Output'!$D$16*Variables!T139))*31</f>
        <v>369956776.61344773</v>
      </c>
      <c r="E139" s="151">
        <f>('CSMUR Output'!$D$16+('CSMUR Output'!$D$11*Variables!L139)+('CSMUR Output'!$D$12*Variables!V139)+('CSMUR Output'!$D$13*Variables!M139)+('CSMUR Output'!$D$14*Variables!K139)+('CSMUR Output'!$D$15*Variables!T139))*31</f>
        <v>10083609.239534501</v>
      </c>
      <c r="F139" s="151">
        <f>('GS&lt;50kW Output'!$D$18+('GS&lt;50kW Output'!$D$11*Variables!AB139)+('GS&lt;50kW Output'!$D$12*Variables!L139)+('GS&lt;50kW Output'!$D$13*Variables!W139)+('GS&lt;50kW Output'!$D$14*Variables!S139)+('GS&lt;50kW Output'!$D$15*Variables!K139)+('GS&lt;50kW Output'!$D$16*Variables!Z139)+('GS&lt;50kW Output'!$D$17*Variables!N139))*31</f>
        <v>175201184.09446868</v>
      </c>
      <c r="G139" s="151">
        <f>('GS 50-999 kW Output'!$D$21+('GS 50-999 kW Output'!$D$11*Variables!Q139)+('GS 50-999 kW Output'!$D$12*Variables!R139)+('GS 50-999 kW Output'!$D$13*Variables!AB139)+('GS 50-999 kW Output'!$D$14*Variables!L139)+('GS 50-999 kW Output'!$D$15*Variables!X139)+('GS 50-999 kW Output'!$D$16*Variables!M139)+('GS 50-999 kW Output'!$D$17*Variables!U139)+('GS 50-999 kW Output'!$D$18*Variables!K139)+('GS 50-999 kW Output'!$D$19*Variables!Z139)+('GS 50-999 kW Output'!$D$20*Variables!O139))*31</f>
        <v>818853622.11500072</v>
      </c>
      <c r="H139" s="151">
        <f>('GS 1000-4999 kW Output'!$D$17+('GS 1000-4999 kW Output'!$D$11*Variables!AB139)+('GS 1000-4999 kW Output'!$D$12*Variables!L139)+('GS 1000-4999 kW Output'!$D$13*Variables!M139)+('GS 1000-4999 kW Output'!$D$14*Variables!K139)+('GS 1000-4999 kW Output'!$D$15*Variables!S139)+('GS 1000-4999 kW Output'!$D$16*Variables!P139))*31</f>
        <v>406211007.76203227</v>
      </c>
      <c r="I139" s="151">
        <f>('Large Use Output'!$D$20+('Large Use Output'!$D$11*Variables!AB139)+('Large Use Output'!$D$12*Variables!L139)+('Large Use Output'!$D$13*Variables!Y139)+('Large Use Output'!$D$14*Variables!K139)+('Large Use Output'!$D$15*Variables!S139)+('Large Use Output'!$D$16*Variables!Z139)+('Large Use Output'!$D$17*Variables!R139)+('Large Use Output'!$D$18*Variables!M139)+('Large Use Output'!$D$19*Variables!N139))*31</f>
        <v>191658843.62449959</v>
      </c>
    </row>
    <row r="140" spans="1:9" x14ac:dyDescent="0.35">
      <c r="A140" s="8">
        <f t="shared" si="16"/>
        <v>2013</v>
      </c>
      <c r="B140" s="153">
        <v>41579</v>
      </c>
      <c r="C140" s="155">
        <f t="shared" si="15"/>
        <v>30</v>
      </c>
      <c r="D140" s="151">
        <f>('Residential Output'!$D$17+('Residential Output'!$D$11*Variables!Q140)+('Residential Output'!$D$12*Variables!L140)+('Residential Output'!$D$13*Variables!K140)+('Residential Output'!$D$14*Variables!AA140)+('Residential Output'!$D$15*Variables!N140)+('Residential Output'!$D$16*Variables!T140))*31</f>
        <v>429763112.63102669</v>
      </c>
      <c r="E140" s="151">
        <f>('CSMUR Output'!$D$16+('CSMUR Output'!$D$11*Variables!L140)+('CSMUR Output'!$D$12*Variables!V140)+('CSMUR Output'!$D$13*Variables!M140)+('CSMUR Output'!$D$14*Variables!K140)+('CSMUR Output'!$D$15*Variables!T140))*31</f>
        <v>11786601.685618896</v>
      </c>
      <c r="F140" s="151">
        <f>('GS&lt;50kW Output'!$D$18+('GS&lt;50kW Output'!$D$11*Variables!AB140)+('GS&lt;50kW Output'!$D$12*Variables!L140)+('GS&lt;50kW Output'!$D$13*Variables!W140)+('GS&lt;50kW Output'!$D$14*Variables!S140)+('GS&lt;50kW Output'!$D$15*Variables!K140)+('GS&lt;50kW Output'!$D$16*Variables!Z140)+('GS&lt;50kW Output'!$D$17*Variables!N140))*31</f>
        <v>191700604.09644204</v>
      </c>
      <c r="G140" s="151">
        <f>('GS 50-999 kW Output'!$D$21+('GS 50-999 kW Output'!$D$11*Variables!Q140)+('GS 50-999 kW Output'!$D$12*Variables!R140)+('GS 50-999 kW Output'!$D$13*Variables!AB140)+('GS 50-999 kW Output'!$D$14*Variables!L140)+('GS 50-999 kW Output'!$D$15*Variables!X140)+('GS 50-999 kW Output'!$D$16*Variables!M140)+('GS 50-999 kW Output'!$D$17*Variables!U140)+('GS 50-999 kW Output'!$D$18*Variables!K140)+('GS 50-999 kW Output'!$D$19*Variables!Z140)+('GS 50-999 kW Output'!$D$20*Variables!O140))*31</f>
        <v>873801452.95014703</v>
      </c>
      <c r="H140" s="151">
        <f>('GS 1000-4999 kW Output'!$D$17+('GS 1000-4999 kW Output'!$D$11*Variables!AB140)+('GS 1000-4999 kW Output'!$D$12*Variables!L140)+('GS 1000-4999 kW Output'!$D$13*Variables!M140)+('GS 1000-4999 kW Output'!$D$14*Variables!K140)+('GS 1000-4999 kW Output'!$D$15*Variables!S140)+('GS 1000-4999 kW Output'!$D$16*Variables!P140))*31</f>
        <v>406976824.83244503</v>
      </c>
      <c r="I140" s="151">
        <f>('Large Use Output'!$D$20+('Large Use Output'!$D$11*Variables!AB140)+('Large Use Output'!$D$12*Variables!L140)+('Large Use Output'!$D$13*Variables!Y140)+('Large Use Output'!$D$14*Variables!K140)+('Large Use Output'!$D$15*Variables!S140)+('Large Use Output'!$D$16*Variables!Z140)+('Large Use Output'!$D$17*Variables!R140)+('Large Use Output'!$D$18*Variables!M140)+('Large Use Output'!$D$19*Variables!N140))*31</f>
        <v>192568803.68420932</v>
      </c>
    </row>
    <row r="141" spans="1:9" x14ac:dyDescent="0.35">
      <c r="A141" s="10">
        <f t="shared" si="16"/>
        <v>2013</v>
      </c>
      <c r="B141" s="154">
        <v>41609</v>
      </c>
      <c r="C141" s="155">
        <f t="shared" si="15"/>
        <v>31</v>
      </c>
      <c r="D141" s="151">
        <f>('Residential Output'!$D$17+('Residential Output'!$D$11*Variables!Q141)+('Residential Output'!$D$12*Variables!L141)+('Residential Output'!$D$13*Variables!K141)+('Residential Output'!$D$14*Variables!AA141)+('Residential Output'!$D$15*Variables!N141)+('Residential Output'!$D$16*Variables!T141))*31</f>
        <v>489113775.53138697</v>
      </c>
      <c r="E141" s="151">
        <f>('CSMUR Output'!$D$16+('CSMUR Output'!$D$11*Variables!L141)+('CSMUR Output'!$D$12*Variables!V141)+('CSMUR Output'!$D$13*Variables!M141)+('CSMUR Output'!$D$14*Variables!K141)+('CSMUR Output'!$D$15*Variables!T141))*31</f>
        <v>14284995.514186041</v>
      </c>
      <c r="F141" s="151">
        <f>('GS&lt;50kW Output'!$D$18+('GS&lt;50kW Output'!$D$11*Variables!AB141)+('GS&lt;50kW Output'!$D$12*Variables!L141)+('GS&lt;50kW Output'!$D$13*Variables!W141)+('GS&lt;50kW Output'!$D$14*Variables!S141)+('GS&lt;50kW Output'!$D$15*Variables!K141)+('GS&lt;50kW Output'!$D$16*Variables!Z141)+('GS&lt;50kW Output'!$D$17*Variables!N141))*31</f>
        <v>208281510.1041629</v>
      </c>
      <c r="G141" s="151">
        <f>('GS 50-999 kW Output'!$D$21+('GS 50-999 kW Output'!$D$11*Variables!Q141)+('GS 50-999 kW Output'!$D$12*Variables!R141)+('GS 50-999 kW Output'!$D$13*Variables!AB141)+('GS 50-999 kW Output'!$D$14*Variables!L141)+('GS 50-999 kW Output'!$D$15*Variables!X141)+('GS 50-999 kW Output'!$D$16*Variables!M141)+('GS 50-999 kW Output'!$D$17*Variables!U141)+('GS 50-999 kW Output'!$D$18*Variables!K141)+('GS 50-999 kW Output'!$D$19*Variables!Z141)+('GS 50-999 kW Output'!$D$20*Variables!O141))*31</f>
        <v>926014221.21165752</v>
      </c>
      <c r="H141" s="151">
        <f>('GS 1000-4999 kW Output'!$D$17+('GS 1000-4999 kW Output'!$D$11*Variables!AB141)+('GS 1000-4999 kW Output'!$D$12*Variables!L141)+('GS 1000-4999 kW Output'!$D$13*Variables!M141)+('GS 1000-4999 kW Output'!$D$14*Variables!K141)+('GS 1000-4999 kW Output'!$D$15*Variables!S141)+('GS 1000-4999 kW Output'!$D$16*Variables!P141))*31</f>
        <v>425539557.78939223</v>
      </c>
      <c r="I141" s="151">
        <f>('Large Use Output'!$D$20+('Large Use Output'!$D$11*Variables!AB141)+('Large Use Output'!$D$12*Variables!L141)+('Large Use Output'!$D$13*Variables!Y141)+('Large Use Output'!$D$14*Variables!K141)+('Large Use Output'!$D$15*Variables!S141)+('Large Use Output'!$D$16*Variables!Z141)+('Large Use Output'!$D$17*Variables!R141)+('Large Use Output'!$D$18*Variables!M141)+('Large Use Output'!$D$19*Variables!N141))*31</f>
        <v>195225445.5930917</v>
      </c>
    </row>
    <row r="142" spans="1:9" x14ac:dyDescent="0.35">
      <c r="A142" s="6">
        <f t="shared" si="16"/>
        <v>2014</v>
      </c>
      <c r="B142" s="152">
        <v>41640</v>
      </c>
      <c r="C142" s="155">
        <f t="shared" si="15"/>
        <v>31</v>
      </c>
      <c r="D142" s="151">
        <f>('Residential Output'!$D$17+('Residential Output'!$D$11*Variables!Q142)+('Residential Output'!$D$12*Variables!L142)+('Residential Output'!$D$13*Variables!K142)+('Residential Output'!$D$14*Variables!AA142)+('Residential Output'!$D$15*Variables!N142)+('Residential Output'!$D$16*Variables!T142))*31</f>
        <v>529836603.68932575</v>
      </c>
      <c r="E142" s="151">
        <f>('CSMUR Output'!$D$16+('CSMUR Output'!$D$11*Variables!L142)+('CSMUR Output'!$D$12*Variables!V142)+('CSMUR Output'!$D$13*Variables!M142)+('CSMUR Output'!$D$14*Variables!K142)+('CSMUR Output'!$D$15*Variables!T142))*31</f>
        <v>16230354.277335409</v>
      </c>
      <c r="F142" s="151">
        <f>('GS&lt;50kW Output'!$D$18+('GS&lt;50kW Output'!$D$11*Variables!AB142)+('GS&lt;50kW Output'!$D$12*Variables!L142)+('GS&lt;50kW Output'!$D$13*Variables!W142)+('GS&lt;50kW Output'!$D$14*Variables!S142)+('GS&lt;50kW Output'!$D$15*Variables!K142)+('GS&lt;50kW Output'!$D$16*Variables!Z142)+('GS&lt;50kW Output'!$D$17*Variables!N142))*31</f>
        <v>219608751.75673676</v>
      </c>
      <c r="G142" s="151">
        <f>('GS 50-999 kW Output'!$D$21+('GS 50-999 kW Output'!$D$11*Variables!Q142)+('GS 50-999 kW Output'!$D$12*Variables!R142)+('GS 50-999 kW Output'!$D$13*Variables!AB142)+('GS 50-999 kW Output'!$D$14*Variables!L142)+('GS 50-999 kW Output'!$D$15*Variables!X142)+('GS 50-999 kW Output'!$D$16*Variables!M142)+('GS 50-999 kW Output'!$D$17*Variables!U142)+('GS 50-999 kW Output'!$D$18*Variables!K142)+('GS 50-999 kW Output'!$D$19*Variables!Z142)+('GS 50-999 kW Output'!$D$20*Variables!O142))*31</f>
        <v>984701897.48941898</v>
      </c>
      <c r="H142" s="151">
        <f>('GS 1000-4999 kW Output'!$D$17+('GS 1000-4999 kW Output'!$D$11*Variables!AB142)+('GS 1000-4999 kW Output'!$D$12*Variables!L142)+('GS 1000-4999 kW Output'!$D$13*Variables!M142)+('GS 1000-4999 kW Output'!$D$14*Variables!K142)+('GS 1000-4999 kW Output'!$D$15*Variables!S142)+('GS 1000-4999 kW Output'!$D$16*Variables!P142))*31</f>
        <v>436537554.4750036</v>
      </c>
      <c r="I142" s="151">
        <f>('Large Use Output'!$D$20+('Large Use Output'!$D$11*Variables!AB142)+('Large Use Output'!$D$12*Variables!L142)+('Large Use Output'!$D$13*Variables!Y142)+('Large Use Output'!$D$14*Variables!K142)+('Large Use Output'!$D$15*Variables!S142)+('Large Use Output'!$D$16*Variables!Z142)+('Large Use Output'!$D$17*Variables!R142)+('Large Use Output'!$D$18*Variables!M142)+('Large Use Output'!$D$19*Variables!N142))*31</f>
        <v>203350611.93221539</v>
      </c>
    </row>
    <row r="143" spans="1:9" x14ac:dyDescent="0.35">
      <c r="A143" s="8">
        <f t="shared" si="16"/>
        <v>2014</v>
      </c>
      <c r="B143" s="153">
        <v>41671</v>
      </c>
      <c r="C143" s="155">
        <f t="shared" si="15"/>
        <v>28</v>
      </c>
      <c r="D143" s="151">
        <f>('Residential Output'!$D$17+('Residential Output'!$D$11*Variables!Q143)+('Residential Output'!$D$12*Variables!L143)+('Residential Output'!$D$13*Variables!K143)+('Residential Output'!$D$14*Variables!AA143)+('Residential Output'!$D$15*Variables!N143)+('Residential Output'!$D$16*Variables!T143))*31</f>
        <v>525596059.37561393</v>
      </c>
      <c r="E143" s="151">
        <f>('CSMUR Output'!$D$16+('CSMUR Output'!$D$11*Variables!L143)+('CSMUR Output'!$D$12*Variables!V143)+('CSMUR Output'!$D$13*Variables!M143)+('CSMUR Output'!$D$14*Variables!K143)+('CSMUR Output'!$D$15*Variables!T143))*31</f>
        <v>16382544.374296632</v>
      </c>
      <c r="F143" s="151">
        <f>('GS&lt;50kW Output'!$D$18+('GS&lt;50kW Output'!$D$11*Variables!AB143)+('GS&lt;50kW Output'!$D$12*Variables!L143)+('GS&lt;50kW Output'!$D$13*Variables!W143)+('GS&lt;50kW Output'!$D$14*Variables!S143)+('GS&lt;50kW Output'!$D$15*Variables!K143)+('GS&lt;50kW Output'!$D$16*Variables!Z143)+('GS&lt;50kW Output'!$D$17*Variables!N143))*31</f>
        <v>216270337.9543522</v>
      </c>
      <c r="G143" s="151">
        <f>('GS 50-999 kW Output'!$D$21+('GS 50-999 kW Output'!$D$11*Variables!Q143)+('GS 50-999 kW Output'!$D$12*Variables!R143)+('GS 50-999 kW Output'!$D$13*Variables!AB143)+('GS 50-999 kW Output'!$D$14*Variables!L143)+('GS 50-999 kW Output'!$D$15*Variables!X143)+('GS 50-999 kW Output'!$D$16*Variables!M143)+('GS 50-999 kW Output'!$D$17*Variables!U143)+('GS 50-999 kW Output'!$D$18*Variables!K143)+('GS 50-999 kW Output'!$D$19*Variables!Z143)+('GS 50-999 kW Output'!$D$20*Variables!O143))*31</f>
        <v>975248182.5093497</v>
      </c>
      <c r="H143" s="151">
        <f>('GS 1000-4999 kW Output'!$D$17+('GS 1000-4999 kW Output'!$D$11*Variables!AB143)+('GS 1000-4999 kW Output'!$D$12*Variables!L143)+('GS 1000-4999 kW Output'!$D$13*Variables!M143)+('GS 1000-4999 kW Output'!$D$14*Variables!K143)+('GS 1000-4999 kW Output'!$D$15*Variables!S143)+('GS 1000-4999 kW Output'!$D$16*Variables!P143))*31</f>
        <v>428490802.18923736</v>
      </c>
      <c r="I143" s="151">
        <f>('Large Use Output'!$D$20+('Large Use Output'!$D$11*Variables!AB143)+('Large Use Output'!$D$12*Variables!L143)+('Large Use Output'!$D$13*Variables!Y143)+('Large Use Output'!$D$14*Variables!K143)+('Large Use Output'!$D$15*Variables!S143)+('Large Use Output'!$D$16*Variables!Z143)+('Large Use Output'!$D$17*Variables!R143)+('Large Use Output'!$D$18*Variables!M143)+('Large Use Output'!$D$19*Variables!N143))*31</f>
        <v>199130306.43737969</v>
      </c>
    </row>
    <row r="144" spans="1:9" x14ac:dyDescent="0.35">
      <c r="A144" s="8">
        <f t="shared" si="16"/>
        <v>2014</v>
      </c>
      <c r="B144" s="153">
        <v>41699</v>
      </c>
      <c r="C144" s="155">
        <f t="shared" si="15"/>
        <v>31</v>
      </c>
      <c r="D144" s="151">
        <f>('Residential Output'!$D$17+('Residential Output'!$D$11*Variables!Q144)+('Residential Output'!$D$12*Variables!L144)+('Residential Output'!$D$13*Variables!K144)+('Residential Output'!$D$14*Variables!AA144)+('Residential Output'!$D$15*Variables!N144)+('Residential Output'!$D$16*Variables!T144))*31</f>
        <v>486564107.9594999</v>
      </c>
      <c r="E144" s="151">
        <f>('CSMUR Output'!$D$16+('CSMUR Output'!$D$11*Variables!L144)+('CSMUR Output'!$D$12*Variables!V144)+('CSMUR Output'!$D$13*Variables!M144)+('CSMUR Output'!$D$14*Variables!K144)+('CSMUR Output'!$D$15*Variables!T144))*31</f>
        <v>15003152.029006487</v>
      </c>
      <c r="F144" s="151">
        <f>('GS&lt;50kW Output'!$D$18+('GS&lt;50kW Output'!$D$11*Variables!AB144)+('GS&lt;50kW Output'!$D$12*Variables!L144)+('GS&lt;50kW Output'!$D$13*Variables!W144)+('GS&lt;50kW Output'!$D$14*Variables!S144)+('GS&lt;50kW Output'!$D$15*Variables!K144)+('GS&lt;50kW Output'!$D$16*Variables!Z144)+('GS&lt;50kW Output'!$D$17*Variables!N144))*31</f>
        <v>207948880.01882777</v>
      </c>
      <c r="G144" s="151">
        <f>('GS 50-999 kW Output'!$D$21+('GS 50-999 kW Output'!$D$11*Variables!Q144)+('GS 50-999 kW Output'!$D$12*Variables!R144)+('GS 50-999 kW Output'!$D$13*Variables!AB144)+('GS 50-999 kW Output'!$D$14*Variables!L144)+('GS 50-999 kW Output'!$D$15*Variables!X144)+('GS 50-999 kW Output'!$D$16*Variables!M144)+('GS 50-999 kW Output'!$D$17*Variables!U144)+('GS 50-999 kW Output'!$D$18*Variables!K144)+('GS 50-999 kW Output'!$D$19*Variables!Z144)+('GS 50-999 kW Output'!$D$20*Variables!O144))*31</f>
        <v>934031732.57859206</v>
      </c>
      <c r="H144" s="151">
        <f>('GS 1000-4999 kW Output'!$D$17+('GS 1000-4999 kW Output'!$D$11*Variables!AB144)+('GS 1000-4999 kW Output'!$D$12*Variables!L144)+('GS 1000-4999 kW Output'!$D$13*Variables!M144)+('GS 1000-4999 kW Output'!$D$14*Variables!K144)+('GS 1000-4999 kW Output'!$D$15*Variables!S144)+('GS 1000-4999 kW Output'!$D$16*Variables!P144))*31</f>
        <v>422748625.84746552</v>
      </c>
      <c r="I144" s="151">
        <f>('Large Use Output'!$D$20+('Large Use Output'!$D$11*Variables!AB144)+('Large Use Output'!$D$12*Variables!L144)+('Large Use Output'!$D$13*Variables!Y144)+('Large Use Output'!$D$14*Variables!K144)+('Large Use Output'!$D$15*Variables!S144)+('Large Use Output'!$D$16*Variables!Z144)+('Large Use Output'!$D$17*Variables!R144)+('Large Use Output'!$D$18*Variables!M144)+('Large Use Output'!$D$19*Variables!N144))*31</f>
        <v>195599424.55066884</v>
      </c>
    </row>
    <row r="145" spans="1:9" x14ac:dyDescent="0.35">
      <c r="A145" s="8">
        <f t="shared" si="16"/>
        <v>2014</v>
      </c>
      <c r="B145" s="153">
        <v>41730</v>
      </c>
      <c r="C145" s="155">
        <f t="shared" si="15"/>
        <v>30</v>
      </c>
      <c r="D145" s="151">
        <f>('Residential Output'!$D$17+('Residential Output'!$D$11*Variables!Q145)+('Residential Output'!$D$12*Variables!L145)+('Residential Output'!$D$13*Variables!K145)+('Residential Output'!$D$14*Variables!AA145)+('Residential Output'!$D$15*Variables!N145)+('Residential Output'!$D$16*Variables!T145))*31</f>
        <v>392979455.72152764</v>
      </c>
      <c r="E145" s="151">
        <f>('CSMUR Output'!$D$16+('CSMUR Output'!$D$11*Variables!L145)+('CSMUR Output'!$D$12*Variables!V145)+('CSMUR Output'!$D$13*Variables!M145)+('CSMUR Output'!$D$14*Variables!K145)+('CSMUR Output'!$D$15*Variables!T145))*31</f>
        <v>11468911.090736208</v>
      </c>
      <c r="F145" s="151">
        <f>('GS&lt;50kW Output'!$D$18+('GS&lt;50kW Output'!$D$11*Variables!AB145)+('GS&lt;50kW Output'!$D$12*Variables!L145)+('GS&lt;50kW Output'!$D$13*Variables!W145)+('GS&lt;50kW Output'!$D$14*Variables!S145)+('GS&lt;50kW Output'!$D$15*Variables!K145)+('GS&lt;50kW Output'!$D$16*Variables!Z145)+('GS&lt;50kW Output'!$D$17*Variables!N145))*31</f>
        <v>182129615.93517566</v>
      </c>
      <c r="G145" s="151">
        <f>('GS 50-999 kW Output'!$D$21+('GS 50-999 kW Output'!$D$11*Variables!Q145)+('GS 50-999 kW Output'!$D$12*Variables!R145)+('GS 50-999 kW Output'!$D$13*Variables!AB145)+('GS 50-999 kW Output'!$D$14*Variables!L145)+('GS 50-999 kW Output'!$D$15*Variables!X145)+('GS 50-999 kW Output'!$D$16*Variables!M145)+('GS 50-999 kW Output'!$D$17*Variables!U145)+('GS 50-999 kW Output'!$D$18*Variables!K145)+('GS 50-999 kW Output'!$D$19*Variables!Z145)+('GS 50-999 kW Output'!$D$20*Variables!O145))*31</f>
        <v>822044855.34234476</v>
      </c>
      <c r="H145" s="151">
        <f>('GS 1000-4999 kW Output'!$D$17+('GS 1000-4999 kW Output'!$D$11*Variables!AB145)+('GS 1000-4999 kW Output'!$D$12*Variables!L145)+('GS 1000-4999 kW Output'!$D$13*Variables!M145)+('GS 1000-4999 kW Output'!$D$14*Variables!K145)+('GS 1000-4999 kW Output'!$D$15*Variables!S145)+('GS 1000-4999 kW Output'!$D$16*Variables!P145))*31</f>
        <v>394063837.89962238</v>
      </c>
      <c r="I145" s="151">
        <f>('Large Use Output'!$D$20+('Large Use Output'!$D$11*Variables!AB145)+('Large Use Output'!$D$12*Variables!L145)+('Large Use Output'!$D$13*Variables!Y145)+('Large Use Output'!$D$14*Variables!K145)+('Large Use Output'!$D$15*Variables!S145)+('Large Use Output'!$D$16*Variables!Z145)+('Large Use Output'!$D$17*Variables!R145)+('Large Use Output'!$D$18*Variables!M145)+('Large Use Output'!$D$19*Variables!N145))*31</f>
        <v>178776423.91213691</v>
      </c>
    </row>
    <row r="146" spans="1:9" x14ac:dyDescent="0.35">
      <c r="A146" s="8">
        <f t="shared" si="16"/>
        <v>2014</v>
      </c>
      <c r="B146" s="153">
        <v>41760</v>
      </c>
      <c r="C146" s="155">
        <f t="shared" si="15"/>
        <v>31</v>
      </c>
      <c r="D146" s="151">
        <f>('Residential Output'!$D$17+('Residential Output'!$D$11*Variables!Q146)+('Residential Output'!$D$12*Variables!L146)+('Residential Output'!$D$13*Variables!K146)+('Residential Output'!$D$14*Variables!AA146)+('Residential Output'!$D$15*Variables!N146)+('Residential Output'!$D$16*Variables!T146))*31</f>
        <v>368066315.90240681</v>
      </c>
      <c r="E146" s="151">
        <f>('CSMUR Output'!$D$16+('CSMUR Output'!$D$11*Variables!L146)+('CSMUR Output'!$D$12*Variables!V146)+('CSMUR Output'!$D$13*Variables!M146)+('CSMUR Output'!$D$14*Variables!K146)+('CSMUR Output'!$D$15*Variables!T146))*31</f>
        <v>11162559.513112925</v>
      </c>
      <c r="F146" s="151">
        <f>('GS&lt;50kW Output'!$D$18+('GS&lt;50kW Output'!$D$11*Variables!AB146)+('GS&lt;50kW Output'!$D$12*Variables!L146)+('GS&lt;50kW Output'!$D$13*Variables!W146)+('GS&lt;50kW Output'!$D$14*Variables!S146)+('GS&lt;50kW Output'!$D$15*Variables!K146)+('GS&lt;50kW Output'!$D$16*Variables!Z146)+('GS&lt;50kW Output'!$D$17*Variables!N146))*31</f>
        <v>176901778.68488139</v>
      </c>
      <c r="G146" s="151">
        <f>('GS 50-999 kW Output'!$D$21+('GS 50-999 kW Output'!$D$11*Variables!Q146)+('GS 50-999 kW Output'!$D$12*Variables!R146)+('GS 50-999 kW Output'!$D$13*Variables!AB146)+('GS 50-999 kW Output'!$D$14*Variables!L146)+('GS 50-999 kW Output'!$D$15*Variables!X146)+('GS 50-999 kW Output'!$D$16*Variables!M146)+('GS 50-999 kW Output'!$D$17*Variables!U146)+('GS 50-999 kW Output'!$D$18*Variables!K146)+('GS 50-999 kW Output'!$D$19*Variables!Z146)+('GS 50-999 kW Output'!$D$20*Variables!O146))*31</f>
        <v>808481522.43455303</v>
      </c>
      <c r="H146" s="151">
        <f>('GS 1000-4999 kW Output'!$D$17+('GS 1000-4999 kW Output'!$D$11*Variables!AB146)+('GS 1000-4999 kW Output'!$D$12*Variables!L146)+('GS 1000-4999 kW Output'!$D$13*Variables!M146)+('GS 1000-4999 kW Output'!$D$14*Variables!K146)+('GS 1000-4999 kW Output'!$D$15*Variables!S146)+('GS 1000-4999 kW Output'!$D$16*Variables!P146))*31</f>
        <v>404251377.4478724</v>
      </c>
      <c r="I146" s="151">
        <f>('Large Use Output'!$D$20+('Large Use Output'!$D$11*Variables!AB146)+('Large Use Output'!$D$12*Variables!L146)+('Large Use Output'!$D$13*Variables!Y146)+('Large Use Output'!$D$14*Variables!K146)+('Large Use Output'!$D$15*Variables!S146)+('Large Use Output'!$D$16*Variables!Z146)+('Large Use Output'!$D$17*Variables!R146)+('Large Use Output'!$D$18*Variables!M146)+('Large Use Output'!$D$19*Variables!N146))*31</f>
        <v>186153439.51141635</v>
      </c>
    </row>
    <row r="147" spans="1:9" x14ac:dyDescent="0.35">
      <c r="A147" s="8">
        <f t="shared" si="16"/>
        <v>2014</v>
      </c>
      <c r="B147" s="153">
        <v>41791</v>
      </c>
      <c r="C147" s="155">
        <f t="shared" si="15"/>
        <v>30</v>
      </c>
      <c r="D147" s="151">
        <f>('Residential Output'!$D$17+('Residential Output'!$D$11*Variables!Q147)+('Residential Output'!$D$12*Variables!L147)+('Residential Output'!$D$13*Variables!K147)+('Residential Output'!$D$14*Variables!AA147)+('Residential Output'!$D$15*Variables!N147)+('Residential Output'!$D$16*Variables!T147))*31</f>
        <v>432221216.00366485</v>
      </c>
      <c r="E147" s="151">
        <f>('CSMUR Output'!$D$16+('CSMUR Output'!$D$11*Variables!L147)+('CSMUR Output'!$D$12*Variables!V147)+('CSMUR Output'!$D$13*Variables!M147)+('CSMUR Output'!$D$14*Variables!K147)+('CSMUR Output'!$D$15*Variables!T147))*31</f>
        <v>13643620.115638006</v>
      </c>
      <c r="F147" s="151">
        <f>('GS&lt;50kW Output'!$D$18+('GS&lt;50kW Output'!$D$11*Variables!AB147)+('GS&lt;50kW Output'!$D$12*Variables!L147)+('GS&lt;50kW Output'!$D$13*Variables!W147)+('GS&lt;50kW Output'!$D$14*Variables!S147)+('GS&lt;50kW Output'!$D$15*Variables!K147)+('GS&lt;50kW Output'!$D$16*Variables!Z147)+('GS&lt;50kW Output'!$D$17*Variables!N147))*31</f>
        <v>192951391.67072621</v>
      </c>
      <c r="G147" s="151">
        <f>('GS 50-999 kW Output'!$D$21+('GS 50-999 kW Output'!$D$11*Variables!Q147)+('GS 50-999 kW Output'!$D$12*Variables!R147)+('GS 50-999 kW Output'!$D$13*Variables!AB147)+('GS 50-999 kW Output'!$D$14*Variables!L147)+('GS 50-999 kW Output'!$D$15*Variables!X147)+('GS 50-999 kW Output'!$D$16*Variables!M147)+('GS 50-999 kW Output'!$D$17*Variables!U147)+('GS 50-999 kW Output'!$D$18*Variables!K147)+('GS 50-999 kW Output'!$D$19*Variables!Z147)+('GS 50-999 kW Output'!$D$20*Variables!O147))*31</f>
        <v>877136766.742589</v>
      </c>
      <c r="H147" s="151">
        <f>('GS 1000-4999 kW Output'!$D$17+('GS 1000-4999 kW Output'!$D$11*Variables!AB147)+('GS 1000-4999 kW Output'!$D$12*Variables!L147)+('GS 1000-4999 kW Output'!$D$13*Variables!M147)+('GS 1000-4999 kW Output'!$D$14*Variables!K147)+('GS 1000-4999 kW Output'!$D$15*Variables!S147)+('GS 1000-4999 kW Output'!$D$16*Variables!P147))*31</f>
        <v>428341944.01016396</v>
      </c>
      <c r="I147" s="151">
        <f>('Large Use Output'!$D$20+('Large Use Output'!$D$11*Variables!AB147)+('Large Use Output'!$D$12*Variables!L147)+('Large Use Output'!$D$13*Variables!Y147)+('Large Use Output'!$D$14*Variables!K147)+('Large Use Output'!$D$15*Variables!S147)+('Large Use Output'!$D$16*Variables!Z147)+('Large Use Output'!$D$17*Variables!R147)+('Large Use Output'!$D$18*Variables!M147)+('Large Use Output'!$D$19*Variables!N147))*31</f>
        <v>196121405.97990558</v>
      </c>
    </row>
    <row r="148" spans="1:9" x14ac:dyDescent="0.35">
      <c r="A148" s="8">
        <f t="shared" si="16"/>
        <v>2014</v>
      </c>
      <c r="B148" s="153">
        <v>41821</v>
      </c>
      <c r="C148" s="155">
        <f t="shared" si="15"/>
        <v>31</v>
      </c>
      <c r="D148" s="151">
        <f>('Residential Output'!$D$17+('Residential Output'!$D$11*Variables!Q148)+('Residential Output'!$D$12*Variables!L148)+('Residential Output'!$D$13*Variables!K148)+('Residential Output'!$D$14*Variables!AA148)+('Residential Output'!$D$15*Variables!N148)+('Residential Output'!$D$16*Variables!T148))*31</f>
        <v>436788019.9174329</v>
      </c>
      <c r="E148" s="151">
        <f>('CSMUR Output'!$D$16+('CSMUR Output'!$D$11*Variables!L148)+('CSMUR Output'!$D$12*Variables!V148)+('CSMUR Output'!$D$13*Variables!M148)+('CSMUR Output'!$D$14*Variables!K148)+('CSMUR Output'!$D$15*Variables!T148))*31</f>
        <v>14043423.285075983</v>
      </c>
      <c r="F148" s="151">
        <f>('GS&lt;50kW Output'!$D$18+('GS&lt;50kW Output'!$D$11*Variables!AB148)+('GS&lt;50kW Output'!$D$12*Variables!L148)+('GS&lt;50kW Output'!$D$13*Variables!W148)+('GS&lt;50kW Output'!$D$14*Variables!S148)+('GS&lt;50kW Output'!$D$15*Variables!K148)+('GS&lt;50kW Output'!$D$16*Variables!Z148)+('GS&lt;50kW Output'!$D$17*Variables!N148))*31</f>
        <v>194548454.74198216</v>
      </c>
      <c r="G148" s="151">
        <f>('GS 50-999 kW Output'!$D$21+('GS 50-999 kW Output'!$D$11*Variables!Q148)+('GS 50-999 kW Output'!$D$12*Variables!R148)+('GS 50-999 kW Output'!$D$13*Variables!AB148)+('GS 50-999 kW Output'!$D$14*Variables!L148)+('GS 50-999 kW Output'!$D$15*Variables!X148)+('GS 50-999 kW Output'!$D$16*Variables!M148)+('GS 50-999 kW Output'!$D$17*Variables!U148)+('GS 50-999 kW Output'!$D$18*Variables!K148)+('GS 50-999 kW Output'!$D$19*Variables!Z148)+('GS 50-999 kW Output'!$D$20*Variables!O148))*31</f>
        <v>879184648.34428</v>
      </c>
      <c r="H148" s="151">
        <f>('GS 1000-4999 kW Output'!$D$17+('GS 1000-4999 kW Output'!$D$11*Variables!AB148)+('GS 1000-4999 kW Output'!$D$12*Variables!L148)+('GS 1000-4999 kW Output'!$D$13*Variables!M148)+('GS 1000-4999 kW Output'!$D$14*Variables!K148)+('GS 1000-4999 kW Output'!$D$15*Variables!S148)+('GS 1000-4999 kW Output'!$D$16*Variables!P148))*31</f>
        <v>432211235.0454095</v>
      </c>
      <c r="I148" s="151">
        <f>('Large Use Output'!$D$20+('Large Use Output'!$D$11*Variables!AB148)+('Large Use Output'!$D$12*Variables!L148)+('Large Use Output'!$D$13*Variables!Y148)+('Large Use Output'!$D$14*Variables!K148)+('Large Use Output'!$D$15*Variables!S148)+('Large Use Output'!$D$16*Variables!Z148)+('Large Use Output'!$D$17*Variables!R148)+('Large Use Output'!$D$18*Variables!M148)+('Large Use Output'!$D$19*Variables!N148))*31</f>
        <v>197121693.51461494</v>
      </c>
    </row>
    <row r="149" spans="1:9" x14ac:dyDescent="0.35">
      <c r="A149" s="8">
        <f t="shared" si="16"/>
        <v>2014</v>
      </c>
      <c r="B149" s="153">
        <v>41852</v>
      </c>
      <c r="C149" s="155">
        <f t="shared" si="15"/>
        <v>31</v>
      </c>
      <c r="D149" s="151">
        <f>('Residential Output'!$D$17+('Residential Output'!$D$11*Variables!Q149)+('Residential Output'!$D$12*Variables!L149)+('Residential Output'!$D$13*Variables!K149)+('Residential Output'!$D$14*Variables!AA149)+('Residential Output'!$D$15*Variables!N149)+('Residential Output'!$D$16*Variables!T149))*31</f>
        <v>444682660.85947746</v>
      </c>
      <c r="E149" s="151">
        <f>('CSMUR Output'!$D$16+('CSMUR Output'!$D$11*Variables!L149)+('CSMUR Output'!$D$12*Variables!V149)+('CSMUR Output'!$D$13*Variables!M149)+('CSMUR Output'!$D$14*Variables!K149)+('CSMUR Output'!$D$15*Variables!T149))*31</f>
        <v>14531031.489827164</v>
      </c>
      <c r="F149" s="151">
        <f>('GS&lt;50kW Output'!$D$18+('GS&lt;50kW Output'!$D$11*Variables!AB149)+('GS&lt;50kW Output'!$D$12*Variables!L149)+('GS&lt;50kW Output'!$D$13*Variables!W149)+('GS&lt;50kW Output'!$D$14*Variables!S149)+('GS&lt;50kW Output'!$D$15*Variables!K149)+('GS&lt;50kW Output'!$D$16*Variables!Z149)+('GS&lt;50kW Output'!$D$17*Variables!N149))*31</f>
        <v>197544242.45786774</v>
      </c>
      <c r="G149" s="151">
        <f>('GS 50-999 kW Output'!$D$21+('GS 50-999 kW Output'!$D$11*Variables!Q149)+('GS 50-999 kW Output'!$D$12*Variables!R149)+('GS 50-999 kW Output'!$D$13*Variables!AB149)+('GS 50-999 kW Output'!$D$14*Variables!L149)+('GS 50-999 kW Output'!$D$15*Variables!X149)+('GS 50-999 kW Output'!$D$16*Variables!M149)+('GS 50-999 kW Output'!$D$17*Variables!U149)+('GS 50-999 kW Output'!$D$18*Variables!K149)+('GS 50-999 kW Output'!$D$19*Variables!Z149)+('GS 50-999 kW Output'!$D$20*Variables!O149))*31</f>
        <v>884361979.89488566</v>
      </c>
      <c r="H149" s="151">
        <f>('GS 1000-4999 kW Output'!$D$17+('GS 1000-4999 kW Output'!$D$11*Variables!AB149)+('GS 1000-4999 kW Output'!$D$12*Variables!L149)+('GS 1000-4999 kW Output'!$D$13*Variables!M149)+('GS 1000-4999 kW Output'!$D$14*Variables!K149)+('GS 1000-4999 kW Output'!$D$15*Variables!S149)+('GS 1000-4999 kW Output'!$D$16*Variables!P149))*31</f>
        <v>437603676.50762624</v>
      </c>
      <c r="I149" s="151">
        <f>('Large Use Output'!$D$20+('Large Use Output'!$D$11*Variables!AB149)+('Large Use Output'!$D$12*Variables!L149)+('Large Use Output'!$D$13*Variables!Y149)+('Large Use Output'!$D$14*Variables!K149)+('Large Use Output'!$D$15*Variables!S149)+('Large Use Output'!$D$16*Variables!Z149)+('Large Use Output'!$D$17*Variables!R149)+('Large Use Output'!$D$18*Variables!M149)+('Large Use Output'!$D$19*Variables!N149))*31</f>
        <v>196645926.14405969</v>
      </c>
    </row>
    <row r="150" spans="1:9" x14ac:dyDescent="0.35">
      <c r="A150" s="8">
        <f t="shared" si="16"/>
        <v>2014</v>
      </c>
      <c r="B150" s="153">
        <v>41883</v>
      </c>
      <c r="C150" s="155">
        <f t="shared" si="15"/>
        <v>30</v>
      </c>
      <c r="D150" s="151">
        <f>('Residential Output'!$D$17+('Residential Output'!$D$11*Variables!Q150)+('Residential Output'!$D$12*Variables!L150)+('Residential Output'!$D$13*Variables!K150)+('Residential Output'!$D$14*Variables!AA150)+('Residential Output'!$D$15*Variables!N150)+('Residential Output'!$D$16*Variables!T150))*31</f>
        <v>387016854.00554413</v>
      </c>
      <c r="E150" s="151">
        <f>('CSMUR Output'!$D$16+('CSMUR Output'!$D$11*Variables!L150)+('CSMUR Output'!$D$12*Variables!V150)+('CSMUR Output'!$D$13*Variables!M150)+('CSMUR Output'!$D$14*Variables!K150)+('CSMUR Output'!$D$15*Variables!T150))*31</f>
        <v>13561980.983438494</v>
      </c>
      <c r="F150" s="151">
        <f>('GS&lt;50kW Output'!$D$18+('GS&lt;50kW Output'!$D$11*Variables!AB150)+('GS&lt;50kW Output'!$D$12*Variables!L150)+('GS&lt;50kW Output'!$D$13*Variables!W150)+('GS&lt;50kW Output'!$D$14*Variables!S150)+('GS&lt;50kW Output'!$D$15*Variables!K150)+('GS&lt;50kW Output'!$D$16*Variables!Z150)+('GS&lt;50kW Output'!$D$17*Variables!N150))*31</f>
        <v>187290732.30887827</v>
      </c>
      <c r="G150" s="151">
        <f>('GS 50-999 kW Output'!$D$21+('GS 50-999 kW Output'!$D$11*Variables!Q150)+('GS 50-999 kW Output'!$D$12*Variables!R150)+('GS 50-999 kW Output'!$D$13*Variables!AB150)+('GS 50-999 kW Output'!$D$14*Variables!L150)+('GS 50-999 kW Output'!$D$15*Variables!X150)+('GS 50-999 kW Output'!$D$16*Variables!M150)+('GS 50-999 kW Output'!$D$17*Variables!U150)+('GS 50-999 kW Output'!$D$18*Variables!K150)+('GS 50-999 kW Output'!$D$19*Variables!Z150)+('GS 50-999 kW Output'!$D$20*Variables!O150))*31</f>
        <v>835456580.23683739</v>
      </c>
      <c r="H150" s="151">
        <f>('GS 1000-4999 kW Output'!$D$17+('GS 1000-4999 kW Output'!$D$11*Variables!AB150)+('GS 1000-4999 kW Output'!$D$12*Variables!L150)+('GS 1000-4999 kW Output'!$D$13*Variables!M150)+('GS 1000-4999 kW Output'!$D$14*Variables!K150)+('GS 1000-4999 kW Output'!$D$15*Variables!S150)+('GS 1000-4999 kW Output'!$D$16*Variables!P150))*31</f>
        <v>430604607.5801661</v>
      </c>
      <c r="I150" s="151">
        <f>('Large Use Output'!$D$20+('Large Use Output'!$D$11*Variables!AB150)+('Large Use Output'!$D$12*Variables!L150)+('Large Use Output'!$D$13*Variables!Y150)+('Large Use Output'!$D$14*Variables!K150)+('Large Use Output'!$D$15*Variables!S150)+('Large Use Output'!$D$16*Variables!Z150)+('Large Use Output'!$D$17*Variables!R150)+('Large Use Output'!$D$18*Variables!M150)+('Large Use Output'!$D$19*Variables!N150))*31</f>
        <v>193885289.38880932</v>
      </c>
    </row>
    <row r="151" spans="1:9" x14ac:dyDescent="0.35">
      <c r="A151" s="8">
        <f t="shared" si="16"/>
        <v>2014</v>
      </c>
      <c r="B151" s="153">
        <v>41913</v>
      </c>
      <c r="C151" s="155">
        <f t="shared" si="15"/>
        <v>31</v>
      </c>
      <c r="D151" s="151">
        <f>('Residential Output'!$D$17+('Residential Output'!$D$11*Variables!Q151)+('Residential Output'!$D$12*Variables!L151)+('Residential Output'!$D$13*Variables!K151)+('Residential Output'!$D$14*Variables!AA151)+('Residential Output'!$D$15*Variables!N151)+('Residential Output'!$D$16*Variables!T151))*31</f>
        <v>364313050.3051222</v>
      </c>
      <c r="E151" s="151">
        <f>('CSMUR Output'!$D$16+('CSMUR Output'!$D$11*Variables!L151)+('CSMUR Output'!$D$12*Variables!V151)+('CSMUR Output'!$D$13*Variables!M151)+('CSMUR Output'!$D$14*Variables!K151)+('CSMUR Output'!$D$15*Variables!T151))*31</f>
        <v>12222665.513804333</v>
      </c>
      <c r="F151" s="151">
        <f>('GS&lt;50kW Output'!$D$18+('GS&lt;50kW Output'!$D$11*Variables!AB151)+('GS&lt;50kW Output'!$D$12*Variables!L151)+('GS&lt;50kW Output'!$D$13*Variables!W151)+('GS&lt;50kW Output'!$D$14*Variables!S151)+('GS&lt;50kW Output'!$D$15*Variables!K151)+('GS&lt;50kW Output'!$D$16*Variables!Z151)+('GS&lt;50kW Output'!$D$17*Variables!N151))*31</f>
        <v>184022413.55602601</v>
      </c>
      <c r="G151" s="151">
        <f>('GS 50-999 kW Output'!$D$21+('GS 50-999 kW Output'!$D$11*Variables!Q151)+('GS 50-999 kW Output'!$D$12*Variables!R151)+('GS 50-999 kW Output'!$D$13*Variables!AB151)+('GS 50-999 kW Output'!$D$14*Variables!L151)+('GS 50-999 kW Output'!$D$15*Variables!X151)+('GS 50-999 kW Output'!$D$16*Variables!M151)+('GS 50-999 kW Output'!$D$17*Variables!U151)+('GS 50-999 kW Output'!$D$18*Variables!K151)+('GS 50-999 kW Output'!$D$19*Variables!Z151)+('GS 50-999 kW Output'!$D$20*Variables!O151))*31</f>
        <v>791802371.18962324</v>
      </c>
      <c r="H151" s="151">
        <f>('GS 1000-4999 kW Output'!$D$17+('GS 1000-4999 kW Output'!$D$11*Variables!AB151)+('GS 1000-4999 kW Output'!$D$12*Variables!L151)+('GS 1000-4999 kW Output'!$D$13*Variables!M151)+('GS 1000-4999 kW Output'!$D$14*Variables!K151)+('GS 1000-4999 kW Output'!$D$15*Variables!S151)+('GS 1000-4999 kW Output'!$D$16*Variables!P151))*31</f>
        <v>405042643.36532688</v>
      </c>
      <c r="I151" s="151">
        <f>('Large Use Output'!$D$20+('Large Use Output'!$D$11*Variables!AB151)+('Large Use Output'!$D$12*Variables!L151)+('Large Use Output'!$D$13*Variables!Y151)+('Large Use Output'!$D$14*Variables!K151)+('Large Use Output'!$D$15*Variables!S151)+('Large Use Output'!$D$16*Variables!Z151)+('Large Use Output'!$D$17*Variables!R151)+('Large Use Output'!$D$18*Variables!M151)+('Large Use Output'!$D$19*Variables!N151))*31</f>
        <v>184711860.67335734</v>
      </c>
    </row>
    <row r="152" spans="1:9" x14ac:dyDescent="0.35">
      <c r="A152" s="8">
        <f t="shared" si="16"/>
        <v>2014</v>
      </c>
      <c r="B152" s="153">
        <v>41944</v>
      </c>
      <c r="C152" s="155">
        <f t="shared" si="15"/>
        <v>30</v>
      </c>
      <c r="D152" s="151">
        <f>('Residential Output'!$D$17+('Residential Output'!$D$11*Variables!Q152)+('Residential Output'!$D$12*Variables!L152)+('Residential Output'!$D$13*Variables!K152)+('Residential Output'!$D$14*Variables!AA152)+('Residential Output'!$D$15*Variables!N152)+('Residential Output'!$D$16*Variables!T152))*31</f>
        <v>425712908.43930298</v>
      </c>
      <c r="E152" s="151">
        <f>('CSMUR Output'!$D$16+('CSMUR Output'!$D$11*Variables!L152)+('CSMUR Output'!$D$12*Variables!V152)+('CSMUR Output'!$D$13*Variables!M152)+('CSMUR Output'!$D$14*Variables!K152)+('CSMUR Output'!$D$15*Variables!T152))*31</f>
        <v>14257162.749408407</v>
      </c>
      <c r="F152" s="151">
        <f>('GS&lt;50kW Output'!$D$18+('GS&lt;50kW Output'!$D$11*Variables!AB152)+('GS&lt;50kW Output'!$D$12*Variables!L152)+('GS&lt;50kW Output'!$D$13*Variables!W152)+('GS&lt;50kW Output'!$D$14*Variables!S152)+('GS&lt;50kW Output'!$D$15*Variables!K152)+('GS&lt;50kW Output'!$D$16*Variables!Z152)+('GS&lt;50kW Output'!$D$17*Variables!N152))*31</f>
        <v>200931769.00134563</v>
      </c>
      <c r="G152" s="151">
        <f>('GS 50-999 kW Output'!$D$21+('GS 50-999 kW Output'!$D$11*Variables!Q152)+('GS 50-999 kW Output'!$D$12*Variables!R152)+('GS 50-999 kW Output'!$D$13*Variables!AB152)+('GS 50-999 kW Output'!$D$14*Variables!L152)+('GS 50-999 kW Output'!$D$15*Variables!X152)+('GS 50-999 kW Output'!$D$16*Variables!M152)+('GS 50-999 kW Output'!$D$17*Variables!U152)+('GS 50-999 kW Output'!$D$18*Variables!K152)+('GS 50-999 kW Output'!$D$19*Variables!Z152)+('GS 50-999 kW Output'!$D$20*Variables!O152))*31</f>
        <v>842845920.0531894</v>
      </c>
      <c r="H152" s="151">
        <f>('GS 1000-4999 kW Output'!$D$17+('GS 1000-4999 kW Output'!$D$11*Variables!AB152)+('GS 1000-4999 kW Output'!$D$12*Variables!L152)+('GS 1000-4999 kW Output'!$D$13*Variables!M152)+('GS 1000-4999 kW Output'!$D$14*Variables!K152)+('GS 1000-4999 kW Output'!$D$15*Variables!S152)+('GS 1000-4999 kW Output'!$D$16*Variables!P152))*31</f>
        <v>405375130.83637202</v>
      </c>
      <c r="I152" s="151">
        <f>('Large Use Output'!$D$20+('Large Use Output'!$D$11*Variables!AB152)+('Large Use Output'!$D$12*Variables!L152)+('Large Use Output'!$D$13*Variables!Y152)+('Large Use Output'!$D$14*Variables!K152)+('Large Use Output'!$D$15*Variables!S152)+('Large Use Output'!$D$16*Variables!Z152)+('Large Use Output'!$D$17*Variables!R152)+('Large Use Output'!$D$18*Variables!M152)+('Large Use Output'!$D$19*Variables!N152))*31</f>
        <v>180007039.84665725</v>
      </c>
    </row>
    <row r="153" spans="1:9" x14ac:dyDescent="0.35">
      <c r="A153" s="10">
        <f t="shared" si="16"/>
        <v>2014</v>
      </c>
      <c r="B153" s="154">
        <v>41974</v>
      </c>
      <c r="C153" s="155">
        <f t="shared" si="15"/>
        <v>31</v>
      </c>
      <c r="D153" s="151">
        <f>('Residential Output'!$D$17+('Residential Output'!$D$11*Variables!Q153)+('Residential Output'!$D$12*Variables!L153)+('Residential Output'!$D$13*Variables!K153)+('Residential Output'!$D$14*Variables!AA153)+('Residential Output'!$D$15*Variables!N153)+('Residential Output'!$D$16*Variables!T153))*31</f>
        <v>440303520.79109752</v>
      </c>
      <c r="E153" s="151">
        <f>('CSMUR Output'!$D$16+('CSMUR Output'!$D$11*Variables!L153)+('CSMUR Output'!$D$12*Variables!V153)+('CSMUR Output'!$D$13*Variables!M153)+('CSMUR Output'!$D$14*Variables!K153)+('CSMUR Output'!$D$15*Variables!T153))*31</f>
        <v>15172489.364912312</v>
      </c>
      <c r="F153" s="151">
        <f>('GS&lt;50kW Output'!$D$18+('GS&lt;50kW Output'!$D$11*Variables!AB153)+('GS&lt;50kW Output'!$D$12*Variables!L153)+('GS&lt;50kW Output'!$D$13*Variables!W153)+('GS&lt;50kW Output'!$D$14*Variables!S153)+('GS&lt;50kW Output'!$D$15*Variables!K153)+('GS&lt;50kW Output'!$D$16*Variables!Z153)+('GS&lt;50kW Output'!$D$17*Variables!N153))*31</f>
        <v>207191827.82679051</v>
      </c>
      <c r="G153" s="151">
        <f>('GS 50-999 kW Output'!$D$21+('GS 50-999 kW Output'!$D$11*Variables!Q153)+('GS 50-999 kW Output'!$D$12*Variables!R153)+('GS 50-999 kW Output'!$D$13*Variables!AB153)+('GS 50-999 kW Output'!$D$14*Variables!L153)+('GS 50-999 kW Output'!$D$15*Variables!X153)+('GS 50-999 kW Output'!$D$16*Variables!M153)+('GS 50-999 kW Output'!$D$17*Variables!U153)+('GS 50-999 kW Output'!$D$18*Variables!K153)+('GS 50-999 kW Output'!$D$19*Variables!Z153)+('GS 50-999 kW Output'!$D$20*Variables!O153))*31</f>
        <v>863575801.99166906</v>
      </c>
      <c r="H153" s="151">
        <f>('GS 1000-4999 kW Output'!$D$17+('GS 1000-4999 kW Output'!$D$11*Variables!AB153)+('GS 1000-4999 kW Output'!$D$12*Variables!L153)+('GS 1000-4999 kW Output'!$D$13*Variables!M153)+('GS 1000-4999 kW Output'!$D$14*Variables!K153)+('GS 1000-4999 kW Output'!$D$15*Variables!S153)+('GS 1000-4999 kW Output'!$D$16*Variables!P153))*31</f>
        <v>412123804.41748369</v>
      </c>
      <c r="I153" s="151">
        <f>('Large Use Output'!$D$20+('Large Use Output'!$D$11*Variables!AB153)+('Large Use Output'!$D$12*Variables!L153)+('Large Use Output'!$D$13*Variables!Y153)+('Large Use Output'!$D$14*Variables!K153)+('Large Use Output'!$D$15*Variables!S153)+('Large Use Output'!$D$16*Variables!Z153)+('Large Use Output'!$D$17*Variables!R153)+('Large Use Output'!$D$18*Variables!M153)+('Large Use Output'!$D$19*Variables!N153))*31</f>
        <v>183217934.26831284</v>
      </c>
    </row>
    <row r="154" spans="1:9" x14ac:dyDescent="0.35">
      <c r="A154" s="6">
        <f t="shared" si="16"/>
        <v>2015</v>
      </c>
      <c r="B154" s="152">
        <v>42005</v>
      </c>
      <c r="C154" s="155">
        <f t="shared" si="15"/>
        <v>31</v>
      </c>
      <c r="D154" s="151">
        <f>('Residential Output'!$D$17+('Residential Output'!$D$11*Variables!Q154)+('Residential Output'!$D$12*Variables!L154)+('Residential Output'!$D$13*Variables!K154)+('Residential Output'!$D$14*Variables!AA154)+('Residential Output'!$D$15*Variables!N154)+('Residential Output'!$D$16*Variables!T154))*31</f>
        <v>507927037.51435858</v>
      </c>
      <c r="E154" s="151">
        <f>('CSMUR Output'!$D$16+('CSMUR Output'!$D$11*Variables!L154)+('CSMUR Output'!$D$12*Variables!V154)+('CSMUR Output'!$D$13*Variables!M154)+('CSMUR Output'!$D$14*Variables!K154)+('CSMUR Output'!$D$15*Variables!T154))*31</f>
        <v>18301539.277134553</v>
      </c>
      <c r="F154" s="151">
        <f>('GS&lt;50kW Output'!$D$18+('GS&lt;50kW Output'!$D$11*Variables!AB154)+('GS&lt;50kW Output'!$D$12*Variables!L154)+('GS&lt;50kW Output'!$D$13*Variables!W154)+('GS&lt;50kW Output'!$D$14*Variables!S154)+('GS&lt;50kW Output'!$D$15*Variables!K154)+('GS&lt;50kW Output'!$D$16*Variables!Z154)+('GS&lt;50kW Output'!$D$17*Variables!N154))*31</f>
        <v>226812430.77531838</v>
      </c>
      <c r="G154" s="151">
        <f>('GS 50-999 kW Output'!$D$21+('GS 50-999 kW Output'!$D$11*Variables!Q154)+('GS 50-999 kW Output'!$D$12*Variables!R154)+('GS 50-999 kW Output'!$D$13*Variables!AB154)+('GS 50-999 kW Output'!$D$14*Variables!L154)+('GS 50-999 kW Output'!$D$15*Variables!X154)+('GS 50-999 kW Output'!$D$16*Variables!M154)+('GS 50-999 kW Output'!$D$17*Variables!U154)+('GS 50-999 kW Output'!$D$18*Variables!K154)+('GS 50-999 kW Output'!$D$19*Variables!Z154)+('GS 50-999 kW Output'!$D$20*Variables!O154))*31</f>
        <v>944887606.20559466</v>
      </c>
      <c r="H154" s="151">
        <f>('GS 1000-4999 kW Output'!$D$17+('GS 1000-4999 kW Output'!$D$11*Variables!AB154)+('GS 1000-4999 kW Output'!$D$12*Variables!L154)+('GS 1000-4999 kW Output'!$D$13*Variables!M154)+('GS 1000-4999 kW Output'!$D$14*Variables!K154)+('GS 1000-4999 kW Output'!$D$15*Variables!S154)+('GS 1000-4999 kW Output'!$D$16*Variables!P154))*31</f>
        <v>431891018.57812369</v>
      </c>
      <c r="I154" s="151">
        <f>('Large Use Output'!$D$20+('Large Use Output'!$D$11*Variables!AB154)+('Large Use Output'!$D$12*Variables!L154)+('Large Use Output'!$D$13*Variables!Y154)+('Large Use Output'!$D$14*Variables!K154)+('Large Use Output'!$D$15*Variables!S154)+('Large Use Output'!$D$16*Variables!Z154)+('Large Use Output'!$D$17*Variables!R154)+('Large Use Output'!$D$18*Variables!M154)+('Large Use Output'!$D$19*Variables!N154))*31</f>
        <v>191776813.3018834</v>
      </c>
    </row>
    <row r="155" spans="1:9" x14ac:dyDescent="0.35">
      <c r="A155" s="8">
        <f t="shared" si="16"/>
        <v>2015</v>
      </c>
      <c r="B155" s="153">
        <v>42036</v>
      </c>
      <c r="C155" s="155">
        <f t="shared" si="15"/>
        <v>28</v>
      </c>
      <c r="D155" s="151">
        <f>('Residential Output'!$D$17+('Residential Output'!$D$11*Variables!Q155)+('Residential Output'!$D$12*Variables!L155)+('Residential Output'!$D$13*Variables!K155)+('Residential Output'!$D$14*Variables!AA155)+('Residential Output'!$D$15*Variables!N155)+('Residential Output'!$D$16*Variables!T155))*31</f>
        <v>556411552.84974837</v>
      </c>
      <c r="E155" s="151">
        <f>('CSMUR Output'!$D$16+('CSMUR Output'!$D$11*Variables!L155)+('CSMUR Output'!$D$12*Variables!V155)+('CSMUR Output'!$D$13*Variables!M155)+('CSMUR Output'!$D$14*Variables!K155)+('CSMUR Output'!$D$15*Variables!T155))*31</f>
        <v>20602443.531471718</v>
      </c>
      <c r="F155" s="151">
        <f>('GS&lt;50kW Output'!$D$18+('GS&lt;50kW Output'!$D$11*Variables!AB155)+('GS&lt;50kW Output'!$D$12*Variables!L155)+('GS&lt;50kW Output'!$D$13*Variables!W155)+('GS&lt;50kW Output'!$D$14*Variables!S155)+('GS&lt;50kW Output'!$D$15*Variables!K155)+('GS&lt;50kW Output'!$D$16*Variables!Z155)+('GS&lt;50kW Output'!$D$17*Variables!N155))*31</f>
        <v>237115236.19459349</v>
      </c>
      <c r="G155" s="151">
        <f>('GS 50-999 kW Output'!$D$21+('GS 50-999 kW Output'!$D$11*Variables!Q155)+('GS 50-999 kW Output'!$D$12*Variables!R155)+('GS 50-999 kW Output'!$D$13*Variables!AB155)+('GS 50-999 kW Output'!$D$14*Variables!L155)+('GS 50-999 kW Output'!$D$15*Variables!X155)+('GS 50-999 kW Output'!$D$16*Variables!M155)+('GS 50-999 kW Output'!$D$17*Variables!U155)+('GS 50-999 kW Output'!$D$18*Variables!K155)+('GS 50-999 kW Output'!$D$19*Variables!Z155)+('GS 50-999 kW Output'!$D$20*Variables!O155))*31</f>
        <v>996533733.43360448</v>
      </c>
      <c r="H155" s="151">
        <f>('GS 1000-4999 kW Output'!$D$17+('GS 1000-4999 kW Output'!$D$11*Variables!AB155)+('GS 1000-4999 kW Output'!$D$12*Variables!L155)+('GS 1000-4999 kW Output'!$D$13*Variables!M155)+('GS 1000-4999 kW Output'!$D$14*Variables!K155)+('GS 1000-4999 kW Output'!$D$15*Variables!S155)+('GS 1000-4999 kW Output'!$D$16*Variables!P155))*31</f>
        <v>437388483.03938091</v>
      </c>
      <c r="I155" s="151">
        <f>('Large Use Output'!$D$20+('Large Use Output'!$D$11*Variables!AB155)+('Large Use Output'!$D$12*Variables!L155)+('Large Use Output'!$D$13*Variables!Y155)+('Large Use Output'!$D$14*Variables!K155)+('Large Use Output'!$D$15*Variables!S155)+('Large Use Output'!$D$16*Variables!Z155)+('Large Use Output'!$D$17*Variables!R155)+('Large Use Output'!$D$18*Variables!M155)+('Large Use Output'!$D$19*Variables!N155))*31</f>
        <v>193017712.15848687</v>
      </c>
    </row>
    <row r="156" spans="1:9" x14ac:dyDescent="0.35">
      <c r="A156" s="8">
        <f t="shared" si="16"/>
        <v>2015</v>
      </c>
      <c r="B156" s="153">
        <v>42064</v>
      </c>
      <c r="C156" s="155">
        <f t="shared" si="15"/>
        <v>31</v>
      </c>
      <c r="D156" s="151">
        <f>('Residential Output'!$D$17+('Residential Output'!$D$11*Variables!Q156)+('Residential Output'!$D$12*Variables!L156)+('Residential Output'!$D$13*Variables!K156)+('Residential Output'!$D$14*Variables!AA156)+('Residential Output'!$D$15*Variables!N156)+('Residential Output'!$D$16*Variables!T156))*31</f>
        <v>455860964.58212203</v>
      </c>
      <c r="E156" s="151">
        <f>('CSMUR Output'!$D$16+('CSMUR Output'!$D$11*Variables!L156)+('CSMUR Output'!$D$12*Variables!V156)+('CSMUR Output'!$D$13*Variables!M156)+('CSMUR Output'!$D$14*Variables!K156)+('CSMUR Output'!$D$15*Variables!T156))*31</f>
        <v>16759217.297681902</v>
      </c>
      <c r="F156" s="151">
        <f>('GS&lt;50kW Output'!$D$18+('GS&lt;50kW Output'!$D$11*Variables!AB156)+('GS&lt;50kW Output'!$D$12*Variables!L156)+('GS&lt;50kW Output'!$D$13*Variables!W156)+('GS&lt;50kW Output'!$D$14*Variables!S156)+('GS&lt;50kW Output'!$D$15*Variables!K156)+('GS&lt;50kW Output'!$D$16*Variables!Z156)+('GS&lt;50kW Output'!$D$17*Variables!N156))*31</f>
        <v>211929109.44505394</v>
      </c>
      <c r="G156" s="151">
        <f>('GS 50-999 kW Output'!$D$21+('GS 50-999 kW Output'!$D$11*Variables!Q156)+('GS 50-999 kW Output'!$D$12*Variables!R156)+('GS 50-999 kW Output'!$D$13*Variables!AB156)+('GS 50-999 kW Output'!$D$14*Variables!L156)+('GS 50-999 kW Output'!$D$15*Variables!X156)+('GS 50-999 kW Output'!$D$16*Variables!M156)+('GS 50-999 kW Output'!$D$17*Variables!U156)+('GS 50-999 kW Output'!$D$18*Variables!K156)+('GS 50-999 kW Output'!$D$19*Variables!Z156)+('GS 50-999 kW Output'!$D$20*Variables!O156))*31</f>
        <v>886479660.1844846</v>
      </c>
      <c r="H156" s="151">
        <f>('GS 1000-4999 kW Output'!$D$17+('GS 1000-4999 kW Output'!$D$11*Variables!AB156)+('GS 1000-4999 kW Output'!$D$12*Variables!L156)+('GS 1000-4999 kW Output'!$D$13*Variables!M156)+('GS 1000-4999 kW Output'!$D$14*Variables!K156)+('GS 1000-4999 kW Output'!$D$15*Variables!S156)+('GS 1000-4999 kW Output'!$D$16*Variables!P156))*31</f>
        <v>415041179.85600328</v>
      </c>
      <c r="I156" s="151">
        <f>('Large Use Output'!$D$20+('Large Use Output'!$D$11*Variables!AB156)+('Large Use Output'!$D$12*Variables!L156)+('Large Use Output'!$D$13*Variables!Y156)+('Large Use Output'!$D$14*Variables!K156)+('Large Use Output'!$D$15*Variables!S156)+('Large Use Output'!$D$16*Variables!Z156)+('Large Use Output'!$D$17*Variables!R156)+('Large Use Output'!$D$18*Variables!M156)+('Large Use Output'!$D$19*Variables!N156))*31</f>
        <v>186042884.49424699</v>
      </c>
    </row>
    <row r="157" spans="1:9" x14ac:dyDescent="0.35">
      <c r="A157" s="8">
        <f t="shared" si="16"/>
        <v>2015</v>
      </c>
      <c r="B157" s="153">
        <v>42095</v>
      </c>
      <c r="C157" s="155">
        <f t="shared" si="15"/>
        <v>30</v>
      </c>
      <c r="D157" s="151">
        <f>('Residential Output'!$D$17+('Residential Output'!$D$11*Variables!Q157)+('Residential Output'!$D$12*Variables!L157)+('Residential Output'!$D$13*Variables!K157)+('Residential Output'!$D$14*Variables!AA157)+('Residential Output'!$D$15*Variables!N157)+('Residential Output'!$D$16*Variables!T157))*31</f>
        <v>373742033.40286654</v>
      </c>
      <c r="E157" s="151">
        <f>('CSMUR Output'!$D$16+('CSMUR Output'!$D$11*Variables!L157)+('CSMUR Output'!$D$12*Variables!V157)+('CSMUR Output'!$D$13*Variables!M157)+('CSMUR Output'!$D$14*Variables!K157)+('CSMUR Output'!$D$15*Variables!T157))*31</f>
        <v>13791610.393829634</v>
      </c>
      <c r="F157" s="151">
        <f>('GS&lt;50kW Output'!$D$18+('GS&lt;50kW Output'!$D$11*Variables!AB157)+('GS&lt;50kW Output'!$D$12*Variables!L157)+('GS&lt;50kW Output'!$D$13*Variables!W157)+('GS&lt;50kW Output'!$D$14*Variables!S157)+('GS&lt;50kW Output'!$D$15*Variables!K157)+('GS&lt;50kW Output'!$D$16*Variables!Z157)+('GS&lt;50kW Output'!$D$17*Variables!N157))*31</f>
        <v>188643092.75637969</v>
      </c>
      <c r="G157" s="151">
        <f>('GS 50-999 kW Output'!$D$21+('GS 50-999 kW Output'!$D$11*Variables!Q157)+('GS 50-999 kW Output'!$D$12*Variables!R157)+('GS 50-999 kW Output'!$D$13*Variables!AB157)+('GS 50-999 kW Output'!$D$14*Variables!L157)+('GS 50-999 kW Output'!$D$15*Variables!X157)+('GS 50-999 kW Output'!$D$16*Variables!M157)+('GS 50-999 kW Output'!$D$17*Variables!U157)+('GS 50-999 kW Output'!$D$18*Variables!K157)+('GS 50-999 kW Output'!$D$19*Variables!Z157)+('GS 50-999 kW Output'!$D$20*Variables!O157))*31</f>
        <v>786626680.22563517</v>
      </c>
      <c r="H157" s="151">
        <f>('GS 1000-4999 kW Output'!$D$17+('GS 1000-4999 kW Output'!$D$11*Variables!AB157)+('GS 1000-4999 kW Output'!$D$12*Variables!L157)+('GS 1000-4999 kW Output'!$D$13*Variables!M157)+('GS 1000-4999 kW Output'!$D$14*Variables!K157)+('GS 1000-4999 kW Output'!$D$15*Variables!S157)+('GS 1000-4999 kW Output'!$D$16*Variables!P157))*31</f>
        <v>388732456.53476852</v>
      </c>
      <c r="I157" s="151">
        <f>('Large Use Output'!$D$20+('Large Use Output'!$D$11*Variables!AB157)+('Large Use Output'!$D$12*Variables!L157)+('Large Use Output'!$D$13*Variables!Y157)+('Large Use Output'!$D$14*Variables!K157)+('Large Use Output'!$D$15*Variables!S157)+('Large Use Output'!$D$16*Variables!Z157)+('Large Use Output'!$D$17*Variables!R157)+('Large Use Output'!$D$18*Variables!M157)+('Large Use Output'!$D$19*Variables!N157))*31</f>
        <v>173468870.45851099</v>
      </c>
    </row>
    <row r="158" spans="1:9" x14ac:dyDescent="0.35">
      <c r="A158" s="8">
        <f t="shared" si="16"/>
        <v>2015</v>
      </c>
      <c r="B158" s="153">
        <v>42125</v>
      </c>
      <c r="C158" s="155">
        <f t="shared" si="15"/>
        <v>31</v>
      </c>
      <c r="D158" s="151">
        <f>('Residential Output'!$D$17+('Residential Output'!$D$11*Variables!Q158)+('Residential Output'!$D$12*Variables!L158)+('Residential Output'!$D$13*Variables!K158)+('Residential Output'!$D$14*Variables!AA158)+('Residential Output'!$D$15*Variables!N158)+('Residential Output'!$D$16*Variables!T158))*31</f>
        <v>380888256.25902987</v>
      </c>
      <c r="E158" s="151">
        <f>('CSMUR Output'!$D$16+('CSMUR Output'!$D$11*Variables!L158)+('CSMUR Output'!$D$12*Variables!V158)+('CSMUR Output'!$D$13*Variables!M158)+('CSMUR Output'!$D$14*Variables!K158)+('CSMUR Output'!$D$15*Variables!T158))*31</f>
        <v>14761060.768049084</v>
      </c>
      <c r="F158" s="151">
        <f>('GS&lt;50kW Output'!$D$18+('GS&lt;50kW Output'!$D$11*Variables!AB158)+('GS&lt;50kW Output'!$D$12*Variables!L158)+('GS&lt;50kW Output'!$D$13*Variables!W158)+('GS&lt;50kW Output'!$D$14*Variables!S158)+('GS&lt;50kW Output'!$D$15*Variables!K158)+('GS&lt;50kW Output'!$D$16*Variables!Z158)+('GS&lt;50kW Output'!$D$17*Variables!N158))*31</f>
        <v>191396292.19937399</v>
      </c>
      <c r="G158" s="151">
        <f>('GS 50-999 kW Output'!$D$21+('GS 50-999 kW Output'!$D$11*Variables!Q158)+('GS 50-999 kW Output'!$D$12*Variables!R158)+('GS 50-999 kW Output'!$D$13*Variables!AB158)+('GS 50-999 kW Output'!$D$14*Variables!L158)+('GS 50-999 kW Output'!$D$15*Variables!X158)+('GS 50-999 kW Output'!$D$16*Variables!M158)+('GS 50-999 kW Output'!$D$17*Variables!U158)+('GS 50-999 kW Output'!$D$18*Variables!K158)+('GS 50-999 kW Output'!$D$19*Variables!Z158)+('GS 50-999 kW Output'!$D$20*Variables!O158))*31</f>
        <v>804079739.98762512</v>
      </c>
      <c r="H158" s="151">
        <f>('GS 1000-4999 kW Output'!$D$17+('GS 1000-4999 kW Output'!$D$11*Variables!AB158)+('GS 1000-4999 kW Output'!$D$12*Variables!L158)+('GS 1000-4999 kW Output'!$D$13*Variables!M158)+('GS 1000-4999 kW Output'!$D$14*Variables!K158)+('GS 1000-4999 kW Output'!$D$15*Variables!S158)+('GS 1000-4999 kW Output'!$D$16*Variables!P158))*31</f>
        <v>408038267.2039054</v>
      </c>
      <c r="I158" s="151">
        <f>('Large Use Output'!$D$20+('Large Use Output'!$D$11*Variables!AB158)+('Large Use Output'!$D$12*Variables!L158)+('Large Use Output'!$D$13*Variables!Y158)+('Large Use Output'!$D$14*Variables!K158)+('Large Use Output'!$D$15*Variables!S158)+('Large Use Output'!$D$16*Variables!Z158)+('Large Use Output'!$D$17*Variables!R158)+('Large Use Output'!$D$18*Variables!M158)+('Large Use Output'!$D$19*Variables!N158))*31</f>
        <v>180862468.73695141</v>
      </c>
    </row>
    <row r="159" spans="1:9" x14ac:dyDescent="0.35">
      <c r="A159" s="8">
        <f t="shared" si="16"/>
        <v>2015</v>
      </c>
      <c r="B159" s="153">
        <v>42156</v>
      </c>
      <c r="C159" s="155">
        <f t="shared" si="15"/>
        <v>30</v>
      </c>
      <c r="D159" s="151">
        <f>('Residential Output'!$D$17+('Residential Output'!$D$11*Variables!Q159)+('Residential Output'!$D$12*Variables!L159)+('Residential Output'!$D$13*Variables!K159)+('Residential Output'!$D$14*Variables!AA159)+('Residential Output'!$D$15*Variables!N159)+('Residential Output'!$D$16*Variables!T159))*31</f>
        <v>378810500.04608554</v>
      </c>
      <c r="E159" s="151">
        <f>('CSMUR Output'!$D$16+('CSMUR Output'!$D$11*Variables!L159)+('CSMUR Output'!$D$12*Variables!V159)+('CSMUR Output'!$D$13*Variables!M159)+('CSMUR Output'!$D$14*Variables!K159)+('CSMUR Output'!$D$15*Variables!T159))*31</f>
        <v>15671048.914146293</v>
      </c>
      <c r="F159" s="151">
        <f>('GS&lt;50kW Output'!$D$18+('GS&lt;50kW Output'!$D$11*Variables!AB159)+('GS&lt;50kW Output'!$D$12*Variables!L159)+('GS&lt;50kW Output'!$D$13*Variables!W159)+('GS&lt;50kW Output'!$D$14*Variables!S159)+('GS&lt;50kW Output'!$D$15*Variables!K159)+('GS&lt;50kW Output'!$D$16*Variables!Z159)+('GS&lt;50kW Output'!$D$17*Variables!N159))*31</f>
        <v>190432044.94297859</v>
      </c>
      <c r="G159" s="151">
        <f>('GS 50-999 kW Output'!$D$21+('GS 50-999 kW Output'!$D$11*Variables!Q159)+('GS 50-999 kW Output'!$D$12*Variables!R159)+('GS 50-999 kW Output'!$D$13*Variables!AB159)+('GS 50-999 kW Output'!$D$14*Variables!L159)+('GS 50-999 kW Output'!$D$15*Variables!X159)+('GS 50-999 kW Output'!$D$16*Variables!M159)+('GS 50-999 kW Output'!$D$17*Variables!U159)+('GS 50-999 kW Output'!$D$18*Variables!K159)+('GS 50-999 kW Output'!$D$19*Variables!Z159)+('GS 50-999 kW Output'!$D$20*Variables!O159))*31</f>
        <v>824087372.67738974</v>
      </c>
      <c r="H159" s="151">
        <f>('GS 1000-4999 kW Output'!$D$17+('GS 1000-4999 kW Output'!$D$11*Variables!AB159)+('GS 1000-4999 kW Output'!$D$12*Variables!L159)+('GS 1000-4999 kW Output'!$D$13*Variables!M159)+('GS 1000-4999 kW Output'!$D$14*Variables!K159)+('GS 1000-4999 kW Output'!$D$15*Variables!S159)+('GS 1000-4999 kW Output'!$D$16*Variables!P159))*31</f>
        <v>415255311.29009223</v>
      </c>
      <c r="I159" s="151">
        <f>('Large Use Output'!$D$20+('Large Use Output'!$D$11*Variables!AB159)+('Large Use Output'!$D$12*Variables!L159)+('Large Use Output'!$D$13*Variables!Y159)+('Large Use Output'!$D$14*Variables!K159)+('Large Use Output'!$D$15*Variables!S159)+('Large Use Output'!$D$16*Variables!Z159)+('Large Use Output'!$D$17*Variables!R159)+('Large Use Output'!$D$18*Variables!M159)+('Large Use Output'!$D$19*Variables!N159))*31</f>
        <v>186720161.92346162</v>
      </c>
    </row>
    <row r="160" spans="1:9" x14ac:dyDescent="0.35">
      <c r="A160" s="8">
        <f t="shared" si="16"/>
        <v>2015</v>
      </c>
      <c r="B160" s="153">
        <v>42186</v>
      </c>
      <c r="C160" s="155">
        <f t="shared" si="15"/>
        <v>31</v>
      </c>
      <c r="D160" s="151">
        <f>('Residential Output'!$D$17+('Residential Output'!$D$11*Variables!Q160)+('Residential Output'!$D$12*Variables!L160)+('Residential Output'!$D$13*Variables!K160)+('Residential Output'!$D$14*Variables!AA160)+('Residential Output'!$D$15*Variables!N160)+('Residential Output'!$D$16*Variables!T160))*31</f>
        <v>465063294.11176527</v>
      </c>
      <c r="E160" s="151">
        <f>('CSMUR Output'!$D$16+('CSMUR Output'!$D$11*Variables!L160)+('CSMUR Output'!$D$12*Variables!V160)+('CSMUR Output'!$D$13*Variables!M160)+('CSMUR Output'!$D$14*Variables!K160)+('CSMUR Output'!$D$15*Variables!T160))*31</f>
        <v>18761137.415522099</v>
      </c>
      <c r="F160" s="151">
        <f>('GS&lt;50kW Output'!$D$18+('GS&lt;50kW Output'!$D$11*Variables!AB160)+('GS&lt;50kW Output'!$D$12*Variables!L160)+('GS&lt;50kW Output'!$D$13*Variables!W160)+('GS&lt;50kW Output'!$D$14*Variables!S160)+('GS&lt;50kW Output'!$D$15*Variables!K160)+('GS&lt;50kW Output'!$D$16*Variables!Z160)+('GS&lt;50kW Output'!$D$17*Variables!N160))*31</f>
        <v>213712728.66873243</v>
      </c>
      <c r="G160" s="151">
        <f>('GS 50-999 kW Output'!$D$21+('GS 50-999 kW Output'!$D$11*Variables!Q160)+('GS 50-999 kW Output'!$D$12*Variables!R160)+('GS 50-999 kW Output'!$D$13*Variables!AB160)+('GS 50-999 kW Output'!$D$14*Variables!L160)+('GS 50-999 kW Output'!$D$15*Variables!X160)+('GS 50-999 kW Output'!$D$16*Variables!M160)+('GS 50-999 kW Output'!$D$17*Variables!U160)+('GS 50-999 kW Output'!$D$18*Variables!K160)+('GS 50-999 kW Output'!$D$19*Variables!Z160)+('GS 50-999 kW Output'!$D$20*Variables!O160))*31</f>
        <v>904247981.88498414</v>
      </c>
      <c r="H160" s="151">
        <f>('GS 1000-4999 kW Output'!$D$17+('GS 1000-4999 kW Output'!$D$11*Variables!AB160)+('GS 1000-4999 kW Output'!$D$12*Variables!L160)+('GS 1000-4999 kW Output'!$D$13*Variables!M160)+('GS 1000-4999 kW Output'!$D$14*Variables!K160)+('GS 1000-4999 kW Output'!$D$15*Variables!S160)+('GS 1000-4999 kW Output'!$D$16*Variables!P160))*31</f>
        <v>438592730.97935522</v>
      </c>
      <c r="I160" s="151">
        <f>('Large Use Output'!$D$20+('Large Use Output'!$D$11*Variables!AB160)+('Large Use Output'!$D$12*Variables!L160)+('Large Use Output'!$D$13*Variables!Y160)+('Large Use Output'!$D$14*Variables!K160)+('Large Use Output'!$D$15*Variables!S160)+('Large Use Output'!$D$16*Variables!Z160)+('Large Use Output'!$D$17*Variables!R160)+('Large Use Output'!$D$18*Variables!M160)+('Large Use Output'!$D$19*Variables!N160))*31</f>
        <v>196374462.96229553</v>
      </c>
    </row>
    <row r="161" spans="1:9" x14ac:dyDescent="0.35">
      <c r="A161" s="8">
        <f t="shared" si="16"/>
        <v>2015</v>
      </c>
      <c r="B161" s="153">
        <v>42217</v>
      </c>
      <c r="C161" s="155">
        <f t="shared" si="15"/>
        <v>31</v>
      </c>
      <c r="D161" s="151">
        <f>('Residential Output'!$D$17+('Residential Output'!$D$11*Variables!Q161)+('Residential Output'!$D$12*Variables!L161)+('Residential Output'!$D$13*Variables!K161)+('Residential Output'!$D$14*Variables!AA161)+('Residential Output'!$D$15*Variables!N161)+('Residential Output'!$D$16*Variables!T161))*31</f>
        <v>438779671.79366487</v>
      </c>
      <c r="E161" s="151">
        <f>('CSMUR Output'!$D$16+('CSMUR Output'!$D$11*Variables!L161)+('CSMUR Output'!$D$12*Variables!V161)+('CSMUR Output'!$D$13*Variables!M161)+('CSMUR Output'!$D$14*Variables!K161)+('CSMUR Output'!$D$15*Variables!T161))*31</f>
        <v>18809456.863492873</v>
      </c>
      <c r="F161" s="151">
        <f>('GS&lt;50kW Output'!$D$18+('GS&lt;50kW Output'!$D$11*Variables!AB161)+('GS&lt;50kW Output'!$D$12*Variables!L161)+('GS&lt;50kW Output'!$D$13*Variables!W161)+('GS&lt;50kW Output'!$D$14*Variables!S161)+('GS&lt;50kW Output'!$D$15*Variables!K161)+('GS&lt;50kW Output'!$D$16*Variables!Z161)+('GS&lt;50kW Output'!$D$17*Variables!N161))*31</f>
        <v>206045528.75428972</v>
      </c>
      <c r="G161" s="151">
        <f>('GS 50-999 kW Output'!$D$21+('GS 50-999 kW Output'!$D$11*Variables!Q161)+('GS 50-999 kW Output'!$D$12*Variables!R161)+('GS 50-999 kW Output'!$D$13*Variables!AB161)+('GS 50-999 kW Output'!$D$14*Variables!L161)+('GS 50-999 kW Output'!$D$15*Variables!X161)+('GS 50-999 kW Output'!$D$16*Variables!M161)+('GS 50-999 kW Output'!$D$17*Variables!U161)+('GS 50-999 kW Output'!$D$18*Variables!K161)+('GS 50-999 kW Output'!$D$19*Variables!Z161)+('GS 50-999 kW Output'!$D$20*Variables!O161))*31</f>
        <v>874735370.22643554</v>
      </c>
      <c r="H161" s="151">
        <f>('GS 1000-4999 kW Output'!$D$17+('GS 1000-4999 kW Output'!$D$11*Variables!AB161)+('GS 1000-4999 kW Output'!$D$12*Variables!L161)+('GS 1000-4999 kW Output'!$D$13*Variables!M161)+('GS 1000-4999 kW Output'!$D$14*Variables!K161)+('GS 1000-4999 kW Output'!$D$15*Variables!S161)+('GS 1000-4999 kW Output'!$D$16*Variables!P161))*31</f>
        <v>433681092.59634358</v>
      </c>
      <c r="I161" s="151">
        <f>('Large Use Output'!$D$20+('Large Use Output'!$D$11*Variables!AB161)+('Large Use Output'!$D$12*Variables!L161)+('Large Use Output'!$D$13*Variables!Y161)+('Large Use Output'!$D$14*Variables!K161)+('Large Use Output'!$D$15*Variables!S161)+('Large Use Output'!$D$16*Variables!Z161)+('Large Use Output'!$D$17*Variables!R161)+('Large Use Output'!$D$18*Variables!M161)+('Large Use Output'!$D$19*Variables!N161))*31</f>
        <v>191276189.7114796</v>
      </c>
    </row>
    <row r="162" spans="1:9" x14ac:dyDescent="0.35">
      <c r="A162" s="8">
        <f t="shared" si="16"/>
        <v>2015</v>
      </c>
      <c r="B162" s="153">
        <v>42248</v>
      </c>
      <c r="C162" s="155">
        <f t="shared" si="15"/>
        <v>30</v>
      </c>
      <c r="D162" s="151">
        <f>('Residential Output'!$D$17+('Residential Output'!$D$11*Variables!Q162)+('Residential Output'!$D$12*Variables!L162)+('Residential Output'!$D$13*Variables!K162)+('Residential Output'!$D$14*Variables!AA162)+('Residential Output'!$D$15*Variables!N162)+('Residential Output'!$D$16*Variables!T162))*31</f>
        <v>435807851.30309445</v>
      </c>
      <c r="E162" s="151">
        <f>('CSMUR Output'!$D$16+('CSMUR Output'!$D$11*Variables!L162)+('CSMUR Output'!$D$12*Variables!V162)+('CSMUR Output'!$D$13*Variables!M162)+('CSMUR Output'!$D$14*Variables!K162)+('CSMUR Output'!$D$15*Variables!T162))*31</f>
        <v>19183885.251546994</v>
      </c>
      <c r="F162" s="151">
        <f>('GS&lt;50kW Output'!$D$18+('GS&lt;50kW Output'!$D$11*Variables!AB162)+('GS&lt;50kW Output'!$D$12*Variables!L162)+('GS&lt;50kW Output'!$D$13*Variables!W162)+('GS&lt;50kW Output'!$D$14*Variables!S162)+('GS&lt;50kW Output'!$D$15*Variables!K162)+('GS&lt;50kW Output'!$D$16*Variables!Z162)+('GS&lt;50kW Output'!$D$17*Variables!N162))*31</f>
        <v>204025323.83367375</v>
      </c>
      <c r="G162" s="151">
        <f>('GS 50-999 kW Output'!$D$21+('GS 50-999 kW Output'!$D$11*Variables!Q162)+('GS 50-999 kW Output'!$D$12*Variables!R162)+('GS 50-999 kW Output'!$D$13*Variables!AB162)+('GS 50-999 kW Output'!$D$14*Variables!L162)+('GS 50-999 kW Output'!$D$15*Variables!X162)+('GS 50-999 kW Output'!$D$16*Variables!M162)+('GS 50-999 kW Output'!$D$17*Variables!U162)+('GS 50-999 kW Output'!$D$18*Variables!K162)+('GS 50-999 kW Output'!$D$19*Variables!Z162)+('GS 50-999 kW Output'!$D$20*Variables!O162))*31</f>
        <v>875289412.4000423</v>
      </c>
      <c r="H162" s="151">
        <f>('GS 1000-4999 kW Output'!$D$17+('GS 1000-4999 kW Output'!$D$11*Variables!AB162)+('GS 1000-4999 kW Output'!$D$12*Variables!L162)+('GS 1000-4999 kW Output'!$D$13*Variables!M162)+('GS 1000-4999 kW Output'!$D$14*Variables!K162)+('GS 1000-4999 kW Output'!$D$15*Variables!S162)+('GS 1000-4999 kW Output'!$D$16*Variables!P162))*31</f>
        <v>427925599.28160441</v>
      </c>
      <c r="I162" s="151">
        <f>('Large Use Output'!$D$20+('Large Use Output'!$D$11*Variables!AB162)+('Large Use Output'!$D$12*Variables!L162)+('Large Use Output'!$D$13*Variables!Y162)+('Large Use Output'!$D$14*Variables!K162)+('Large Use Output'!$D$15*Variables!S162)+('Large Use Output'!$D$16*Variables!Z162)+('Large Use Output'!$D$17*Variables!R162)+('Large Use Output'!$D$18*Variables!M162)+('Large Use Output'!$D$19*Variables!N162))*31</f>
        <v>190651236.9387033</v>
      </c>
    </row>
    <row r="163" spans="1:9" x14ac:dyDescent="0.35">
      <c r="A163" s="8">
        <f t="shared" si="16"/>
        <v>2015</v>
      </c>
      <c r="B163" s="153">
        <v>42278</v>
      </c>
      <c r="C163" s="155">
        <f t="shared" si="15"/>
        <v>31</v>
      </c>
      <c r="D163" s="151">
        <f>('Residential Output'!$D$17+('Residential Output'!$D$11*Variables!Q163)+('Residential Output'!$D$12*Variables!L163)+('Residential Output'!$D$13*Variables!K163)+('Residential Output'!$D$14*Variables!AA163)+('Residential Output'!$D$15*Variables!N163)+('Residential Output'!$D$16*Variables!T163))*31</f>
        <v>359348636.52299643</v>
      </c>
      <c r="E163" s="151">
        <f>('CSMUR Output'!$D$16+('CSMUR Output'!$D$11*Variables!L163)+('CSMUR Output'!$D$12*Variables!V163)+('CSMUR Output'!$D$13*Variables!M163)+('CSMUR Output'!$D$14*Variables!K163)+('CSMUR Output'!$D$15*Variables!T163))*31</f>
        <v>16611064.844783412</v>
      </c>
      <c r="F163" s="151">
        <f>('GS&lt;50kW Output'!$D$18+('GS&lt;50kW Output'!$D$11*Variables!AB163)+('GS&lt;50kW Output'!$D$12*Variables!L163)+('GS&lt;50kW Output'!$D$13*Variables!W163)+('GS&lt;50kW Output'!$D$14*Variables!S163)+('GS&lt;50kW Output'!$D$15*Variables!K163)+('GS&lt;50kW Output'!$D$16*Variables!Z163)+('GS&lt;50kW Output'!$D$17*Variables!N163))*31</f>
        <v>185152659.25287321</v>
      </c>
      <c r="G163" s="151">
        <f>('GS 50-999 kW Output'!$D$21+('GS 50-999 kW Output'!$D$11*Variables!Q163)+('GS 50-999 kW Output'!$D$12*Variables!R163)+('GS 50-999 kW Output'!$D$13*Variables!AB163)+('GS 50-999 kW Output'!$D$14*Variables!L163)+('GS 50-999 kW Output'!$D$15*Variables!X163)+('GS 50-999 kW Output'!$D$16*Variables!M163)+('GS 50-999 kW Output'!$D$17*Variables!U163)+('GS 50-999 kW Output'!$D$18*Variables!K163)+('GS 50-999 kW Output'!$D$19*Variables!Z163)+('GS 50-999 kW Output'!$D$20*Variables!O163))*31</f>
        <v>784670934.98891091</v>
      </c>
      <c r="H163" s="151">
        <f>('GS 1000-4999 kW Output'!$D$17+('GS 1000-4999 kW Output'!$D$11*Variables!AB163)+('GS 1000-4999 kW Output'!$D$12*Variables!L163)+('GS 1000-4999 kW Output'!$D$13*Variables!M163)+('GS 1000-4999 kW Output'!$D$14*Variables!K163)+('GS 1000-4999 kW Output'!$D$15*Variables!S163)+('GS 1000-4999 kW Output'!$D$16*Variables!P163))*31</f>
        <v>393174316.9430896</v>
      </c>
      <c r="I163" s="151">
        <f>('Large Use Output'!$D$20+('Large Use Output'!$D$11*Variables!AB163)+('Large Use Output'!$D$12*Variables!L163)+('Large Use Output'!$D$13*Variables!Y163)+('Large Use Output'!$D$14*Variables!K163)+('Large Use Output'!$D$15*Variables!S163)+('Large Use Output'!$D$16*Variables!Z163)+('Large Use Output'!$D$17*Variables!R163)+('Large Use Output'!$D$18*Variables!M163)+('Large Use Output'!$D$19*Variables!N163))*31</f>
        <v>174779520.36802933</v>
      </c>
    </row>
    <row r="164" spans="1:9" x14ac:dyDescent="0.35">
      <c r="A164" s="8">
        <f t="shared" si="16"/>
        <v>2015</v>
      </c>
      <c r="B164" s="153">
        <v>42309</v>
      </c>
      <c r="C164" s="155">
        <f t="shared" si="15"/>
        <v>30</v>
      </c>
      <c r="D164" s="151">
        <f>('Residential Output'!$D$17+('Residential Output'!$D$11*Variables!Q164)+('Residential Output'!$D$12*Variables!L164)+('Residential Output'!$D$13*Variables!K164)+('Residential Output'!$D$14*Variables!AA164)+('Residential Output'!$D$15*Variables!N164)+('Residential Output'!$D$16*Variables!T164))*31</f>
        <v>386769390.26593077</v>
      </c>
      <c r="E164" s="151">
        <f>('CSMUR Output'!$D$16+('CSMUR Output'!$D$11*Variables!L164)+('CSMUR Output'!$D$12*Variables!V164)+('CSMUR Output'!$D$13*Variables!M164)+('CSMUR Output'!$D$14*Variables!K164)+('CSMUR Output'!$D$15*Variables!T164))*31</f>
        <v>17681409.692258745</v>
      </c>
      <c r="F164" s="151">
        <f>('GS&lt;50kW Output'!$D$18+('GS&lt;50kW Output'!$D$11*Variables!AB164)+('GS&lt;50kW Output'!$D$12*Variables!L164)+('GS&lt;50kW Output'!$D$13*Variables!W164)+('GS&lt;50kW Output'!$D$14*Variables!S164)+('GS&lt;50kW Output'!$D$15*Variables!K164)+('GS&lt;50kW Output'!$D$16*Variables!Z164)+('GS&lt;50kW Output'!$D$17*Variables!N164))*31</f>
        <v>190779087.34906784</v>
      </c>
      <c r="G164" s="151">
        <f>('GS 50-999 kW Output'!$D$21+('GS 50-999 kW Output'!$D$11*Variables!Q164)+('GS 50-999 kW Output'!$D$12*Variables!R164)+('GS 50-999 kW Output'!$D$13*Variables!AB164)+('GS 50-999 kW Output'!$D$14*Variables!L164)+('GS 50-999 kW Output'!$D$15*Variables!X164)+('GS 50-999 kW Output'!$D$16*Variables!M164)+('GS 50-999 kW Output'!$D$17*Variables!U164)+('GS 50-999 kW Output'!$D$18*Variables!K164)+('GS 50-999 kW Output'!$D$19*Variables!Z164)+('GS 50-999 kW Output'!$D$20*Variables!O164))*31</f>
        <v>807167601.26147521</v>
      </c>
      <c r="H164" s="151">
        <f>('GS 1000-4999 kW Output'!$D$17+('GS 1000-4999 kW Output'!$D$11*Variables!AB164)+('GS 1000-4999 kW Output'!$D$12*Variables!L164)+('GS 1000-4999 kW Output'!$D$13*Variables!M164)+('GS 1000-4999 kW Output'!$D$14*Variables!K164)+('GS 1000-4999 kW Output'!$D$15*Variables!S164)+('GS 1000-4999 kW Output'!$D$16*Variables!P164))*31</f>
        <v>391387290.01242507</v>
      </c>
      <c r="I164" s="151">
        <f>('Large Use Output'!$D$20+('Large Use Output'!$D$11*Variables!AB164)+('Large Use Output'!$D$12*Variables!L164)+('Large Use Output'!$D$13*Variables!Y164)+('Large Use Output'!$D$14*Variables!K164)+('Large Use Output'!$D$15*Variables!S164)+('Large Use Output'!$D$16*Variables!Z164)+('Large Use Output'!$D$17*Variables!R164)+('Large Use Output'!$D$18*Variables!M164)+('Large Use Output'!$D$19*Variables!N164))*31</f>
        <v>174499607.36532953</v>
      </c>
    </row>
    <row r="165" spans="1:9" x14ac:dyDescent="0.35">
      <c r="A165" s="10">
        <f t="shared" si="16"/>
        <v>2015</v>
      </c>
      <c r="B165" s="154">
        <v>42339</v>
      </c>
      <c r="C165" s="155">
        <f t="shared" si="15"/>
        <v>31</v>
      </c>
      <c r="D165" s="151">
        <f>('Residential Output'!$D$17+('Residential Output'!$D$11*Variables!Q165)+('Residential Output'!$D$12*Variables!L165)+('Residential Output'!$D$13*Variables!K165)+('Residential Output'!$D$14*Variables!AA165)+('Residential Output'!$D$15*Variables!N165)+('Residential Output'!$D$16*Variables!T165))*31</f>
        <v>405599618.04390711</v>
      </c>
      <c r="E165" s="151">
        <f>('CSMUR Output'!$D$16+('CSMUR Output'!$D$11*Variables!L165)+('CSMUR Output'!$D$12*Variables!V165)+('CSMUR Output'!$D$13*Variables!M165)+('CSMUR Output'!$D$14*Variables!K165)+('CSMUR Output'!$D$15*Variables!T165))*31</f>
        <v>18455031.910362974</v>
      </c>
      <c r="F165" s="151">
        <f>('GS&lt;50kW Output'!$D$18+('GS&lt;50kW Output'!$D$11*Variables!AB165)+('GS&lt;50kW Output'!$D$12*Variables!L165)+('GS&lt;50kW Output'!$D$13*Variables!W165)+('GS&lt;50kW Output'!$D$14*Variables!S165)+('GS&lt;50kW Output'!$D$15*Variables!K165)+('GS&lt;50kW Output'!$D$16*Variables!Z165)+('GS&lt;50kW Output'!$D$17*Variables!N165))*31</f>
        <v>196202774.38196123</v>
      </c>
      <c r="G165" s="151">
        <f>('GS 50-999 kW Output'!$D$21+('GS 50-999 kW Output'!$D$11*Variables!Q165)+('GS 50-999 kW Output'!$D$12*Variables!R165)+('GS 50-999 kW Output'!$D$13*Variables!AB165)+('GS 50-999 kW Output'!$D$14*Variables!L165)+('GS 50-999 kW Output'!$D$15*Variables!X165)+('GS 50-999 kW Output'!$D$16*Variables!M165)+('GS 50-999 kW Output'!$D$17*Variables!U165)+('GS 50-999 kW Output'!$D$18*Variables!K165)+('GS 50-999 kW Output'!$D$19*Variables!Z165)+('GS 50-999 kW Output'!$D$20*Variables!O165))*31</f>
        <v>821310388.50949764</v>
      </c>
      <c r="H165" s="151">
        <f>('GS 1000-4999 kW Output'!$D$17+('GS 1000-4999 kW Output'!$D$11*Variables!AB165)+('GS 1000-4999 kW Output'!$D$12*Variables!L165)+('GS 1000-4999 kW Output'!$D$13*Variables!M165)+('GS 1000-4999 kW Output'!$D$14*Variables!K165)+('GS 1000-4999 kW Output'!$D$15*Variables!S165)+('GS 1000-4999 kW Output'!$D$16*Variables!P165))*31</f>
        <v>395202224.17219687</v>
      </c>
      <c r="I165" s="151">
        <f>('Large Use Output'!$D$20+('Large Use Output'!$D$11*Variables!AB165)+('Large Use Output'!$D$12*Variables!L165)+('Large Use Output'!$D$13*Variables!Y165)+('Large Use Output'!$D$14*Variables!K165)+('Large Use Output'!$D$15*Variables!S165)+('Large Use Output'!$D$16*Variables!Z165)+('Large Use Output'!$D$17*Variables!R165)+('Large Use Output'!$D$18*Variables!M165)+('Large Use Output'!$D$19*Variables!N165))*31</f>
        <v>175227999.2577008</v>
      </c>
    </row>
    <row r="166" spans="1:9" x14ac:dyDescent="0.35">
      <c r="A166" s="6">
        <f t="shared" si="16"/>
        <v>2016</v>
      </c>
      <c r="B166" s="152">
        <v>42370</v>
      </c>
      <c r="C166" s="155">
        <f t="shared" si="15"/>
        <v>31</v>
      </c>
      <c r="D166" s="151">
        <f>('Residential Output'!$D$17+('Residential Output'!$D$11*Variables!Q166)+('Residential Output'!$D$12*Variables!L166)+('Residential Output'!$D$13*Variables!K166)+('Residential Output'!$D$14*Variables!AA166)+('Residential Output'!$D$15*Variables!N166)+('Residential Output'!$D$16*Variables!T166))*31</f>
        <v>476851786.8230409</v>
      </c>
      <c r="E166" s="151">
        <f>('CSMUR Output'!$D$16+('CSMUR Output'!$D$11*Variables!L166)+('CSMUR Output'!$D$12*Variables!V166)+('CSMUR Output'!$D$13*Variables!M166)+('CSMUR Output'!$D$14*Variables!K166)+('CSMUR Output'!$D$15*Variables!T166))*31</f>
        <v>21505077.272450455</v>
      </c>
      <c r="F166" s="151">
        <f>('GS&lt;50kW Output'!$D$18+('GS&lt;50kW Output'!$D$11*Variables!AB166)+('GS&lt;50kW Output'!$D$12*Variables!L166)+('GS&lt;50kW Output'!$D$13*Variables!W166)+('GS&lt;50kW Output'!$D$14*Variables!S166)+('GS&lt;50kW Output'!$D$15*Variables!K166)+('GS&lt;50kW Output'!$D$16*Variables!Z166)+('GS&lt;50kW Output'!$D$17*Variables!N166))*31</f>
        <v>216409531.30496603</v>
      </c>
      <c r="G166" s="151">
        <f>('GS 50-999 kW Output'!$D$21+('GS 50-999 kW Output'!$D$11*Variables!Q166)+('GS 50-999 kW Output'!$D$12*Variables!R166)+('GS 50-999 kW Output'!$D$13*Variables!AB166)+('GS 50-999 kW Output'!$D$14*Variables!L166)+('GS 50-999 kW Output'!$D$15*Variables!X166)+('GS 50-999 kW Output'!$D$16*Variables!M166)+('GS 50-999 kW Output'!$D$17*Variables!U166)+('GS 50-999 kW Output'!$D$18*Variables!K166)+('GS 50-999 kW Output'!$D$19*Variables!Z166)+('GS 50-999 kW Output'!$D$20*Variables!O166))*31</f>
        <v>899441490.57912409</v>
      </c>
      <c r="H166" s="151">
        <f>('GS 1000-4999 kW Output'!$D$17+('GS 1000-4999 kW Output'!$D$11*Variables!AB166)+('GS 1000-4999 kW Output'!$D$12*Variables!L166)+('GS 1000-4999 kW Output'!$D$13*Variables!M166)+('GS 1000-4999 kW Output'!$D$14*Variables!K166)+('GS 1000-4999 kW Output'!$D$15*Variables!S166)+('GS 1000-4999 kW Output'!$D$16*Variables!P166))*31</f>
        <v>414789279.76697928</v>
      </c>
      <c r="I166" s="151">
        <f>('Large Use Output'!$D$20+('Large Use Output'!$D$11*Variables!AB166)+('Large Use Output'!$D$12*Variables!L166)+('Large Use Output'!$D$13*Variables!Y166)+('Large Use Output'!$D$14*Variables!K166)+('Large Use Output'!$D$15*Variables!S166)+('Large Use Output'!$D$16*Variables!Z166)+('Large Use Output'!$D$17*Variables!R166)+('Large Use Output'!$D$18*Variables!M166)+('Large Use Output'!$D$19*Variables!N166))*31</f>
        <v>181468398.58043551</v>
      </c>
    </row>
    <row r="167" spans="1:9" x14ac:dyDescent="0.35">
      <c r="A167" s="8">
        <f t="shared" si="16"/>
        <v>2016</v>
      </c>
      <c r="B167" s="153">
        <v>42401</v>
      </c>
      <c r="C167" s="155">
        <f t="shared" si="15"/>
        <v>29</v>
      </c>
      <c r="D167" s="151">
        <f>('Residential Output'!$D$17+('Residential Output'!$D$11*Variables!Q167)+('Residential Output'!$D$12*Variables!L167)+('Residential Output'!$D$13*Variables!K167)+('Residential Output'!$D$14*Variables!AA167)+('Residential Output'!$D$15*Variables!N167)+('Residential Output'!$D$16*Variables!T167))*31</f>
        <v>462299135.10996777</v>
      </c>
      <c r="E167" s="151">
        <f>('CSMUR Output'!$D$16+('CSMUR Output'!$D$11*Variables!L167)+('CSMUR Output'!$D$12*Variables!V167)+('CSMUR Output'!$D$13*Variables!M167)+('CSMUR Output'!$D$14*Variables!K167)+('CSMUR Output'!$D$15*Variables!T167))*31</f>
        <v>21069585.34759254</v>
      </c>
      <c r="F167" s="151">
        <f>('GS&lt;50kW Output'!$D$18+('GS&lt;50kW Output'!$D$11*Variables!AB167)+('GS&lt;50kW Output'!$D$12*Variables!L167)+('GS&lt;50kW Output'!$D$13*Variables!W167)+('GS&lt;50kW Output'!$D$14*Variables!S167)+('GS&lt;50kW Output'!$D$15*Variables!K167)+('GS&lt;50kW Output'!$D$16*Variables!Z167)+('GS&lt;50kW Output'!$D$17*Variables!N167))*31</f>
        <v>211201992.85174704</v>
      </c>
      <c r="G167" s="151">
        <f>('GS 50-999 kW Output'!$D$21+('GS 50-999 kW Output'!$D$11*Variables!Q167)+('GS 50-999 kW Output'!$D$12*Variables!R167)+('GS 50-999 kW Output'!$D$13*Variables!AB167)+('GS 50-999 kW Output'!$D$14*Variables!L167)+('GS 50-999 kW Output'!$D$15*Variables!X167)+('GS 50-999 kW Output'!$D$16*Variables!M167)+('GS 50-999 kW Output'!$D$17*Variables!U167)+('GS 50-999 kW Output'!$D$18*Variables!K167)+('GS 50-999 kW Output'!$D$19*Variables!Z167)+('GS 50-999 kW Output'!$D$20*Variables!O167))*31</f>
        <v>887701002.65328217</v>
      </c>
      <c r="H167" s="151">
        <f>('GS 1000-4999 kW Output'!$D$17+('GS 1000-4999 kW Output'!$D$11*Variables!AB167)+('GS 1000-4999 kW Output'!$D$12*Variables!L167)+('GS 1000-4999 kW Output'!$D$13*Variables!M167)+('GS 1000-4999 kW Output'!$D$14*Variables!K167)+('GS 1000-4999 kW Output'!$D$15*Variables!S167)+('GS 1000-4999 kW Output'!$D$16*Variables!P167))*31</f>
        <v>405399734.1406551</v>
      </c>
      <c r="I167" s="151">
        <f>('Large Use Output'!$D$20+('Large Use Output'!$D$11*Variables!AB167)+('Large Use Output'!$D$12*Variables!L167)+('Large Use Output'!$D$13*Variables!Y167)+('Large Use Output'!$D$14*Variables!K167)+('Large Use Output'!$D$15*Variables!S167)+('Large Use Output'!$D$16*Variables!Z167)+('Large Use Output'!$D$17*Variables!R167)+('Large Use Output'!$D$18*Variables!M167)+('Large Use Output'!$D$19*Variables!N167))*31</f>
        <v>178654971.37062618</v>
      </c>
    </row>
    <row r="168" spans="1:9" x14ac:dyDescent="0.35">
      <c r="A168" s="8">
        <f t="shared" si="16"/>
        <v>2016</v>
      </c>
      <c r="B168" s="153">
        <v>42430</v>
      </c>
      <c r="C168" s="155">
        <f t="shared" si="15"/>
        <v>31</v>
      </c>
      <c r="D168" s="151">
        <f>('Residential Output'!$D$17+('Residential Output'!$D$11*Variables!Q168)+('Residential Output'!$D$12*Variables!L168)+('Residential Output'!$D$13*Variables!K168)+('Residential Output'!$D$14*Variables!AA168)+('Residential Output'!$D$15*Variables!N168)+('Residential Output'!$D$16*Variables!T168))*31</f>
        <v>417336187.90767086</v>
      </c>
      <c r="E168" s="151">
        <f>('CSMUR Output'!$D$16+('CSMUR Output'!$D$11*Variables!L168)+('CSMUR Output'!$D$12*Variables!V168)+('CSMUR Output'!$D$13*Variables!M168)+('CSMUR Output'!$D$14*Variables!K168)+('CSMUR Output'!$D$15*Variables!T168))*31</f>
        <v>19394202.302055612</v>
      </c>
      <c r="F168" s="151">
        <f>('GS&lt;50kW Output'!$D$18+('GS&lt;50kW Output'!$D$11*Variables!AB168)+('GS&lt;50kW Output'!$D$12*Variables!L168)+('GS&lt;50kW Output'!$D$13*Variables!W168)+('GS&lt;50kW Output'!$D$14*Variables!S168)+('GS&lt;50kW Output'!$D$15*Variables!K168)+('GS&lt;50kW Output'!$D$16*Variables!Z168)+('GS&lt;50kW Output'!$D$17*Variables!N168))*31</f>
        <v>200811584.52669039</v>
      </c>
      <c r="G168" s="151">
        <f>('GS 50-999 kW Output'!$D$21+('GS 50-999 kW Output'!$D$11*Variables!Q168)+('GS 50-999 kW Output'!$D$12*Variables!R168)+('GS 50-999 kW Output'!$D$13*Variables!AB168)+('GS 50-999 kW Output'!$D$14*Variables!L168)+('GS 50-999 kW Output'!$D$15*Variables!X168)+('GS 50-999 kW Output'!$D$16*Variables!M168)+('GS 50-999 kW Output'!$D$17*Variables!U168)+('GS 50-999 kW Output'!$D$18*Variables!K168)+('GS 50-999 kW Output'!$D$19*Variables!Z168)+('GS 50-999 kW Output'!$D$20*Variables!O168))*31</f>
        <v>836254199.19803154</v>
      </c>
      <c r="H168" s="151">
        <f>('GS 1000-4999 kW Output'!$D$17+('GS 1000-4999 kW Output'!$D$11*Variables!AB168)+('GS 1000-4999 kW Output'!$D$12*Variables!L168)+('GS 1000-4999 kW Output'!$D$13*Variables!M168)+('GS 1000-4999 kW Output'!$D$14*Variables!K168)+('GS 1000-4999 kW Output'!$D$15*Variables!S168)+('GS 1000-4999 kW Output'!$D$16*Variables!P168))*31</f>
        <v>398368487.65744132</v>
      </c>
      <c r="I168" s="151">
        <f>('Large Use Output'!$D$20+('Large Use Output'!$D$11*Variables!AB168)+('Large Use Output'!$D$12*Variables!L168)+('Large Use Output'!$D$13*Variables!Y168)+('Large Use Output'!$D$14*Variables!K168)+('Large Use Output'!$D$15*Variables!S168)+('Large Use Output'!$D$16*Variables!Z168)+('Large Use Output'!$D$17*Variables!R168)+('Large Use Output'!$D$18*Variables!M168)+('Large Use Output'!$D$19*Variables!N168))*31</f>
        <v>175795315.45514619</v>
      </c>
    </row>
    <row r="169" spans="1:9" x14ac:dyDescent="0.35">
      <c r="A169" s="8">
        <f t="shared" si="16"/>
        <v>2016</v>
      </c>
      <c r="B169" s="153">
        <v>42461</v>
      </c>
      <c r="C169" s="155">
        <f t="shared" si="15"/>
        <v>30</v>
      </c>
      <c r="D169" s="151">
        <f>('Residential Output'!$D$17+('Residential Output'!$D$11*Variables!Q169)+('Residential Output'!$D$12*Variables!L169)+('Residential Output'!$D$13*Variables!K169)+('Residential Output'!$D$14*Variables!AA169)+('Residential Output'!$D$15*Variables!N169)+('Residential Output'!$D$16*Variables!T169))*31</f>
        <v>397567971.06609124</v>
      </c>
      <c r="E169" s="151">
        <f>('CSMUR Output'!$D$16+('CSMUR Output'!$D$11*Variables!L169)+('CSMUR Output'!$D$12*Variables!V169)+('CSMUR Output'!$D$13*Variables!M169)+('CSMUR Output'!$D$14*Variables!K169)+('CSMUR Output'!$D$15*Variables!T169))*31</f>
        <v>18737096.47712129</v>
      </c>
      <c r="F169" s="151">
        <f>('GS&lt;50kW Output'!$D$18+('GS&lt;50kW Output'!$D$11*Variables!AB169)+('GS&lt;50kW Output'!$D$12*Variables!L169)+('GS&lt;50kW Output'!$D$13*Variables!W169)+('GS&lt;50kW Output'!$D$14*Variables!S169)+('GS&lt;50kW Output'!$D$15*Variables!K169)+('GS&lt;50kW Output'!$D$16*Variables!Z169)+('GS&lt;50kW Output'!$D$17*Variables!N169))*31</f>
        <v>194380054.53270707</v>
      </c>
      <c r="G169" s="151">
        <f>('GS 50-999 kW Output'!$D$21+('GS 50-999 kW Output'!$D$11*Variables!Q169)+('GS 50-999 kW Output'!$D$12*Variables!R169)+('GS 50-999 kW Output'!$D$13*Variables!AB169)+('GS 50-999 kW Output'!$D$14*Variables!L169)+('GS 50-999 kW Output'!$D$15*Variables!X169)+('GS 50-999 kW Output'!$D$16*Variables!M169)+('GS 50-999 kW Output'!$D$17*Variables!U169)+('GS 50-999 kW Output'!$D$18*Variables!K169)+('GS 50-999 kW Output'!$D$19*Variables!Z169)+('GS 50-999 kW Output'!$D$20*Variables!O169))*31</f>
        <v>817006017.41970277</v>
      </c>
      <c r="H169" s="151">
        <f>('GS 1000-4999 kW Output'!$D$17+('GS 1000-4999 kW Output'!$D$11*Variables!AB169)+('GS 1000-4999 kW Output'!$D$12*Variables!L169)+('GS 1000-4999 kW Output'!$D$13*Variables!M169)+('GS 1000-4999 kW Output'!$D$14*Variables!K169)+('GS 1000-4999 kW Output'!$D$15*Variables!S169)+('GS 1000-4999 kW Output'!$D$16*Variables!P169))*31</f>
        <v>388684816.46061325</v>
      </c>
      <c r="I169" s="151">
        <f>('Large Use Output'!$D$20+('Large Use Output'!$D$11*Variables!AB169)+('Large Use Output'!$D$12*Variables!L169)+('Large Use Output'!$D$13*Variables!Y169)+('Large Use Output'!$D$14*Variables!K169)+('Large Use Output'!$D$15*Variables!S169)+('Large Use Output'!$D$16*Variables!Z169)+('Large Use Output'!$D$17*Variables!R169)+('Large Use Output'!$D$18*Variables!M169)+('Large Use Output'!$D$19*Variables!N169))*31</f>
        <v>172561407.66625255</v>
      </c>
    </row>
    <row r="170" spans="1:9" x14ac:dyDescent="0.35">
      <c r="A170" s="8">
        <f t="shared" si="16"/>
        <v>2016</v>
      </c>
      <c r="B170" s="153">
        <v>42491</v>
      </c>
      <c r="C170" s="155">
        <f t="shared" si="15"/>
        <v>31</v>
      </c>
      <c r="D170" s="151">
        <f>('Residential Output'!$D$17+('Residential Output'!$D$11*Variables!Q170)+('Residential Output'!$D$12*Variables!L170)+('Residential Output'!$D$13*Variables!K170)+('Residential Output'!$D$14*Variables!AA170)+('Residential Output'!$D$15*Variables!N170)+('Residential Output'!$D$16*Variables!T170))*31</f>
        <v>388699422.62785983</v>
      </c>
      <c r="E170" s="151">
        <f>('CSMUR Output'!$D$16+('CSMUR Output'!$D$11*Variables!L170)+('CSMUR Output'!$D$12*Variables!V170)+('CSMUR Output'!$D$13*Variables!M170)+('CSMUR Output'!$D$14*Variables!K170)+('CSMUR Output'!$D$15*Variables!T170))*31</f>
        <v>18482240.381882966</v>
      </c>
      <c r="F170" s="151">
        <f>('GS&lt;50kW Output'!$D$18+('GS&lt;50kW Output'!$D$11*Variables!AB170)+('GS&lt;50kW Output'!$D$12*Variables!L170)+('GS&lt;50kW Output'!$D$13*Variables!W170)+('GS&lt;50kW Output'!$D$14*Variables!S170)+('GS&lt;50kW Output'!$D$15*Variables!K170)+('GS&lt;50kW Output'!$D$16*Variables!Z170)+('GS&lt;50kW Output'!$D$17*Variables!N170))*31</f>
        <v>191753608.39039001</v>
      </c>
      <c r="G170" s="151">
        <f>('GS 50-999 kW Output'!$D$21+('GS 50-999 kW Output'!$D$11*Variables!Q170)+('GS 50-999 kW Output'!$D$12*Variables!R170)+('GS 50-999 kW Output'!$D$13*Variables!AB170)+('GS 50-999 kW Output'!$D$14*Variables!L170)+('GS 50-999 kW Output'!$D$15*Variables!X170)+('GS 50-999 kW Output'!$D$16*Variables!M170)+('GS 50-999 kW Output'!$D$17*Variables!U170)+('GS 50-999 kW Output'!$D$18*Variables!K170)+('GS 50-999 kW Output'!$D$19*Variables!Z170)+('GS 50-999 kW Output'!$D$20*Variables!O170))*31</f>
        <v>809297563.41687214</v>
      </c>
      <c r="H170" s="151">
        <f>('GS 1000-4999 kW Output'!$D$17+('GS 1000-4999 kW Output'!$D$11*Variables!AB170)+('GS 1000-4999 kW Output'!$D$12*Variables!L170)+('GS 1000-4999 kW Output'!$D$13*Variables!M170)+('GS 1000-4999 kW Output'!$D$14*Variables!K170)+('GS 1000-4999 kW Output'!$D$15*Variables!S170)+('GS 1000-4999 kW Output'!$D$16*Variables!P170))*31</f>
        <v>397318584.50718039</v>
      </c>
      <c r="I170" s="151">
        <f>('Large Use Output'!$D$20+('Large Use Output'!$D$11*Variables!AB170)+('Large Use Output'!$D$12*Variables!L170)+('Large Use Output'!$D$13*Variables!Y170)+('Large Use Output'!$D$14*Variables!K170)+('Large Use Output'!$D$15*Variables!S170)+('Large Use Output'!$D$16*Variables!Z170)+('Large Use Output'!$D$17*Variables!R170)+('Large Use Output'!$D$18*Variables!M170)+('Large Use Output'!$D$19*Variables!N170))*31</f>
        <v>176000521.43446115</v>
      </c>
    </row>
    <row r="171" spans="1:9" x14ac:dyDescent="0.35">
      <c r="A171" s="8">
        <f t="shared" si="16"/>
        <v>2016</v>
      </c>
      <c r="B171" s="153">
        <v>42522</v>
      </c>
      <c r="C171" s="155">
        <f t="shared" si="15"/>
        <v>30</v>
      </c>
      <c r="D171" s="151">
        <f>('Residential Output'!$D$17+('Residential Output'!$D$11*Variables!Q171)+('Residential Output'!$D$12*Variables!L171)+('Residential Output'!$D$13*Variables!K171)+('Residential Output'!$D$14*Variables!AA171)+('Residential Output'!$D$15*Variables!N171)+('Residential Output'!$D$16*Variables!T171))*31</f>
        <v>427424864.65640616</v>
      </c>
      <c r="E171" s="151">
        <f>('CSMUR Output'!$D$16+('CSMUR Output'!$D$11*Variables!L171)+('CSMUR Output'!$D$12*Variables!V171)+('CSMUR Output'!$D$13*Variables!M171)+('CSMUR Output'!$D$14*Variables!K171)+('CSMUR Output'!$D$15*Variables!T171))*31</f>
        <v>19878393.196965378</v>
      </c>
      <c r="F171" s="151">
        <f>('GS&lt;50kW Output'!$D$18+('GS&lt;50kW Output'!$D$11*Variables!AB171)+('GS&lt;50kW Output'!$D$12*Variables!L171)+('GS&lt;50kW Output'!$D$13*Variables!W171)+('GS&lt;50kW Output'!$D$14*Variables!S171)+('GS&lt;50kW Output'!$D$15*Variables!K171)+('GS&lt;50kW Output'!$D$16*Variables!Z171)+('GS&lt;50kW Output'!$D$17*Variables!N171))*31</f>
        <v>203062410.31173164</v>
      </c>
      <c r="G171" s="151">
        <f>('GS 50-999 kW Output'!$D$21+('GS 50-999 kW Output'!$D$11*Variables!Q171)+('GS 50-999 kW Output'!$D$12*Variables!R171)+('GS 50-999 kW Output'!$D$13*Variables!AB171)+('GS 50-999 kW Output'!$D$14*Variables!L171)+('GS 50-999 kW Output'!$D$15*Variables!X171)+('GS 50-999 kW Output'!$D$16*Variables!M171)+('GS 50-999 kW Output'!$D$17*Variables!U171)+('GS 50-999 kW Output'!$D$18*Variables!K171)+('GS 50-999 kW Output'!$D$19*Variables!Z171)+('GS 50-999 kW Output'!$D$20*Variables!O171))*31</f>
        <v>865770881.72051072</v>
      </c>
      <c r="H171" s="151">
        <f>('GS 1000-4999 kW Output'!$D$17+('GS 1000-4999 kW Output'!$D$11*Variables!AB171)+('GS 1000-4999 kW Output'!$D$12*Variables!L171)+('GS 1000-4999 kW Output'!$D$13*Variables!M171)+('GS 1000-4999 kW Output'!$D$14*Variables!K171)+('GS 1000-4999 kW Output'!$D$15*Variables!S171)+('GS 1000-4999 kW Output'!$D$16*Variables!P171))*31</f>
        <v>410246089.64977658</v>
      </c>
      <c r="I171" s="151">
        <f>('Large Use Output'!$D$20+('Large Use Output'!$D$11*Variables!AB171)+('Large Use Output'!$D$12*Variables!L171)+('Large Use Output'!$D$13*Variables!Y171)+('Large Use Output'!$D$14*Variables!K171)+('Large Use Output'!$D$15*Variables!S171)+('Large Use Output'!$D$16*Variables!Z171)+('Large Use Output'!$D$17*Variables!R171)+('Large Use Output'!$D$18*Variables!M171)+('Large Use Output'!$D$19*Variables!N171))*31</f>
        <v>181967495.4753426</v>
      </c>
    </row>
    <row r="172" spans="1:9" x14ac:dyDescent="0.35">
      <c r="A172" s="8">
        <f t="shared" si="16"/>
        <v>2016</v>
      </c>
      <c r="B172" s="153">
        <v>42552</v>
      </c>
      <c r="C172" s="155">
        <f t="shared" si="15"/>
        <v>31</v>
      </c>
      <c r="D172" s="151">
        <f>('Residential Output'!$D$17+('Residential Output'!$D$11*Variables!Q172)+('Residential Output'!$D$12*Variables!L172)+('Residential Output'!$D$13*Variables!K172)+('Residential Output'!$D$14*Variables!AA172)+('Residential Output'!$D$15*Variables!N172)+('Residential Output'!$D$16*Variables!T172))*31</f>
        <v>531004244.71863276</v>
      </c>
      <c r="E172" s="151">
        <f>('CSMUR Output'!$D$16+('CSMUR Output'!$D$11*Variables!L172)+('CSMUR Output'!$D$12*Variables!V172)+('CSMUR Output'!$D$13*Variables!M172)+('CSMUR Output'!$D$14*Variables!K172)+('CSMUR Output'!$D$15*Variables!T172))*31</f>
        <v>23184073.366929453</v>
      </c>
      <c r="F172" s="151">
        <f>('GS&lt;50kW Output'!$D$18+('GS&lt;50kW Output'!$D$11*Variables!AB172)+('GS&lt;50kW Output'!$D$12*Variables!L172)+('GS&lt;50kW Output'!$D$13*Variables!W172)+('GS&lt;50kW Output'!$D$14*Variables!S172)+('GS&lt;50kW Output'!$D$15*Variables!K172)+('GS&lt;50kW Output'!$D$16*Variables!Z172)+('GS&lt;50kW Output'!$D$17*Variables!N172))*31</f>
        <v>229825341.07240406</v>
      </c>
      <c r="G172" s="151">
        <f>('GS 50-999 kW Output'!$D$21+('GS 50-999 kW Output'!$D$11*Variables!Q172)+('GS 50-999 kW Output'!$D$12*Variables!R172)+('GS 50-999 kW Output'!$D$13*Variables!AB172)+('GS 50-999 kW Output'!$D$14*Variables!L172)+('GS 50-999 kW Output'!$D$15*Variables!X172)+('GS 50-999 kW Output'!$D$16*Variables!M172)+('GS 50-999 kW Output'!$D$17*Variables!U172)+('GS 50-999 kW Output'!$D$18*Variables!K172)+('GS 50-999 kW Output'!$D$19*Variables!Z172)+('GS 50-999 kW Output'!$D$20*Variables!O172))*31</f>
        <v>954689917.34200227</v>
      </c>
      <c r="H172" s="151">
        <f>('GS 1000-4999 kW Output'!$D$17+('GS 1000-4999 kW Output'!$D$11*Variables!AB172)+('GS 1000-4999 kW Output'!$D$12*Variables!L172)+('GS 1000-4999 kW Output'!$D$13*Variables!M172)+('GS 1000-4999 kW Output'!$D$14*Variables!K172)+('GS 1000-4999 kW Output'!$D$15*Variables!S172)+('GS 1000-4999 kW Output'!$D$16*Variables!P172))*31</f>
        <v>445429665.71478748</v>
      </c>
      <c r="I172" s="151">
        <f>('Large Use Output'!$D$20+('Large Use Output'!$D$11*Variables!AB172)+('Large Use Output'!$D$12*Variables!L172)+('Large Use Output'!$D$13*Variables!Y172)+('Large Use Output'!$D$14*Variables!K172)+('Large Use Output'!$D$15*Variables!S172)+('Large Use Output'!$D$16*Variables!Z172)+('Large Use Output'!$D$17*Variables!R172)+('Large Use Output'!$D$18*Variables!M172)+('Large Use Output'!$D$19*Variables!N172))*31</f>
        <v>195790005.49192491</v>
      </c>
    </row>
    <row r="173" spans="1:9" x14ac:dyDescent="0.35">
      <c r="A173" s="8">
        <f t="shared" si="16"/>
        <v>2016</v>
      </c>
      <c r="B173" s="153">
        <v>42583</v>
      </c>
      <c r="C173" s="155">
        <f t="shared" si="15"/>
        <v>31</v>
      </c>
      <c r="D173" s="151">
        <f>('Residential Output'!$D$17+('Residential Output'!$D$11*Variables!Q173)+('Residential Output'!$D$12*Variables!L173)+('Residential Output'!$D$13*Variables!K173)+('Residential Output'!$D$14*Variables!AA173)+('Residential Output'!$D$15*Variables!N173)+('Residential Output'!$D$16*Variables!T173))*31</f>
        <v>552267322.8638978</v>
      </c>
      <c r="E173" s="151">
        <f>('CSMUR Output'!$D$16+('CSMUR Output'!$D$11*Variables!L173)+('CSMUR Output'!$D$12*Variables!V173)+('CSMUR Output'!$D$13*Variables!M173)+('CSMUR Output'!$D$14*Variables!K173)+('CSMUR Output'!$D$15*Variables!T173))*31</f>
        <v>24200610.410925001</v>
      </c>
      <c r="F173" s="151">
        <f>('GS&lt;50kW Output'!$D$18+('GS&lt;50kW Output'!$D$11*Variables!AB173)+('GS&lt;50kW Output'!$D$12*Variables!L173)+('GS&lt;50kW Output'!$D$13*Variables!W173)+('GS&lt;50kW Output'!$D$14*Variables!S173)+('GS&lt;50kW Output'!$D$15*Variables!K173)+('GS&lt;50kW Output'!$D$16*Variables!Z173)+('GS&lt;50kW Output'!$D$17*Variables!N173))*31</f>
        <v>234944977.40457273</v>
      </c>
      <c r="G173" s="151">
        <f>('GS 50-999 kW Output'!$D$21+('GS 50-999 kW Output'!$D$11*Variables!Q173)+('GS 50-999 kW Output'!$D$12*Variables!R173)+('GS 50-999 kW Output'!$D$13*Variables!AB173)+('GS 50-999 kW Output'!$D$14*Variables!L173)+('GS 50-999 kW Output'!$D$15*Variables!X173)+('GS 50-999 kW Output'!$D$16*Variables!M173)+('GS 50-999 kW Output'!$D$17*Variables!U173)+('GS 50-999 kW Output'!$D$18*Variables!K173)+('GS 50-999 kW Output'!$D$19*Variables!Z173)+('GS 50-999 kW Output'!$D$20*Variables!O173))*31</f>
        <v>983861851.60081244</v>
      </c>
      <c r="H173" s="151">
        <f>('GS 1000-4999 kW Output'!$D$17+('GS 1000-4999 kW Output'!$D$11*Variables!AB173)+('GS 1000-4999 kW Output'!$D$12*Variables!L173)+('GS 1000-4999 kW Output'!$D$13*Variables!M173)+('GS 1000-4999 kW Output'!$D$14*Variables!K173)+('GS 1000-4999 kW Output'!$D$15*Variables!S173)+('GS 1000-4999 kW Output'!$D$16*Variables!P173))*31</f>
        <v>454037860.91792637</v>
      </c>
      <c r="I173" s="151">
        <f>('Large Use Output'!$D$20+('Large Use Output'!$D$11*Variables!AB173)+('Large Use Output'!$D$12*Variables!L173)+('Large Use Output'!$D$13*Variables!Y173)+('Large Use Output'!$D$14*Variables!K173)+('Large Use Output'!$D$15*Variables!S173)+('Large Use Output'!$D$16*Variables!Z173)+('Large Use Output'!$D$17*Variables!R173)+('Large Use Output'!$D$18*Variables!M173)+('Large Use Output'!$D$19*Variables!N173))*31</f>
        <v>201843865.85107079</v>
      </c>
    </row>
    <row r="174" spans="1:9" x14ac:dyDescent="0.35">
      <c r="A174" s="8">
        <f t="shared" si="16"/>
        <v>2016</v>
      </c>
      <c r="B174" s="153">
        <v>42614</v>
      </c>
      <c r="C174" s="155">
        <f t="shared" si="15"/>
        <v>30</v>
      </c>
      <c r="D174" s="151">
        <f>('Residential Output'!$D$17+('Residential Output'!$D$11*Variables!Q174)+('Residential Output'!$D$12*Variables!L174)+('Residential Output'!$D$13*Variables!K174)+('Residential Output'!$D$14*Variables!AA174)+('Residential Output'!$D$15*Variables!N174)+('Residential Output'!$D$16*Variables!T174))*31</f>
        <v>417826029.45626944</v>
      </c>
      <c r="E174" s="151">
        <f>('CSMUR Output'!$D$16+('CSMUR Output'!$D$11*Variables!L174)+('CSMUR Output'!$D$12*Variables!V174)+('CSMUR Output'!$D$13*Variables!M174)+('CSMUR Output'!$D$14*Variables!K174)+('CSMUR Output'!$D$15*Variables!T174))*31</f>
        <v>20519380.854716234</v>
      </c>
      <c r="F174" s="151">
        <f>('GS&lt;50kW Output'!$D$18+('GS&lt;50kW Output'!$D$11*Variables!AB174)+('GS&lt;50kW Output'!$D$12*Variables!L174)+('GS&lt;50kW Output'!$D$13*Variables!W174)+('GS&lt;50kW Output'!$D$14*Variables!S174)+('GS&lt;50kW Output'!$D$15*Variables!K174)+('GS&lt;50kW Output'!$D$16*Variables!Z174)+('GS&lt;50kW Output'!$D$17*Variables!N174))*31</f>
        <v>199125986.1108363</v>
      </c>
      <c r="G174" s="151">
        <f>('GS 50-999 kW Output'!$D$21+('GS 50-999 kW Output'!$D$11*Variables!Q174)+('GS 50-999 kW Output'!$D$12*Variables!R174)+('GS 50-999 kW Output'!$D$13*Variables!AB174)+('GS 50-999 kW Output'!$D$14*Variables!L174)+('GS 50-999 kW Output'!$D$15*Variables!X174)+('GS 50-999 kW Output'!$D$16*Variables!M174)+('GS 50-999 kW Output'!$D$17*Variables!U174)+('GS 50-999 kW Output'!$D$18*Variables!K174)+('GS 50-999 kW Output'!$D$19*Variables!Z174)+('GS 50-999 kW Output'!$D$20*Variables!O174))*31</f>
        <v>852933299.87029207</v>
      </c>
      <c r="H174" s="151">
        <f>('GS 1000-4999 kW Output'!$D$17+('GS 1000-4999 kW Output'!$D$11*Variables!AB174)+('GS 1000-4999 kW Output'!$D$12*Variables!L174)+('GS 1000-4999 kW Output'!$D$13*Variables!M174)+('GS 1000-4999 kW Output'!$D$14*Variables!K174)+('GS 1000-4999 kW Output'!$D$15*Variables!S174)+('GS 1000-4999 kW Output'!$D$16*Variables!P174))*31</f>
        <v>414294110.32839143</v>
      </c>
      <c r="I174" s="151">
        <f>('Large Use Output'!$D$20+('Large Use Output'!$D$11*Variables!AB174)+('Large Use Output'!$D$12*Variables!L174)+('Large Use Output'!$D$13*Variables!Y174)+('Large Use Output'!$D$14*Variables!K174)+('Large Use Output'!$D$15*Variables!S174)+('Large Use Output'!$D$16*Variables!Z174)+('Large Use Output'!$D$17*Variables!R174)+('Large Use Output'!$D$18*Variables!M174)+('Large Use Output'!$D$19*Variables!N174))*31</f>
        <v>183260970.57909992</v>
      </c>
    </row>
    <row r="175" spans="1:9" x14ac:dyDescent="0.35">
      <c r="A175" s="8">
        <f t="shared" si="16"/>
        <v>2016</v>
      </c>
      <c r="B175" s="153">
        <v>42644</v>
      </c>
      <c r="C175" s="155">
        <f t="shared" si="15"/>
        <v>31</v>
      </c>
      <c r="D175" s="151">
        <f>('Residential Output'!$D$17+('Residential Output'!$D$11*Variables!Q175)+('Residential Output'!$D$12*Variables!L175)+('Residential Output'!$D$13*Variables!K175)+('Residential Output'!$D$14*Variables!AA175)+('Residential Output'!$D$15*Variables!N175)+('Residential Output'!$D$16*Variables!T175))*31</f>
        <v>360817425.59927922</v>
      </c>
      <c r="E175" s="151">
        <f>('CSMUR Output'!$D$16+('CSMUR Output'!$D$11*Variables!L175)+('CSMUR Output'!$D$12*Variables!V175)+('CSMUR Output'!$D$13*Variables!M175)+('CSMUR Output'!$D$14*Variables!K175)+('CSMUR Output'!$D$15*Variables!T175))*31</f>
        <v>18900290.714996763</v>
      </c>
      <c r="F175" s="151">
        <f>('GS&lt;50kW Output'!$D$18+('GS&lt;50kW Output'!$D$11*Variables!AB175)+('GS&lt;50kW Output'!$D$12*Variables!L175)+('GS&lt;50kW Output'!$D$13*Variables!W175)+('GS&lt;50kW Output'!$D$14*Variables!S175)+('GS&lt;50kW Output'!$D$15*Variables!K175)+('GS&lt;50kW Output'!$D$16*Variables!Z175)+('GS&lt;50kW Output'!$D$17*Variables!N175))*31</f>
        <v>184839730.75159496</v>
      </c>
      <c r="G175" s="151">
        <f>('GS 50-999 kW Output'!$D$21+('GS 50-999 kW Output'!$D$11*Variables!Q175)+('GS 50-999 kW Output'!$D$12*Variables!R175)+('GS 50-999 kW Output'!$D$13*Variables!AB175)+('GS 50-999 kW Output'!$D$14*Variables!L175)+('GS 50-999 kW Output'!$D$15*Variables!X175)+('GS 50-999 kW Output'!$D$16*Variables!M175)+('GS 50-999 kW Output'!$D$17*Variables!U175)+('GS 50-999 kW Output'!$D$18*Variables!K175)+('GS 50-999 kW Output'!$D$19*Variables!Z175)+('GS 50-999 kW Output'!$D$20*Variables!O175))*31</f>
        <v>785111997.71579039</v>
      </c>
      <c r="H175" s="151">
        <f>('GS 1000-4999 kW Output'!$D$17+('GS 1000-4999 kW Output'!$D$11*Variables!AB175)+('GS 1000-4999 kW Output'!$D$12*Variables!L175)+('GS 1000-4999 kW Output'!$D$13*Variables!M175)+('GS 1000-4999 kW Output'!$D$14*Variables!K175)+('GS 1000-4999 kW Output'!$D$15*Variables!S175)+('GS 1000-4999 kW Output'!$D$16*Variables!P175))*31</f>
        <v>393981623.24914706</v>
      </c>
      <c r="I175" s="151">
        <f>('Large Use Output'!$D$20+('Large Use Output'!$D$11*Variables!AB175)+('Large Use Output'!$D$12*Variables!L175)+('Large Use Output'!$D$13*Variables!Y175)+('Large Use Output'!$D$14*Variables!K175)+('Large Use Output'!$D$15*Variables!S175)+('Large Use Output'!$D$16*Variables!Z175)+('Large Use Output'!$D$17*Variables!R175)+('Large Use Output'!$D$18*Variables!M175)+('Large Use Output'!$D$19*Variables!N175))*31</f>
        <v>172159477.13163</v>
      </c>
    </row>
    <row r="176" spans="1:9" x14ac:dyDescent="0.35">
      <c r="A176" s="8">
        <f t="shared" si="16"/>
        <v>2016</v>
      </c>
      <c r="B176" s="153">
        <v>42675</v>
      </c>
      <c r="C176" s="155">
        <f t="shared" si="15"/>
        <v>30</v>
      </c>
      <c r="D176" s="151">
        <f>('Residential Output'!$D$17+('Residential Output'!$D$11*Variables!Q176)+('Residential Output'!$D$12*Variables!L176)+('Residential Output'!$D$13*Variables!K176)+('Residential Output'!$D$14*Variables!AA176)+('Residential Output'!$D$15*Variables!N176)+('Residential Output'!$D$16*Variables!T176))*31</f>
        <v>376519227.85383505</v>
      </c>
      <c r="E176" s="151">
        <f>('CSMUR Output'!$D$16+('CSMUR Output'!$D$11*Variables!L176)+('CSMUR Output'!$D$12*Variables!V176)+('CSMUR Output'!$D$13*Variables!M176)+('CSMUR Output'!$D$14*Variables!K176)+('CSMUR Output'!$D$15*Variables!T176))*31</f>
        <v>19235049.21016179</v>
      </c>
      <c r="F176" s="151">
        <f>('GS&lt;50kW Output'!$D$18+('GS&lt;50kW Output'!$D$11*Variables!AB176)+('GS&lt;50kW Output'!$D$12*Variables!L176)+('GS&lt;50kW Output'!$D$13*Variables!W176)+('GS&lt;50kW Output'!$D$14*Variables!S176)+('GS&lt;50kW Output'!$D$15*Variables!K176)+('GS&lt;50kW Output'!$D$16*Variables!Z176)+('GS&lt;50kW Output'!$D$17*Variables!N176))*31</f>
        <v>188184493.00607789</v>
      </c>
      <c r="G176" s="151">
        <f>('GS 50-999 kW Output'!$D$21+('GS 50-999 kW Output'!$D$11*Variables!Q176)+('GS 50-999 kW Output'!$D$12*Variables!R176)+('GS 50-999 kW Output'!$D$13*Variables!AB176)+('GS 50-999 kW Output'!$D$14*Variables!L176)+('GS 50-999 kW Output'!$D$15*Variables!X176)+('GS 50-999 kW Output'!$D$16*Variables!M176)+('GS 50-999 kW Output'!$D$17*Variables!U176)+('GS 50-999 kW Output'!$D$18*Variables!K176)+('GS 50-999 kW Output'!$D$19*Variables!Z176)+('GS 50-999 kW Output'!$D$20*Variables!O176))*31</f>
        <v>799965726.39895713</v>
      </c>
      <c r="H176" s="151">
        <f>('GS 1000-4999 kW Output'!$D$17+('GS 1000-4999 kW Output'!$D$11*Variables!AB176)+('GS 1000-4999 kW Output'!$D$12*Variables!L176)+('GS 1000-4999 kW Output'!$D$13*Variables!M176)+('GS 1000-4999 kW Output'!$D$14*Variables!K176)+('GS 1000-4999 kW Output'!$D$15*Variables!S176)+('GS 1000-4999 kW Output'!$D$16*Variables!P176))*31</f>
        <v>383715130.28278744</v>
      </c>
      <c r="I176" s="151">
        <f>('Large Use Output'!$D$20+('Large Use Output'!$D$11*Variables!AB176)+('Large Use Output'!$D$12*Variables!L176)+('Large Use Output'!$D$13*Variables!Y176)+('Large Use Output'!$D$14*Variables!K176)+('Large Use Output'!$D$15*Variables!S176)+('Large Use Output'!$D$16*Variables!Z176)+('Large Use Output'!$D$17*Variables!R176)+('Large Use Output'!$D$18*Variables!M176)+('Large Use Output'!$D$19*Variables!N176))*31</f>
        <v>171019515.16990367</v>
      </c>
    </row>
    <row r="177" spans="1:9" x14ac:dyDescent="0.35">
      <c r="A177" s="10">
        <f t="shared" si="16"/>
        <v>2016</v>
      </c>
      <c r="B177" s="154">
        <v>42705</v>
      </c>
      <c r="C177" s="155">
        <f t="shared" si="15"/>
        <v>31</v>
      </c>
      <c r="D177" s="151">
        <f>('Residential Output'!$D$17+('Residential Output'!$D$11*Variables!Q177)+('Residential Output'!$D$12*Variables!L177)+('Residential Output'!$D$13*Variables!K177)+('Residential Output'!$D$14*Variables!AA177)+('Residential Output'!$D$15*Variables!N177)+('Residential Output'!$D$16*Variables!T177))*31</f>
        <v>449423558.3181594</v>
      </c>
      <c r="E177" s="151">
        <f>('CSMUR Output'!$D$16+('CSMUR Output'!$D$11*Variables!L177)+('CSMUR Output'!$D$12*Variables!V177)+('CSMUR Output'!$D$13*Variables!M177)+('CSMUR Output'!$D$14*Variables!K177)+('CSMUR Output'!$D$15*Variables!T177))*31</f>
        <v>22056300.080089394</v>
      </c>
      <c r="F177" s="151">
        <f>('GS&lt;50kW Output'!$D$18+('GS&lt;50kW Output'!$D$11*Variables!AB177)+('GS&lt;50kW Output'!$D$12*Variables!L177)+('GS&lt;50kW Output'!$D$13*Variables!W177)+('GS&lt;50kW Output'!$D$14*Variables!S177)+('GS&lt;50kW Output'!$D$15*Variables!K177)+('GS&lt;50kW Output'!$D$16*Variables!Z177)+('GS&lt;50kW Output'!$D$17*Variables!N177))*31</f>
        <v>210072966.22711706</v>
      </c>
      <c r="G177" s="151">
        <f>('GS 50-999 kW Output'!$D$21+('GS 50-999 kW Output'!$D$11*Variables!Q177)+('GS 50-999 kW Output'!$D$12*Variables!R177)+('GS 50-999 kW Output'!$D$13*Variables!AB177)+('GS 50-999 kW Output'!$D$14*Variables!L177)+('GS 50-999 kW Output'!$D$15*Variables!X177)+('GS 50-999 kW Output'!$D$16*Variables!M177)+('GS 50-999 kW Output'!$D$17*Variables!U177)+('GS 50-999 kW Output'!$D$18*Variables!K177)+('GS 50-999 kW Output'!$D$19*Variables!Z177)+('GS 50-999 kW Output'!$D$20*Variables!O177))*31</f>
        <v>870564936.4501965</v>
      </c>
      <c r="H177" s="151">
        <f>('GS 1000-4999 kW Output'!$D$17+('GS 1000-4999 kW Output'!$D$11*Variables!AB177)+('GS 1000-4999 kW Output'!$D$12*Variables!L177)+('GS 1000-4999 kW Output'!$D$13*Variables!M177)+('GS 1000-4999 kW Output'!$D$14*Variables!K177)+('GS 1000-4999 kW Output'!$D$15*Variables!S177)+('GS 1000-4999 kW Output'!$D$16*Variables!P177))*31</f>
        <v>402634603.15010941</v>
      </c>
      <c r="I177" s="151">
        <f>('Large Use Output'!$D$20+('Large Use Output'!$D$11*Variables!AB177)+('Large Use Output'!$D$12*Variables!L177)+('Large Use Output'!$D$13*Variables!Y177)+('Large Use Output'!$D$14*Variables!K177)+('Large Use Output'!$D$15*Variables!S177)+('Large Use Output'!$D$16*Variables!Z177)+('Large Use Output'!$D$17*Variables!R177)+('Large Use Output'!$D$18*Variables!M177)+('Large Use Output'!$D$19*Variables!N177))*31</f>
        <v>175192836.21736658</v>
      </c>
    </row>
    <row r="178" spans="1:9" x14ac:dyDescent="0.35">
      <c r="A178" s="6">
        <f t="shared" si="16"/>
        <v>2017</v>
      </c>
      <c r="B178" s="152">
        <v>42736</v>
      </c>
      <c r="C178" s="155">
        <f t="shared" si="15"/>
        <v>31</v>
      </c>
      <c r="D178" s="151">
        <f>('Residential Output'!$D$17+('Residential Output'!$D$11*Variables!Q178)+('Residential Output'!$D$12*Variables!L178)+('Residential Output'!$D$13*Variables!K178)+('Residential Output'!$D$14*Variables!AA178)+('Residential Output'!$D$15*Variables!N178)+('Residential Output'!$D$16*Variables!T178))*31</f>
        <v>451027080.21865064</v>
      </c>
      <c r="E178" s="151">
        <f>('CSMUR Output'!$D$16+('CSMUR Output'!$D$11*Variables!L178)+('CSMUR Output'!$D$12*Variables!V178)+('CSMUR Output'!$D$13*Variables!M178)+('CSMUR Output'!$D$14*Variables!K178)+('CSMUR Output'!$D$15*Variables!T178))*31</f>
        <v>22315750.146241114</v>
      </c>
      <c r="F178" s="151">
        <f>('GS&lt;50kW Output'!$D$18+('GS&lt;50kW Output'!$D$11*Variables!AB178)+('GS&lt;50kW Output'!$D$12*Variables!L178)+('GS&lt;50kW Output'!$D$13*Variables!W178)+('GS&lt;50kW Output'!$D$14*Variables!S178)+('GS&lt;50kW Output'!$D$15*Variables!K178)+('GS&lt;50kW Output'!$D$16*Variables!Z178)+('GS&lt;50kW Output'!$D$17*Variables!N178))*31</f>
        <v>210424835.86163074</v>
      </c>
      <c r="G178" s="151">
        <f>('GS 50-999 kW Output'!$D$21+('GS 50-999 kW Output'!$D$11*Variables!Q178)+('GS 50-999 kW Output'!$D$12*Variables!R178)+('GS 50-999 kW Output'!$D$13*Variables!AB178)+('GS 50-999 kW Output'!$D$14*Variables!L178)+('GS 50-999 kW Output'!$D$15*Variables!X178)+('GS 50-999 kW Output'!$D$16*Variables!M178)+('GS 50-999 kW Output'!$D$17*Variables!U178)+('GS 50-999 kW Output'!$D$18*Variables!K178)+('GS 50-999 kW Output'!$D$19*Variables!Z178)+('GS 50-999 kW Output'!$D$20*Variables!O178))*31</f>
        <v>875177093.35763836</v>
      </c>
      <c r="H178" s="151">
        <f>('GS 1000-4999 kW Output'!$D$17+('GS 1000-4999 kW Output'!$D$11*Variables!AB178)+('GS 1000-4999 kW Output'!$D$12*Variables!L178)+('GS 1000-4999 kW Output'!$D$13*Variables!M178)+('GS 1000-4999 kW Output'!$D$14*Variables!K178)+('GS 1000-4999 kW Output'!$D$15*Variables!S178)+('GS 1000-4999 kW Output'!$D$16*Variables!P178))*31</f>
        <v>403468977.61099577</v>
      </c>
      <c r="I178" s="151">
        <f>('Large Use Output'!$D$20+('Large Use Output'!$D$11*Variables!AB178)+('Large Use Output'!$D$12*Variables!L178)+('Large Use Output'!$D$13*Variables!Y178)+('Large Use Output'!$D$14*Variables!K178)+('Large Use Output'!$D$15*Variables!S178)+('Large Use Output'!$D$16*Variables!Z178)+('Large Use Output'!$D$17*Variables!R178)+('Large Use Output'!$D$18*Variables!M178)+('Large Use Output'!$D$19*Variables!N178))*31</f>
        <v>176474487.28873295</v>
      </c>
    </row>
    <row r="179" spans="1:9" x14ac:dyDescent="0.35">
      <c r="A179" s="8">
        <f t="shared" si="16"/>
        <v>2017</v>
      </c>
      <c r="B179" s="153">
        <v>42767</v>
      </c>
      <c r="C179" s="155">
        <f t="shared" si="15"/>
        <v>28</v>
      </c>
      <c r="D179" s="151">
        <f>('Residential Output'!$D$17+('Residential Output'!$D$11*Variables!Q179)+('Residential Output'!$D$12*Variables!L179)+('Residential Output'!$D$13*Variables!K179)+('Residential Output'!$D$14*Variables!AA179)+('Residential Output'!$D$15*Variables!N179)+('Residential Output'!$D$16*Variables!T179))*31</f>
        <v>437795012.10090667</v>
      </c>
      <c r="E179" s="151">
        <f>('CSMUR Output'!$D$16+('CSMUR Output'!$D$11*Variables!L179)+('CSMUR Output'!$D$12*Variables!V179)+('CSMUR Output'!$D$13*Variables!M179)+('CSMUR Output'!$D$14*Variables!K179)+('CSMUR Output'!$D$15*Variables!T179))*31</f>
        <v>21948452.790888511</v>
      </c>
      <c r="F179" s="151">
        <f>('GS&lt;50kW Output'!$D$18+('GS&lt;50kW Output'!$D$11*Variables!AB179)+('GS&lt;50kW Output'!$D$12*Variables!L179)+('GS&lt;50kW Output'!$D$13*Variables!W179)+('GS&lt;50kW Output'!$D$14*Variables!S179)+('GS&lt;50kW Output'!$D$15*Variables!K179)+('GS&lt;50kW Output'!$D$16*Variables!Z179)+('GS&lt;50kW Output'!$D$17*Variables!N179))*31</f>
        <v>204098916.81837466</v>
      </c>
      <c r="G179" s="151">
        <f>('GS 50-999 kW Output'!$D$21+('GS 50-999 kW Output'!$D$11*Variables!Q179)+('GS 50-999 kW Output'!$D$12*Variables!R179)+('GS 50-999 kW Output'!$D$13*Variables!AB179)+('GS 50-999 kW Output'!$D$14*Variables!L179)+('GS 50-999 kW Output'!$D$15*Variables!X179)+('GS 50-999 kW Output'!$D$16*Variables!M179)+('GS 50-999 kW Output'!$D$17*Variables!U179)+('GS 50-999 kW Output'!$D$18*Variables!K179)+('GS 50-999 kW Output'!$D$19*Variables!Z179)+('GS 50-999 kW Output'!$D$20*Variables!O179))*31</f>
        <v>857386199.27689123</v>
      </c>
      <c r="H179" s="151">
        <f>('GS 1000-4999 kW Output'!$D$17+('GS 1000-4999 kW Output'!$D$11*Variables!AB179)+('GS 1000-4999 kW Output'!$D$12*Variables!L179)+('GS 1000-4999 kW Output'!$D$13*Variables!M179)+('GS 1000-4999 kW Output'!$D$14*Variables!K179)+('GS 1000-4999 kW Output'!$D$15*Variables!S179)+('GS 1000-4999 kW Output'!$D$16*Variables!P179))*31</f>
        <v>390108394.60822451</v>
      </c>
      <c r="I179" s="151">
        <f>('Large Use Output'!$D$20+('Large Use Output'!$D$11*Variables!AB179)+('Large Use Output'!$D$12*Variables!L179)+('Large Use Output'!$D$13*Variables!Y179)+('Large Use Output'!$D$14*Variables!K179)+('Large Use Output'!$D$15*Variables!S179)+('Large Use Output'!$D$16*Variables!Z179)+('Large Use Output'!$D$17*Variables!R179)+('Large Use Output'!$D$18*Variables!M179)+('Large Use Output'!$D$19*Variables!N179))*31</f>
        <v>169783618.20186764</v>
      </c>
    </row>
    <row r="180" spans="1:9" x14ac:dyDescent="0.35">
      <c r="A180" s="8">
        <f t="shared" si="16"/>
        <v>2017</v>
      </c>
      <c r="B180" s="153">
        <v>42795</v>
      </c>
      <c r="C180" s="155">
        <f t="shared" si="15"/>
        <v>31</v>
      </c>
      <c r="D180" s="151">
        <f>('Residential Output'!$D$17+('Residential Output'!$D$11*Variables!Q180)+('Residential Output'!$D$12*Variables!L180)+('Residential Output'!$D$13*Variables!K180)+('Residential Output'!$D$14*Variables!AA180)+('Residential Output'!$D$15*Variables!N180)+('Residential Output'!$D$16*Variables!T180))*31</f>
        <v>441946735.62173009</v>
      </c>
      <c r="E180" s="151">
        <f>('CSMUR Output'!$D$16+('CSMUR Output'!$D$11*Variables!L180)+('CSMUR Output'!$D$12*Variables!V180)+('CSMUR Output'!$D$13*Variables!M180)+('CSMUR Output'!$D$14*Variables!K180)+('CSMUR Output'!$D$15*Variables!T180))*31</f>
        <v>22244184.19629186</v>
      </c>
      <c r="F180" s="151">
        <f>('GS&lt;50kW Output'!$D$18+('GS&lt;50kW Output'!$D$11*Variables!AB180)+('GS&lt;50kW Output'!$D$12*Variables!L180)+('GS&lt;50kW Output'!$D$13*Variables!W180)+('GS&lt;50kW Output'!$D$14*Variables!S180)+('GS&lt;50kW Output'!$D$15*Variables!K180)+('GS&lt;50kW Output'!$D$16*Variables!Z180)+('GS&lt;50kW Output'!$D$17*Variables!N180))*31</f>
        <v>210626700.92098504</v>
      </c>
      <c r="G180" s="151">
        <f>('GS 50-999 kW Output'!$D$21+('GS 50-999 kW Output'!$D$11*Variables!Q180)+('GS 50-999 kW Output'!$D$12*Variables!R180)+('GS 50-999 kW Output'!$D$13*Variables!AB180)+('GS 50-999 kW Output'!$D$14*Variables!L180)+('GS 50-999 kW Output'!$D$15*Variables!X180)+('GS 50-999 kW Output'!$D$16*Variables!M180)+('GS 50-999 kW Output'!$D$17*Variables!U180)+('GS 50-999 kW Output'!$D$18*Variables!K180)+('GS 50-999 kW Output'!$D$19*Variables!Z180)+('GS 50-999 kW Output'!$D$20*Variables!O180))*31</f>
        <v>871834376.46192944</v>
      </c>
      <c r="H180" s="151">
        <f>('GS 1000-4999 kW Output'!$D$17+('GS 1000-4999 kW Output'!$D$11*Variables!AB180)+('GS 1000-4999 kW Output'!$D$12*Variables!L180)+('GS 1000-4999 kW Output'!$D$13*Variables!M180)+('GS 1000-4999 kW Output'!$D$14*Variables!K180)+('GS 1000-4999 kW Output'!$D$15*Variables!S180)+('GS 1000-4999 kW Output'!$D$16*Variables!P180))*31</f>
        <v>402215781.97006935</v>
      </c>
      <c r="I180" s="151">
        <f>('Large Use Output'!$D$20+('Large Use Output'!$D$11*Variables!AB180)+('Large Use Output'!$D$12*Variables!L180)+('Large Use Output'!$D$13*Variables!Y180)+('Large Use Output'!$D$14*Variables!K180)+('Large Use Output'!$D$15*Variables!S180)+('Large Use Output'!$D$16*Variables!Z180)+('Large Use Output'!$D$17*Variables!R180)+('Large Use Output'!$D$18*Variables!M180)+('Large Use Output'!$D$19*Variables!N180))*31</f>
        <v>177902097.57202148</v>
      </c>
    </row>
    <row r="181" spans="1:9" x14ac:dyDescent="0.35">
      <c r="A181" s="8">
        <f t="shared" si="16"/>
        <v>2017</v>
      </c>
      <c r="B181" s="153">
        <v>42826</v>
      </c>
      <c r="C181" s="155">
        <f t="shared" si="15"/>
        <v>30</v>
      </c>
      <c r="D181" s="151">
        <f>('Residential Output'!$D$17+('Residential Output'!$D$11*Variables!Q181)+('Residential Output'!$D$12*Variables!L181)+('Residential Output'!$D$13*Variables!K181)+('Residential Output'!$D$14*Variables!AA181)+('Residential Output'!$D$15*Variables!N181)+('Residential Output'!$D$16*Variables!T181))*31</f>
        <v>357400304.69462883</v>
      </c>
      <c r="E181" s="151">
        <f>('CSMUR Output'!$D$16+('CSMUR Output'!$D$11*Variables!L181)+('CSMUR Output'!$D$12*Variables!V181)+('CSMUR Output'!$D$13*Variables!M181)+('CSMUR Output'!$D$14*Variables!K181)+('CSMUR Output'!$D$15*Variables!T181))*31</f>
        <v>19256757.48295607</v>
      </c>
      <c r="F181" s="151">
        <f>('GS&lt;50kW Output'!$D$18+('GS&lt;50kW Output'!$D$11*Variables!AB181)+('GS&lt;50kW Output'!$D$12*Variables!L181)+('GS&lt;50kW Output'!$D$13*Variables!W181)+('GS&lt;50kW Output'!$D$14*Variables!S181)+('GS&lt;50kW Output'!$D$15*Variables!K181)+('GS&lt;50kW Output'!$D$16*Variables!Z181)+('GS&lt;50kW Output'!$D$17*Variables!N181))*31</f>
        <v>188209129.88947272</v>
      </c>
      <c r="G181" s="151">
        <f>('GS 50-999 kW Output'!$D$21+('GS 50-999 kW Output'!$D$11*Variables!Q181)+('GS 50-999 kW Output'!$D$12*Variables!R181)+('GS 50-999 kW Output'!$D$13*Variables!AB181)+('GS 50-999 kW Output'!$D$14*Variables!L181)+('GS 50-999 kW Output'!$D$15*Variables!X181)+('GS 50-999 kW Output'!$D$16*Variables!M181)+('GS 50-999 kW Output'!$D$17*Variables!U181)+('GS 50-999 kW Output'!$D$18*Variables!K181)+('GS 50-999 kW Output'!$D$19*Variables!Z181)+('GS 50-999 kW Output'!$D$20*Variables!O181))*31</f>
        <v>767905449.14304411</v>
      </c>
      <c r="H181" s="151">
        <f>('GS 1000-4999 kW Output'!$D$17+('GS 1000-4999 kW Output'!$D$11*Variables!AB181)+('GS 1000-4999 kW Output'!$D$12*Variables!L181)+('GS 1000-4999 kW Output'!$D$13*Variables!M181)+('GS 1000-4999 kW Output'!$D$14*Variables!K181)+('GS 1000-4999 kW Output'!$D$15*Variables!S181)+('GS 1000-4999 kW Output'!$D$16*Variables!P181))*31</f>
        <v>380781220.14906955</v>
      </c>
      <c r="I181" s="151">
        <f>('Large Use Output'!$D$20+('Large Use Output'!$D$11*Variables!AB181)+('Large Use Output'!$D$12*Variables!L181)+('Large Use Output'!$D$13*Variables!Y181)+('Large Use Output'!$D$14*Variables!K181)+('Large Use Output'!$D$15*Variables!S181)+('Large Use Output'!$D$16*Variables!Z181)+('Large Use Output'!$D$17*Variables!R181)+('Large Use Output'!$D$18*Variables!M181)+('Large Use Output'!$D$19*Variables!N181))*31</f>
        <v>163328385.34700039</v>
      </c>
    </row>
    <row r="182" spans="1:9" x14ac:dyDescent="0.35">
      <c r="A182" s="8">
        <f t="shared" si="16"/>
        <v>2017</v>
      </c>
      <c r="B182" s="153">
        <v>42856</v>
      </c>
      <c r="C182" s="155">
        <f t="shared" si="15"/>
        <v>31</v>
      </c>
      <c r="D182" s="151">
        <f>('Residential Output'!$D$17+('Residential Output'!$D$11*Variables!Q182)+('Residential Output'!$D$12*Variables!L182)+('Residential Output'!$D$13*Variables!K182)+('Residential Output'!$D$14*Variables!AA182)+('Residential Output'!$D$15*Variables!N182)+('Residential Output'!$D$16*Variables!T182))*31</f>
        <v>356058935.50590914</v>
      </c>
      <c r="E182" s="151">
        <f>('CSMUR Output'!$D$16+('CSMUR Output'!$D$11*Variables!L182)+('CSMUR Output'!$D$12*Variables!V182)+('CSMUR Output'!$D$13*Variables!M182)+('CSMUR Output'!$D$14*Variables!K182)+('CSMUR Output'!$D$15*Variables!T182))*31</f>
        <v>19593081.256430101</v>
      </c>
      <c r="F182" s="151">
        <f>('GS&lt;50kW Output'!$D$18+('GS&lt;50kW Output'!$D$11*Variables!AB182)+('GS&lt;50kW Output'!$D$12*Variables!L182)+('GS&lt;50kW Output'!$D$13*Variables!W182)+('GS&lt;50kW Output'!$D$14*Variables!S182)+('GS&lt;50kW Output'!$D$15*Variables!K182)+('GS&lt;50kW Output'!$D$16*Variables!Z182)+('GS&lt;50kW Output'!$D$17*Variables!N182))*31</f>
        <v>188495972.39153656</v>
      </c>
      <c r="G182" s="151">
        <f>('GS 50-999 kW Output'!$D$21+('GS 50-999 kW Output'!$D$11*Variables!Q182)+('GS 50-999 kW Output'!$D$12*Variables!R182)+('GS 50-999 kW Output'!$D$13*Variables!AB182)+('GS 50-999 kW Output'!$D$14*Variables!L182)+('GS 50-999 kW Output'!$D$15*Variables!X182)+('GS 50-999 kW Output'!$D$16*Variables!M182)+('GS 50-999 kW Output'!$D$17*Variables!U182)+('GS 50-999 kW Output'!$D$18*Variables!K182)+('GS 50-999 kW Output'!$D$19*Variables!Z182)+('GS 50-999 kW Output'!$D$20*Variables!O182))*31</f>
        <v>788039495.75489283</v>
      </c>
      <c r="H182" s="151">
        <f>('GS 1000-4999 kW Output'!$D$17+('GS 1000-4999 kW Output'!$D$11*Variables!AB182)+('GS 1000-4999 kW Output'!$D$12*Variables!L182)+('GS 1000-4999 kW Output'!$D$13*Variables!M182)+('GS 1000-4999 kW Output'!$D$14*Variables!K182)+('GS 1000-4999 kW Output'!$D$15*Variables!S182)+('GS 1000-4999 kW Output'!$D$16*Variables!P182))*31</f>
        <v>391271956.73686975</v>
      </c>
      <c r="I182" s="151">
        <f>('Large Use Output'!$D$20+('Large Use Output'!$D$11*Variables!AB182)+('Large Use Output'!$D$12*Variables!L182)+('Large Use Output'!$D$13*Variables!Y182)+('Large Use Output'!$D$14*Variables!K182)+('Large Use Output'!$D$15*Variables!S182)+('Large Use Output'!$D$16*Variables!Z182)+('Large Use Output'!$D$17*Variables!R182)+('Large Use Output'!$D$18*Variables!M182)+('Large Use Output'!$D$19*Variables!N182))*31</f>
        <v>172210490.76707327</v>
      </c>
    </row>
    <row r="183" spans="1:9" x14ac:dyDescent="0.35">
      <c r="A183" s="8">
        <f t="shared" si="16"/>
        <v>2017</v>
      </c>
      <c r="B183" s="153">
        <v>42887</v>
      </c>
      <c r="C183" s="155">
        <f t="shared" si="15"/>
        <v>30</v>
      </c>
      <c r="D183" s="151">
        <f>('Residential Output'!$D$17+('Residential Output'!$D$11*Variables!Q183)+('Residential Output'!$D$12*Variables!L183)+('Residential Output'!$D$13*Variables!K183)+('Residential Output'!$D$14*Variables!AA183)+('Residential Output'!$D$15*Variables!N183)+('Residential Output'!$D$16*Variables!T183))*31</f>
        <v>412590126.41837549</v>
      </c>
      <c r="E183" s="151">
        <f>('CSMUR Output'!$D$16+('CSMUR Output'!$D$11*Variables!L183)+('CSMUR Output'!$D$12*Variables!V183)+('CSMUR Output'!$D$13*Variables!M183)+('CSMUR Output'!$D$14*Variables!K183)+('CSMUR Output'!$D$15*Variables!T183))*31</f>
        <v>21688240.254078351</v>
      </c>
      <c r="F183" s="151">
        <f>('GS&lt;50kW Output'!$D$18+('GS&lt;50kW Output'!$D$11*Variables!AB183)+('GS&lt;50kW Output'!$D$12*Variables!L183)+('GS&lt;50kW Output'!$D$13*Variables!W183)+('GS&lt;50kW Output'!$D$14*Variables!S183)+('GS&lt;50kW Output'!$D$15*Variables!K183)+('GS&lt;50kW Output'!$D$16*Variables!Z183)+('GS&lt;50kW Output'!$D$17*Variables!N183))*31</f>
        <v>202952103.51900926</v>
      </c>
      <c r="G183" s="151">
        <f>('GS 50-999 kW Output'!$D$21+('GS 50-999 kW Output'!$D$11*Variables!Q183)+('GS 50-999 kW Output'!$D$12*Variables!R183)+('GS 50-999 kW Output'!$D$13*Variables!AB183)+('GS 50-999 kW Output'!$D$14*Variables!L183)+('GS 50-999 kW Output'!$D$15*Variables!X183)+('GS 50-999 kW Output'!$D$16*Variables!M183)+('GS 50-999 kW Output'!$D$17*Variables!U183)+('GS 50-999 kW Output'!$D$18*Variables!K183)+('GS 50-999 kW Output'!$D$19*Variables!Z183)+('GS 50-999 kW Output'!$D$20*Variables!O183))*31</f>
        <v>855043401.85800207</v>
      </c>
      <c r="H183" s="151">
        <f>('GS 1000-4999 kW Output'!$D$17+('GS 1000-4999 kW Output'!$D$11*Variables!AB183)+('GS 1000-4999 kW Output'!$D$12*Variables!L183)+('GS 1000-4999 kW Output'!$D$13*Variables!M183)+('GS 1000-4999 kW Output'!$D$14*Variables!K183)+('GS 1000-4999 kW Output'!$D$15*Variables!S183)+('GS 1000-4999 kW Output'!$D$16*Variables!P183))*31</f>
        <v>412492554.8947475</v>
      </c>
      <c r="I183" s="151">
        <f>('Large Use Output'!$D$20+('Large Use Output'!$D$11*Variables!AB183)+('Large Use Output'!$D$12*Variables!L183)+('Large Use Output'!$D$13*Variables!Y183)+('Large Use Output'!$D$14*Variables!K183)+('Large Use Output'!$D$15*Variables!S183)+('Large Use Output'!$D$16*Variables!Z183)+('Large Use Output'!$D$17*Variables!R183)+('Large Use Output'!$D$18*Variables!M183)+('Large Use Output'!$D$19*Variables!N183))*31</f>
        <v>182030707.96424839</v>
      </c>
    </row>
    <row r="184" spans="1:9" x14ac:dyDescent="0.35">
      <c r="A184" s="8">
        <f t="shared" si="16"/>
        <v>2017</v>
      </c>
      <c r="B184" s="153">
        <v>42917</v>
      </c>
      <c r="C184" s="155">
        <f t="shared" si="15"/>
        <v>31</v>
      </c>
      <c r="D184" s="151">
        <f>('Residential Output'!$D$17+('Residential Output'!$D$11*Variables!Q184)+('Residential Output'!$D$12*Variables!L184)+('Residential Output'!$D$13*Variables!K184)+('Residential Output'!$D$14*Variables!AA184)+('Residential Output'!$D$15*Variables!N184)+('Residential Output'!$D$16*Variables!T184))*31</f>
        <v>461626178.53872156</v>
      </c>
      <c r="E184" s="151">
        <f>('CSMUR Output'!$D$16+('CSMUR Output'!$D$11*Variables!L184)+('CSMUR Output'!$D$12*Variables!V184)+('CSMUR Output'!$D$13*Variables!M184)+('CSMUR Output'!$D$14*Variables!K184)+('CSMUR Output'!$D$15*Variables!T184))*31</f>
        <v>23243479.19019518</v>
      </c>
      <c r="F184" s="151">
        <f>('GS&lt;50kW Output'!$D$18+('GS&lt;50kW Output'!$D$11*Variables!AB184)+('GS&lt;50kW Output'!$D$12*Variables!L184)+('GS&lt;50kW Output'!$D$13*Variables!W184)+('GS&lt;50kW Output'!$D$14*Variables!S184)+('GS&lt;50kW Output'!$D$15*Variables!K184)+('GS&lt;50kW Output'!$D$16*Variables!Z184)+('GS&lt;50kW Output'!$D$17*Variables!N184))*31</f>
        <v>216771033.08707926</v>
      </c>
      <c r="G184" s="151">
        <f>('GS 50-999 kW Output'!$D$21+('GS 50-999 kW Output'!$D$11*Variables!Q184)+('GS 50-999 kW Output'!$D$12*Variables!R184)+('GS 50-999 kW Output'!$D$13*Variables!AB184)+('GS 50-999 kW Output'!$D$14*Variables!L184)+('GS 50-999 kW Output'!$D$15*Variables!X184)+('GS 50-999 kW Output'!$D$16*Variables!M184)+('GS 50-999 kW Output'!$D$17*Variables!U184)+('GS 50-999 kW Output'!$D$18*Variables!K184)+('GS 50-999 kW Output'!$D$19*Variables!Z184)+('GS 50-999 kW Output'!$D$20*Variables!O184))*31</f>
        <v>897595858.31134725</v>
      </c>
      <c r="H184" s="151">
        <f>('GS 1000-4999 kW Output'!$D$17+('GS 1000-4999 kW Output'!$D$11*Variables!AB184)+('GS 1000-4999 kW Output'!$D$12*Variables!L184)+('GS 1000-4999 kW Output'!$D$13*Variables!M184)+('GS 1000-4999 kW Output'!$D$14*Variables!K184)+('GS 1000-4999 kW Output'!$D$15*Variables!S184)+('GS 1000-4999 kW Output'!$D$16*Variables!P184))*31</f>
        <v>431447283.86151999</v>
      </c>
      <c r="I184" s="151">
        <f>('Large Use Output'!$D$20+('Large Use Output'!$D$11*Variables!AB184)+('Large Use Output'!$D$12*Variables!L184)+('Large Use Output'!$D$13*Variables!Y184)+('Large Use Output'!$D$14*Variables!K184)+('Large Use Output'!$D$15*Variables!S184)+('Large Use Output'!$D$16*Variables!Z184)+('Large Use Output'!$D$17*Variables!R184)+('Large Use Output'!$D$18*Variables!M184)+('Large Use Output'!$D$19*Variables!N184))*31</f>
        <v>187071364.27094474</v>
      </c>
    </row>
    <row r="185" spans="1:9" x14ac:dyDescent="0.35">
      <c r="A185" s="8">
        <f t="shared" si="16"/>
        <v>2017</v>
      </c>
      <c r="B185" s="153">
        <v>42948</v>
      </c>
      <c r="C185" s="155">
        <f t="shared" si="15"/>
        <v>31</v>
      </c>
      <c r="D185" s="151">
        <f>('Residential Output'!$D$17+('Residential Output'!$D$11*Variables!Q185)+('Residential Output'!$D$12*Variables!L185)+('Residential Output'!$D$13*Variables!K185)+('Residential Output'!$D$14*Variables!AA185)+('Residential Output'!$D$15*Variables!N185)+('Residential Output'!$D$16*Variables!T185))*31</f>
        <v>416466064.36121058</v>
      </c>
      <c r="E185" s="151">
        <f>('CSMUR Output'!$D$16+('CSMUR Output'!$D$11*Variables!L185)+('CSMUR Output'!$D$12*Variables!V185)+('CSMUR Output'!$D$13*Variables!M185)+('CSMUR Output'!$D$14*Variables!K185)+('CSMUR Output'!$D$15*Variables!T185))*31</f>
        <v>22171297.615177255</v>
      </c>
      <c r="F185" s="151">
        <f>('GS&lt;50kW Output'!$D$18+('GS&lt;50kW Output'!$D$11*Variables!AB185)+('GS&lt;50kW Output'!$D$12*Variables!L185)+('GS&lt;50kW Output'!$D$13*Variables!W185)+('GS&lt;50kW Output'!$D$14*Variables!S185)+('GS&lt;50kW Output'!$D$15*Variables!K185)+('GS&lt;50kW Output'!$D$16*Variables!Z185)+('GS&lt;50kW Output'!$D$17*Variables!N185))*31</f>
        <v>204903508.0648241</v>
      </c>
      <c r="G185" s="151">
        <f>('GS 50-999 kW Output'!$D$21+('GS 50-999 kW Output'!$D$11*Variables!Q185)+('GS 50-999 kW Output'!$D$12*Variables!R185)+('GS 50-999 kW Output'!$D$13*Variables!AB185)+('GS 50-999 kW Output'!$D$14*Variables!L185)+('GS 50-999 kW Output'!$D$15*Variables!X185)+('GS 50-999 kW Output'!$D$16*Variables!M185)+('GS 50-999 kW Output'!$D$17*Variables!U185)+('GS 50-999 kW Output'!$D$18*Variables!K185)+('GS 50-999 kW Output'!$D$19*Variables!Z185)+('GS 50-999 kW Output'!$D$20*Variables!O185))*31</f>
        <v>863380405.02625012</v>
      </c>
      <c r="H185" s="151">
        <f>('GS 1000-4999 kW Output'!$D$17+('GS 1000-4999 kW Output'!$D$11*Variables!AB185)+('GS 1000-4999 kW Output'!$D$12*Variables!L185)+('GS 1000-4999 kW Output'!$D$13*Variables!M185)+('GS 1000-4999 kW Output'!$D$14*Variables!K185)+('GS 1000-4999 kW Output'!$D$15*Variables!S185)+('GS 1000-4999 kW Output'!$D$16*Variables!P185))*31</f>
        <v>418831705.67783988</v>
      </c>
      <c r="I185" s="151">
        <f>('Large Use Output'!$D$20+('Large Use Output'!$D$11*Variables!AB185)+('Large Use Output'!$D$12*Variables!L185)+('Large Use Output'!$D$13*Variables!Y185)+('Large Use Output'!$D$14*Variables!K185)+('Large Use Output'!$D$15*Variables!S185)+('Large Use Output'!$D$16*Variables!Z185)+('Large Use Output'!$D$17*Variables!R185)+('Large Use Output'!$D$18*Variables!M185)+('Large Use Output'!$D$19*Variables!N185))*31</f>
        <v>183912297.68490633</v>
      </c>
    </row>
    <row r="186" spans="1:9" x14ac:dyDescent="0.35">
      <c r="A186" s="8">
        <f t="shared" si="16"/>
        <v>2017</v>
      </c>
      <c r="B186" s="153">
        <v>42979</v>
      </c>
      <c r="C186" s="155">
        <f t="shared" si="15"/>
        <v>30</v>
      </c>
      <c r="D186" s="151">
        <f>('Residential Output'!$D$17+('Residential Output'!$D$11*Variables!Q186)+('Residential Output'!$D$12*Variables!L186)+('Residential Output'!$D$13*Variables!K186)+('Residential Output'!$D$14*Variables!AA186)+('Residential Output'!$D$15*Variables!N186)+('Residential Output'!$D$16*Variables!T186))*31</f>
        <v>415276436.59632063</v>
      </c>
      <c r="E186" s="151">
        <f>('CSMUR Output'!$D$16+('CSMUR Output'!$D$11*Variables!L186)+('CSMUR Output'!$D$12*Variables!V186)+('CSMUR Output'!$D$13*Variables!M186)+('CSMUR Output'!$D$14*Variables!K186)+('CSMUR Output'!$D$15*Variables!T186))*31</f>
        <v>22053824.262997404</v>
      </c>
      <c r="F186" s="151">
        <f>('GS&lt;50kW Output'!$D$18+('GS&lt;50kW Output'!$D$11*Variables!AB186)+('GS&lt;50kW Output'!$D$12*Variables!L186)+('GS&lt;50kW Output'!$D$13*Variables!W186)+('GS&lt;50kW Output'!$D$14*Variables!S186)+('GS&lt;50kW Output'!$D$15*Variables!K186)+('GS&lt;50kW Output'!$D$16*Variables!Z186)+('GS&lt;50kW Output'!$D$17*Variables!N186))*31</f>
        <v>203196650.59586963</v>
      </c>
      <c r="G186" s="151">
        <f>('GS 50-999 kW Output'!$D$21+('GS 50-999 kW Output'!$D$11*Variables!Q186)+('GS 50-999 kW Output'!$D$12*Variables!R186)+('GS 50-999 kW Output'!$D$13*Variables!AB186)+('GS 50-999 kW Output'!$D$14*Variables!L186)+('GS 50-999 kW Output'!$D$15*Variables!X186)+('GS 50-999 kW Output'!$D$16*Variables!M186)+('GS 50-999 kW Output'!$D$17*Variables!U186)+('GS 50-999 kW Output'!$D$18*Variables!K186)+('GS 50-999 kW Output'!$D$19*Variables!Z186)+('GS 50-999 kW Output'!$D$20*Variables!O186))*31</f>
        <v>851731535.15922987</v>
      </c>
      <c r="H186" s="151">
        <f>('GS 1000-4999 kW Output'!$D$17+('GS 1000-4999 kW Output'!$D$11*Variables!AB186)+('GS 1000-4999 kW Output'!$D$12*Variables!L186)+('GS 1000-4999 kW Output'!$D$13*Variables!M186)+('GS 1000-4999 kW Output'!$D$14*Variables!K186)+('GS 1000-4999 kW Output'!$D$15*Variables!S186)+('GS 1000-4999 kW Output'!$D$16*Variables!P186))*31</f>
        <v>409990467.0772503</v>
      </c>
      <c r="I186" s="151">
        <f>('Large Use Output'!$D$20+('Large Use Output'!$D$11*Variables!AB186)+('Large Use Output'!$D$12*Variables!L186)+('Large Use Output'!$D$13*Variables!Y186)+('Large Use Output'!$D$14*Variables!K186)+('Large Use Output'!$D$15*Variables!S186)+('Large Use Output'!$D$16*Variables!Z186)+('Large Use Output'!$D$17*Variables!R186)+('Large Use Output'!$D$18*Variables!M186)+('Large Use Output'!$D$19*Variables!N186))*31</f>
        <v>177346684.49509549</v>
      </c>
    </row>
    <row r="187" spans="1:9" x14ac:dyDescent="0.35">
      <c r="A187" s="8">
        <f t="shared" si="16"/>
        <v>2017</v>
      </c>
      <c r="B187" s="153">
        <v>43009</v>
      </c>
      <c r="C187" s="155">
        <f t="shared" si="15"/>
        <v>31</v>
      </c>
      <c r="D187" s="151">
        <f>('Residential Output'!$D$17+('Residential Output'!$D$11*Variables!Q187)+('Residential Output'!$D$12*Variables!L187)+('Residential Output'!$D$13*Variables!K187)+('Residential Output'!$D$14*Variables!AA187)+('Residential Output'!$D$15*Variables!N187)+('Residential Output'!$D$16*Variables!T187))*31</f>
        <v>354380172.74310964</v>
      </c>
      <c r="E187" s="151">
        <f>('CSMUR Output'!$D$16+('CSMUR Output'!$D$11*Variables!L187)+('CSMUR Output'!$D$12*Variables!V187)+('CSMUR Output'!$D$13*Variables!M187)+('CSMUR Output'!$D$14*Variables!K187)+('CSMUR Output'!$D$15*Variables!T187))*31</f>
        <v>20308460.367822569</v>
      </c>
      <c r="F187" s="151">
        <f>('GS&lt;50kW Output'!$D$18+('GS&lt;50kW Output'!$D$11*Variables!AB187)+('GS&lt;50kW Output'!$D$12*Variables!L187)+('GS&lt;50kW Output'!$D$13*Variables!W187)+('GS&lt;50kW Output'!$D$14*Variables!S187)+('GS&lt;50kW Output'!$D$15*Variables!K187)+('GS&lt;50kW Output'!$D$16*Variables!Z187)+('GS&lt;50kW Output'!$D$17*Variables!N187))*31</f>
        <v>188095031.57602981</v>
      </c>
      <c r="G187" s="151">
        <f>('GS 50-999 kW Output'!$D$21+('GS 50-999 kW Output'!$D$11*Variables!Q187)+('GS 50-999 kW Output'!$D$12*Variables!R187)+('GS 50-999 kW Output'!$D$13*Variables!AB187)+('GS 50-999 kW Output'!$D$14*Variables!L187)+('GS 50-999 kW Output'!$D$15*Variables!X187)+('GS 50-999 kW Output'!$D$16*Variables!M187)+('GS 50-999 kW Output'!$D$17*Variables!U187)+('GS 50-999 kW Output'!$D$18*Variables!K187)+('GS 50-999 kW Output'!$D$19*Variables!Z187)+('GS 50-999 kW Output'!$D$20*Variables!O187))*31</f>
        <v>789681206.84530044</v>
      </c>
      <c r="H187" s="151">
        <f>('GS 1000-4999 kW Output'!$D$17+('GS 1000-4999 kW Output'!$D$11*Variables!AB187)+('GS 1000-4999 kW Output'!$D$12*Variables!L187)+('GS 1000-4999 kW Output'!$D$13*Variables!M187)+('GS 1000-4999 kW Output'!$D$14*Variables!K187)+('GS 1000-4999 kW Output'!$D$15*Variables!S187)+('GS 1000-4999 kW Output'!$D$16*Variables!P187))*31</f>
        <v>391080667.91326851</v>
      </c>
      <c r="I187" s="151">
        <f>('Large Use Output'!$D$20+('Large Use Output'!$D$11*Variables!AB187)+('Large Use Output'!$D$12*Variables!L187)+('Large Use Output'!$D$13*Variables!Y187)+('Large Use Output'!$D$14*Variables!K187)+('Large Use Output'!$D$15*Variables!S187)+('Large Use Output'!$D$16*Variables!Z187)+('Large Use Output'!$D$17*Variables!R187)+('Large Use Output'!$D$18*Variables!M187)+('Large Use Output'!$D$19*Variables!N187))*31</f>
        <v>170370193.53677538</v>
      </c>
    </row>
    <row r="188" spans="1:9" x14ac:dyDescent="0.35">
      <c r="A188" s="8">
        <f t="shared" si="16"/>
        <v>2017</v>
      </c>
      <c r="B188" s="153">
        <v>43040</v>
      </c>
      <c r="C188" s="155">
        <f t="shared" si="15"/>
        <v>30</v>
      </c>
      <c r="D188" s="151">
        <f>('Residential Output'!$D$17+('Residential Output'!$D$11*Variables!Q188)+('Residential Output'!$D$12*Variables!L188)+('Residential Output'!$D$13*Variables!K188)+('Residential Output'!$D$14*Variables!AA188)+('Residential Output'!$D$15*Variables!N188)+('Residential Output'!$D$16*Variables!T188))*31</f>
        <v>395895008.29321206</v>
      </c>
      <c r="E188" s="151">
        <f>('CSMUR Output'!$D$16+('CSMUR Output'!$D$11*Variables!L188)+('CSMUR Output'!$D$12*Variables!V188)+('CSMUR Output'!$D$13*Variables!M188)+('CSMUR Output'!$D$14*Variables!K188)+('CSMUR Output'!$D$15*Variables!T188))*31</f>
        <v>21353350.59094635</v>
      </c>
      <c r="F188" s="151">
        <f>('GS&lt;50kW Output'!$D$18+('GS&lt;50kW Output'!$D$11*Variables!AB188)+('GS&lt;50kW Output'!$D$12*Variables!L188)+('GS&lt;50kW Output'!$D$13*Variables!W188)+('GS&lt;50kW Output'!$D$14*Variables!S188)+('GS&lt;50kW Output'!$D$15*Variables!K188)+('GS&lt;50kW Output'!$D$16*Variables!Z188)+('GS&lt;50kW Output'!$D$17*Variables!N188))*31</f>
        <v>199558888.3880043</v>
      </c>
      <c r="G188" s="151">
        <f>('GS 50-999 kW Output'!$D$21+('GS 50-999 kW Output'!$D$11*Variables!Q188)+('GS 50-999 kW Output'!$D$12*Variables!R188)+('GS 50-999 kW Output'!$D$13*Variables!AB188)+('GS 50-999 kW Output'!$D$14*Variables!L188)+('GS 50-999 kW Output'!$D$15*Variables!X188)+('GS 50-999 kW Output'!$D$16*Variables!M188)+('GS 50-999 kW Output'!$D$17*Variables!U188)+('GS 50-999 kW Output'!$D$18*Variables!K188)+('GS 50-999 kW Output'!$D$19*Variables!Z188)+('GS 50-999 kW Output'!$D$20*Variables!O188))*31</f>
        <v>828220791.13263154</v>
      </c>
      <c r="H188" s="151">
        <f>('GS 1000-4999 kW Output'!$D$17+('GS 1000-4999 kW Output'!$D$11*Variables!AB188)+('GS 1000-4999 kW Output'!$D$12*Variables!L188)+('GS 1000-4999 kW Output'!$D$13*Variables!M188)+('GS 1000-4999 kW Output'!$D$14*Variables!K188)+('GS 1000-4999 kW Output'!$D$15*Variables!S188)+('GS 1000-4999 kW Output'!$D$16*Variables!P188))*31</f>
        <v>382117564.89989173</v>
      </c>
      <c r="I188" s="151">
        <f>('Large Use Output'!$D$20+('Large Use Output'!$D$11*Variables!AB188)+('Large Use Output'!$D$12*Variables!L188)+('Large Use Output'!$D$13*Variables!Y188)+('Large Use Output'!$D$14*Variables!K188)+('Large Use Output'!$D$15*Variables!S188)+('Large Use Output'!$D$16*Variables!Z188)+('Large Use Output'!$D$17*Variables!R188)+('Large Use Output'!$D$18*Variables!M188)+('Large Use Output'!$D$19*Variables!N188))*31</f>
        <v>168342650.57297626</v>
      </c>
    </row>
    <row r="189" spans="1:9" x14ac:dyDescent="0.35">
      <c r="A189" s="10">
        <f t="shared" si="16"/>
        <v>2017</v>
      </c>
      <c r="B189" s="154">
        <v>43070</v>
      </c>
      <c r="C189" s="155">
        <f t="shared" si="15"/>
        <v>31</v>
      </c>
      <c r="D189" s="151">
        <f>('Residential Output'!$D$17+('Residential Output'!$D$11*Variables!Q189)+('Residential Output'!$D$12*Variables!L189)+('Residential Output'!$D$13*Variables!K189)+('Residential Output'!$D$14*Variables!AA189)+('Residential Output'!$D$15*Variables!N189)+('Residential Output'!$D$16*Variables!T189))*31</f>
        <v>479585682.45004123</v>
      </c>
      <c r="E189" s="151">
        <f>('CSMUR Output'!$D$16+('CSMUR Output'!$D$11*Variables!L189)+('CSMUR Output'!$D$12*Variables!V189)+('CSMUR Output'!$D$13*Variables!M189)+('CSMUR Output'!$D$14*Variables!K189)+('CSMUR Output'!$D$15*Variables!T189))*31</f>
        <v>24840745.802742083</v>
      </c>
      <c r="F189" s="151">
        <f>('GS&lt;50kW Output'!$D$18+('GS&lt;50kW Output'!$D$11*Variables!AB189)+('GS&lt;50kW Output'!$D$12*Variables!L189)+('GS&lt;50kW Output'!$D$13*Variables!W189)+('GS&lt;50kW Output'!$D$14*Variables!S189)+('GS&lt;50kW Output'!$D$15*Variables!K189)+('GS&lt;50kW Output'!$D$16*Variables!Z189)+('GS&lt;50kW Output'!$D$17*Variables!N189))*31</f>
        <v>223440847.7685253</v>
      </c>
      <c r="G189" s="151">
        <f>('GS 50-999 kW Output'!$D$21+('GS 50-999 kW Output'!$D$11*Variables!Q189)+('GS 50-999 kW Output'!$D$12*Variables!R189)+('GS 50-999 kW Output'!$D$13*Variables!AB189)+('GS 50-999 kW Output'!$D$14*Variables!L189)+('GS 50-999 kW Output'!$D$15*Variables!X189)+('GS 50-999 kW Output'!$D$16*Variables!M189)+('GS 50-999 kW Output'!$D$17*Variables!U189)+('GS 50-999 kW Output'!$D$18*Variables!K189)+('GS 50-999 kW Output'!$D$19*Variables!Z189)+('GS 50-999 kW Output'!$D$20*Variables!O189))*31</f>
        <v>910439100.36466944</v>
      </c>
      <c r="H189" s="151">
        <f>('GS 1000-4999 kW Output'!$D$17+('GS 1000-4999 kW Output'!$D$11*Variables!AB189)+('GS 1000-4999 kW Output'!$D$12*Variables!L189)+('GS 1000-4999 kW Output'!$D$13*Variables!M189)+('GS 1000-4999 kW Output'!$D$14*Variables!K189)+('GS 1000-4999 kW Output'!$D$15*Variables!S189)+('GS 1000-4999 kW Output'!$D$16*Variables!P189))*31</f>
        <v>409130335.61032706</v>
      </c>
      <c r="I189" s="151">
        <f>('Large Use Output'!$D$20+('Large Use Output'!$D$11*Variables!AB189)+('Large Use Output'!$D$12*Variables!L189)+('Large Use Output'!$D$13*Variables!Y189)+('Large Use Output'!$D$14*Variables!K189)+('Large Use Output'!$D$15*Variables!S189)+('Large Use Output'!$D$16*Variables!Z189)+('Large Use Output'!$D$17*Variables!R189)+('Large Use Output'!$D$18*Variables!M189)+('Large Use Output'!$D$19*Variables!N189))*31</f>
        <v>174470434.6896475</v>
      </c>
    </row>
    <row r="190" spans="1:9" x14ac:dyDescent="0.35">
      <c r="A190" s="6">
        <f t="shared" si="16"/>
        <v>2018</v>
      </c>
      <c r="B190" s="152">
        <v>43101</v>
      </c>
      <c r="C190" s="155">
        <f t="shared" si="15"/>
        <v>31</v>
      </c>
      <c r="D190" s="151">
        <f>('Residential Output'!$D$17+('Residential Output'!$D$11*Variables!Q190)+('Residential Output'!$D$12*Variables!L190)+('Residential Output'!$D$13*Variables!K190)+('Residential Output'!$D$14*Variables!AA190)+('Residential Output'!$D$15*Variables!N190)+('Residential Output'!$D$16*Variables!T190))*31</f>
        <v>480890352.47036999</v>
      </c>
      <c r="E190" s="151">
        <f>('CSMUR Output'!$D$16+('CSMUR Output'!$D$11*Variables!L190)+('CSMUR Output'!$D$12*Variables!V190)+('CSMUR Output'!$D$13*Variables!M190)+('CSMUR Output'!$D$14*Variables!K190)+('CSMUR Output'!$D$15*Variables!T190))*31</f>
        <v>25032229.386599995</v>
      </c>
      <c r="F190" s="151">
        <f>('GS&lt;50kW Output'!$D$18+('GS&lt;50kW Output'!$D$11*Variables!AB190)+('GS&lt;50kW Output'!$D$12*Variables!L190)+('GS&lt;50kW Output'!$D$13*Variables!W190)+('GS&lt;50kW Output'!$D$14*Variables!S190)+('GS&lt;50kW Output'!$D$15*Variables!K190)+('GS&lt;50kW Output'!$D$16*Variables!Z190)+('GS&lt;50kW Output'!$D$17*Variables!N190))*31</f>
        <v>225223749.4733279</v>
      </c>
      <c r="G190" s="151">
        <f>('GS 50-999 kW Output'!$D$21+('GS 50-999 kW Output'!$D$11*Variables!Q190)+('GS 50-999 kW Output'!$D$12*Variables!R190)+('GS 50-999 kW Output'!$D$13*Variables!AB190)+('GS 50-999 kW Output'!$D$14*Variables!L190)+('GS 50-999 kW Output'!$D$15*Variables!X190)+('GS 50-999 kW Output'!$D$16*Variables!M190)+('GS 50-999 kW Output'!$D$17*Variables!U190)+('GS 50-999 kW Output'!$D$18*Variables!K190)+('GS 50-999 kW Output'!$D$19*Variables!Z190)+('GS 50-999 kW Output'!$D$20*Variables!O190))*31</f>
        <v>925734007.58778107</v>
      </c>
      <c r="H190" s="151">
        <f>('GS 1000-4999 kW Output'!$D$17+('GS 1000-4999 kW Output'!$D$11*Variables!AB190)+('GS 1000-4999 kW Output'!$D$12*Variables!L190)+('GS 1000-4999 kW Output'!$D$13*Variables!M190)+('GS 1000-4999 kW Output'!$D$14*Variables!K190)+('GS 1000-4999 kW Output'!$D$15*Variables!S190)+('GS 1000-4999 kW Output'!$D$16*Variables!P190))*31</f>
        <v>411158487.99327141</v>
      </c>
      <c r="I190" s="151">
        <f>('Large Use Output'!$D$20+('Large Use Output'!$D$11*Variables!AB190)+('Large Use Output'!$D$12*Variables!L190)+('Large Use Output'!$D$13*Variables!Y190)+('Large Use Output'!$D$14*Variables!K190)+('Large Use Output'!$D$15*Variables!S190)+('Large Use Output'!$D$16*Variables!Z190)+('Large Use Output'!$D$17*Variables!R190)+('Large Use Output'!$D$18*Variables!M190)+('Large Use Output'!$D$19*Variables!N190))*31</f>
        <v>178773861.87746593</v>
      </c>
    </row>
    <row r="191" spans="1:9" x14ac:dyDescent="0.35">
      <c r="A191" s="8">
        <f t="shared" si="16"/>
        <v>2018</v>
      </c>
      <c r="B191" s="153">
        <v>43132</v>
      </c>
      <c r="C191" s="155">
        <f t="shared" si="15"/>
        <v>28</v>
      </c>
      <c r="D191" s="151">
        <f>('Residential Output'!$D$17+('Residential Output'!$D$11*Variables!Q191)+('Residential Output'!$D$12*Variables!L191)+('Residential Output'!$D$13*Variables!K191)+('Residential Output'!$D$14*Variables!AA191)+('Residential Output'!$D$15*Variables!N191)+('Residential Output'!$D$16*Variables!T191))*31</f>
        <v>441811129.75146073</v>
      </c>
      <c r="E191" s="151">
        <f>('CSMUR Output'!$D$16+('CSMUR Output'!$D$11*Variables!L191)+('CSMUR Output'!$D$12*Variables!V191)+('CSMUR Output'!$D$13*Variables!M191)+('CSMUR Output'!$D$14*Variables!K191)+('CSMUR Output'!$D$15*Variables!T191))*31</f>
        <v>23533990.635528572</v>
      </c>
      <c r="F191" s="151">
        <f>('GS&lt;50kW Output'!$D$18+('GS&lt;50kW Output'!$D$11*Variables!AB191)+('GS&lt;50kW Output'!$D$12*Variables!L191)+('GS&lt;50kW Output'!$D$13*Variables!W191)+('GS&lt;50kW Output'!$D$14*Variables!S191)+('GS&lt;50kW Output'!$D$15*Variables!K191)+('GS&lt;50kW Output'!$D$16*Variables!Z191)+('GS&lt;50kW Output'!$D$17*Variables!N191))*31</f>
        <v>212082185.19216534</v>
      </c>
      <c r="G191" s="151">
        <f>('GS 50-999 kW Output'!$D$21+('GS 50-999 kW Output'!$D$11*Variables!Q191)+('GS 50-999 kW Output'!$D$12*Variables!R191)+('GS 50-999 kW Output'!$D$13*Variables!AB191)+('GS 50-999 kW Output'!$D$14*Variables!L191)+('GS 50-999 kW Output'!$D$15*Variables!X191)+('GS 50-999 kW Output'!$D$16*Variables!M191)+('GS 50-999 kW Output'!$D$17*Variables!U191)+('GS 50-999 kW Output'!$D$18*Variables!K191)+('GS 50-999 kW Output'!$D$19*Variables!Z191)+('GS 50-999 kW Output'!$D$20*Variables!O191))*31</f>
        <v>876354870.49048352</v>
      </c>
      <c r="H191" s="151">
        <f>('GS 1000-4999 kW Output'!$D$17+('GS 1000-4999 kW Output'!$D$11*Variables!AB191)+('GS 1000-4999 kW Output'!$D$12*Variables!L191)+('GS 1000-4999 kW Output'!$D$13*Variables!M191)+('GS 1000-4999 kW Output'!$D$14*Variables!K191)+('GS 1000-4999 kW Output'!$D$15*Variables!S191)+('GS 1000-4999 kW Output'!$D$16*Variables!P191))*31</f>
        <v>390150326.06425858</v>
      </c>
      <c r="I191" s="151">
        <f>('Large Use Output'!$D$20+('Large Use Output'!$D$11*Variables!AB191)+('Large Use Output'!$D$12*Variables!L191)+('Large Use Output'!$D$13*Variables!Y191)+('Large Use Output'!$D$14*Variables!K191)+('Large Use Output'!$D$15*Variables!S191)+('Large Use Output'!$D$16*Variables!Z191)+('Large Use Output'!$D$17*Variables!R191)+('Large Use Output'!$D$18*Variables!M191)+('Large Use Output'!$D$19*Variables!N191))*31</f>
        <v>167564762.52852038</v>
      </c>
    </row>
    <row r="192" spans="1:9" x14ac:dyDescent="0.35">
      <c r="A192" s="8">
        <f t="shared" si="16"/>
        <v>2018</v>
      </c>
      <c r="B192" s="153">
        <v>43160</v>
      </c>
      <c r="C192" s="155">
        <f t="shared" si="15"/>
        <v>31</v>
      </c>
      <c r="D192" s="151">
        <f>('Residential Output'!$D$17+('Residential Output'!$D$11*Variables!Q192)+('Residential Output'!$D$12*Variables!L192)+('Residential Output'!$D$13*Variables!K192)+('Residential Output'!$D$14*Variables!AA192)+('Residential Output'!$D$15*Variables!N192)+('Residential Output'!$D$16*Variables!T192))*31</f>
        <v>428253626.28233832</v>
      </c>
      <c r="E192" s="151">
        <f>('CSMUR Output'!$D$16+('CSMUR Output'!$D$11*Variables!L192)+('CSMUR Output'!$D$12*Variables!V192)+('CSMUR Output'!$D$13*Variables!M192)+('CSMUR Output'!$D$14*Variables!K192)+('CSMUR Output'!$D$15*Variables!T192))*31</f>
        <v>23043853.38476</v>
      </c>
      <c r="F192" s="151">
        <f>('GS&lt;50kW Output'!$D$18+('GS&lt;50kW Output'!$D$11*Variables!AB192)+('GS&lt;50kW Output'!$D$12*Variables!L192)+('GS&lt;50kW Output'!$D$13*Variables!W192)+('GS&lt;50kW Output'!$D$14*Variables!S192)+('GS&lt;50kW Output'!$D$15*Variables!K192)+('GS&lt;50kW Output'!$D$16*Variables!Z192)+('GS&lt;50kW Output'!$D$17*Variables!N192))*31</f>
        <v>211449098.16384542</v>
      </c>
      <c r="G192" s="151">
        <f>('GS 50-999 kW Output'!$D$21+('GS 50-999 kW Output'!$D$11*Variables!Q192)+('GS 50-999 kW Output'!$D$12*Variables!R192)+('GS 50-999 kW Output'!$D$13*Variables!AB192)+('GS 50-999 kW Output'!$D$14*Variables!L192)+('GS 50-999 kW Output'!$D$15*Variables!X192)+('GS 50-999 kW Output'!$D$16*Variables!M192)+('GS 50-999 kW Output'!$D$17*Variables!U192)+('GS 50-999 kW Output'!$D$18*Variables!K192)+('GS 50-999 kW Output'!$D$19*Variables!Z192)+('GS 50-999 kW Output'!$D$20*Variables!O192))*31</f>
        <v>858984214.20348358</v>
      </c>
      <c r="H192" s="151">
        <f>('GS 1000-4999 kW Output'!$D$17+('GS 1000-4999 kW Output'!$D$11*Variables!AB192)+('GS 1000-4999 kW Output'!$D$12*Variables!L192)+('GS 1000-4999 kW Output'!$D$13*Variables!M192)+('GS 1000-4999 kW Output'!$D$14*Variables!K192)+('GS 1000-4999 kW Output'!$D$15*Variables!S192)+('GS 1000-4999 kW Output'!$D$16*Variables!P192))*31</f>
        <v>397727611.54754657</v>
      </c>
      <c r="I192" s="151">
        <f>('Large Use Output'!$D$20+('Large Use Output'!$D$11*Variables!AB192)+('Large Use Output'!$D$12*Variables!L192)+('Large Use Output'!$D$13*Variables!Y192)+('Large Use Output'!$D$14*Variables!K192)+('Large Use Output'!$D$15*Variables!S192)+('Large Use Output'!$D$16*Variables!Z192)+('Large Use Output'!$D$17*Variables!R192)+('Large Use Output'!$D$18*Variables!M192)+('Large Use Output'!$D$19*Variables!N192))*31</f>
        <v>171407293.8106443</v>
      </c>
    </row>
    <row r="193" spans="1:9" x14ac:dyDescent="0.35">
      <c r="A193" s="8">
        <f t="shared" si="16"/>
        <v>2018</v>
      </c>
      <c r="B193" s="153">
        <v>43191</v>
      </c>
      <c r="C193" s="155">
        <f t="shared" si="15"/>
        <v>30</v>
      </c>
      <c r="D193" s="151">
        <f>('Residential Output'!$D$17+('Residential Output'!$D$11*Variables!Q193)+('Residential Output'!$D$12*Variables!L193)+('Residential Output'!$D$13*Variables!K193)+('Residential Output'!$D$14*Variables!AA193)+('Residential Output'!$D$15*Variables!N193)+('Residential Output'!$D$16*Variables!T193))*31</f>
        <v>399185301.44180363</v>
      </c>
      <c r="E193" s="151">
        <f>('CSMUR Output'!$D$16+('CSMUR Output'!$D$11*Variables!L193)+('CSMUR Output'!$D$12*Variables!V193)+('CSMUR Output'!$D$13*Variables!M193)+('CSMUR Output'!$D$14*Variables!K193)+('CSMUR Output'!$D$15*Variables!T193))*31</f>
        <v>21925618.770246666</v>
      </c>
      <c r="F193" s="151">
        <f>('GS&lt;50kW Output'!$D$18+('GS&lt;50kW Output'!$D$11*Variables!AB193)+('GS&lt;50kW Output'!$D$12*Variables!L193)+('GS&lt;50kW Output'!$D$13*Variables!W193)+('GS&lt;50kW Output'!$D$14*Variables!S193)+('GS&lt;50kW Output'!$D$15*Variables!K193)+('GS&lt;50kW Output'!$D$16*Variables!Z193)+('GS&lt;50kW Output'!$D$17*Variables!N193))*31</f>
        <v>201995449.56958264</v>
      </c>
      <c r="G193" s="151">
        <f>('GS 50-999 kW Output'!$D$21+('GS 50-999 kW Output'!$D$11*Variables!Q193)+('GS 50-999 kW Output'!$D$12*Variables!R193)+('GS 50-999 kW Output'!$D$13*Variables!AB193)+('GS 50-999 kW Output'!$D$14*Variables!L193)+('GS 50-999 kW Output'!$D$15*Variables!X193)+('GS 50-999 kW Output'!$D$16*Variables!M193)+('GS 50-999 kW Output'!$D$17*Variables!U193)+('GS 50-999 kW Output'!$D$18*Variables!K193)+('GS 50-999 kW Output'!$D$19*Variables!Z193)+('GS 50-999 kW Output'!$D$20*Variables!O193))*31</f>
        <v>821147513.96594059</v>
      </c>
      <c r="H193" s="151">
        <f>('GS 1000-4999 kW Output'!$D$17+('GS 1000-4999 kW Output'!$D$11*Variables!AB193)+('GS 1000-4999 kW Output'!$D$12*Variables!L193)+('GS 1000-4999 kW Output'!$D$13*Variables!M193)+('GS 1000-4999 kW Output'!$D$14*Variables!K193)+('GS 1000-4999 kW Output'!$D$15*Variables!S193)+('GS 1000-4999 kW Output'!$D$16*Variables!P193))*31</f>
        <v>385277805.84696633</v>
      </c>
      <c r="I193" s="151">
        <f>('Large Use Output'!$D$20+('Large Use Output'!$D$11*Variables!AB193)+('Large Use Output'!$D$12*Variables!L193)+('Large Use Output'!$D$13*Variables!Y193)+('Large Use Output'!$D$14*Variables!K193)+('Large Use Output'!$D$15*Variables!S193)+('Large Use Output'!$D$16*Variables!Z193)+('Large Use Output'!$D$17*Variables!R193)+('Large Use Output'!$D$18*Variables!M193)+('Large Use Output'!$D$19*Variables!N193))*31</f>
        <v>165433795.59604016</v>
      </c>
    </row>
    <row r="194" spans="1:9" x14ac:dyDescent="0.35">
      <c r="A194" s="8">
        <f t="shared" si="16"/>
        <v>2018</v>
      </c>
      <c r="B194" s="153">
        <v>43221</v>
      </c>
      <c r="C194" s="155">
        <f t="shared" si="15"/>
        <v>31</v>
      </c>
      <c r="D194" s="151">
        <f>('Residential Output'!$D$17+('Residential Output'!$D$11*Variables!Q194)+('Residential Output'!$D$12*Variables!L194)+('Residential Output'!$D$13*Variables!K194)+('Residential Output'!$D$14*Variables!AA194)+('Residential Output'!$D$15*Variables!N194)+('Residential Output'!$D$16*Variables!T194))*31</f>
        <v>381072685.74098229</v>
      </c>
      <c r="E194" s="151">
        <f>('CSMUR Output'!$D$16+('CSMUR Output'!$D$11*Variables!L194)+('CSMUR Output'!$D$12*Variables!V194)+('CSMUR Output'!$D$13*Variables!M194)+('CSMUR Output'!$D$14*Variables!K194)+('CSMUR Output'!$D$15*Variables!T194))*31</f>
        <v>21401716.006265003</v>
      </c>
      <c r="F194" s="151">
        <f>('GS&lt;50kW Output'!$D$18+('GS&lt;50kW Output'!$D$11*Variables!AB194)+('GS&lt;50kW Output'!$D$12*Variables!L194)+('GS&lt;50kW Output'!$D$13*Variables!W194)+('GS&lt;50kW Output'!$D$14*Variables!S194)+('GS&lt;50kW Output'!$D$15*Variables!K194)+('GS&lt;50kW Output'!$D$16*Variables!Z194)+('GS&lt;50kW Output'!$D$17*Variables!N194))*31</f>
        <v>198489759.08550635</v>
      </c>
      <c r="G194" s="151">
        <f>('GS 50-999 kW Output'!$D$21+('GS 50-999 kW Output'!$D$11*Variables!Q194)+('GS 50-999 kW Output'!$D$12*Variables!R194)+('GS 50-999 kW Output'!$D$13*Variables!AB194)+('GS 50-999 kW Output'!$D$14*Variables!L194)+('GS 50-999 kW Output'!$D$15*Variables!X194)+('GS 50-999 kW Output'!$D$16*Variables!M194)+('GS 50-999 kW Output'!$D$17*Variables!U194)+('GS 50-999 kW Output'!$D$18*Variables!K194)+('GS 50-999 kW Output'!$D$19*Variables!Z194)+('GS 50-999 kW Output'!$D$20*Variables!O194))*31</f>
        <v>817572065.31336308</v>
      </c>
      <c r="H194" s="151">
        <f>('GS 1000-4999 kW Output'!$D$17+('GS 1000-4999 kW Output'!$D$11*Variables!AB194)+('GS 1000-4999 kW Output'!$D$12*Variables!L194)+('GS 1000-4999 kW Output'!$D$13*Variables!M194)+('GS 1000-4999 kW Output'!$D$14*Variables!K194)+('GS 1000-4999 kW Output'!$D$15*Variables!S194)+('GS 1000-4999 kW Output'!$D$16*Variables!P194))*31</f>
        <v>399449293.21110868</v>
      </c>
      <c r="I194" s="151">
        <f>('Large Use Output'!$D$20+('Large Use Output'!$D$11*Variables!AB194)+('Large Use Output'!$D$12*Variables!L194)+('Large Use Output'!$D$13*Variables!Y194)+('Large Use Output'!$D$14*Variables!K194)+('Large Use Output'!$D$15*Variables!S194)+('Large Use Output'!$D$16*Variables!Z194)+('Large Use Output'!$D$17*Variables!R194)+('Large Use Output'!$D$18*Variables!M194)+('Large Use Output'!$D$19*Variables!N194))*31</f>
        <v>173619638.33700877</v>
      </c>
    </row>
    <row r="195" spans="1:9" x14ac:dyDescent="0.35">
      <c r="A195" s="8">
        <f t="shared" si="16"/>
        <v>2018</v>
      </c>
      <c r="B195" s="153">
        <v>43252</v>
      </c>
      <c r="C195" s="155">
        <f t="shared" si="15"/>
        <v>30</v>
      </c>
      <c r="D195" s="151">
        <f>('Residential Output'!$D$17+('Residential Output'!$D$11*Variables!Q195)+('Residential Output'!$D$12*Variables!L195)+('Residential Output'!$D$13*Variables!K195)+('Residential Output'!$D$14*Variables!AA195)+('Residential Output'!$D$15*Variables!N195)+('Residential Output'!$D$16*Variables!T195))*31</f>
        <v>400207155.91116118</v>
      </c>
      <c r="E195" s="151">
        <f>('CSMUR Output'!$D$16+('CSMUR Output'!$D$11*Variables!L195)+('CSMUR Output'!$D$12*Variables!V195)+('CSMUR Output'!$D$13*Variables!M195)+('CSMUR Output'!$D$14*Variables!K195)+('CSMUR Output'!$D$15*Variables!T195))*31</f>
        <v>22452226.996328332</v>
      </c>
      <c r="F195" s="151">
        <f>('GS&lt;50kW Output'!$D$18+('GS&lt;50kW Output'!$D$11*Variables!AB195)+('GS&lt;50kW Output'!$D$12*Variables!L195)+('GS&lt;50kW Output'!$D$13*Variables!W195)+('GS&lt;50kW Output'!$D$14*Variables!S195)+('GS&lt;50kW Output'!$D$15*Variables!K195)+('GS&lt;50kW Output'!$D$16*Variables!Z195)+('GS&lt;50kW Output'!$D$17*Variables!N195))*31</f>
        <v>201942558.05649579</v>
      </c>
      <c r="G195" s="151">
        <f>('GS 50-999 kW Output'!$D$21+('GS 50-999 kW Output'!$D$11*Variables!Q195)+('GS 50-999 kW Output'!$D$12*Variables!R195)+('GS 50-999 kW Output'!$D$13*Variables!AB195)+('GS 50-999 kW Output'!$D$14*Variables!L195)+('GS 50-999 kW Output'!$D$15*Variables!X195)+('GS 50-999 kW Output'!$D$16*Variables!M195)+('GS 50-999 kW Output'!$D$17*Variables!U195)+('GS 50-999 kW Output'!$D$18*Variables!K195)+('GS 50-999 kW Output'!$D$19*Variables!Z195)+('GS 50-999 kW Output'!$D$20*Variables!O195))*31</f>
        <v>842312814.02794385</v>
      </c>
      <c r="H195" s="151">
        <f>('GS 1000-4999 kW Output'!$D$17+('GS 1000-4999 kW Output'!$D$11*Variables!AB195)+('GS 1000-4999 kW Output'!$D$12*Variables!L195)+('GS 1000-4999 kW Output'!$D$13*Variables!M195)+('GS 1000-4999 kW Output'!$D$14*Variables!K195)+('GS 1000-4999 kW Output'!$D$15*Variables!S195)+('GS 1000-4999 kW Output'!$D$16*Variables!P195))*31</f>
        <v>408217316.8746714</v>
      </c>
      <c r="I195" s="151">
        <f>('Large Use Output'!$D$20+('Large Use Output'!$D$11*Variables!AB195)+('Large Use Output'!$D$12*Variables!L195)+('Large Use Output'!$D$13*Variables!Y195)+('Large Use Output'!$D$14*Variables!K195)+('Large Use Output'!$D$15*Variables!S195)+('Large Use Output'!$D$16*Variables!Z195)+('Large Use Output'!$D$17*Variables!R195)+('Large Use Output'!$D$18*Variables!M195)+('Large Use Output'!$D$19*Variables!N195))*31</f>
        <v>176374019.86637184</v>
      </c>
    </row>
    <row r="196" spans="1:9" x14ac:dyDescent="0.35">
      <c r="A196" s="8">
        <f t="shared" si="16"/>
        <v>2018</v>
      </c>
      <c r="B196" s="153">
        <v>43282</v>
      </c>
      <c r="C196" s="155">
        <f t="shared" si="15"/>
        <v>31</v>
      </c>
      <c r="D196" s="151">
        <f>('Residential Output'!$D$17+('Residential Output'!$D$11*Variables!Q196)+('Residential Output'!$D$12*Variables!L196)+('Residential Output'!$D$13*Variables!K196)+('Residential Output'!$D$14*Variables!AA196)+('Residential Output'!$D$15*Variables!N196)+('Residential Output'!$D$16*Variables!T196))*31</f>
        <v>510273617.60981768</v>
      </c>
      <c r="E196" s="151">
        <f>('CSMUR Output'!$D$16+('CSMUR Output'!$D$11*Variables!L196)+('CSMUR Output'!$D$12*Variables!V196)+('CSMUR Output'!$D$13*Variables!M196)+('CSMUR Output'!$D$14*Variables!K196)+('CSMUR Output'!$D$15*Variables!T196))*31</f>
        <v>25692343.212065909</v>
      </c>
      <c r="F196" s="151">
        <f>('GS&lt;50kW Output'!$D$18+('GS&lt;50kW Output'!$D$11*Variables!AB196)+('GS&lt;50kW Output'!$D$12*Variables!L196)+('GS&lt;50kW Output'!$D$13*Variables!W196)+('GS&lt;50kW Output'!$D$14*Variables!S196)+('GS&lt;50kW Output'!$D$15*Variables!K196)+('GS&lt;50kW Output'!$D$16*Variables!Z196)+('GS&lt;50kW Output'!$D$17*Variables!N196))*31</f>
        <v>233113292.05218923</v>
      </c>
      <c r="G196" s="151">
        <f>('GS 50-999 kW Output'!$D$21+('GS 50-999 kW Output'!$D$11*Variables!Q196)+('GS 50-999 kW Output'!$D$12*Variables!R196)+('GS 50-999 kW Output'!$D$13*Variables!AB196)+('GS 50-999 kW Output'!$D$14*Variables!L196)+('GS 50-999 kW Output'!$D$15*Variables!X196)+('GS 50-999 kW Output'!$D$16*Variables!M196)+('GS 50-999 kW Output'!$D$17*Variables!U196)+('GS 50-999 kW Output'!$D$18*Variables!K196)+('GS 50-999 kW Output'!$D$19*Variables!Z196)+('GS 50-999 kW Output'!$D$20*Variables!O196))*31</f>
        <v>950582903.14868927</v>
      </c>
      <c r="H196" s="151">
        <f>('GS 1000-4999 kW Output'!$D$17+('GS 1000-4999 kW Output'!$D$11*Variables!AB196)+('GS 1000-4999 kW Output'!$D$12*Variables!L196)+('GS 1000-4999 kW Output'!$D$13*Variables!M196)+('GS 1000-4999 kW Output'!$D$14*Variables!K196)+('GS 1000-4999 kW Output'!$D$15*Variables!S196)+('GS 1000-4999 kW Output'!$D$16*Variables!P196))*31</f>
        <v>443763299.27900153</v>
      </c>
      <c r="I196" s="151">
        <f>('Large Use Output'!$D$20+('Large Use Output'!$D$11*Variables!AB196)+('Large Use Output'!$D$12*Variables!L196)+('Large Use Output'!$D$13*Variables!Y196)+('Large Use Output'!$D$14*Variables!K196)+('Large Use Output'!$D$15*Variables!S196)+('Large Use Output'!$D$16*Variables!Z196)+('Large Use Output'!$D$17*Variables!R196)+('Large Use Output'!$D$18*Variables!M196)+('Large Use Output'!$D$19*Variables!N196))*31</f>
        <v>191358251.45868921</v>
      </c>
    </row>
    <row r="197" spans="1:9" x14ac:dyDescent="0.35">
      <c r="A197" s="8">
        <f t="shared" si="16"/>
        <v>2018</v>
      </c>
      <c r="B197" s="153">
        <v>43313</v>
      </c>
      <c r="C197" s="155">
        <f t="shared" ref="C197:C248" si="17">B198-B197</f>
        <v>31</v>
      </c>
      <c r="D197" s="151">
        <f>('Residential Output'!$D$17+('Residential Output'!$D$11*Variables!Q197)+('Residential Output'!$D$12*Variables!L197)+('Residential Output'!$D$13*Variables!K197)+('Residential Output'!$D$14*Variables!AA197)+('Residential Output'!$D$15*Variables!N197)+('Residential Output'!$D$16*Variables!T197))*31</f>
        <v>501749321.59449643</v>
      </c>
      <c r="E197" s="151">
        <f>('CSMUR Output'!$D$16+('CSMUR Output'!$D$11*Variables!L197)+('CSMUR Output'!$D$12*Variables!V197)+('CSMUR Output'!$D$13*Variables!M197)+('CSMUR Output'!$D$14*Variables!K197)+('CSMUR Output'!$D$15*Variables!T197))*31</f>
        <v>25884429.939762495</v>
      </c>
      <c r="F197" s="151">
        <f>('GS&lt;50kW Output'!$D$18+('GS&lt;50kW Output'!$D$11*Variables!AB197)+('GS&lt;50kW Output'!$D$12*Variables!L197)+('GS&lt;50kW Output'!$D$13*Variables!W197)+('GS&lt;50kW Output'!$D$14*Variables!S197)+('GS&lt;50kW Output'!$D$15*Variables!K197)+('GS&lt;50kW Output'!$D$16*Variables!Z197)+('GS&lt;50kW Output'!$D$17*Variables!N197))*31</f>
        <v>231470902.25944149</v>
      </c>
      <c r="G197" s="151">
        <f>('GS 50-999 kW Output'!$D$21+('GS 50-999 kW Output'!$D$11*Variables!Q197)+('GS 50-999 kW Output'!$D$12*Variables!R197)+('GS 50-999 kW Output'!$D$13*Variables!AB197)+('GS 50-999 kW Output'!$D$14*Variables!L197)+('GS 50-999 kW Output'!$D$15*Variables!X197)+('GS 50-999 kW Output'!$D$16*Variables!M197)+('GS 50-999 kW Output'!$D$17*Variables!U197)+('GS 50-999 kW Output'!$D$18*Variables!K197)+('GS 50-999 kW Output'!$D$19*Variables!Z197)+('GS 50-999 kW Output'!$D$20*Variables!O197))*31</f>
        <v>953589390.1527257</v>
      </c>
      <c r="H197" s="151">
        <f>('GS 1000-4999 kW Output'!$D$17+('GS 1000-4999 kW Output'!$D$11*Variables!AB197)+('GS 1000-4999 kW Output'!$D$12*Variables!L197)+('GS 1000-4999 kW Output'!$D$13*Variables!M197)+('GS 1000-4999 kW Output'!$D$14*Variables!K197)+('GS 1000-4999 kW Output'!$D$15*Variables!S197)+('GS 1000-4999 kW Output'!$D$16*Variables!P197))*31</f>
        <v>447295806.94278109</v>
      </c>
      <c r="I197" s="151">
        <f>('Large Use Output'!$D$20+('Large Use Output'!$D$11*Variables!AB197)+('Large Use Output'!$D$12*Variables!L197)+('Large Use Output'!$D$13*Variables!Y197)+('Large Use Output'!$D$14*Variables!K197)+('Large Use Output'!$D$15*Variables!S197)+('Large Use Output'!$D$16*Variables!Z197)+('Large Use Output'!$D$17*Variables!R197)+('Large Use Output'!$D$18*Variables!M197)+('Large Use Output'!$D$19*Variables!N197))*31</f>
        <v>188175247.74777758</v>
      </c>
    </row>
    <row r="198" spans="1:9" x14ac:dyDescent="0.35">
      <c r="A198" s="8">
        <f t="shared" si="16"/>
        <v>2018</v>
      </c>
      <c r="B198" s="153">
        <v>43344</v>
      </c>
      <c r="C198" s="155">
        <f t="shared" si="17"/>
        <v>30</v>
      </c>
      <c r="D198" s="151">
        <f>('Residential Output'!$D$17+('Residential Output'!$D$11*Variables!Q198)+('Residential Output'!$D$12*Variables!L198)+('Residential Output'!$D$13*Variables!K198)+('Residential Output'!$D$14*Variables!AA198)+('Residential Output'!$D$15*Variables!N198)+('Residential Output'!$D$16*Variables!T198))*31</f>
        <v>417048044.69689035</v>
      </c>
      <c r="E198" s="151">
        <f>('CSMUR Output'!$D$16+('CSMUR Output'!$D$11*Variables!L198)+('CSMUR Output'!$D$12*Variables!V198)+('CSMUR Output'!$D$13*Variables!M198)+('CSMUR Output'!$D$14*Variables!K198)+('CSMUR Output'!$D$15*Variables!T198))*31</f>
        <v>23642435.889053062</v>
      </c>
      <c r="F198" s="151">
        <f>('GS&lt;50kW Output'!$D$18+('GS&lt;50kW Output'!$D$11*Variables!AB198)+('GS&lt;50kW Output'!$D$12*Variables!L198)+('GS&lt;50kW Output'!$D$13*Variables!W198)+('GS&lt;50kW Output'!$D$14*Variables!S198)+('GS&lt;50kW Output'!$D$15*Variables!K198)+('GS&lt;50kW Output'!$D$16*Variables!Z198)+('GS&lt;50kW Output'!$D$17*Variables!N198))*31</f>
        <v>207062771.3628248</v>
      </c>
      <c r="G198" s="151">
        <f>('GS 50-999 kW Output'!$D$21+('GS 50-999 kW Output'!$D$11*Variables!Q198)+('GS 50-999 kW Output'!$D$12*Variables!R198)+('GS 50-999 kW Output'!$D$13*Variables!AB198)+('GS 50-999 kW Output'!$D$14*Variables!L198)+('GS 50-999 kW Output'!$D$15*Variables!X198)+('GS 50-999 kW Output'!$D$16*Variables!M198)+('GS 50-999 kW Output'!$D$17*Variables!U198)+('GS 50-999 kW Output'!$D$18*Variables!K198)+('GS 50-999 kW Output'!$D$19*Variables!Z198)+('GS 50-999 kW Output'!$D$20*Variables!O198))*31</f>
        <v>853043111.15488994</v>
      </c>
      <c r="H198" s="151">
        <f>('GS 1000-4999 kW Output'!$D$17+('GS 1000-4999 kW Output'!$D$11*Variables!AB198)+('GS 1000-4999 kW Output'!$D$12*Variables!L198)+('GS 1000-4999 kW Output'!$D$13*Variables!M198)+('GS 1000-4999 kW Output'!$D$14*Variables!K198)+('GS 1000-4999 kW Output'!$D$15*Variables!S198)+('GS 1000-4999 kW Output'!$D$16*Variables!P198))*31</f>
        <v>416883415.22812647</v>
      </c>
      <c r="I198" s="151">
        <f>('Large Use Output'!$D$20+('Large Use Output'!$D$11*Variables!AB198)+('Large Use Output'!$D$12*Variables!L198)+('Large Use Output'!$D$13*Variables!Y198)+('Large Use Output'!$D$14*Variables!K198)+('Large Use Output'!$D$15*Variables!S198)+('Large Use Output'!$D$16*Variables!Z198)+('Large Use Output'!$D$17*Variables!R198)+('Large Use Output'!$D$18*Variables!M198)+('Large Use Output'!$D$19*Variables!N198))*31</f>
        <v>171126287.08484277</v>
      </c>
    </row>
    <row r="199" spans="1:9" x14ac:dyDescent="0.35">
      <c r="A199" s="8">
        <f t="shared" si="16"/>
        <v>2018</v>
      </c>
      <c r="B199" s="153">
        <v>43374</v>
      </c>
      <c r="C199" s="155">
        <f t="shared" si="17"/>
        <v>31</v>
      </c>
      <c r="D199" s="151">
        <f>('Residential Output'!$D$17+('Residential Output'!$D$11*Variables!Q199)+('Residential Output'!$D$12*Variables!L199)+('Residential Output'!$D$13*Variables!K199)+('Residential Output'!$D$14*Variables!AA199)+('Residential Output'!$D$15*Variables!N199)+('Residential Output'!$D$16*Variables!T199))*31</f>
        <v>367166471.37918127</v>
      </c>
      <c r="E199" s="151">
        <f>('CSMUR Output'!$D$16+('CSMUR Output'!$D$11*Variables!L199)+('CSMUR Output'!$D$12*Variables!V199)+('CSMUR Output'!$D$13*Variables!M199)+('CSMUR Output'!$D$14*Variables!K199)+('CSMUR Output'!$D$15*Variables!T199))*31</f>
        <v>21754146.867010001</v>
      </c>
      <c r="F199" s="151">
        <f>('GS&lt;50kW Output'!$D$18+('GS&lt;50kW Output'!$D$11*Variables!AB199)+('GS&lt;50kW Output'!$D$12*Variables!L199)+('GS&lt;50kW Output'!$D$13*Variables!W199)+('GS&lt;50kW Output'!$D$14*Variables!S199)+('GS&lt;50kW Output'!$D$15*Variables!K199)+('GS&lt;50kW Output'!$D$16*Variables!Z199)+('GS&lt;50kW Output'!$D$17*Variables!N199))*31</f>
        <v>195302261.45791489</v>
      </c>
      <c r="G199" s="151">
        <f>('GS 50-999 kW Output'!$D$21+('GS 50-999 kW Output'!$D$11*Variables!Q199)+('GS 50-999 kW Output'!$D$12*Variables!R199)+('GS 50-999 kW Output'!$D$13*Variables!AB199)+('GS 50-999 kW Output'!$D$14*Variables!L199)+('GS 50-999 kW Output'!$D$15*Variables!X199)+('GS 50-999 kW Output'!$D$16*Variables!M199)+('GS 50-999 kW Output'!$D$17*Variables!U199)+('GS 50-999 kW Output'!$D$18*Variables!K199)+('GS 50-999 kW Output'!$D$19*Variables!Z199)+('GS 50-999 kW Output'!$D$20*Variables!O199))*31</f>
        <v>799508696.15056229</v>
      </c>
      <c r="H199" s="151">
        <f>('GS 1000-4999 kW Output'!$D$17+('GS 1000-4999 kW Output'!$D$11*Variables!AB199)+('GS 1000-4999 kW Output'!$D$12*Variables!L199)+('GS 1000-4999 kW Output'!$D$13*Variables!M199)+('GS 1000-4999 kW Output'!$D$14*Variables!K199)+('GS 1000-4999 kW Output'!$D$15*Variables!S199)+('GS 1000-4999 kW Output'!$D$16*Variables!P199))*31</f>
        <v>389647852.14245182</v>
      </c>
      <c r="I199" s="151">
        <f>('Large Use Output'!$D$20+('Large Use Output'!$D$11*Variables!AB199)+('Large Use Output'!$D$12*Variables!L199)+('Large Use Output'!$D$13*Variables!Y199)+('Large Use Output'!$D$14*Variables!K199)+('Large Use Output'!$D$15*Variables!S199)+('Large Use Output'!$D$16*Variables!Z199)+('Large Use Output'!$D$17*Variables!R199)+('Large Use Output'!$D$18*Variables!M199)+('Large Use Output'!$D$19*Variables!N199))*31</f>
        <v>162502066.78912574</v>
      </c>
    </row>
    <row r="200" spans="1:9" x14ac:dyDescent="0.35">
      <c r="A200" s="8">
        <f t="shared" si="16"/>
        <v>2018</v>
      </c>
      <c r="B200" s="153">
        <v>43405</v>
      </c>
      <c r="C200" s="155">
        <f t="shared" si="17"/>
        <v>30</v>
      </c>
      <c r="D200" s="151">
        <f>('Residential Output'!$D$17+('Residential Output'!$D$11*Variables!Q200)+('Residential Output'!$D$12*Variables!L200)+('Residential Output'!$D$13*Variables!K200)+('Residential Output'!$D$14*Variables!AA200)+('Residential Output'!$D$15*Variables!N200)+('Residential Output'!$D$16*Variables!T200))*31</f>
        <v>410801318.40484494</v>
      </c>
      <c r="E200" s="151">
        <f>('CSMUR Output'!$D$16+('CSMUR Output'!$D$11*Variables!L200)+('CSMUR Output'!$D$12*Variables!V200)+('CSMUR Output'!$D$13*Variables!M200)+('CSMUR Output'!$D$14*Variables!K200)+('CSMUR Output'!$D$15*Variables!T200))*31</f>
        <v>23270561.715339996</v>
      </c>
      <c r="F200" s="151">
        <f>('GS&lt;50kW Output'!$D$18+('GS&lt;50kW Output'!$D$11*Variables!AB200)+('GS&lt;50kW Output'!$D$12*Variables!L200)+('GS&lt;50kW Output'!$D$13*Variables!W200)+('GS&lt;50kW Output'!$D$14*Variables!S200)+('GS&lt;50kW Output'!$D$15*Variables!K200)+('GS&lt;50kW Output'!$D$16*Variables!Z200)+('GS&lt;50kW Output'!$D$17*Variables!N200))*31</f>
        <v>207321197.78139156</v>
      </c>
      <c r="G200" s="151">
        <f>('GS 50-999 kW Output'!$D$21+('GS 50-999 kW Output'!$D$11*Variables!Q200)+('GS 50-999 kW Output'!$D$12*Variables!R200)+('GS 50-999 kW Output'!$D$13*Variables!AB200)+('GS 50-999 kW Output'!$D$14*Variables!L200)+('GS 50-999 kW Output'!$D$15*Variables!X200)+('GS 50-999 kW Output'!$D$16*Variables!M200)+('GS 50-999 kW Output'!$D$17*Variables!U200)+('GS 50-999 kW Output'!$D$18*Variables!K200)+('GS 50-999 kW Output'!$D$19*Variables!Z200)+('GS 50-999 kW Output'!$D$20*Variables!O200))*31</f>
        <v>845505260.30666661</v>
      </c>
      <c r="H200" s="151">
        <f>('GS 1000-4999 kW Output'!$D$17+('GS 1000-4999 kW Output'!$D$11*Variables!AB200)+('GS 1000-4999 kW Output'!$D$12*Variables!L200)+('GS 1000-4999 kW Output'!$D$13*Variables!M200)+('GS 1000-4999 kW Output'!$D$14*Variables!K200)+('GS 1000-4999 kW Output'!$D$15*Variables!S200)+('GS 1000-4999 kW Output'!$D$16*Variables!P200))*31</f>
        <v>389044631.39426625</v>
      </c>
      <c r="I200" s="151">
        <f>('Large Use Output'!$D$20+('Large Use Output'!$D$11*Variables!AB200)+('Large Use Output'!$D$12*Variables!L200)+('Large Use Output'!$D$13*Variables!Y200)+('Large Use Output'!$D$14*Variables!K200)+('Large Use Output'!$D$15*Variables!S200)+('Large Use Output'!$D$16*Variables!Z200)+('Large Use Output'!$D$17*Variables!R200)+('Large Use Output'!$D$18*Variables!M200)+('Large Use Output'!$D$19*Variables!N200))*31</f>
        <v>162468108.60446674</v>
      </c>
    </row>
    <row r="201" spans="1:9" x14ac:dyDescent="0.35">
      <c r="A201" s="10">
        <f t="shared" si="16"/>
        <v>2018</v>
      </c>
      <c r="B201" s="154">
        <v>43435</v>
      </c>
      <c r="C201" s="155">
        <f t="shared" si="17"/>
        <v>31</v>
      </c>
      <c r="D201" s="151">
        <f>('Residential Output'!$D$17+('Residential Output'!$D$11*Variables!Q201)+('Residential Output'!$D$12*Variables!L201)+('Residential Output'!$D$13*Variables!K201)+('Residential Output'!$D$14*Variables!AA201)+('Residential Output'!$D$15*Variables!N201)+('Residential Output'!$D$16*Variables!T201))*31</f>
        <v>426043407.2350108</v>
      </c>
      <c r="E201" s="151">
        <f>('CSMUR Output'!$D$16+('CSMUR Output'!$D$11*Variables!L201)+('CSMUR Output'!$D$12*Variables!V201)+('CSMUR Output'!$D$13*Variables!M201)+('CSMUR Output'!$D$14*Variables!K201)+('CSMUR Output'!$D$15*Variables!T201))*31</f>
        <v>23876562.272939995</v>
      </c>
      <c r="F201" s="151">
        <f>('GS&lt;50kW Output'!$D$18+('GS&lt;50kW Output'!$D$11*Variables!AB201)+('GS&lt;50kW Output'!$D$12*Variables!L201)+('GS&lt;50kW Output'!$D$13*Variables!W201)+('GS&lt;50kW Output'!$D$14*Variables!S201)+('GS&lt;50kW Output'!$D$15*Variables!K201)+('GS&lt;50kW Output'!$D$16*Variables!Z201)+('GS&lt;50kW Output'!$D$17*Variables!N201))*31</f>
        <v>212966382.81116676</v>
      </c>
      <c r="G201" s="151">
        <f>('GS 50-999 kW Output'!$D$21+('GS 50-999 kW Output'!$D$11*Variables!Q201)+('GS 50-999 kW Output'!$D$12*Variables!R201)+('GS 50-999 kW Output'!$D$13*Variables!AB201)+('GS 50-999 kW Output'!$D$14*Variables!L201)+('GS 50-999 kW Output'!$D$15*Variables!X201)+('GS 50-999 kW Output'!$D$16*Variables!M201)+('GS 50-999 kW Output'!$D$17*Variables!U201)+('GS 50-999 kW Output'!$D$18*Variables!K201)+('GS 50-999 kW Output'!$D$19*Variables!Z201)+('GS 50-999 kW Output'!$D$20*Variables!O201))*31</f>
        <v>850940784.17339242</v>
      </c>
      <c r="H201" s="151">
        <f>('GS 1000-4999 kW Output'!$D$17+('GS 1000-4999 kW Output'!$D$11*Variables!AB201)+('GS 1000-4999 kW Output'!$D$12*Variables!L201)+('GS 1000-4999 kW Output'!$D$13*Variables!M201)+('GS 1000-4999 kW Output'!$D$14*Variables!K201)+('GS 1000-4999 kW Output'!$D$15*Variables!S201)+('GS 1000-4999 kW Output'!$D$16*Variables!P201))*31</f>
        <v>396908804.62947267</v>
      </c>
      <c r="I201" s="151">
        <f>('Large Use Output'!$D$20+('Large Use Output'!$D$11*Variables!AB201)+('Large Use Output'!$D$12*Variables!L201)+('Large Use Output'!$D$13*Variables!Y201)+('Large Use Output'!$D$14*Variables!K201)+('Large Use Output'!$D$15*Variables!S201)+('Large Use Output'!$D$16*Variables!Z201)+('Large Use Output'!$D$17*Variables!R201)+('Large Use Output'!$D$18*Variables!M201)+('Large Use Output'!$D$19*Variables!N201))*31</f>
        <v>161065694.55039299</v>
      </c>
    </row>
    <row r="202" spans="1:9" x14ac:dyDescent="0.35">
      <c r="A202" s="6">
        <f t="shared" ref="A202:A249" si="18">YEAR(B202)</f>
        <v>2019</v>
      </c>
      <c r="B202" s="152">
        <v>43466</v>
      </c>
      <c r="C202" s="155">
        <f t="shared" si="17"/>
        <v>31</v>
      </c>
      <c r="D202" s="151">
        <f>('Residential Output'!$D$17+('Residential Output'!$D$11*Variables!Q202)+('Residential Output'!$D$12*Variables!L202)+('Residential Output'!$D$13*Variables!K202)+('Residential Output'!$D$14*Variables!AA202)+('Residential Output'!$D$15*Variables!N202)+('Residential Output'!$D$16*Variables!T202))*31</f>
        <v>491568683.72596008</v>
      </c>
      <c r="E202" s="151">
        <f>('CSMUR Output'!$D$16+('CSMUR Output'!$D$11*Variables!L202)+('CSMUR Output'!$D$12*Variables!V202)+('CSMUR Output'!$D$13*Variables!M202)+('CSMUR Output'!$D$14*Variables!K202)+('CSMUR Output'!$D$15*Variables!T202))*31</f>
        <v>26733003.750939999</v>
      </c>
      <c r="F202" s="151">
        <f>('GS&lt;50kW Output'!$D$18+('GS&lt;50kW Output'!$D$11*Variables!AB202)+('GS&lt;50kW Output'!$D$12*Variables!L202)+('GS&lt;50kW Output'!$D$13*Variables!W202)+('GS&lt;50kW Output'!$D$14*Variables!S202)+('GS&lt;50kW Output'!$D$15*Variables!K202)+('GS&lt;50kW Output'!$D$16*Variables!Z202)+('GS&lt;50kW Output'!$D$17*Variables!N202))*31</f>
        <v>229377911.83907649</v>
      </c>
      <c r="G202" s="151">
        <f>('GS 50-999 kW Output'!$D$21+('GS 50-999 kW Output'!$D$11*Variables!Q202)+('GS 50-999 kW Output'!$D$12*Variables!R202)+('GS 50-999 kW Output'!$D$13*Variables!AB202)+('GS 50-999 kW Output'!$D$14*Variables!L202)+('GS 50-999 kW Output'!$D$15*Variables!X202)+('GS 50-999 kW Output'!$D$16*Variables!M202)+('GS 50-999 kW Output'!$D$17*Variables!U202)+('GS 50-999 kW Output'!$D$18*Variables!K202)+('GS 50-999 kW Output'!$D$19*Variables!Z202)+('GS 50-999 kW Output'!$D$20*Variables!O202))*31</f>
        <v>932311637.00964177</v>
      </c>
      <c r="H202" s="151">
        <f>('GS 1000-4999 kW Output'!$D$17+('GS 1000-4999 kW Output'!$D$11*Variables!AB202)+('GS 1000-4999 kW Output'!$D$12*Variables!L202)+('GS 1000-4999 kW Output'!$D$13*Variables!M202)+('GS 1000-4999 kW Output'!$D$14*Variables!K202)+('GS 1000-4999 kW Output'!$D$15*Variables!S202)+('GS 1000-4999 kW Output'!$D$16*Variables!P202))*31</f>
        <v>413361016.82224965</v>
      </c>
      <c r="I202" s="151">
        <f>('Large Use Output'!$D$20+('Large Use Output'!$D$11*Variables!AB202)+('Large Use Output'!$D$12*Variables!L202)+('Large Use Output'!$D$13*Variables!Y202)+('Large Use Output'!$D$14*Variables!K202)+('Large Use Output'!$D$15*Variables!S202)+('Large Use Output'!$D$16*Variables!Z202)+('Large Use Output'!$D$17*Variables!R202)+('Large Use Output'!$D$18*Variables!M202)+('Large Use Output'!$D$19*Variables!N202))*31</f>
        <v>171199512.40056837</v>
      </c>
    </row>
    <row r="203" spans="1:9" x14ac:dyDescent="0.35">
      <c r="A203" s="8">
        <f t="shared" si="18"/>
        <v>2019</v>
      </c>
      <c r="B203" s="153">
        <v>43497</v>
      </c>
      <c r="C203" s="155">
        <f t="shared" si="17"/>
        <v>28</v>
      </c>
      <c r="D203" s="151">
        <f>('Residential Output'!$D$17+('Residential Output'!$D$11*Variables!Q203)+('Residential Output'!$D$12*Variables!L203)+('Residential Output'!$D$13*Variables!K203)+('Residential Output'!$D$14*Variables!AA203)+('Residential Output'!$D$15*Variables!N203)+('Residential Output'!$D$16*Variables!T203))*31</f>
        <v>464925438.20840693</v>
      </c>
      <c r="E203" s="151">
        <f>('CSMUR Output'!$D$16+('CSMUR Output'!$D$11*Variables!L203)+('CSMUR Output'!$D$12*Variables!V203)+('CSMUR Output'!$D$13*Variables!M203)+('CSMUR Output'!$D$14*Variables!K203)+('CSMUR Output'!$D$15*Variables!T203))*31</f>
        <v>25907266.306361429</v>
      </c>
      <c r="F203" s="151">
        <f>('GS&lt;50kW Output'!$D$18+('GS&lt;50kW Output'!$D$11*Variables!AB203)+('GS&lt;50kW Output'!$D$12*Variables!L203)+('GS&lt;50kW Output'!$D$13*Variables!W203)+('GS&lt;50kW Output'!$D$14*Variables!S203)+('GS&lt;50kW Output'!$D$15*Variables!K203)+('GS&lt;50kW Output'!$D$16*Variables!Z203)+('GS&lt;50kW Output'!$D$17*Variables!N203))*31</f>
        <v>218516597.48965678</v>
      </c>
      <c r="G203" s="151">
        <f>('GS 50-999 kW Output'!$D$21+('GS 50-999 kW Output'!$D$11*Variables!Q203)+('GS 50-999 kW Output'!$D$12*Variables!R203)+('GS 50-999 kW Output'!$D$13*Variables!AB203)+('GS 50-999 kW Output'!$D$14*Variables!L203)+('GS 50-999 kW Output'!$D$15*Variables!X203)+('GS 50-999 kW Output'!$D$16*Variables!M203)+('GS 50-999 kW Output'!$D$17*Variables!U203)+('GS 50-999 kW Output'!$D$18*Variables!K203)+('GS 50-999 kW Output'!$D$19*Variables!Z203)+('GS 50-999 kW Output'!$D$20*Variables!O203))*31</f>
        <v>898020101.80146098</v>
      </c>
      <c r="H203" s="151">
        <f>('GS 1000-4999 kW Output'!$D$17+('GS 1000-4999 kW Output'!$D$11*Variables!AB203)+('GS 1000-4999 kW Output'!$D$12*Variables!L203)+('GS 1000-4999 kW Output'!$D$13*Variables!M203)+('GS 1000-4999 kW Output'!$D$14*Variables!K203)+('GS 1000-4999 kW Output'!$D$15*Variables!S203)+('GS 1000-4999 kW Output'!$D$16*Variables!P203))*31</f>
        <v>392538406.96361554</v>
      </c>
      <c r="I203" s="151">
        <f>('Large Use Output'!$D$20+('Large Use Output'!$D$11*Variables!AB203)+('Large Use Output'!$D$12*Variables!L203)+('Large Use Output'!$D$13*Variables!Y203)+('Large Use Output'!$D$14*Variables!K203)+('Large Use Output'!$D$15*Variables!S203)+('Large Use Output'!$D$16*Variables!Z203)+('Large Use Output'!$D$17*Variables!R203)+('Large Use Output'!$D$18*Variables!M203)+('Large Use Output'!$D$19*Variables!N203))*31</f>
        <v>160106904.21318766</v>
      </c>
    </row>
    <row r="204" spans="1:9" x14ac:dyDescent="0.35">
      <c r="A204" s="8">
        <f t="shared" si="18"/>
        <v>2019</v>
      </c>
      <c r="B204" s="153">
        <v>43525</v>
      </c>
      <c r="C204" s="155">
        <f t="shared" si="17"/>
        <v>31</v>
      </c>
      <c r="D204" s="151">
        <f>('Residential Output'!$D$17+('Residential Output'!$D$11*Variables!Q204)+('Residential Output'!$D$12*Variables!L204)+('Residential Output'!$D$13*Variables!K204)+('Residential Output'!$D$14*Variables!AA204)+('Residential Output'!$D$15*Variables!N204)+('Residential Output'!$D$16*Variables!T204))*31</f>
        <v>441767674.06772429</v>
      </c>
      <c r="E204" s="151">
        <f>('CSMUR Output'!$D$16+('CSMUR Output'!$D$11*Variables!L204)+('CSMUR Output'!$D$12*Variables!V204)+('CSMUR Output'!$D$13*Variables!M204)+('CSMUR Output'!$D$14*Variables!K204)+('CSMUR Output'!$D$15*Variables!T204))*31</f>
        <v>25136814.845880006</v>
      </c>
      <c r="F204" s="151">
        <f>('GS&lt;50kW Output'!$D$18+('GS&lt;50kW Output'!$D$11*Variables!AB204)+('GS&lt;50kW Output'!$D$12*Variables!L204)+('GS&lt;50kW Output'!$D$13*Variables!W204)+('GS&lt;50kW Output'!$D$14*Variables!S204)+('GS&lt;50kW Output'!$D$15*Variables!K204)+('GS&lt;50kW Output'!$D$16*Variables!Z204)+('GS&lt;50kW Output'!$D$17*Variables!N204))*31</f>
        <v>214853095.82504427</v>
      </c>
      <c r="G204" s="151">
        <f>('GS 50-999 kW Output'!$D$21+('GS 50-999 kW Output'!$D$11*Variables!Q204)+('GS 50-999 kW Output'!$D$12*Variables!R204)+('GS 50-999 kW Output'!$D$13*Variables!AB204)+('GS 50-999 kW Output'!$D$14*Variables!L204)+('GS 50-999 kW Output'!$D$15*Variables!X204)+('GS 50-999 kW Output'!$D$16*Variables!M204)+('GS 50-999 kW Output'!$D$17*Variables!U204)+('GS 50-999 kW Output'!$D$18*Variables!K204)+('GS 50-999 kW Output'!$D$19*Variables!Z204)+('GS 50-999 kW Output'!$D$20*Variables!O204))*31</f>
        <v>870112535.45867431</v>
      </c>
      <c r="H204" s="151">
        <f>('GS 1000-4999 kW Output'!$D$17+('GS 1000-4999 kW Output'!$D$11*Variables!AB204)+('GS 1000-4999 kW Output'!$D$12*Variables!L204)+('GS 1000-4999 kW Output'!$D$13*Variables!M204)+('GS 1000-4999 kW Output'!$D$14*Variables!K204)+('GS 1000-4999 kW Output'!$D$15*Variables!S204)+('GS 1000-4999 kW Output'!$D$16*Variables!P204))*31</f>
        <v>396434835.1357348</v>
      </c>
      <c r="I204" s="151">
        <f>('Large Use Output'!$D$20+('Large Use Output'!$D$11*Variables!AB204)+('Large Use Output'!$D$12*Variables!L204)+('Large Use Output'!$D$13*Variables!Y204)+('Large Use Output'!$D$14*Variables!K204)+('Large Use Output'!$D$15*Variables!S204)+('Large Use Output'!$D$16*Variables!Z204)+('Large Use Output'!$D$17*Variables!R204)+('Large Use Output'!$D$18*Variables!M204)+('Large Use Output'!$D$19*Variables!N204))*31</f>
        <v>164668525.62838054</v>
      </c>
    </row>
    <row r="205" spans="1:9" x14ac:dyDescent="0.35">
      <c r="A205" s="8">
        <f t="shared" si="18"/>
        <v>2019</v>
      </c>
      <c r="B205" s="153">
        <v>43556</v>
      </c>
      <c r="C205" s="155">
        <f t="shared" si="17"/>
        <v>30</v>
      </c>
      <c r="D205" s="151">
        <f>('Residential Output'!$D$17+('Residential Output'!$D$11*Variables!Q205)+('Residential Output'!$D$12*Variables!L205)+('Residential Output'!$D$13*Variables!K205)+('Residential Output'!$D$14*Variables!AA205)+('Residential Output'!$D$15*Variables!N205)+('Residential Output'!$D$16*Variables!T205))*31</f>
        <v>368563470.15977365</v>
      </c>
      <c r="E205" s="151">
        <f>('CSMUR Output'!$D$16+('CSMUR Output'!$D$11*Variables!L205)+('CSMUR Output'!$D$12*Variables!V205)+('CSMUR Output'!$D$13*Variables!M205)+('CSMUR Output'!$D$14*Variables!K205)+('CSMUR Output'!$D$15*Variables!T205))*31</f>
        <v>22245123.91316</v>
      </c>
      <c r="F205" s="151">
        <f>('GS&lt;50kW Output'!$D$18+('GS&lt;50kW Output'!$D$11*Variables!AB205)+('GS&lt;50kW Output'!$D$12*Variables!L205)+('GS&lt;50kW Output'!$D$13*Variables!W205)+('GS&lt;50kW Output'!$D$14*Variables!S205)+('GS&lt;50kW Output'!$D$15*Variables!K205)+('GS&lt;50kW Output'!$D$16*Variables!Z205)+('GS&lt;50kW Output'!$D$17*Variables!N205))*31</f>
        <v>194493239.85344401</v>
      </c>
      <c r="G205" s="151">
        <f>('GS 50-999 kW Output'!$D$21+('GS 50-999 kW Output'!$D$11*Variables!Q205)+('GS 50-999 kW Output'!$D$12*Variables!R205)+('GS 50-999 kW Output'!$D$13*Variables!AB205)+('GS 50-999 kW Output'!$D$14*Variables!L205)+('GS 50-999 kW Output'!$D$15*Variables!X205)+('GS 50-999 kW Output'!$D$16*Variables!M205)+('GS 50-999 kW Output'!$D$17*Variables!U205)+('GS 50-999 kW Output'!$D$18*Variables!K205)+('GS 50-999 kW Output'!$D$19*Variables!Z205)+('GS 50-999 kW Output'!$D$20*Variables!O205))*31</f>
        <v>787373001.37110364</v>
      </c>
      <c r="H205" s="151">
        <f>('GS 1000-4999 kW Output'!$D$17+('GS 1000-4999 kW Output'!$D$11*Variables!AB205)+('GS 1000-4999 kW Output'!$D$12*Variables!L205)+('GS 1000-4999 kW Output'!$D$13*Variables!M205)+('GS 1000-4999 kW Output'!$D$14*Variables!K205)+('GS 1000-4999 kW Output'!$D$15*Variables!S205)+('GS 1000-4999 kW Output'!$D$16*Variables!P205))*31</f>
        <v>371847643.44159162</v>
      </c>
      <c r="I205" s="151">
        <f>('Large Use Output'!$D$20+('Large Use Output'!$D$11*Variables!AB205)+('Large Use Output'!$D$12*Variables!L205)+('Large Use Output'!$D$13*Variables!Y205)+('Large Use Output'!$D$14*Variables!K205)+('Large Use Output'!$D$15*Variables!S205)+('Large Use Output'!$D$16*Variables!Z205)+('Large Use Output'!$D$17*Variables!R205)+('Large Use Output'!$D$18*Variables!M205)+('Large Use Output'!$D$19*Variables!N205))*31</f>
        <v>153794302.05388457</v>
      </c>
    </row>
    <row r="206" spans="1:9" x14ac:dyDescent="0.35">
      <c r="A206" s="8">
        <f t="shared" si="18"/>
        <v>2019</v>
      </c>
      <c r="B206" s="153">
        <v>43586</v>
      </c>
      <c r="C206" s="155">
        <f t="shared" si="17"/>
        <v>31</v>
      </c>
      <c r="D206" s="151">
        <f>('Residential Output'!$D$17+('Residential Output'!$D$11*Variables!Q206)+('Residential Output'!$D$12*Variables!L206)+('Residential Output'!$D$13*Variables!K206)+('Residential Output'!$D$14*Variables!AA206)+('Residential Output'!$D$15*Variables!N206)+('Residential Output'!$D$16*Variables!T206))*31</f>
        <v>333081965.75368613</v>
      </c>
      <c r="E206" s="151">
        <f>('CSMUR Output'!$D$16+('CSMUR Output'!$D$11*Variables!L206)+('CSMUR Output'!$D$12*Variables!V206)+('CSMUR Output'!$D$13*Variables!M206)+('CSMUR Output'!$D$14*Variables!K206)+('CSMUR Output'!$D$15*Variables!T206))*31</f>
        <v>21682397.936587822</v>
      </c>
      <c r="F206" s="151">
        <f>('GS&lt;50kW Output'!$D$18+('GS&lt;50kW Output'!$D$11*Variables!AB206)+('GS&lt;50kW Output'!$D$12*Variables!L206)+('GS&lt;50kW Output'!$D$13*Variables!W206)+('GS&lt;50kW Output'!$D$14*Variables!S206)+('GS&lt;50kW Output'!$D$15*Variables!K206)+('GS&lt;50kW Output'!$D$16*Variables!Z206)+('GS&lt;50kW Output'!$D$17*Variables!N206))*31</f>
        <v>188692829.18183279</v>
      </c>
      <c r="G206" s="151">
        <f>('GS 50-999 kW Output'!$D$21+('GS 50-999 kW Output'!$D$11*Variables!Q206)+('GS 50-999 kW Output'!$D$12*Variables!R206)+('GS 50-999 kW Output'!$D$13*Variables!AB206)+('GS 50-999 kW Output'!$D$14*Variables!L206)+('GS 50-999 kW Output'!$D$15*Variables!X206)+('GS 50-999 kW Output'!$D$16*Variables!M206)+('GS 50-999 kW Output'!$D$17*Variables!U206)+('GS 50-999 kW Output'!$D$18*Variables!K206)+('GS 50-999 kW Output'!$D$19*Variables!Z206)+('GS 50-999 kW Output'!$D$20*Variables!O206))*31</f>
        <v>776741793.76540041</v>
      </c>
      <c r="H206" s="151">
        <f>('GS 1000-4999 kW Output'!$D$17+('GS 1000-4999 kW Output'!$D$11*Variables!AB206)+('GS 1000-4999 kW Output'!$D$12*Variables!L206)+('GS 1000-4999 kW Output'!$D$13*Variables!M206)+('GS 1000-4999 kW Output'!$D$14*Variables!K206)+('GS 1000-4999 kW Output'!$D$15*Variables!S206)+('GS 1000-4999 kW Output'!$D$16*Variables!P206))*31</f>
        <v>382710107.88734049</v>
      </c>
      <c r="I206" s="151">
        <f>('Large Use Output'!$D$20+('Large Use Output'!$D$11*Variables!AB206)+('Large Use Output'!$D$12*Variables!L206)+('Large Use Output'!$D$13*Variables!Y206)+('Large Use Output'!$D$14*Variables!K206)+('Large Use Output'!$D$15*Variables!S206)+('Large Use Output'!$D$16*Variables!Z206)+('Large Use Output'!$D$17*Variables!R206)+('Large Use Output'!$D$18*Variables!M206)+('Large Use Output'!$D$19*Variables!N206))*31</f>
        <v>160902508.67311692</v>
      </c>
    </row>
    <row r="207" spans="1:9" x14ac:dyDescent="0.35">
      <c r="A207" s="8">
        <f t="shared" si="18"/>
        <v>2019</v>
      </c>
      <c r="B207" s="153">
        <v>43617</v>
      </c>
      <c r="C207" s="155">
        <f t="shared" si="17"/>
        <v>30</v>
      </c>
      <c r="D207" s="151">
        <f>('Residential Output'!$D$17+('Residential Output'!$D$11*Variables!Q207)+('Residential Output'!$D$12*Variables!L207)+('Residential Output'!$D$13*Variables!K207)+('Residential Output'!$D$14*Variables!AA207)+('Residential Output'!$D$15*Variables!N207)+('Residential Output'!$D$16*Variables!T207))*31</f>
        <v>374170361.49651855</v>
      </c>
      <c r="E207" s="151">
        <f>('CSMUR Output'!$D$16+('CSMUR Output'!$D$11*Variables!L207)+('CSMUR Output'!$D$12*Variables!V207)+('CSMUR Output'!$D$13*Variables!M207)+('CSMUR Output'!$D$14*Variables!K207)+('CSMUR Output'!$D$15*Variables!T207))*31</f>
        <v>23280118.142319724</v>
      </c>
      <c r="F207" s="151">
        <f>('GS&lt;50kW Output'!$D$18+('GS&lt;50kW Output'!$D$11*Variables!AB207)+('GS&lt;50kW Output'!$D$12*Variables!L207)+('GS&lt;50kW Output'!$D$13*Variables!W207)+('GS&lt;50kW Output'!$D$14*Variables!S207)+('GS&lt;50kW Output'!$D$15*Variables!K207)+('GS&lt;50kW Output'!$D$16*Variables!Z207)+('GS&lt;50kW Output'!$D$17*Variables!N207))*31</f>
        <v>197185422.10959452</v>
      </c>
      <c r="G207" s="151">
        <f>('GS 50-999 kW Output'!$D$21+('GS 50-999 kW Output'!$D$11*Variables!Q207)+('GS 50-999 kW Output'!$D$12*Variables!R207)+('GS 50-999 kW Output'!$D$13*Variables!AB207)+('GS 50-999 kW Output'!$D$14*Variables!L207)+('GS 50-999 kW Output'!$D$15*Variables!X207)+('GS 50-999 kW Output'!$D$16*Variables!M207)+('GS 50-999 kW Output'!$D$17*Variables!U207)+('GS 50-999 kW Output'!$D$18*Variables!K207)+('GS 50-999 kW Output'!$D$19*Variables!Z207)+('GS 50-999 kW Output'!$D$20*Variables!O207))*31</f>
        <v>814288181.18258655</v>
      </c>
      <c r="H207" s="151">
        <f>('GS 1000-4999 kW Output'!$D$17+('GS 1000-4999 kW Output'!$D$11*Variables!AB207)+('GS 1000-4999 kW Output'!$D$12*Variables!L207)+('GS 1000-4999 kW Output'!$D$13*Variables!M207)+('GS 1000-4999 kW Output'!$D$14*Variables!K207)+('GS 1000-4999 kW Output'!$D$15*Variables!S207)+('GS 1000-4999 kW Output'!$D$16*Variables!P207))*31</f>
        <v>395895991.74765927</v>
      </c>
      <c r="I207" s="151">
        <f>('Large Use Output'!$D$20+('Large Use Output'!$D$11*Variables!AB207)+('Large Use Output'!$D$12*Variables!L207)+('Large Use Output'!$D$13*Variables!Y207)+('Large Use Output'!$D$14*Variables!K207)+('Large Use Output'!$D$15*Variables!S207)+('Large Use Output'!$D$16*Variables!Z207)+('Large Use Output'!$D$17*Variables!R207)+('Large Use Output'!$D$18*Variables!M207)+('Large Use Output'!$D$19*Variables!N207))*31</f>
        <v>163434888.13648546</v>
      </c>
    </row>
    <row r="208" spans="1:9" x14ac:dyDescent="0.35">
      <c r="A208" s="8">
        <f t="shared" si="18"/>
        <v>2019</v>
      </c>
      <c r="B208" s="153">
        <v>43647</v>
      </c>
      <c r="C208" s="155">
        <f t="shared" si="17"/>
        <v>31</v>
      </c>
      <c r="D208" s="151">
        <f>('Residential Output'!$D$17+('Residential Output'!$D$11*Variables!Q208)+('Residential Output'!$D$12*Variables!L208)+('Residential Output'!$D$13*Variables!K208)+('Residential Output'!$D$14*Variables!AA208)+('Residential Output'!$D$15*Variables!N208)+('Residential Output'!$D$16*Variables!T208))*31</f>
        <v>509244598.28335679</v>
      </c>
      <c r="E208" s="151">
        <f>('CSMUR Output'!$D$16+('CSMUR Output'!$D$11*Variables!L208)+('CSMUR Output'!$D$12*Variables!V208)+('CSMUR Output'!$D$13*Variables!M208)+('CSMUR Output'!$D$14*Variables!K208)+('CSMUR Output'!$D$15*Variables!T208))*31</f>
        <v>27455154.444087498</v>
      </c>
      <c r="F208" s="151">
        <f>('GS&lt;50kW Output'!$D$18+('GS&lt;50kW Output'!$D$11*Variables!AB208)+('GS&lt;50kW Output'!$D$12*Variables!L208)+('GS&lt;50kW Output'!$D$13*Variables!W208)+('GS&lt;50kW Output'!$D$14*Variables!S208)+('GS&lt;50kW Output'!$D$15*Variables!K208)+('GS&lt;50kW Output'!$D$16*Variables!Z208)+('GS&lt;50kW Output'!$D$17*Variables!N208))*31</f>
        <v>233243968.53326318</v>
      </c>
      <c r="G208" s="151">
        <f>('GS 50-999 kW Output'!$D$21+('GS 50-999 kW Output'!$D$11*Variables!Q208)+('GS 50-999 kW Output'!$D$12*Variables!R208)+('GS 50-999 kW Output'!$D$13*Variables!AB208)+('GS 50-999 kW Output'!$D$14*Variables!L208)+('GS 50-999 kW Output'!$D$15*Variables!X208)+('GS 50-999 kW Output'!$D$16*Variables!M208)+('GS 50-999 kW Output'!$D$17*Variables!U208)+('GS 50-999 kW Output'!$D$18*Variables!K208)+('GS 50-999 kW Output'!$D$19*Variables!Z208)+('GS 50-999 kW Output'!$D$20*Variables!O208))*31</f>
        <v>954725943.75661802</v>
      </c>
      <c r="H208" s="151">
        <f>('GS 1000-4999 kW Output'!$D$17+('GS 1000-4999 kW Output'!$D$11*Variables!AB208)+('GS 1000-4999 kW Output'!$D$12*Variables!L208)+('GS 1000-4999 kW Output'!$D$13*Variables!M208)+('GS 1000-4999 kW Output'!$D$14*Variables!K208)+('GS 1000-4999 kW Output'!$D$15*Variables!S208)+('GS 1000-4999 kW Output'!$D$16*Variables!P208))*31</f>
        <v>440365067.78377992</v>
      </c>
      <c r="I208" s="151">
        <f>('Large Use Output'!$D$20+('Large Use Output'!$D$11*Variables!AB208)+('Large Use Output'!$D$12*Variables!L208)+('Large Use Output'!$D$13*Variables!Y208)+('Large Use Output'!$D$14*Variables!K208)+('Large Use Output'!$D$15*Variables!S208)+('Large Use Output'!$D$16*Variables!Z208)+('Large Use Output'!$D$17*Variables!R208)+('Large Use Output'!$D$18*Variables!M208)+('Large Use Output'!$D$19*Variables!N208))*31</f>
        <v>184842537.0212082</v>
      </c>
    </row>
    <row r="209" spans="1:9" x14ac:dyDescent="0.35">
      <c r="A209" s="8">
        <f t="shared" si="18"/>
        <v>2019</v>
      </c>
      <c r="B209" s="153">
        <v>43678</v>
      </c>
      <c r="C209" s="155">
        <f t="shared" si="17"/>
        <v>31</v>
      </c>
      <c r="D209" s="151">
        <f>('Residential Output'!$D$17+('Residential Output'!$D$11*Variables!Q209)+('Residential Output'!$D$12*Variables!L209)+('Residential Output'!$D$13*Variables!K209)+('Residential Output'!$D$14*Variables!AA209)+('Residential Output'!$D$15*Variables!N209)+('Residential Output'!$D$16*Variables!T209))*31</f>
        <v>446213072.96554983</v>
      </c>
      <c r="E209" s="151">
        <f>('CSMUR Output'!$D$16+('CSMUR Output'!$D$11*Variables!L209)+('CSMUR Output'!$D$12*Variables!V209)+('CSMUR Output'!$D$13*Variables!M209)+('CSMUR Output'!$D$14*Variables!K209)+('CSMUR Output'!$D$15*Variables!T209))*31</f>
        <v>25758836.190749995</v>
      </c>
      <c r="F209" s="151">
        <f>('GS&lt;50kW Output'!$D$18+('GS&lt;50kW Output'!$D$11*Variables!AB209)+('GS&lt;50kW Output'!$D$12*Variables!L209)+('GS&lt;50kW Output'!$D$13*Variables!W209)+('GS&lt;50kW Output'!$D$14*Variables!S209)+('GS&lt;50kW Output'!$D$15*Variables!K209)+('GS&lt;50kW Output'!$D$16*Variables!Z209)+('GS&lt;50kW Output'!$D$17*Variables!N209))*31</f>
        <v>215110963.46116453</v>
      </c>
      <c r="G209" s="151">
        <f>('GS 50-999 kW Output'!$D$21+('GS 50-999 kW Output'!$D$11*Variables!Q209)+('GS 50-999 kW Output'!$D$12*Variables!R209)+('GS 50-999 kW Output'!$D$13*Variables!AB209)+('GS 50-999 kW Output'!$D$14*Variables!L209)+('GS 50-999 kW Output'!$D$15*Variables!X209)+('GS 50-999 kW Output'!$D$16*Variables!M209)+('GS 50-999 kW Output'!$D$17*Variables!U209)+('GS 50-999 kW Output'!$D$18*Variables!K209)+('GS 50-999 kW Output'!$D$19*Variables!Z209)+('GS 50-999 kW Output'!$D$20*Variables!O209))*31</f>
        <v>884879286.41081333</v>
      </c>
      <c r="H209" s="151">
        <f>('GS 1000-4999 kW Output'!$D$17+('GS 1000-4999 kW Output'!$D$11*Variables!AB209)+('GS 1000-4999 kW Output'!$D$12*Variables!L209)+('GS 1000-4999 kW Output'!$D$13*Variables!M209)+('GS 1000-4999 kW Output'!$D$14*Variables!K209)+('GS 1000-4999 kW Output'!$D$15*Variables!S209)+('GS 1000-4999 kW Output'!$D$16*Variables!P209))*31</f>
        <v>420205706.72391897</v>
      </c>
      <c r="I209" s="151">
        <f>('Large Use Output'!$D$20+('Large Use Output'!$D$11*Variables!AB209)+('Large Use Output'!$D$12*Variables!L209)+('Large Use Output'!$D$13*Variables!Y209)+('Large Use Output'!$D$14*Variables!K209)+('Large Use Output'!$D$15*Variables!S209)+('Large Use Output'!$D$16*Variables!Z209)+('Large Use Output'!$D$17*Variables!R209)+('Large Use Output'!$D$18*Variables!M209)+('Large Use Output'!$D$19*Variables!N209))*31</f>
        <v>174258972.85308474</v>
      </c>
    </row>
    <row r="210" spans="1:9" x14ac:dyDescent="0.35">
      <c r="A210" s="8">
        <f t="shared" si="18"/>
        <v>2019</v>
      </c>
      <c r="B210" s="153">
        <v>43709</v>
      </c>
      <c r="C210" s="155">
        <f t="shared" si="17"/>
        <v>30</v>
      </c>
      <c r="D210" s="151">
        <f>('Residential Output'!$D$17+('Residential Output'!$D$11*Variables!Q210)+('Residential Output'!$D$12*Variables!L210)+('Residential Output'!$D$13*Variables!K210)+('Residential Output'!$D$14*Variables!AA210)+('Residential Output'!$D$15*Variables!N210)+('Residential Output'!$D$16*Variables!T210))*31</f>
        <v>361770421.52455086</v>
      </c>
      <c r="E210" s="151">
        <f>('CSMUR Output'!$D$16+('CSMUR Output'!$D$11*Variables!L210)+('CSMUR Output'!$D$12*Variables!V210)+('CSMUR Output'!$D$13*Variables!M210)+('CSMUR Output'!$D$14*Variables!K210)+('CSMUR Output'!$D$15*Variables!T210))*31</f>
        <v>23560252.238694582</v>
      </c>
      <c r="F210" s="151">
        <f>('GS&lt;50kW Output'!$D$18+('GS&lt;50kW Output'!$D$11*Variables!AB210)+('GS&lt;50kW Output'!$D$12*Variables!L210)+('GS&lt;50kW Output'!$D$13*Variables!W210)+('GS&lt;50kW Output'!$D$14*Variables!S210)+('GS&lt;50kW Output'!$D$15*Variables!K210)+('GS&lt;50kW Output'!$D$16*Variables!Z210)+('GS&lt;50kW Output'!$D$17*Variables!N210))*31</f>
        <v>192018603.10605922</v>
      </c>
      <c r="G210" s="151">
        <f>('GS 50-999 kW Output'!$D$21+('GS 50-999 kW Output'!$D$11*Variables!Q210)+('GS 50-999 kW Output'!$D$12*Variables!R210)+('GS 50-999 kW Output'!$D$13*Variables!AB210)+('GS 50-999 kW Output'!$D$14*Variables!L210)+('GS 50-999 kW Output'!$D$15*Variables!X210)+('GS 50-999 kW Output'!$D$16*Variables!M210)+('GS 50-999 kW Output'!$D$17*Variables!U210)+('GS 50-999 kW Output'!$D$18*Variables!K210)+('GS 50-999 kW Output'!$D$19*Variables!Z210)+('GS 50-999 kW Output'!$D$20*Variables!O210))*31</f>
        <v>805146675.52779889</v>
      </c>
      <c r="H210" s="151">
        <f>('GS 1000-4999 kW Output'!$D$17+('GS 1000-4999 kW Output'!$D$11*Variables!AB210)+('GS 1000-4999 kW Output'!$D$12*Variables!L210)+('GS 1000-4999 kW Output'!$D$13*Variables!M210)+('GS 1000-4999 kW Output'!$D$14*Variables!K210)+('GS 1000-4999 kW Output'!$D$15*Variables!S210)+('GS 1000-4999 kW Output'!$D$16*Variables!P210))*31</f>
        <v>395061705.48644054</v>
      </c>
      <c r="I210" s="151">
        <f>('Large Use Output'!$D$20+('Large Use Output'!$D$11*Variables!AB210)+('Large Use Output'!$D$12*Variables!L210)+('Large Use Output'!$D$13*Variables!Y210)+('Large Use Output'!$D$14*Variables!K210)+('Large Use Output'!$D$15*Variables!S210)+('Large Use Output'!$D$16*Variables!Z210)+('Large Use Output'!$D$17*Variables!R210)+('Large Use Output'!$D$18*Variables!M210)+('Large Use Output'!$D$19*Variables!N210))*31</f>
        <v>161880920.99350607</v>
      </c>
    </row>
    <row r="211" spans="1:9" x14ac:dyDescent="0.35">
      <c r="A211" s="8">
        <f t="shared" si="18"/>
        <v>2019</v>
      </c>
      <c r="B211" s="153">
        <v>43739</v>
      </c>
      <c r="C211" s="155">
        <f t="shared" si="17"/>
        <v>31</v>
      </c>
      <c r="D211" s="151">
        <f>('Residential Output'!$D$17+('Residential Output'!$D$11*Variables!Q211)+('Residential Output'!$D$12*Variables!L211)+('Residential Output'!$D$13*Variables!K211)+('Residential Output'!$D$14*Variables!AA211)+('Residential Output'!$D$15*Variables!N211)+('Residential Output'!$D$16*Variables!T211))*31</f>
        <v>346455167.07442522</v>
      </c>
      <c r="E211" s="151">
        <f>('CSMUR Output'!$D$16+('CSMUR Output'!$D$11*Variables!L211)+('CSMUR Output'!$D$12*Variables!V211)+('CSMUR Output'!$D$13*Variables!M211)+('CSMUR Output'!$D$14*Variables!K211)+('CSMUR Output'!$D$15*Variables!T211))*31</f>
        <v>22632403.577939998</v>
      </c>
      <c r="F211" s="151">
        <f>('GS&lt;50kW Output'!$D$18+('GS&lt;50kW Output'!$D$11*Variables!AB211)+('GS&lt;50kW Output'!$D$12*Variables!L211)+('GS&lt;50kW Output'!$D$13*Variables!W211)+('GS&lt;50kW Output'!$D$14*Variables!S211)+('GS&lt;50kW Output'!$D$15*Variables!K211)+('GS&lt;50kW Output'!$D$16*Variables!Z211)+('GS&lt;50kW Output'!$D$17*Variables!N211))*31</f>
        <v>189816075.00587285</v>
      </c>
      <c r="G211" s="151">
        <f>('GS 50-999 kW Output'!$D$21+('GS 50-999 kW Output'!$D$11*Variables!Q211)+('GS 50-999 kW Output'!$D$12*Variables!R211)+('GS 50-999 kW Output'!$D$13*Variables!AB211)+('GS 50-999 kW Output'!$D$14*Variables!L211)+('GS 50-999 kW Output'!$D$15*Variables!X211)+('GS 50-999 kW Output'!$D$16*Variables!M211)+('GS 50-999 kW Output'!$D$17*Variables!U211)+('GS 50-999 kW Output'!$D$18*Variables!K211)+('GS 50-999 kW Output'!$D$19*Variables!Z211)+('GS 50-999 kW Output'!$D$20*Variables!O211))*31</f>
        <v>783902015.50886309</v>
      </c>
      <c r="H211" s="151">
        <f>('GS 1000-4999 kW Output'!$D$17+('GS 1000-4999 kW Output'!$D$11*Variables!AB211)+('GS 1000-4999 kW Output'!$D$12*Variables!L211)+('GS 1000-4999 kW Output'!$D$13*Variables!M211)+('GS 1000-4999 kW Output'!$D$14*Variables!K211)+('GS 1000-4999 kW Output'!$D$15*Variables!S211)+('GS 1000-4999 kW Output'!$D$16*Variables!P211))*31</f>
        <v>382502891.99119496</v>
      </c>
      <c r="I211" s="151">
        <f>('Large Use Output'!$D$20+('Large Use Output'!$D$11*Variables!AB211)+('Large Use Output'!$D$12*Variables!L211)+('Large Use Output'!$D$13*Variables!Y211)+('Large Use Output'!$D$14*Variables!K211)+('Large Use Output'!$D$15*Variables!S211)+('Large Use Output'!$D$16*Variables!Z211)+('Large Use Output'!$D$17*Variables!R211)+('Large Use Output'!$D$18*Variables!M211)+('Large Use Output'!$D$19*Variables!N211))*31</f>
        <v>159465633.72533453</v>
      </c>
    </row>
    <row r="212" spans="1:9" x14ac:dyDescent="0.35">
      <c r="A212" s="8">
        <f t="shared" si="18"/>
        <v>2019</v>
      </c>
      <c r="B212" s="153">
        <v>43770</v>
      </c>
      <c r="C212" s="155">
        <f t="shared" si="17"/>
        <v>30</v>
      </c>
      <c r="D212" s="151">
        <f>('Residential Output'!$D$17+('Residential Output'!$D$11*Variables!Q212)+('Residential Output'!$D$12*Variables!L212)+('Residential Output'!$D$13*Variables!K212)+('Residential Output'!$D$14*Variables!AA212)+('Residential Output'!$D$15*Variables!N212)+('Residential Output'!$D$16*Variables!T212))*31</f>
        <v>419669877.06530052</v>
      </c>
      <c r="E212" s="151">
        <f>('CSMUR Output'!$D$16+('CSMUR Output'!$D$11*Variables!L212)+('CSMUR Output'!$D$12*Variables!V212)+('CSMUR Output'!$D$13*Variables!M212)+('CSMUR Output'!$D$14*Variables!K212)+('CSMUR Output'!$D$15*Variables!T212))*31</f>
        <v>25001451.850180004</v>
      </c>
      <c r="F212" s="151">
        <f>('GS&lt;50kW Output'!$D$18+('GS&lt;50kW Output'!$D$11*Variables!AB212)+('GS&lt;50kW Output'!$D$12*Variables!L212)+('GS&lt;50kW Output'!$D$13*Variables!W212)+('GS&lt;50kW Output'!$D$14*Variables!S212)+('GS&lt;50kW Output'!$D$15*Variables!K212)+('GS&lt;50kW Output'!$D$16*Variables!Z212)+('GS&lt;50kW Output'!$D$17*Variables!N212))*31</f>
        <v>208274383.80449253</v>
      </c>
      <c r="G212" s="151">
        <f>('GS 50-999 kW Output'!$D$21+('GS 50-999 kW Output'!$D$11*Variables!Q212)+('GS 50-999 kW Output'!$D$12*Variables!R212)+('GS 50-999 kW Output'!$D$13*Variables!AB212)+('GS 50-999 kW Output'!$D$14*Variables!L212)+('GS 50-999 kW Output'!$D$15*Variables!X212)+('GS 50-999 kW Output'!$D$16*Variables!M212)+('GS 50-999 kW Output'!$D$17*Variables!U212)+('GS 50-999 kW Output'!$D$18*Variables!K212)+('GS 50-999 kW Output'!$D$19*Variables!Z212)+('GS 50-999 kW Output'!$D$20*Variables!O212))*31</f>
        <v>848079317.83055043</v>
      </c>
      <c r="H212" s="151">
        <f>('GS 1000-4999 kW Output'!$D$17+('GS 1000-4999 kW Output'!$D$11*Variables!AB212)+('GS 1000-4999 kW Output'!$D$12*Variables!L212)+('GS 1000-4999 kW Output'!$D$13*Variables!M212)+('GS 1000-4999 kW Output'!$D$14*Variables!K212)+('GS 1000-4999 kW Output'!$D$15*Variables!S212)+('GS 1000-4999 kW Output'!$D$16*Variables!P212))*31</f>
        <v>383082319.77774519</v>
      </c>
      <c r="I212" s="151">
        <f>('Large Use Output'!$D$20+('Large Use Output'!$D$11*Variables!AB212)+('Large Use Output'!$D$12*Variables!L212)+('Large Use Output'!$D$13*Variables!Y212)+('Large Use Output'!$D$14*Variables!K212)+('Large Use Output'!$D$15*Variables!S212)+('Large Use Output'!$D$16*Variables!Z212)+('Large Use Output'!$D$17*Variables!R212)+('Large Use Output'!$D$18*Variables!M212)+('Large Use Output'!$D$19*Variables!N212))*31</f>
        <v>159448111.80238104</v>
      </c>
    </row>
    <row r="213" spans="1:9" x14ac:dyDescent="0.35">
      <c r="A213" s="10">
        <f t="shared" si="18"/>
        <v>2019</v>
      </c>
      <c r="B213" s="154">
        <v>43800</v>
      </c>
      <c r="C213" s="155">
        <f t="shared" si="17"/>
        <v>31</v>
      </c>
      <c r="D213" s="151">
        <f>('Residential Output'!$D$17+('Residential Output'!$D$11*Variables!Q213)+('Residential Output'!$D$12*Variables!L213)+('Residential Output'!$D$13*Variables!K213)+('Residential Output'!$D$14*Variables!AA213)+('Residential Output'!$D$15*Variables!N213)+('Residential Output'!$D$16*Variables!T213))*31</f>
        <v>436742748.82980114</v>
      </c>
      <c r="E213" s="151">
        <f>('CSMUR Output'!$D$16+('CSMUR Output'!$D$11*Variables!L213)+('CSMUR Output'!$D$12*Variables!V213)+('CSMUR Output'!$D$13*Variables!M213)+('CSMUR Output'!$D$14*Variables!K213)+('CSMUR Output'!$D$15*Variables!T213))*31</f>
        <v>25995723.475699998</v>
      </c>
      <c r="F213" s="151">
        <f>('GS&lt;50kW Output'!$D$18+('GS&lt;50kW Output'!$D$11*Variables!AB213)+('GS&lt;50kW Output'!$D$12*Variables!L213)+('GS&lt;50kW Output'!$D$13*Variables!W213)+('GS&lt;50kW Output'!$D$14*Variables!S213)+('GS&lt;50kW Output'!$D$15*Variables!K213)+('GS&lt;50kW Output'!$D$16*Variables!Z213)+('GS&lt;50kW Output'!$D$17*Variables!N213))*31</f>
        <v>213862612.48094234</v>
      </c>
      <c r="G213" s="151">
        <f>('GS 50-999 kW Output'!$D$21+('GS 50-999 kW Output'!$D$11*Variables!Q213)+('GS 50-999 kW Output'!$D$12*Variables!R213)+('GS 50-999 kW Output'!$D$13*Variables!AB213)+('GS 50-999 kW Output'!$D$14*Variables!L213)+('GS 50-999 kW Output'!$D$15*Variables!X213)+('GS 50-999 kW Output'!$D$16*Variables!M213)+('GS 50-999 kW Output'!$D$17*Variables!U213)+('GS 50-999 kW Output'!$D$18*Variables!K213)+('GS 50-999 kW Output'!$D$19*Variables!Z213)+('GS 50-999 kW Output'!$D$20*Variables!O213))*31</f>
        <v>860837789.44473135</v>
      </c>
      <c r="H213" s="151">
        <f>('GS 1000-4999 kW Output'!$D$17+('GS 1000-4999 kW Output'!$D$11*Variables!AB213)+('GS 1000-4999 kW Output'!$D$12*Variables!L213)+('GS 1000-4999 kW Output'!$D$13*Variables!M213)+('GS 1000-4999 kW Output'!$D$14*Variables!K213)+('GS 1000-4999 kW Output'!$D$15*Variables!S213)+('GS 1000-4999 kW Output'!$D$16*Variables!P213))*31</f>
        <v>391268571.52334523</v>
      </c>
      <c r="I213" s="151">
        <f>('Large Use Output'!$D$20+('Large Use Output'!$D$11*Variables!AB213)+('Large Use Output'!$D$12*Variables!L213)+('Large Use Output'!$D$13*Variables!Y213)+('Large Use Output'!$D$14*Variables!K213)+('Large Use Output'!$D$15*Variables!S213)+('Large Use Output'!$D$16*Variables!Z213)+('Large Use Output'!$D$17*Variables!R213)+('Large Use Output'!$D$18*Variables!M213)+('Large Use Output'!$D$19*Variables!N213))*31</f>
        <v>160783979.00298256</v>
      </c>
    </row>
    <row r="214" spans="1:9" x14ac:dyDescent="0.35">
      <c r="A214" s="6">
        <f t="shared" si="18"/>
        <v>2020</v>
      </c>
      <c r="B214" s="152">
        <v>43831</v>
      </c>
      <c r="C214" s="155">
        <f t="shared" si="17"/>
        <v>31</v>
      </c>
      <c r="D214" s="151">
        <f>('Residential Output'!$D$17+('Residential Output'!$D$11*Variables!Q214)+('Residential Output'!$D$12*Variables!L214)+('Residential Output'!$D$13*Variables!K214)+('Residential Output'!$D$14*Variables!AA214)+('Residential Output'!$D$15*Variables!N214)+('Residential Output'!$D$16*Variables!T214))*31</f>
        <v>439470727.3155179</v>
      </c>
      <c r="E214" s="151">
        <f>('CSMUR Output'!$D$16+('CSMUR Output'!$D$11*Variables!L214)+('CSMUR Output'!$D$12*Variables!V214)+('CSMUR Output'!$D$13*Variables!M214)+('CSMUR Output'!$D$14*Variables!K214)+('CSMUR Output'!$D$15*Variables!T214))*31</f>
        <v>26198369.092300002</v>
      </c>
      <c r="F214" s="151">
        <f>('GS&lt;50kW Output'!$D$18+('GS&lt;50kW Output'!$D$11*Variables!AB214)+('GS&lt;50kW Output'!$D$12*Variables!L214)+('GS&lt;50kW Output'!$D$13*Variables!W214)+('GS&lt;50kW Output'!$D$14*Variables!S214)+('GS&lt;50kW Output'!$D$15*Variables!K214)+('GS&lt;50kW Output'!$D$16*Variables!Z214)+('GS&lt;50kW Output'!$D$17*Variables!N214))*31</f>
        <v>213771131.11370713</v>
      </c>
      <c r="G214" s="151">
        <f>('GS 50-999 kW Output'!$D$21+('GS 50-999 kW Output'!$D$11*Variables!Q214)+('GS 50-999 kW Output'!$D$12*Variables!R214)+('GS 50-999 kW Output'!$D$13*Variables!AB214)+('GS 50-999 kW Output'!$D$14*Variables!L214)+('GS 50-999 kW Output'!$D$15*Variables!X214)+('GS 50-999 kW Output'!$D$16*Variables!M214)+('GS 50-999 kW Output'!$D$17*Variables!U214)+('GS 50-999 kW Output'!$D$18*Variables!K214)+('GS 50-999 kW Output'!$D$19*Variables!Z214)+('GS 50-999 kW Output'!$D$20*Variables!O214))*31</f>
        <v>874820379.81245184</v>
      </c>
      <c r="H214" s="151">
        <f>('GS 1000-4999 kW Output'!$D$17+('GS 1000-4999 kW Output'!$D$11*Variables!AB214)+('GS 1000-4999 kW Output'!$D$12*Variables!L214)+('GS 1000-4999 kW Output'!$D$13*Variables!M214)+('GS 1000-4999 kW Output'!$D$14*Variables!K214)+('GS 1000-4999 kW Output'!$D$15*Variables!S214)+('GS 1000-4999 kW Output'!$D$16*Variables!P214))*31</f>
        <v>388884574.76964265</v>
      </c>
      <c r="I214" s="151">
        <f>('Large Use Output'!$D$20+('Large Use Output'!$D$11*Variables!AB214)+('Large Use Output'!$D$12*Variables!L214)+('Large Use Output'!$D$13*Variables!Y214)+('Large Use Output'!$D$14*Variables!K214)+('Large Use Output'!$D$15*Variables!S214)+('Large Use Output'!$D$16*Variables!Z214)+('Large Use Output'!$D$17*Variables!R214)+('Large Use Output'!$D$18*Variables!M214)+('Large Use Output'!$D$19*Variables!N214))*31</f>
        <v>162659314.62315458</v>
      </c>
    </row>
    <row r="215" spans="1:9" x14ac:dyDescent="0.35">
      <c r="A215" s="8">
        <f t="shared" si="18"/>
        <v>2020</v>
      </c>
      <c r="B215" s="153">
        <v>43862</v>
      </c>
      <c r="C215" s="155">
        <f t="shared" si="17"/>
        <v>29</v>
      </c>
      <c r="D215" s="151">
        <f>('Residential Output'!$D$17+('Residential Output'!$D$11*Variables!Q215)+('Residential Output'!$D$12*Variables!L215)+('Residential Output'!$D$13*Variables!K215)+('Residential Output'!$D$14*Variables!AA215)+('Residential Output'!$D$15*Variables!N215)+('Residential Output'!$D$16*Variables!T215))*31</f>
        <v>451038790.91062605</v>
      </c>
      <c r="E215" s="151">
        <f>('CSMUR Output'!$D$16+('CSMUR Output'!$D$11*Variables!L215)+('CSMUR Output'!$D$12*Variables!V215)+('CSMUR Output'!$D$13*Variables!M215)+('CSMUR Output'!$D$14*Variables!K215)+('CSMUR Output'!$D$15*Variables!T215))*31</f>
        <v>26782546.011810344</v>
      </c>
      <c r="F215" s="151">
        <f>('GS&lt;50kW Output'!$D$18+('GS&lt;50kW Output'!$D$11*Variables!AB215)+('GS&lt;50kW Output'!$D$12*Variables!L215)+('GS&lt;50kW Output'!$D$13*Variables!W215)+('GS&lt;50kW Output'!$D$14*Variables!S215)+('GS&lt;50kW Output'!$D$15*Variables!K215)+('GS&lt;50kW Output'!$D$16*Variables!Z215)+('GS&lt;50kW Output'!$D$17*Variables!N215))*31</f>
        <v>212923485.28047919</v>
      </c>
      <c r="G215" s="151">
        <f>('GS 50-999 kW Output'!$D$21+('GS 50-999 kW Output'!$D$11*Variables!Q215)+('GS 50-999 kW Output'!$D$12*Variables!R215)+('GS 50-999 kW Output'!$D$13*Variables!AB215)+('GS 50-999 kW Output'!$D$14*Variables!L215)+('GS 50-999 kW Output'!$D$15*Variables!X215)+('GS 50-999 kW Output'!$D$16*Variables!M215)+('GS 50-999 kW Output'!$D$17*Variables!U215)+('GS 50-999 kW Output'!$D$18*Variables!K215)+('GS 50-999 kW Output'!$D$19*Variables!Z215)+('GS 50-999 kW Output'!$D$20*Variables!O215))*31</f>
        <v>881090390.30247438</v>
      </c>
      <c r="H215" s="151">
        <f>('GS 1000-4999 kW Output'!$D$17+('GS 1000-4999 kW Output'!$D$11*Variables!AB215)+('GS 1000-4999 kW Output'!$D$12*Variables!L215)+('GS 1000-4999 kW Output'!$D$13*Variables!M215)+('GS 1000-4999 kW Output'!$D$14*Variables!K215)+('GS 1000-4999 kW Output'!$D$15*Variables!S215)+('GS 1000-4999 kW Output'!$D$16*Variables!P215))*31</f>
        <v>379348770.08968496</v>
      </c>
      <c r="I215" s="151">
        <f>('Large Use Output'!$D$20+('Large Use Output'!$D$11*Variables!AB215)+('Large Use Output'!$D$12*Variables!L215)+('Large Use Output'!$D$13*Variables!Y215)+('Large Use Output'!$D$14*Variables!K215)+('Large Use Output'!$D$15*Variables!S215)+('Large Use Output'!$D$16*Variables!Z215)+('Large Use Output'!$D$17*Variables!R215)+('Large Use Output'!$D$18*Variables!M215)+('Large Use Output'!$D$19*Variables!N215))*31</f>
        <v>155968725.27172792</v>
      </c>
    </row>
    <row r="216" spans="1:9" x14ac:dyDescent="0.35">
      <c r="A216" s="8">
        <f t="shared" si="18"/>
        <v>2020</v>
      </c>
      <c r="B216" s="153">
        <v>43891</v>
      </c>
      <c r="C216" s="155">
        <f t="shared" si="17"/>
        <v>31</v>
      </c>
      <c r="D216" s="151">
        <f>('Residential Output'!$D$17+('Residential Output'!$D$11*Variables!Q216)+('Residential Output'!$D$12*Variables!L216)+('Residential Output'!$D$13*Variables!K216)+('Residential Output'!$D$14*Variables!AA216)+('Residential Output'!$D$15*Variables!N216)+('Residential Output'!$D$16*Variables!T216))*31</f>
        <v>406268845.28649336</v>
      </c>
      <c r="E216" s="151">
        <f>('CSMUR Output'!$D$16+('CSMUR Output'!$D$11*Variables!L216)+('CSMUR Output'!$D$12*Variables!V216)+('CSMUR Output'!$D$13*Variables!M216)+('CSMUR Output'!$D$14*Variables!K216)+('CSMUR Output'!$D$15*Variables!T216))*31</f>
        <v>24956062.098280001</v>
      </c>
      <c r="F216" s="151">
        <f>('GS&lt;50kW Output'!$D$18+('GS&lt;50kW Output'!$D$11*Variables!AB216)+('GS&lt;50kW Output'!$D$12*Variables!L216)+('GS&lt;50kW Output'!$D$13*Variables!W216)+('GS&lt;50kW Output'!$D$14*Variables!S216)+('GS&lt;50kW Output'!$D$15*Variables!K216)+('GS&lt;50kW Output'!$D$16*Variables!Z216)+('GS&lt;50kW Output'!$D$17*Variables!N216))*31</f>
        <v>198844213.67180002</v>
      </c>
      <c r="G216" s="151">
        <f>('GS 50-999 kW Output'!$D$21+('GS 50-999 kW Output'!$D$11*Variables!Q216)+('GS 50-999 kW Output'!$D$12*Variables!R216)+('GS 50-999 kW Output'!$D$13*Variables!AB216)+('GS 50-999 kW Output'!$D$14*Variables!L216)+('GS 50-999 kW Output'!$D$15*Variables!X216)+('GS 50-999 kW Output'!$D$16*Variables!M216)+('GS 50-999 kW Output'!$D$17*Variables!U216)+('GS 50-999 kW Output'!$D$18*Variables!K216)+('GS 50-999 kW Output'!$D$19*Variables!Z216)+('GS 50-999 kW Output'!$D$20*Variables!O216))*31</f>
        <v>823516067.04788458</v>
      </c>
      <c r="H216" s="151">
        <f>('GS 1000-4999 kW Output'!$D$17+('GS 1000-4999 kW Output'!$D$11*Variables!AB216)+('GS 1000-4999 kW Output'!$D$12*Variables!L216)+('GS 1000-4999 kW Output'!$D$13*Variables!M216)+('GS 1000-4999 kW Output'!$D$14*Variables!K216)+('GS 1000-4999 kW Output'!$D$15*Variables!S216)+('GS 1000-4999 kW Output'!$D$16*Variables!P216))*31</f>
        <v>367935859.68857449</v>
      </c>
      <c r="I216" s="151">
        <f>('Large Use Output'!$D$20+('Large Use Output'!$D$11*Variables!AB216)+('Large Use Output'!$D$12*Variables!L216)+('Large Use Output'!$D$13*Variables!Y216)+('Large Use Output'!$D$14*Variables!K216)+('Large Use Output'!$D$15*Variables!S216)+('Large Use Output'!$D$16*Variables!Z216)+('Large Use Output'!$D$17*Variables!R216)+('Large Use Output'!$D$18*Variables!M216)+('Large Use Output'!$D$19*Variables!N216))*31</f>
        <v>156758120.75284454</v>
      </c>
    </row>
    <row r="217" spans="1:9" x14ac:dyDescent="0.35">
      <c r="A217" s="8">
        <f t="shared" si="18"/>
        <v>2020</v>
      </c>
      <c r="B217" s="153">
        <v>43922</v>
      </c>
      <c r="C217" s="155">
        <f t="shared" si="17"/>
        <v>30</v>
      </c>
      <c r="D217" s="151">
        <f>('Residential Output'!$D$17+('Residential Output'!$D$11*Variables!Q217)+('Residential Output'!$D$12*Variables!L217)+('Residential Output'!$D$13*Variables!K217)+('Residential Output'!$D$14*Variables!AA217)+('Residential Output'!$D$15*Variables!N217)+('Residential Output'!$D$16*Variables!T217))*31</f>
        <v>390042268.2139222</v>
      </c>
      <c r="E217" s="151">
        <f>('CSMUR Output'!$D$16+('CSMUR Output'!$D$11*Variables!L217)+('CSMUR Output'!$D$12*Variables!V217)+('CSMUR Output'!$D$13*Variables!M217)+('CSMUR Output'!$D$14*Variables!K217)+('CSMUR Output'!$D$15*Variables!T217))*31</f>
        <v>24321068.291033331</v>
      </c>
      <c r="F217" s="151">
        <f>('GS&lt;50kW Output'!$D$18+('GS&lt;50kW Output'!$D$11*Variables!AB217)+('GS&lt;50kW Output'!$D$12*Variables!L217)+('GS&lt;50kW Output'!$D$13*Variables!W217)+('GS&lt;50kW Output'!$D$14*Variables!S217)+('GS&lt;50kW Output'!$D$15*Variables!K217)+('GS&lt;50kW Output'!$D$16*Variables!Z217)+('GS&lt;50kW Output'!$D$17*Variables!N217))*31</f>
        <v>168715625.16468775</v>
      </c>
      <c r="G217" s="151">
        <f>('GS 50-999 kW Output'!$D$21+('GS 50-999 kW Output'!$D$11*Variables!Q217)+('GS 50-999 kW Output'!$D$12*Variables!R217)+('GS 50-999 kW Output'!$D$13*Variables!AB217)+('GS 50-999 kW Output'!$D$14*Variables!L217)+('GS 50-999 kW Output'!$D$15*Variables!X217)+('GS 50-999 kW Output'!$D$16*Variables!M217)+('GS 50-999 kW Output'!$D$17*Variables!U217)+('GS 50-999 kW Output'!$D$18*Variables!K217)+('GS 50-999 kW Output'!$D$19*Variables!Z217)+('GS 50-999 kW Output'!$D$20*Variables!O217))*31</f>
        <v>740766270.10150969</v>
      </c>
      <c r="H217" s="151">
        <f>('GS 1000-4999 kW Output'!$D$17+('GS 1000-4999 kW Output'!$D$11*Variables!AB217)+('GS 1000-4999 kW Output'!$D$12*Variables!L217)+('GS 1000-4999 kW Output'!$D$13*Variables!M217)+('GS 1000-4999 kW Output'!$D$14*Variables!K217)+('GS 1000-4999 kW Output'!$D$15*Variables!S217)+('GS 1000-4999 kW Output'!$D$16*Variables!P217))*31</f>
        <v>339651290.35511023</v>
      </c>
      <c r="I217" s="151">
        <f>('Large Use Output'!$D$20+('Large Use Output'!$D$11*Variables!AB217)+('Large Use Output'!$D$12*Variables!L217)+('Large Use Output'!$D$13*Variables!Y217)+('Large Use Output'!$D$14*Variables!K217)+('Large Use Output'!$D$15*Variables!S217)+('Large Use Output'!$D$16*Variables!Z217)+('Large Use Output'!$D$17*Variables!R217)+('Large Use Output'!$D$18*Variables!M217)+('Large Use Output'!$D$19*Variables!N217))*31</f>
        <v>135834497.10874429</v>
      </c>
    </row>
    <row r="218" spans="1:9" x14ac:dyDescent="0.35">
      <c r="A218" s="8">
        <f t="shared" si="18"/>
        <v>2020</v>
      </c>
      <c r="B218" s="153">
        <v>43952</v>
      </c>
      <c r="C218" s="155">
        <f t="shared" si="17"/>
        <v>31</v>
      </c>
      <c r="D218" s="151">
        <f>('Residential Output'!$D$17+('Residential Output'!$D$11*Variables!Q218)+('Residential Output'!$D$12*Variables!L218)+('Residential Output'!$D$13*Variables!K218)+('Residential Output'!$D$14*Variables!AA218)+('Residential Output'!$D$15*Variables!N218)+('Residential Output'!$D$16*Variables!T218))*31</f>
        <v>408309756.4611845</v>
      </c>
      <c r="E218" s="151">
        <f>('CSMUR Output'!$D$16+('CSMUR Output'!$D$11*Variables!L218)+('CSMUR Output'!$D$12*Variables!V218)+('CSMUR Output'!$D$13*Variables!M218)+('CSMUR Output'!$D$14*Variables!K218)+('CSMUR Output'!$D$15*Variables!T218))*31</f>
        <v>25111519.613527499</v>
      </c>
      <c r="F218" s="151">
        <f>('GS&lt;50kW Output'!$D$18+('GS&lt;50kW Output'!$D$11*Variables!AB218)+('GS&lt;50kW Output'!$D$12*Variables!L218)+('GS&lt;50kW Output'!$D$13*Variables!W218)+('GS&lt;50kW Output'!$D$14*Variables!S218)+('GS&lt;50kW Output'!$D$15*Variables!K218)+('GS&lt;50kW Output'!$D$16*Variables!Z218)+('GS&lt;50kW Output'!$D$17*Variables!N218))*31</f>
        <v>165416150.73881578</v>
      </c>
      <c r="G218" s="151">
        <f>('GS 50-999 kW Output'!$D$21+('GS 50-999 kW Output'!$D$11*Variables!Q218)+('GS 50-999 kW Output'!$D$12*Variables!R218)+('GS 50-999 kW Output'!$D$13*Variables!AB218)+('GS 50-999 kW Output'!$D$14*Variables!L218)+('GS 50-999 kW Output'!$D$15*Variables!X218)+('GS 50-999 kW Output'!$D$16*Variables!M218)+('GS 50-999 kW Output'!$D$17*Variables!U218)+('GS 50-999 kW Output'!$D$18*Variables!K218)+('GS 50-999 kW Output'!$D$19*Variables!Z218)+('GS 50-999 kW Output'!$D$20*Variables!O218))*31</f>
        <v>739079946.71678841</v>
      </c>
      <c r="H218" s="151">
        <f>('GS 1000-4999 kW Output'!$D$17+('GS 1000-4999 kW Output'!$D$11*Variables!AB218)+('GS 1000-4999 kW Output'!$D$12*Variables!L218)+('GS 1000-4999 kW Output'!$D$13*Variables!M218)+('GS 1000-4999 kW Output'!$D$14*Variables!K218)+('GS 1000-4999 kW Output'!$D$15*Variables!S218)+('GS 1000-4999 kW Output'!$D$16*Variables!P218))*31</f>
        <v>337376562.9915638</v>
      </c>
      <c r="I218" s="151">
        <f>('Large Use Output'!$D$20+('Large Use Output'!$D$11*Variables!AB218)+('Large Use Output'!$D$12*Variables!L218)+('Large Use Output'!$D$13*Variables!Y218)+('Large Use Output'!$D$14*Variables!K218)+('Large Use Output'!$D$15*Variables!S218)+('Large Use Output'!$D$16*Variables!Z218)+('Large Use Output'!$D$17*Variables!R218)+('Large Use Output'!$D$18*Variables!M218)+('Large Use Output'!$D$19*Variables!N218))*31</f>
        <v>138698413.95026651</v>
      </c>
    </row>
    <row r="219" spans="1:9" x14ac:dyDescent="0.35">
      <c r="A219" s="8">
        <f t="shared" si="18"/>
        <v>2020</v>
      </c>
      <c r="B219" s="153">
        <v>43983</v>
      </c>
      <c r="C219" s="155">
        <f t="shared" si="17"/>
        <v>30</v>
      </c>
      <c r="D219" s="151">
        <f>('Residential Output'!$D$17+('Residential Output'!$D$11*Variables!Q219)+('Residential Output'!$D$12*Variables!L219)+('Residential Output'!$D$13*Variables!K219)+('Residential Output'!$D$14*Variables!AA219)+('Residential Output'!$D$15*Variables!N219)+('Residential Output'!$D$16*Variables!T219))*31</f>
        <v>472721300.93687427</v>
      </c>
      <c r="E219" s="151">
        <f>('CSMUR Output'!$D$16+('CSMUR Output'!$D$11*Variables!L219)+('CSMUR Output'!$D$12*Variables!V219)+('CSMUR Output'!$D$13*Variables!M219)+('CSMUR Output'!$D$14*Variables!K219)+('CSMUR Output'!$D$15*Variables!T219))*31</f>
        <v>27381505.652460832</v>
      </c>
      <c r="F219" s="151">
        <f>('GS&lt;50kW Output'!$D$18+('GS&lt;50kW Output'!$D$11*Variables!AB219)+('GS&lt;50kW Output'!$D$12*Variables!L219)+('GS&lt;50kW Output'!$D$13*Variables!W219)+('GS&lt;50kW Output'!$D$14*Variables!S219)+('GS&lt;50kW Output'!$D$15*Variables!K219)+('GS&lt;50kW Output'!$D$16*Variables!Z219)+('GS&lt;50kW Output'!$D$17*Variables!N219))*31</f>
        <v>189020557.93054688</v>
      </c>
      <c r="G219" s="151">
        <f>('GS 50-999 kW Output'!$D$21+('GS 50-999 kW Output'!$D$11*Variables!Q219)+('GS 50-999 kW Output'!$D$12*Variables!R219)+('GS 50-999 kW Output'!$D$13*Variables!AB219)+('GS 50-999 kW Output'!$D$14*Variables!L219)+('GS 50-999 kW Output'!$D$15*Variables!X219)+('GS 50-999 kW Output'!$D$16*Variables!M219)+('GS 50-999 kW Output'!$D$17*Variables!U219)+('GS 50-999 kW Output'!$D$18*Variables!K219)+('GS 50-999 kW Output'!$D$19*Variables!Z219)+('GS 50-999 kW Output'!$D$20*Variables!O219))*31</f>
        <v>844547923.14201987</v>
      </c>
      <c r="H219" s="151">
        <f>('GS 1000-4999 kW Output'!$D$17+('GS 1000-4999 kW Output'!$D$11*Variables!AB219)+('GS 1000-4999 kW Output'!$D$12*Variables!L219)+('GS 1000-4999 kW Output'!$D$13*Variables!M219)+('GS 1000-4999 kW Output'!$D$14*Variables!K219)+('GS 1000-4999 kW Output'!$D$15*Variables!S219)+('GS 1000-4999 kW Output'!$D$16*Variables!P219))*31</f>
        <v>345922018.25350046</v>
      </c>
      <c r="I219" s="151">
        <f>('Large Use Output'!$D$20+('Large Use Output'!$D$11*Variables!AB219)+('Large Use Output'!$D$12*Variables!L219)+('Large Use Output'!$D$13*Variables!Y219)+('Large Use Output'!$D$14*Variables!K219)+('Large Use Output'!$D$15*Variables!S219)+('Large Use Output'!$D$16*Variables!Z219)+('Large Use Output'!$D$17*Variables!R219)+('Large Use Output'!$D$18*Variables!M219)+('Large Use Output'!$D$19*Variables!N219))*31</f>
        <v>157550149.02711931</v>
      </c>
    </row>
    <row r="220" spans="1:9" x14ac:dyDescent="0.35">
      <c r="A220" s="8">
        <f t="shared" si="18"/>
        <v>2020</v>
      </c>
      <c r="B220" s="153">
        <v>44013</v>
      </c>
      <c r="C220" s="155">
        <f t="shared" si="17"/>
        <v>31</v>
      </c>
      <c r="D220" s="151">
        <f>('Residential Output'!$D$17+('Residential Output'!$D$11*Variables!Q220)+('Residential Output'!$D$12*Variables!L220)+('Residential Output'!$D$13*Variables!K220)+('Residential Output'!$D$14*Variables!AA220)+('Residential Output'!$D$15*Variables!N220)+('Residential Output'!$D$16*Variables!T220))*31</f>
        <v>596559891.94752908</v>
      </c>
      <c r="E220" s="151">
        <f>('CSMUR Output'!$D$16+('CSMUR Output'!$D$11*Variables!L220)+('CSMUR Output'!$D$12*Variables!V220)+('CSMUR Output'!$D$13*Variables!M220)+('CSMUR Output'!$D$14*Variables!K220)+('CSMUR Output'!$D$15*Variables!T220))*31</f>
        <v>31123026.946117502</v>
      </c>
      <c r="F220" s="151">
        <f>('GS&lt;50kW Output'!$D$18+('GS&lt;50kW Output'!$D$11*Variables!AB220)+('GS&lt;50kW Output'!$D$12*Variables!L220)+('GS&lt;50kW Output'!$D$13*Variables!W220)+('GS&lt;50kW Output'!$D$14*Variables!S220)+('GS&lt;50kW Output'!$D$15*Variables!K220)+('GS&lt;50kW Output'!$D$16*Variables!Z220)+('GS&lt;50kW Output'!$D$17*Variables!N220))*31</f>
        <v>227677552.12815282</v>
      </c>
      <c r="G220" s="151">
        <f>('GS 50-999 kW Output'!$D$21+('GS 50-999 kW Output'!$D$11*Variables!Q220)+('GS 50-999 kW Output'!$D$12*Variables!R220)+('GS 50-999 kW Output'!$D$13*Variables!AB220)+('GS 50-999 kW Output'!$D$14*Variables!L220)+('GS 50-999 kW Output'!$D$15*Variables!X220)+('GS 50-999 kW Output'!$D$16*Variables!M220)+('GS 50-999 kW Output'!$D$17*Variables!U220)+('GS 50-999 kW Output'!$D$18*Variables!K220)+('GS 50-999 kW Output'!$D$19*Variables!Z220)+('GS 50-999 kW Output'!$D$20*Variables!O220))*31</f>
        <v>970922508.13731658</v>
      </c>
      <c r="H220" s="151">
        <f>('GS 1000-4999 kW Output'!$D$17+('GS 1000-4999 kW Output'!$D$11*Variables!AB220)+('GS 1000-4999 kW Output'!$D$12*Variables!L220)+('GS 1000-4999 kW Output'!$D$13*Variables!M220)+('GS 1000-4999 kW Output'!$D$14*Variables!K220)+('GS 1000-4999 kW Output'!$D$15*Variables!S220)+('GS 1000-4999 kW Output'!$D$16*Variables!P220))*31</f>
        <v>399632683.02700257</v>
      </c>
      <c r="I220" s="151">
        <f>('Large Use Output'!$D$20+('Large Use Output'!$D$11*Variables!AB220)+('Large Use Output'!$D$12*Variables!L220)+('Large Use Output'!$D$13*Variables!Y220)+('Large Use Output'!$D$14*Variables!K220)+('Large Use Output'!$D$15*Variables!S220)+('Large Use Output'!$D$16*Variables!Z220)+('Large Use Output'!$D$17*Variables!R220)+('Large Use Output'!$D$18*Variables!M220)+('Large Use Output'!$D$19*Variables!N220))*31</f>
        <v>179252152.22494844</v>
      </c>
    </row>
    <row r="221" spans="1:9" x14ac:dyDescent="0.35">
      <c r="A221" s="8">
        <f t="shared" si="18"/>
        <v>2020</v>
      </c>
      <c r="B221" s="153">
        <v>44044</v>
      </c>
      <c r="C221" s="155">
        <f t="shared" si="17"/>
        <v>31</v>
      </c>
      <c r="D221" s="151">
        <f>('Residential Output'!$D$17+('Residential Output'!$D$11*Variables!Q221)+('Residential Output'!$D$12*Variables!L221)+('Residential Output'!$D$13*Variables!K221)+('Residential Output'!$D$14*Variables!AA221)+('Residential Output'!$D$15*Variables!N221)+('Residential Output'!$D$16*Variables!T221))*31</f>
        <v>504827577.26129133</v>
      </c>
      <c r="E221" s="151">
        <f>('CSMUR Output'!$D$16+('CSMUR Output'!$D$11*Variables!L221)+('CSMUR Output'!$D$12*Variables!V221)+('CSMUR Output'!$D$13*Variables!M221)+('CSMUR Output'!$D$14*Variables!K221)+('CSMUR Output'!$D$15*Variables!T221))*31</f>
        <v>28798603.494389996</v>
      </c>
      <c r="F221" s="151">
        <f>('GS&lt;50kW Output'!$D$18+('GS&lt;50kW Output'!$D$11*Variables!AB221)+('GS&lt;50kW Output'!$D$12*Variables!L221)+('GS&lt;50kW Output'!$D$13*Variables!W221)+('GS&lt;50kW Output'!$D$14*Variables!S221)+('GS&lt;50kW Output'!$D$15*Variables!K221)+('GS&lt;50kW Output'!$D$16*Variables!Z221)+('GS&lt;50kW Output'!$D$17*Variables!N221))*31</f>
        <v>209731546.59489831</v>
      </c>
      <c r="G221" s="151">
        <f>('GS 50-999 kW Output'!$D$21+('GS 50-999 kW Output'!$D$11*Variables!Q221)+('GS 50-999 kW Output'!$D$12*Variables!R221)+('GS 50-999 kW Output'!$D$13*Variables!AB221)+('GS 50-999 kW Output'!$D$14*Variables!L221)+('GS 50-999 kW Output'!$D$15*Variables!X221)+('GS 50-999 kW Output'!$D$16*Variables!M221)+('GS 50-999 kW Output'!$D$17*Variables!U221)+('GS 50-999 kW Output'!$D$18*Variables!K221)+('GS 50-999 kW Output'!$D$19*Variables!Z221)+('GS 50-999 kW Output'!$D$20*Variables!O221))*31</f>
        <v>876698259.54124594</v>
      </c>
      <c r="H221" s="151">
        <f>('GS 1000-4999 kW Output'!$D$17+('GS 1000-4999 kW Output'!$D$11*Variables!AB221)+('GS 1000-4999 kW Output'!$D$12*Variables!L221)+('GS 1000-4999 kW Output'!$D$13*Variables!M221)+('GS 1000-4999 kW Output'!$D$14*Variables!K221)+('GS 1000-4999 kW Output'!$D$15*Variables!S221)+('GS 1000-4999 kW Output'!$D$16*Variables!P221))*31</f>
        <v>387841784.07162392</v>
      </c>
      <c r="I221" s="151">
        <f>('Large Use Output'!$D$20+('Large Use Output'!$D$11*Variables!AB221)+('Large Use Output'!$D$12*Variables!L221)+('Large Use Output'!$D$13*Variables!Y221)+('Large Use Output'!$D$14*Variables!K221)+('Large Use Output'!$D$15*Variables!S221)+('Large Use Output'!$D$16*Variables!Z221)+('Large Use Output'!$D$17*Variables!R221)+('Large Use Output'!$D$18*Variables!M221)+('Large Use Output'!$D$19*Variables!N221))*31</f>
        <v>163246964.03622612</v>
      </c>
    </row>
    <row r="222" spans="1:9" x14ac:dyDescent="0.35">
      <c r="A222" s="8">
        <f t="shared" si="18"/>
        <v>2020</v>
      </c>
      <c r="B222" s="153">
        <v>44075</v>
      </c>
      <c r="C222" s="155">
        <f t="shared" si="17"/>
        <v>30</v>
      </c>
      <c r="D222" s="151">
        <f>('Residential Output'!$D$17+('Residential Output'!$D$11*Variables!Q222)+('Residential Output'!$D$12*Variables!L222)+('Residential Output'!$D$13*Variables!K222)+('Residential Output'!$D$14*Variables!AA222)+('Residential Output'!$D$15*Variables!N222)+('Residential Output'!$D$16*Variables!T222))*31</f>
        <v>388239665.73392349</v>
      </c>
      <c r="E222" s="151">
        <f>('CSMUR Output'!$D$16+('CSMUR Output'!$D$11*Variables!L222)+('CSMUR Output'!$D$12*Variables!V222)+('CSMUR Output'!$D$13*Variables!M222)+('CSMUR Output'!$D$14*Variables!K222)+('CSMUR Output'!$D$15*Variables!T222))*31</f>
        <v>25291524.2757225</v>
      </c>
      <c r="F222" s="151">
        <f>('GS&lt;50kW Output'!$D$18+('GS&lt;50kW Output'!$D$11*Variables!AB222)+('GS&lt;50kW Output'!$D$12*Variables!L222)+('GS&lt;50kW Output'!$D$13*Variables!W222)+('GS&lt;50kW Output'!$D$14*Variables!S222)+('GS&lt;50kW Output'!$D$15*Variables!K222)+('GS&lt;50kW Output'!$D$16*Variables!Z222)+('GS&lt;50kW Output'!$D$17*Variables!N222))*31</f>
        <v>187288758.37485051</v>
      </c>
      <c r="G222" s="151">
        <f>('GS 50-999 kW Output'!$D$21+('GS 50-999 kW Output'!$D$11*Variables!Q222)+('GS 50-999 kW Output'!$D$12*Variables!R222)+('GS 50-999 kW Output'!$D$13*Variables!AB222)+('GS 50-999 kW Output'!$D$14*Variables!L222)+('GS 50-999 kW Output'!$D$15*Variables!X222)+('GS 50-999 kW Output'!$D$16*Variables!M222)+('GS 50-999 kW Output'!$D$17*Variables!U222)+('GS 50-999 kW Output'!$D$18*Variables!K222)+('GS 50-999 kW Output'!$D$19*Variables!Z222)+('GS 50-999 kW Output'!$D$20*Variables!O222))*31</f>
        <v>783226004.43344772</v>
      </c>
      <c r="H222" s="151">
        <f>('GS 1000-4999 kW Output'!$D$17+('GS 1000-4999 kW Output'!$D$11*Variables!AB222)+('GS 1000-4999 kW Output'!$D$12*Variables!L222)+('GS 1000-4999 kW Output'!$D$13*Variables!M222)+('GS 1000-4999 kW Output'!$D$14*Variables!K222)+('GS 1000-4999 kW Output'!$D$15*Variables!S222)+('GS 1000-4999 kW Output'!$D$16*Variables!P222))*31</f>
        <v>363552543.43655932</v>
      </c>
      <c r="I222" s="151">
        <f>('Large Use Output'!$D$20+('Large Use Output'!$D$11*Variables!AB222)+('Large Use Output'!$D$12*Variables!L222)+('Large Use Output'!$D$13*Variables!Y222)+('Large Use Output'!$D$14*Variables!K222)+('Large Use Output'!$D$15*Variables!S222)+('Large Use Output'!$D$16*Variables!Z222)+('Large Use Output'!$D$17*Variables!R222)+('Large Use Output'!$D$18*Variables!M222)+('Large Use Output'!$D$19*Variables!N222))*31</f>
        <v>151964041.501845</v>
      </c>
    </row>
    <row r="223" spans="1:9" x14ac:dyDescent="0.35">
      <c r="A223" s="8">
        <f t="shared" si="18"/>
        <v>2020</v>
      </c>
      <c r="B223" s="153">
        <v>44105</v>
      </c>
      <c r="C223" s="155">
        <f t="shared" si="17"/>
        <v>31</v>
      </c>
      <c r="D223" s="151">
        <f>('Residential Output'!$D$17+('Residential Output'!$D$11*Variables!Q223)+('Residential Output'!$D$12*Variables!L223)+('Residential Output'!$D$13*Variables!K223)+('Residential Output'!$D$14*Variables!AA223)+('Residential Output'!$D$15*Variables!N223)+('Residential Output'!$D$16*Variables!T223))*31</f>
        <v>369550380.75028312</v>
      </c>
      <c r="E223" s="151">
        <f>('CSMUR Output'!$D$16+('CSMUR Output'!$D$11*Variables!L223)+('CSMUR Output'!$D$12*Variables!V223)+('CSMUR Output'!$D$13*Variables!M223)+('CSMUR Output'!$D$14*Variables!K223)+('CSMUR Output'!$D$15*Variables!T223))*31</f>
        <v>24582760.569435</v>
      </c>
      <c r="F223" s="151">
        <f>('GS&lt;50kW Output'!$D$18+('GS&lt;50kW Output'!$D$11*Variables!AB223)+('GS&lt;50kW Output'!$D$12*Variables!L223)+('GS&lt;50kW Output'!$D$13*Variables!W223)+('GS&lt;50kW Output'!$D$14*Variables!S223)+('GS&lt;50kW Output'!$D$15*Variables!K223)+('GS&lt;50kW Output'!$D$16*Variables!Z223)+('GS&lt;50kW Output'!$D$17*Variables!N223))*31</f>
        <v>184232802.00073671</v>
      </c>
      <c r="G223" s="151">
        <f>('GS 50-999 kW Output'!$D$21+('GS 50-999 kW Output'!$D$11*Variables!Q223)+('GS 50-999 kW Output'!$D$12*Variables!R223)+('GS 50-999 kW Output'!$D$13*Variables!AB223)+('GS 50-999 kW Output'!$D$14*Variables!L223)+('GS 50-999 kW Output'!$D$15*Variables!X223)+('GS 50-999 kW Output'!$D$16*Variables!M223)+('GS 50-999 kW Output'!$D$17*Variables!U223)+('GS 50-999 kW Output'!$D$18*Variables!K223)+('GS 50-999 kW Output'!$D$19*Variables!Z223)+('GS 50-999 kW Output'!$D$20*Variables!O223))*31</f>
        <v>757129070.07081962</v>
      </c>
      <c r="H223" s="151">
        <f>('GS 1000-4999 kW Output'!$D$17+('GS 1000-4999 kW Output'!$D$11*Variables!AB223)+('GS 1000-4999 kW Output'!$D$12*Variables!L223)+('GS 1000-4999 kW Output'!$D$13*Variables!M223)+('GS 1000-4999 kW Output'!$D$14*Variables!K223)+('GS 1000-4999 kW Output'!$D$15*Variables!S223)+('GS 1000-4999 kW Output'!$D$16*Variables!P223))*31</f>
        <v>351928087.41745156</v>
      </c>
      <c r="I223" s="151">
        <f>('Large Use Output'!$D$20+('Large Use Output'!$D$11*Variables!AB223)+('Large Use Output'!$D$12*Variables!L223)+('Large Use Output'!$D$13*Variables!Y223)+('Large Use Output'!$D$14*Variables!K223)+('Large Use Output'!$D$15*Variables!S223)+('Large Use Output'!$D$16*Variables!Z223)+('Large Use Output'!$D$17*Variables!R223)+('Large Use Output'!$D$18*Variables!M223)+('Large Use Output'!$D$19*Variables!N223))*31</f>
        <v>148031427.73653635</v>
      </c>
    </row>
    <row r="224" spans="1:9" x14ac:dyDescent="0.35">
      <c r="A224" s="8">
        <f t="shared" si="18"/>
        <v>2020</v>
      </c>
      <c r="B224" s="153">
        <v>44136</v>
      </c>
      <c r="C224" s="155">
        <f t="shared" si="17"/>
        <v>30</v>
      </c>
      <c r="D224" s="151">
        <f>('Residential Output'!$D$17+('Residential Output'!$D$11*Variables!Q224)+('Residential Output'!$D$12*Variables!L224)+('Residential Output'!$D$13*Variables!K224)+('Residential Output'!$D$14*Variables!AA224)+('Residential Output'!$D$15*Variables!N224)+('Residential Output'!$D$16*Variables!T224))*31</f>
        <v>394201556.85526985</v>
      </c>
      <c r="E224" s="151">
        <f>('CSMUR Output'!$D$16+('CSMUR Output'!$D$11*Variables!L224)+('CSMUR Output'!$D$12*Variables!V224)+('CSMUR Output'!$D$13*Variables!M224)+('CSMUR Output'!$D$14*Variables!K224)+('CSMUR Output'!$D$15*Variables!T224))*31</f>
        <v>25393013.940811671</v>
      </c>
      <c r="F224" s="151">
        <f>('GS&lt;50kW Output'!$D$18+('GS&lt;50kW Output'!$D$11*Variables!AB224)+('GS&lt;50kW Output'!$D$12*Variables!L224)+('GS&lt;50kW Output'!$D$13*Variables!W224)+('GS&lt;50kW Output'!$D$14*Variables!S224)+('GS&lt;50kW Output'!$D$15*Variables!K224)+('GS&lt;50kW Output'!$D$16*Variables!Z224)+('GS&lt;50kW Output'!$D$17*Variables!N224))*31</f>
        <v>188306278.38202295</v>
      </c>
      <c r="G224" s="151">
        <f>('GS 50-999 kW Output'!$D$21+('GS 50-999 kW Output'!$D$11*Variables!Q224)+('GS 50-999 kW Output'!$D$12*Variables!R224)+('GS 50-999 kW Output'!$D$13*Variables!AB224)+('GS 50-999 kW Output'!$D$14*Variables!L224)+('GS 50-999 kW Output'!$D$15*Variables!X224)+('GS 50-999 kW Output'!$D$16*Variables!M224)+('GS 50-999 kW Output'!$D$17*Variables!U224)+('GS 50-999 kW Output'!$D$18*Variables!K224)+('GS 50-999 kW Output'!$D$19*Variables!Z224)+('GS 50-999 kW Output'!$D$20*Variables!O224))*31</f>
        <v>777460870.89057994</v>
      </c>
      <c r="H224" s="151">
        <f>('GS 1000-4999 kW Output'!$D$17+('GS 1000-4999 kW Output'!$D$11*Variables!AB224)+('GS 1000-4999 kW Output'!$D$12*Variables!L224)+('GS 1000-4999 kW Output'!$D$13*Variables!M224)+('GS 1000-4999 kW Output'!$D$14*Variables!K224)+('GS 1000-4999 kW Output'!$D$15*Variables!S224)+('GS 1000-4999 kW Output'!$D$16*Variables!P224))*31</f>
        <v>345727839.58403867</v>
      </c>
      <c r="I224" s="151">
        <f>('Large Use Output'!$D$20+('Large Use Output'!$D$11*Variables!AB224)+('Large Use Output'!$D$12*Variables!L224)+('Large Use Output'!$D$13*Variables!Y224)+('Large Use Output'!$D$14*Variables!K224)+('Large Use Output'!$D$15*Variables!S224)+('Large Use Output'!$D$16*Variables!Z224)+('Large Use Output'!$D$17*Variables!R224)+('Large Use Output'!$D$18*Variables!M224)+('Large Use Output'!$D$19*Variables!N224))*31</f>
        <v>146583238.44848949</v>
      </c>
    </row>
    <row r="225" spans="1:9" x14ac:dyDescent="0.35">
      <c r="A225" s="10">
        <f t="shared" si="18"/>
        <v>2020</v>
      </c>
      <c r="B225" s="154">
        <v>44166</v>
      </c>
      <c r="C225" s="155">
        <f t="shared" si="17"/>
        <v>31</v>
      </c>
      <c r="D225" s="151">
        <f>('Residential Output'!$D$17+('Residential Output'!$D$11*Variables!Q225)+('Residential Output'!$D$12*Variables!L225)+('Residential Output'!$D$13*Variables!K225)+('Residential Output'!$D$14*Variables!AA225)+('Residential Output'!$D$15*Variables!N225)+('Residential Output'!$D$16*Variables!T225))*31</f>
        <v>449688461.02193362</v>
      </c>
      <c r="E225" s="151">
        <f>('CSMUR Output'!$D$16+('CSMUR Output'!$D$11*Variables!L225)+('CSMUR Output'!$D$12*Variables!V225)+('CSMUR Output'!$D$13*Variables!M225)+('CSMUR Output'!$D$14*Variables!K225)+('CSMUR Output'!$D$15*Variables!T225))*31</f>
        <v>27577780.178819999</v>
      </c>
      <c r="F225" s="151">
        <f>('GS&lt;50kW Output'!$D$18+('GS&lt;50kW Output'!$D$11*Variables!AB225)+('GS&lt;50kW Output'!$D$12*Variables!L225)+('GS&lt;50kW Output'!$D$13*Variables!W225)+('GS&lt;50kW Output'!$D$14*Variables!S225)+('GS&lt;50kW Output'!$D$15*Variables!K225)+('GS&lt;50kW Output'!$D$16*Variables!Z225)+('GS&lt;50kW Output'!$D$17*Variables!N225))*31</f>
        <v>205683403.02649951</v>
      </c>
      <c r="G225" s="151">
        <f>('GS 50-999 kW Output'!$D$21+('GS 50-999 kW Output'!$D$11*Variables!Q225)+('GS 50-999 kW Output'!$D$12*Variables!R225)+('GS 50-999 kW Output'!$D$13*Variables!AB225)+('GS 50-999 kW Output'!$D$14*Variables!L225)+('GS 50-999 kW Output'!$D$15*Variables!X225)+('GS 50-999 kW Output'!$D$16*Variables!M225)+('GS 50-999 kW Output'!$D$17*Variables!U225)+('GS 50-999 kW Output'!$D$18*Variables!K225)+('GS 50-999 kW Output'!$D$19*Variables!Z225)+('GS 50-999 kW Output'!$D$20*Variables!O225))*31</f>
        <v>840112973.89994133</v>
      </c>
      <c r="H225" s="151">
        <f>('GS 1000-4999 kW Output'!$D$17+('GS 1000-4999 kW Output'!$D$11*Variables!AB225)+('GS 1000-4999 kW Output'!$D$12*Variables!L225)+('GS 1000-4999 kW Output'!$D$13*Variables!M225)+('GS 1000-4999 kW Output'!$D$14*Variables!K225)+('GS 1000-4999 kW Output'!$D$15*Variables!S225)+('GS 1000-4999 kW Output'!$D$16*Variables!P225))*31</f>
        <v>363115627.09341544</v>
      </c>
      <c r="I225" s="151">
        <f>('Large Use Output'!$D$20+('Large Use Output'!$D$11*Variables!AB225)+('Large Use Output'!$D$12*Variables!L225)+('Large Use Output'!$D$13*Variables!Y225)+('Large Use Output'!$D$14*Variables!K225)+('Large Use Output'!$D$15*Variables!S225)+('Large Use Output'!$D$16*Variables!Z225)+('Large Use Output'!$D$17*Variables!R225)+('Large Use Output'!$D$18*Variables!M225)+('Large Use Output'!$D$19*Variables!N225))*31</f>
        <v>153756895.69951057</v>
      </c>
    </row>
    <row r="226" spans="1:9" x14ac:dyDescent="0.35">
      <c r="A226" s="6">
        <f t="shared" si="18"/>
        <v>2021</v>
      </c>
      <c r="B226" s="152">
        <v>44197</v>
      </c>
      <c r="C226" s="155">
        <f t="shared" si="17"/>
        <v>31</v>
      </c>
      <c r="D226" s="151">
        <f>('Residential Output'!$D$17+('Residential Output'!$D$11*Variables!Q226)+('Residential Output'!$D$12*Variables!L226)+('Residential Output'!$D$13*Variables!K226)+('Residential Output'!$D$14*Variables!AA226)+('Residential Output'!$D$15*Variables!N226)+('Residential Output'!$D$16*Variables!T226))*31</f>
        <v>470112810.38848788</v>
      </c>
      <c r="E226" s="151">
        <f>('CSMUR Output'!$D$16+('CSMUR Output'!$D$11*Variables!L226)+('CSMUR Output'!$D$12*Variables!V226)+('CSMUR Output'!$D$13*Variables!M226)+('CSMUR Output'!$D$14*Variables!K226)+('CSMUR Output'!$D$15*Variables!T226))*31</f>
        <v>28492379.264460001</v>
      </c>
      <c r="F226" s="151">
        <f>('GS&lt;50kW Output'!$D$18+('GS&lt;50kW Output'!$D$11*Variables!AB226)+('GS&lt;50kW Output'!$D$12*Variables!L226)+('GS&lt;50kW Output'!$D$13*Variables!W226)+('GS&lt;50kW Output'!$D$14*Variables!S226)+('GS&lt;50kW Output'!$D$15*Variables!K226)+('GS&lt;50kW Output'!$D$16*Variables!Z226)+('GS&lt;50kW Output'!$D$17*Variables!N226))*31</f>
        <v>197009674.97508705</v>
      </c>
      <c r="G226" s="151">
        <f>('GS 50-999 kW Output'!$D$21+('GS 50-999 kW Output'!$D$11*Variables!Q226)+('GS 50-999 kW Output'!$D$12*Variables!R226)+('GS 50-999 kW Output'!$D$13*Variables!AB226)+('GS 50-999 kW Output'!$D$14*Variables!L226)+('GS 50-999 kW Output'!$D$15*Variables!X226)+('GS 50-999 kW Output'!$D$16*Variables!M226)+('GS 50-999 kW Output'!$D$17*Variables!U226)+('GS 50-999 kW Output'!$D$18*Variables!K226)+('GS 50-999 kW Output'!$D$19*Variables!Z226)+('GS 50-999 kW Output'!$D$20*Variables!O226))*31</f>
        <v>823406139.7091291</v>
      </c>
      <c r="H226" s="151">
        <f>('GS 1000-4999 kW Output'!$D$17+('GS 1000-4999 kW Output'!$D$11*Variables!AB226)+('GS 1000-4999 kW Output'!$D$12*Variables!L226)+('GS 1000-4999 kW Output'!$D$13*Variables!M226)+('GS 1000-4999 kW Output'!$D$14*Variables!K226)+('GS 1000-4999 kW Output'!$D$15*Variables!S226)+('GS 1000-4999 kW Output'!$D$16*Variables!P226))*31</f>
        <v>369377102.55621254</v>
      </c>
      <c r="I226" s="151">
        <f>('Large Use Output'!$D$20+('Large Use Output'!$D$11*Variables!AB226)+('Large Use Output'!$D$12*Variables!L226)+('Large Use Output'!$D$13*Variables!Y226)+('Large Use Output'!$D$14*Variables!K226)+('Large Use Output'!$D$15*Variables!S226)+('Large Use Output'!$D$16*Variables!Z226)+('Large Use Output'!$D$17*Variables!R226)+('Large Use Output'!$D$18*Variables!M226)+('Large Use Output'!$D$19*Variables!N226))*31</f>
        <v>144380055.64191878</v>
      </c>
    </row>
    <row r="227" spans="1:9" x14ac:dyDescent="0.35">
      <c r="A227" s="8">
        <f t="shared" si="18"/>
        <v>2021</v>
      </c>
      <c r="B227" s="153">
        <v>44228</v>
      </c>
      <c r="C227" s="155">
        <f t="shared" si="17"/>
        <v>28</v>
      </c>
      <c r="D227" s="151">
        <f>('Residential Output'!$D$17+('Residential Output'!$D$11*Variables!Q227)+('Residential Output'!$D$12*Variables!L227)+('Residential Output'!$D$13*Variables!K227)+('Residential Output'!$D$14*Variables!AA227)+('Residential Output'!$D$15*Variables!N227)+('Residential Output'!$D$16*Variables!T227))*31</f>
        <v>492873075.12991178</v>
      </c>
      <c r="E227" s="151">
        <f>('CSMUR Output'!$D$16+('CSMUR Output'!$D$11*Variables!L227)+('CSMUR Output'!$D$12*Variables!V227)+('CSMUR Output'!$D$13*Variables!M227)+('CSMUR Output'!$D$14*Variables!K227)+('CSMUR Output'!$D$15*Variables!T227))*31</f>
        <v>29614779.058367144</v>
      </c>
      <c r="F227" s="151">
        <f>('GS&lt;50kW Output'!$D$18+('GS&lt;50kW Output'!$D$11*Variables!AB227)+('GS&lt;50kW Output'!$D$12*Variables!L227)+('GS&lt;50kW Output'!$D$13*Variables!W227)+('GS&lt;50kW Output'!$D$14*Variables!S227)+('GS&lt;50kW Output'!$D$15*Variables!K227)+('GS&lt;50kW Output'!$D$16*Variables!Z227)+('GS&lt;50kW Output'!$D$17*Variables!N227))*31</f>
        <v>198305789.24234295</v>
      </c>
      <c r="G227" s="151">
        <f>('GS 50-999 kW Output'!$D$21+('GS 50-999 kW Output'!$D$11*Variables!Q227)+('GS 50-999 kW Output'!$D$12*Variables!R227)+('GS 50-999 kW Output'!$D$13*Variables!AB227)+('GS 50-999 kW Output'!$D$14*Variables!L227)+('GS 50-999 kW Output'!$D$15*Variables!X227)+('GS 50-999 kW Output'!$D$16*Variables!M227)+('GS 50-999 kW Output'!$D$17*Variables!U227)+('GS 50-999 kW Output'!$D$18*Variables!K227)+('GS 50-999 kW Output'!$D$19*Variables!Z227)+('GS 50-999 kW Output'!$D$20*Variables!O227))*31</f>
        <v>848264183.94556189</v>
      </c>
      <c r="H227" s="151">
        <f>('GS 1000-4999 kW Output'!$D$17+('GS 1000-4999 kW Output'!$D$11*Variables!AB227)+('GS 1000-4999 kW Output'!$D$12*Variables!L227)+('GS 1000-4999 kW Output'!$D$13*Variables!M227)+('GS 1000-4999 kW Output'!$D$14*Variables!K227)+('GS 1000-4999 kW Output'!$D$15*Variables!S227)+('GS 1000-4999 kW Output'!$D$16*Variables!P227))*31</f>
        <v>360095276.55949306</v>
      </c>
      <c r="I227" s="151">
        <f>('Large Use Output'!$D$20+('Large Use Output'!$D$11*Variables!AB227)+('Large Use Output'!$D$12*Variables!L227)+('Large Use Output'!$D$13*Variables!Y227)+('Large Use Output'!$D$14*Variables!K227)+('Large Use Output'!$D$15*Variables!S227)+('Large Use Output'!$D$16*Variables!Z227)+('Large Use Output'!$D$17*Variables!R227)+('Large Use Output'!$D$18*Variables!M227)+('Large Use Output'!$D$19*Variables!N227))*31</f>
        <v>140925915.99532413</v>
      </c>
    </row>
    <row r="228" spans="1:9" x14ac:dyDescent="0.35">
      <c r="A228" s="8">
        <f t="shared" si="18"/>
        <v>2021</v>
      </c>
      <c r="B228" s="153">
        <v>44256</v>
      </c>
      <c r="C228" s="155">
        <f t="shared" si="17"/>
        <v>31</v>
      </c>
      <c r="D228" s="151">
        <f>('Residential Output'!$D$17+('Residential Output'!$D$11*Variables!Q228)+('Residential Output'!$D$12*Variables!L228)+('Residential Output'!$D$13*Variables!K228)+('Residential Output'!$D$14*Variables!AA228)+('Residential Output'!$D$15*Variables!N228)+('Residential Output'!$D$16*Variables!T228))*31</f>
        <v>410696680.50338054</v>
      </c>
      <c r="E228" s="151">
        <f>('CSMUR Output'!$D$16+('CSMUR Output'!$D$11*Variables!L228)+('CSMUR Output'!$D$12*Variables!V228)+('CSMUR Output'!$D$13*Variables!M228)+('CSMUR Output'!$D$14*Variables!K228)+('CSMUR Output'!$D$15*Variables!T228))*31</f>
        <v>26347346.570099998</v>
      </c>
      <c r="F228" s="151">
        <f>('GS&lt;50kW Output'!$D$18+('GS&lt;50kW Output'!$D$11*Variables!AB228)+('GS&lt;50kW Output'!$D$12*Variables!L228)+('GS&lt;50kW Output'!$D$13*Variables!W228)+('GS&lt;50kW Output'!$D$14*Variables!S228)+('GS&lt;50kW Output'!$D$15*Variables!K228)+('GS&lt;50kW Output'!$D$16*Variables!Z228)+('GS&lt;50kW Output'!$D$17*Variables!N228))*31</f>
        <v>197744464.96927008</v>
      </c>
      <c r="G228" s="151">
        <f>('GS 50-999 kW Output'!$D$21+('GS 50-999 kW Output'!$D$11*Variables!Q228)+('GS 50-999 kW Output'!$D$12*Variables!R228)+('GS 50-999 kW Output'!$D$13*Variables!AB228)+('GS 50-999 kW Output'!$D$14*Variables!L228)+('GS 50-999 kW Output'!$D$15*Variables!X228)+('GS 50-999 kW Output'!$D$16*Variables!M228)+('GS 50-999 kW Output'!$D$17*Variables!U228)+('GS 50-999 kW Output'!$D$18*Variables!K228)+('GS 50-999 kW Output'!$D$19*Variables!Z228)+('GS 50-999 kW Output'!$D$20*Variables!O228))*31</f>
        <v>809146909.58691847</v>
      </c>
      <c r="H228" s="151">
        <f>('GS 1000-4999 kW Output'!$D$17+('GS 1000-4999 kW Output'!$D$11*Variables!AB228)+('GS 1000-4999 kW Output'!$D$12*Variables!L228)+('GS 1000-4999 kW Output'!$D$13*Variables!M228)+('GS 1000-4999 kW Output'!$D$14*Variables!K228)+('GS 1000-4999 kW Output'!$D$15*Variables!S228)+('GS 1000-4999 kW Output'!$D$16*Variables!P228))*31</f>
        <v>354502858.31296128</v>
      </c>
      <c r="I228" s="151">
        <f>('Large Use Output'!$D$20+('Large Use Output'!$D$11*Variables!AB228)+('Large Use Output'!$D$12*Variables!L228)+('Large Use Output'!$D$13*Variables!Y228)+('Large Use Output'!$D$14*Variables!K228)+('Large Use Output'!$D$15*Variables!S228)+('Large Use Output'!$D$16*Variables!Z228)+('Large Use Output'!$D$17*Variables!R228)+('Large Use Output'!$D$18*Variables!M228)+('Large Use Output'!$D$19*Variables!N228))*31</f>
        <v>152153682.70541483</v>
      </c>
    </row>
    <row r="229" spans="1:9" x14ac:dyDescent="0.35">
      <c r="A229" s="8">
        <f t="shared" si="18"/>
        <v>2021</v>
      </c>
      <c r="B229" s="153">
        <v>44287</v>
      </c>
      <c r="C229" s="155">
        <f t="shared" si="17"/>
        <v>30</v>
      </c>
      <c r="D229" s="151">
        <f>('Residential Output'!$D$17+('Residential Output'!$D$11*Variables!Q229)+('Residential Output'!$D$12*Variables!L229)+('Residential Output'!$D$13*Variables!K229)+('Residential Output'!$D$14*Variables!AA229)+('Residential Output'!$D$15*Variables!N229)+('Residential Output'!$D$16*Variables!T229))*31</f>
        <v>372446644.12270862</v>
      </c>
      <c r="E229" s="151">
        <f>('CSMUR Output'!$D$16+('CSMUR Output'!$D$11*Variables!L229)+('CSMUR Output'!$D$12*Variables!V229)+('CSMUR Output'!$D$13*Variables!M229)+('CSMUR Output'!$D$14*Variables!K229)+('CSMUR Output'!$D$15*Variables!T229))*31</f>
        <v>25078052.000159997</v>
      </c>
      <c r="F229" s="151">
        <f>('GS&lt;50kW Output'!$D$18+('GS&lt;50kW Output'!$D$11*Variables!AB229)+('GS&lt;50kW Output'!$D$12*Variables!L229)+('GS&lt;50kW Output'!$D$13*Variables!W229)+('GS&lt;50kW Output'!$D$14*Variables!S229)+('GS&lt;50kW Output'!$D$15*Variables!K229)+('GS&lt;50kW Output'!$D$16*Variables!Z229)+('GS&lt;50kW Output'!$D$17*Variables!N229))*31</f>
        <v>169958753.72955257</v>
      </c>
      <c r="G229" s="151">
        <f>('GS 50-999 kW Output'!$D$21+('GS 50-999 kW Output'!$D$11*Variables!Q229)+('GS 50-999 kW Output'!$D$12*Variables!R229)+('GS 50-999 kW Output'!$D$13*Variables!AB229)+('GS 50-999 kW Output'!$D$14*Variables!L229)+('GS 50-999 kW Output'!$D$15*Variables!X229)+('GS 50-999 kW Output'!$D$16*Variables!M229)+('GS 50-999 kW Output'!$D$17*Variables!U229)+('GS 50-999 kW Output'!$D$18*Variables!K229)+('GS 50-999 kW Output'!$D$19*Variables!Z229)+('GS 50-999 kW Output'!$D$20*Variables!O229))*31</f>
        <v>717400069.80852854</v>
      </c>
      <c r="H229" s="151">
        <f>('GS 1000-4999 kW Output'!$D$17+('GS 1000-4999 kW Output'!$D$11*Variables!AB229)+('GS 1000-4999 kW Output'!$D$12*Variables!L229)+('GS 1000-4999 kW Output'!$D$13*Variables!M229)+('GS 1000-4999 kW Output'!$D$14*Variables!K229)+('GS 1000-4999 kW Output'!$D$15*Variables!S229)+('GS 1000-4999 kW Output'!$D$16*Variables!P229))*31</f>
        <v>337756170.48542583</v>
      </c>
      <c r="I229" s="151">
        <f>('Large Use Output'!$D$20+('Large Use Output'!$D$11*Variables!AB229)+('Large Use Output'!$D$12*Variables!L229)+('Large Use Output'!$D$13*Variables!Y229)+('Large Use Output'!$D$14*Variables!K229)+('Large Use Output'!$D$15*Variables!S229)+('Large Use Output'!$D$16*Variables!Z229)+('Large Use Output'!$D$17*Variables!R229)+('Large Use Output'!$D$18*Variables!M229)+('Large Use Output'!$D$19*Variables!N229))*31</f>
        <v>132529496.65418307</v>
      </c>
    </row>
    <row r="230" spans="1:9" x14ac:dyDescent="0.35">
      <c r="A230" s="8">
        <f t="shared" si="18"/>
        <v>2021</v>
      </c>
      <c r="B230" s="153">
        <v>44317</v>
      </c>
      <c r="C230" s="155">
        <f t="shared" si="17"/>
        <v>31</v>
      </c>
      <c r="D230" s="151">
        <f>('Residential Output'!$D$17+('Residential Output'!$D$11*Variables!Q230)+('Residential Output'!$D$12*Variables!L230)+('Residential Output'!$D$13*Variables!K230)+('Residential Output'!$D$14*Variables!AA230)+('Residential Output'!$D$15*Variables!N230)+('Residential Output'!$D$16*Variables!T230))*31</f>
        <v>388698104.26938528</v>
      </c>
      <c r="E230" s="151">
        <f>('CSMUR Output'!$D$16+('CSMUR Output'!$D$11*Variables!L230)+('CSMUR Output'!$D$12*Variables!V230)+('CSMUR Output'!$D$13*Variables!M230)+('CSMUR Output'!$D$14*Variables!K230)+('CSMUR Output'!$D$15*Variables!T230))*31</f>
        <v>25832823.271210004</v>
      </c>
      <c r="F230" s="151">
        <f>('GS&lt;50kW Output'!$D$18+('GS&lt;50kW Output'!$D$11*Variables!AB230)+('GS&lt;50kW Output'!$D$12*Variables!L230)+('GS&lt;50kW Output'!$D$13*Variables!W230)+('GS&lt;50kW Output'!$D$14*Variables!S230)+('GS&lt;50kW Output'!$D$15*Variables!K230)+('GS&lt;50kW Output'!$D$16*Variables!Z230)+('GS&lt;50kW Output'!$D$17*Variables!N230))*31</f>
        <v>174151360.62755674</v>
      </c>
      <c r="G230" s="151">
        <f>('GS 50-999 kW Output'!$D$21+('GS 50-999 kW Output'!$D$11*Variables!Q230)+('GS 50-999 kW Output'!$D$12*Variables!R230)+('GS 50-999 kW Output'!$D$13*Variables!AB230)+('GS 50-999 kW Output'!$D$14*Variables!L230)+('GS 50-999 kW Output'!$D$15*Variables!X230)+('GS 50-999 kW Output'!$D$16*Variables!M230)+('GS 50-999 kW Output'!$D$17*Variables!U230)+('GS 50-999 kW Output'!$D$18*Variables!K230)+('GS 50-999 kW Output'!$D$19*Variables!Z230)+('GS 50-999 kW Output'!$D$20*Variables!O230))*31</f>
        <v>731170932.10867774</v>
      </c>
      <c r="H230" s="151">
        <f>('GS 1000-4999 kW Output'!$D$17+('GS 1000-4999 kW Output'!$D$11*Variables!AB230)+('GS 1000-4999 kW Output'!$D$12*Variables!L230)+('GS 1000-4999 kW Output'!$D$13*Variables!M230)+('GS 1000-4999 kW Output'!$D$14*Variables!K230)+('GS 1000-4999 kW Output'!$D$15*Variables!S230)+('GS 1000-4999 kW Output'!$D$16*Variables!P230))*31</f>
        <v>351363497.90351343</v>
      </c>
      <c r="I230" s="151">
        <f>('Large Use Output'!$D$20+('Large Use Output'!$D$11*Variables!AB230)+('Large Use Output'!$D$12*Variables!L230)+('Large Use Output'!$D$13*Variables!Y230)+('Large Use Output'!$D$14*Variables!K230)+('Large Use Output'!$D$15*Variables!S230)+('Large Use Output'!$D$16*Variables!Z230)+('Large Use Output'!$D$17*Variables!R230)+('Large Use Output'!$D$18*Variables!M230)+('Large Use Output'!$D$19*Variables!N230))*31</f>
        <v>135258154.21137708</v>
      </c>
    </row>
    <row r="231" spans="1:9" x14ac:dyDescent="0.35">
      <c r="A231" s="8">
        <f t="shared" si="18"/>
        <v>2021</v>
      </c>
      <c r="B231" s="153">
        <v>44348</v>
      </c>
      <c r="C231" s="155">
        <f t="shared" si="17"/>
        <v>30</v>
      </c>
      <c r="D231" s="151">
        <f>('Residential Output'!$D$17+('Residential Output'!$D$11*Variables!Q231)+('Residential Output'!$D$12*Variables!L231)+('Residential Output'!$D$13*Variables!K231)+('Residential Output'!$D$14*Variables!AA231)+('Residential Output'!$D$15*Variables!N231)+('Residential Output'!$D$16*Variables!T231))*31</f>
        <v>481391287.83725488</v>
      </c>
      <c r="E231" s="151">
        <f>('CSMUR Output'!$D$16+('CSMUR Output'!$D$11*Variables!L231)+('CSMUR Output'!$D$12*Variables!V231)+('CSMUR Output'!$D$13*Variables!M231)+('CSMUR Output'!$D$14*Variables!K231)+('CSMUR Output'!$D$15*Variables!T231))*31</f>
        <v>29115147.067723885</v>
      </c>
      <c r="F231" s="151">
        <f>('GS&lt;50kW Output'!$D$18+('GS&lt;50kW Output'!$D$11*Variables!AB231)+('GS&lt;50kW Output'!$D$12*Variables!L231)+('GS&lt;50kW Output'!$D$13*Variables!W231)+('GS&lt;50kW Output'!$D$14*Variables!S231)+('GS&lt;50kW Output'!$D$15*Variables!K231)+('GS&lt;50kW Output'!$D$16*Variables!Z231)+('GS&lt;50kW Output'!$D$17*Variables!N231))*31</f>
        <v>213320494.00553921</v>
      </c>
      <c r="G231" s="151">
        <f>('GS 50-999 kW Output'!$D$21+('GS 50-999 kW Output'!$D$11*Variables!Q231)+('GS 50-999 kW Output'!$D$12*Variables!R231)+('GS 50-999 kW Output'!$D$13*Variables!AB231)+('GS 50-999 kW Output'!$D$14*Variables!L231)+('GS 50-999 kW Output'!$D$15*Variables!X231)+('GS 50-999 kW Output'!$D$16*Variables!M231)+('GS 50-999 kW Output'!$D$17*Variables!U231)+('GS 50-999 kW Output'!$D$18*Variables!K231)+('GS 50-999 kW Output'!$D$19*Variables!Z231)+('GS 50-999 kW Output'!$D$20*Variables!O231))*31</f>
        <v>879944423.77867091</v>
      </c>
      <c r="H231" s="151">
        <f>('GS 1000-4999 kW Output'!$D$17+('GS 1000-4999 kW Output'!$D$11*Variables!AB231)+('GS 1000-4999 kW Output'!$D$12*Variables!L231)+('GS 1000-4999 kW Output'!$D$13*Variables!M231)+('GS 1000-4999 kW Output'!$D$14*Variables!K231)+('GS 1000-4999 kW Output'!$D$15*Variables!S231)+('GS 1000-4999 kW Output'!$D$16*Variables!P231))*31</f>
        <v>385038537.65739363</v>
      </c>
      <c r="I231" s="151">
        <f>('Large Use Output'!$D$20+('Large Use Output'!$D$11*Variables!AB231)+('Large Use Output'!$D$12*Variables!L231)+('Large Use Output'!$D$13*Variables!Y231)+('Large Use Output'!$D$14*Variables!K231)+('Large Use Output'!$D$15*Variables!S231)+('Large Use Output'!$D$16*Variables!Z231)+('Large Use Output'!$D$17*Variables!R231)+('Large Use Output'!$D$18*Variables!M231)+('Large Use Output'!$D$19*Variables!N231))*31</f>
        <v>162405889.82633764</v>
      </c>
    </row>
    <row r="232" spans="1:9" x14ac:dyDescent="0.35">
      <c r="A232" s="8">
        <f t="shared" si="18"/>
        <v>2021</v>
      </c>
      <c r="B232" s="153">
        <v>44378</v>
      </c>
      <c r="C232" s="155">
        <f t="shared" si="17"/>
        <v>31</v>
      </c>
      <c r="D232" s="151">
        <f>('Residential Output'!$D$17+('Residential Output'!$D$11*Variables!Q232)+('Residential Output'!$D$12*Variables!L232)+('Residential Output'!$D$13*Variables!K232)+('Residential Output'!$D$14*Variables!AA232)+('Residential Output'!$D$15*Variables!N232)+('Residential Output'!$D$16*Variables!T232))*31</f>
        <v>460548519.17973369</v>
      </c>
      <c r="E232" s="151">
        <f>('CSMUR Output'!$D$16+('CSMUR Output'!$D$11*Variables!L232)+('CSMUR Output'!$D$12*Variables!V232)+('CSMUR Output'!$D$13*Variables!M232)+('CSMUR Output'!$D$14*Variables!K232)+('CSMUR Output'!$D$15*Variables!T232))*31</f>
        <v>28932382.291741412</v>
      </c>
      <c r="F232" s="151">
        <f>('GS&lt;50kW Output'!$D$18+('GS&lt;50kW Output'!$D$11*Variables!AB232)+('GS&lt;50kW Output'!$D$12*Variables!L232)+('GS&lt;50kW Output'!$D$13*Variables!W232)+('GS&lt;50kW Output'!$D$14*Variables!S232)+('GS&lt;50kW Output'!$D$15*Variables!K232)+('GS&lt;50kW Output'!$D$16*Variables!Z232)+('GS&lt;50kW Output'!$D$17*Variables!N232))*31</f>
        <v>210542038.88548222</v>
      </c>
      <c r="G232" s="151">
        <f>('GS 50-999 kW Output'!$D$21+('GS 50-999 kW Output'!$D$11*Variables!Q232)+('GS 50-999 kW Output'!$D$12*Variables!R232)+('GS 50-999 kW Output'!$D$13*Variables!AB232)+('GS 50-999 kW Output'!$D$14*Variables!L232)+('GS 50-999 kW Output'!$D$15*Variables!X232)+('GS 50-999 kW Output'!$D$16*Variables!M232)+('GS 50-999 kW Output'!$D$17*Variables!U232)+('GS 50-999 kW Output'!$D$18*Variables!K232)+('GS 50-999 kW Output'!$D$19*Variables!Z232)+('GS 50-999 kW Output'!$D$20*Variables!O232))*31</f>
        <v>863784585.52355695</v>
      </c>
      <c r="H232" s="151">
        <f>('GS 1000-4999 kW Output'!$D$17+('GS 1000-4999 kW Output'!$D$11*Variables!AB232)+('GS 1000-4999 kW Output'!$D$12*Variables!L232)+('GS 1000-4999 kW Output'!$D$13*Variables!M232)+('GS 1000-4999 kW Output'!$D$14*Variables!K232)+('GS 1000-4999 kW Output'!$D$15*Variables!S232)+('GS 1000-4999 kW Output'!$D$16*Variables!P232))*31</f>
        <v>392282287.15917879</v>
      </c>
      <c r="I232" s="151">
        <f>('Large Use Output'!$D$20+('Large Use Output'!$D$11*Variables!AB232)+('Large Use Output'!$D$12*Variables!L232)+('Large Use Output'!$D$13*Variables!Y232)+('Large Use Output'!$D$14*Variables!K232)+('Large Use Output'!$D$15*Variables!S232)+('Large Use Output'!$D$16*Variables!Z232)+('Large Use Output'!$D$17*Variables!R232)+('Large Use Output'!$D$18*Variables!M232)+('Large Use Output'!$D$19*Variables!N232))*31</f>
        <v>165593898.62699756</v>
      </c>
    </row>
    <row r="233" spans="1:9" x14ac:dyDescent="0.35">
      <c r="A233" s="8">
        <f t="shared" si="18"/>
        <v>2021</v>
      </c>
      <c r="B233" s="153">
        <v>44409</v>
      </c>
      <c r="C233" s="155">
        <f t="shared" si="17"/>
        <v>31</v>
      </c>
      <c r="D233" s="151">
        <f>('Residential Output'!$D$17+('Residential Output'!$D$11*Variables!Q233)+('Residential Output'!$D$12*Variables!L233)+('Residential Output'!$D$13*Variables!K233)+('Residential Output'!$D$14*Variables!AA233)+('Residential Output'!$D$15*Variables!N233)+('Residential Output'!$D$16*Variables!T233))*31</f>
        <v>531698676.51821142</v>
      </c>
      <c r="E233" s="151">
        <f>('CSMUR Output'!$D$16+('CSMUR Output'!$D$11*Variables!L233)+('CSMUR Output'!$D$12*Variables!V233)+('CSMUR Output'!$D$13*Variables!M233)+('CSMUR Output'!$D$14*Variables!K233)+('CSMUR Output'!$D$15*Variables!T233))*31</f>
        <v>30996482.840196304</v>
      </c>
      <c r="F233" s="151">
        <f>('GS&lt;50kW Output'!$D$18+('GS&lt;50kW Output'!$D$11*Variables!AB233)+('GS&lt;50kW Output'!$D$12*Variables!L233)+('GS&lt;50kW Output'!$D$13*Variables!W233)+('GS&lt;50kW Output'!$D$14*Variables!S233)+('GS&lt;50kW Output'!$D$15*Variables!K233)+('GS&lt;50kW Output'!$D$16*Variables!Z233)+('GS&lt;50kW Output'!$D$17*Variables!N233))*31</f>
        <v>231216577.53098956</v>
      </c>
      <c r="G233" s="151">
        <f>('GS 50-999 kW Output'!$D$21+('GS 50-999 kW Output'!$D$11*Variables!Q233)+('GS 50-999 kW Output'!$D$12*Variables!R233)+('GS 50-999 kW Output'!$D$13*Variables!AB233)+('GS 50-999 kW Output'!$D$14*Variables!L233)+('GS 50-999 kW Output'!$D$15*Variables!X233)+('GS 50-999 kW Output'!$D$16*Variables!M233)+('GS 50-999 kW Output'!$D$17*Variables!U233)+('GS 50-999 kW Output'!$D$18*Variables!K233)+('GS 50-999 kW Output'!$D$19*Variables!Z233)+('GS 50-999 kW Output'!$D$20*Variables!O233))*31</f>
        <v>939072850.9347806</v>
      </c>
      <c r="H233" s="151">
        <f>('GS 1000-4999 kW Output'!$D$17+('GS 1000-4999 kW Output'!$D$11*Variables!AB233)+('GS 1000-4999 kW Output'!$D$12*Variables!L233)+('GS 1000-4999 kW Output'!$D$13*Variables!M233)+('GS 1000-4999 kW Output'!$D$14*Variables!K233)+('GS 1000-4999 kW Output'!$D$15*Variables!S233)+('GS 1000-4999 kW Output'!$D$16*Variables!P233))*31</f>
        <v>413891718.43455541</v>
      </c>
      <c r="I233" s="151">
        <f>('Large Use Output'!$D$20+('Large Use Output'!$D$11*Variables!AB233)+('Large Use Output'!$D$12*Variables!L233)+('Large Use Output'!$D$13*Variables!Y233)+('Large Use Output'!$D$14*Variables!K233)+('Large Use Output'!$D$15*Variables!S233)+('Large Use Output'!$D$16*Variables!Z233)+('Large Use Output'!$D$17*Variables!R233)+('Large Use Output'!$D$18*Variables!M233)+('Large Use Output'!$D$19*Variables!N233))*31</f>
        <v>175713619.76420897</v>
      </c>
    </row>
    <row r="234" spans="1:9" x14ac:dyDescent="0.35">
      <c r="A234" s="8">
        <f t="shared" si="18"/>
        <v>2021</v>
      </c>
      <c r="B234" s="153">
        <v>44440</v>
      </c>
      <c r="C234" s="155">
        <f t="shared" si="17"/>
        <v>30</v>
      </c>
      <c r="D234" s="151">
        <f>('Residential Output'!$D$17+('Residential Output'!$D$11*Variables!Q234)+('Residential Output'!$D$12*Variables!L234)+('Residential Output'!$D$13*Variables!K234)+('Residential Output'!$D$14*Variables!AA234)+('Residential Output'!$D$15*Variables!N234)+('Residential Output'!$D$16*Variables!T234))*31</f>
        <v>366913687.23698419</v>
      </c>
      <c r="E234" s="151">
        <f>('CSMUR Output'!$D$16+('CSMUR Output'!$D$11*Variables!L234)+('CSMUR Output'!$D$12*Variables!V234)+('CSMUR Output'!$D$13*Variables!M234)+('CSMUR Output'!$D$14*Variables!K234)+('CSMUR Output'!$D$15*Variables!T234))*31</f>
        <v>26462505.783455227</v>
      </c>
      <c r="F234" s="151">
        <f>('GS&lt;50kW Output'!$D$18+('GS&lt;50kW Output'!$D$11*Variables!AB234)+('GS&lt;50kW Output'!$D$12*Variables!L234)+('GS&lt;50kW Output'!$D$13*Variables!W234)+('GS&lt;50kW Output'!$D$14*Variables!S234)+('GS&lt;50kW Output'!$D$15*Variables!K234)+('GS&lt;50kW Output'!$D$16*Variables!Z234)+('GS&lt;50kW Output'!$D$17*Variables!N234))*31</f>
        <v>187528353.76135212</v>
      </c>
      <c r="G234" s="151">
        <f>('GS 50-999 kW Output'!$D$21+('GS 50-999 kW Output'!$D$11*Variables!Q234)+('GS 50-999 kW Output'!$D$12*Variables!R234)+('GS 50-999 kW Output'!$D$13*Variables!AB234)+('GS 50-999 kW Output'!$D$14*Variables!L234)+('GS 50-999 kW Output'!$D$15*Variables!X234)+('GS 50-999 kW Output'!$D$16*Variables!M234)+('GS 50-999 kW Output'!$D$17*Variables!U234)+('GS 50-999 kW Output'!$D$18*Variables!K234)+('GS 50-999 kW Output'!$D$19*Variables!Z234)+('GS 50-999 kW Output'!$D$20*Variables!O234))*31</f>
        <v>783300733.98468292</v>
      </c>
      <c r="H234" s="151">
        <f>('GS 1000-4999 kW Output'!$D$17+('GS 1000-4999 kW Output'!$D$11*Variables!AB234)+('GS 1000-4999 kW Output'!$D$12*Variables!L234)+('GS 1000-4999 kW Output'!$D$13*Variables!M234)+('GS 1000-4999 kW Output'!$D$14*Variables!K234)+('GS 1000-4999 kW Output'!$D$15*Variables!S234)+('GS 1000-4999 kW Output'!$D$16*Variables!P234))*31</f>
        <v>364326499.01490247</v>
      </c>
      <c r="I234" s="151">
        <f>('Large Use Output'!$D$20+('Large Use Output'!$D$11*Variables!AB234)+('Large Use Output'!$D$12*Variables!L234)+('Large Use Output'!$D$13*Variables!Y234)+('Large Use Output'!$D$14*Variables!K234)+('Large Use Output'!$D$15*Variables!S234)+('Large Use Output'!$D$16*Variables!Z234)+('Large Use Output'!$D$17*Variables!R234)+('Large Use Output'!$D$18*Variables!M234)+('Large Use Output'!$D$19*Variables!N234))*31</f>
        <v>153541222.875774</v>
      </c>
    </row>
    <row r="235" spans="1:9" x14ac:dyDescent="0.35">
      <c r="A235" s="8">
        <f t="shared" si="18"/>
        <v>2021</v>
      </c>
      <c r="B235" s="153">
        <v>44470</v>
      </c>
      <c r="C235" s="155">
        <f t="shared" si="17"/>
        <v>31</v>
      </c>
      <c r="D235" s="151">
        <f>('Residential Output'!$D$17+('Residential Output'!$D$11*Variables!Q235)+('Residential Output'!$D$12*Variables!L235)+('Residential Output'!$D$13*Variables!K235)+('Residential Output'!$D$14*Variables!AA235)+('Residential Output'!$D$15*Variables!N235)+('Residential Output'!$D$16*Variables!T235))*31</f>
        <v>350880990.71017194</v>
      </c>
      <c r="E235" s="151">
        <f>('CSMUR Output'!$D$16+('CSMUR Output'!$D$11*Variables!L235)+('CSMUR Output'!$D$12*Variables!V235)+('CSMUR Output'!$D$13*Variables!M235)+('CSMUR Output'!$D$14*Variables!K235)+('CSMUR Output'!$D$15*Variables!T235))*31</f>
        <v>26112880.082687497</v>
      </c>
      <c r="F235" s="151">
        <f>('GS&lt;50kW Output'!$D$18+('GS&lt;50kW Output'!$D$11*Variables!AB235)+('GS&lt;50kW Output'!$D$12*Variables!L235)+('GS&lt;50kW Output'!$D$13*Variables!W235)+('GS&lt;50kW Output'!$D$14*Variables!S235)+('GS&lt;50kW Output'!$D$15*Variables!K235)+('GS&lt;50kW Output'!$D$16*Variables!Z235)+('GS&lt;50kW Output'!$D$17*Variables!N235))*31</f>
        <v>186046709.81139058</v>
      </c>
      <c r="G235" s="151">
        <f>('GS 50-999 kW Output'!$D$21+('GS 50-999 kW Output'!$D$11*Variables!Q235)+('GS 50-999 kW Output'!$D$12*Variables!R235)+('GS 50-999 kW Output'!$D$13*Variables!AB235)+('GS 50-999 kW Output'!$D$14*Variables!L235)+('GS 50-999 kW Output'!$D$15*Variables!X235)+('GS 50-999 kW Output'!$D$16*Variables!M235)+('GS 50-999 kW Output'!$D$17*Variables!U235)+('GS 50-999 kW Output'!$D$18*Variables!K235)+('GS 50-999 kW Output'!$D$19*Variables!Z235)+('GS 50-999 kW Output'!$D$20*Variables!O235))*31</f>
        <v>764863030.07852089</v>
      </c>
      <c r="H235" s="151">
        <f>('GS 1000-4999 kW Output'!$D$17+('GS 1000-4999 kW Output'!$D$11*Variables!AB235)+('GS 1000-4999 kW Output'!$D$12*Variables!L235)+('GS 1000-4999 kW Output'!$D$13*Variables!M235)+('GS 1000-4999 kW Output'!$D$14*Variables!K235)+('GS 1000-4999 kW Output'!$D$15*Variables!S235)+('GS 1000-4999 kW Output'!$D$16*Variables!P235))*31</f>
        <v>365122890.70267916</v>
      </c>
      <c r="I235" s="151">
        <f>('Large Use Output'!$D$20+('Large Use Output'!$D$11*Variables!AB235)+('Large Use Output'!$D$12*Variables!L235)+('Large Use Output'!$D$13*Variables!Y235)+('Large Use Output'!$D$14*Variables!K235)+('Large Use Output'!$D$15*Variables!S235)+('Large Use Output'!$D$16*Variables!Z235)+('Large Use Output'!$D$17*Variables!R235)+('Large Use Output'!$D$18*Variables!M235)+('Large Use Output'!$D$19*Variables!N235))*31</f>
        <v>151556069.1682224</v>
      </c>
    </row>
    <row r="236" spans="1:9" x14ac:dyDescent="0.35">
      <c r="A236" s="8">
        <f t="shared" si="18"/>
        <v>2021</v>
      </c>
      <c r="B236" s="153">
        <v>44501</v>
      </c>
      <c r="C236" s="155">
        <f t="shared" si="17"/>
        <v>30</v>
      </c>
      <c r="D236" s="151">
        <f>('Residential Output'!$D$17+('Residential Output'!$D$11*Variables!Q236)+('Residential Output'!$D$12*Variables!L236)+('Residential Output'!$D$13*Variables!K236)+('Residential Output'!$D$14*Variables!AA236)+('Residential Output'!$D$15*Variables!N236)+('Residential Output'!$D$16*Variables!T236))*31</f>
        <v>392835897.98858255</v>
      </c>
      <c r="E236" s="151">
        <f>('CSMUR Output'!$D$16+('CSMUR Output'!$D$11*Variables!L236)+('CSMUR Output'!$D$12*Variables!V236)+('CSMUR Output'!$D$13*Variables!M236)+('CSMUR Output'!$D$14*Variables!K236)+('CSMUR Output'!$D$15*Variables!T236))*31</f>
        <v>26752217.496553332</v>
      </c>
      <c r="F236" s="151">
        <f>('GS&lt;50kW Output'!$D$18+('GS&lt;50kW Output'!$D$11*Variables!AB236)+('GS&lt;50kW Output'!$D$12*Variables!L236)+('GS&lt;50kW Output'!$D$13*Variables!W236)+('GS&lt;50kW Output'!$D$14*Variables!S236)+('GS&lt;50kW Output'!$D$15*Variables!K236)+('GS&lt;50kW Output'!$D$16*Variables!Z236)+('GS&lt;50kW Output'!$D$17*Variables!N236))*31</f>
        <v>196353974.9058373</v>
      </c>
      <c r="G236" s="151">
        <f>('GS 50-999 kW Output'!$D$21+('GS 50-999 kW Output'!$D$11*Variables!Q236)+('GS 50-999 kW Output'!$D$12*Variables!R236)+('GS 50-999 kW Output'!$D$13*Variables!AB236)+('GS 50-999 kW Output'!$D$14*Variables!L236)+('GS 50-999 kW Output'!$D$15*Variables!X236)+('GS 50-999 kW Output'!$D$16*Variables!M236)+('GS 50-999 kW Output'!$D$17*Variables!U236)+('GS 50-999 kW Output'!$D$18*Variables!K236)+('GS 50-999 kW Output'!$D$19*Variables!Z236)+('GS 50-999 kW Output'!$D$20*Variables!O236))*31</f>
        <v>797025563.29354858</v>
      </c>
      <c r="H236" s="151">
        <f>('GS 1000-4999 kW Output'!$D$17+('GS 1000-4999 kW Output'!$D$11*Variables!AB236)+('GS 1000-4999 kW Output'!$D$12*Variables!L236)+('GS 1000-4999 kW Output'!$D$13*Variables!M236)+('GS 1000-4999 kW Output'!$D$14*Variables!K236)+('GS 1000-4999 kW Output'!$D$15*Variables!S236)+('GS 1000-4999 kW Output'!$D$16*Variables!P236))*31</f>
        <v>348596553.82914144</v>
      </c>
      <c r="I236" s="151">
        <f>('Large Use Output'!$D$20+('Large Use Output'!$D$11*Variables!AB236)+('Large Use Output'!$D$12*Variables!L236)+('Large Use Output'!$D$13*Variables!Y236)+('Large Use Output'!$D$14*Variables!K236)+('Large Use Output'!$D$15*Variables!S236)+('Large Use Output'!$D$16*Variables!Z236)+('Large Use Output'!$D$17*Variables!R236)+('Large Use Output'!$D$18*Variables!M236)+('Large Use Output'!$D$19*Variables!N236))*31</f>
        <v>147433642.0306614</v>
      </c>
    </row>
    <row r="237" spans="1:9" x14ac:dyDescent="0.35">
      <c r="A237" s="10">
        <f t="shared" si="18"/>
        <v>2021</v>
      </c>
      <c r="B237" s="154">
        <v>44531</v>
      </c>
      <c r="C237" s="155">
        <f t="shared" si="17"/>
        <v>31</v>
      </c>
      <c r="D237" s="151">
        <f>('Residential Output'!$D$17+('Residential Output'!$D$11*Variables!Q237)+('Residential Output'!$D$12*Variables!L237)+('Residential Output'!$D$13*Variables!K237)+('Residential Output'!$D$14*Variables!AA237)+('Residential Output'!$D$15*Variables!N237)+('Residential Output'!$D$16*Variables!T237))*31</f>
        <v>416823213.1824069</v>
      </c>
      <c r="E237" s="151">
        <f>('CSMUR Output'!$D$16+('CSMUR Output'!$D$11*Variables!L237)+('CSMUR Output'!$D$12*Variables!V237)+('CSMUR Output'!$D$13*Variables!M237)+('CSMUR Output'!$D$14*Variables!K237)+('CSMUR Output'!$D$15*Variables!T237))*31</f>
        <v>27744880.164029997</v>
      </c>
      <c r="F237" s="151">
        <f>('GS&lt;50kW Output'!$D$18+('GS&lt;50kW Output'!$D$11*Variables!AB237)+('GS&lt;50kW Output'!$D$12*Variables!L237)+('GS&lt;50kW Output'!$D$13*Variables!W237)+('GS&lt;50kW Output'!$D$14*Variables!S237)+('GS&lt;50kW Output'!$D$15*Variables!K237)+('GS&lt;50kW Output'!$D$16*Variables!Z237)+('GS&lt;50kW Output'!$D$17*Variables!N237))*31</f>
        <v>205004669.24742794</v>
      </c>
      <c r="G237" s="151">
        <f>('GS 50-999 kW Output'!$D$21+('GS 50-999 kW Output'!$D$11*Variables!Q237)+('GS 50-999 kW Output'!$D$12*Variables!R237)+('GS 50-999 kW Output'!$D$13*Variables!AB237)+('GS 50-999 kW Output'!$D$14*Variables!L237)+('GS 50-999 kW Output'!$D$15*Variables!X237)+('GS 50-999 kW Output'!$D$16*Variables!M237)+('GS 50-999 kW Output'!$D$17*Variables!U237)+('GS 50-999 kW Output'!$D$18*Variables!K237)+('GS 50-999 kW Output'!$D$19*Variables!Z237)+('GS 50-999 kW Output'!$D$20*Variables!O237))*31</f>
        <v>821789267.31513095</v>
      </c>
      <c r="H237" s="151">
        <f>('GS 1000-4999 kW Output'!$D$17+('GS 1000-4999 kW Output'!$D$11*Variables!AB237)+('GS 1000-4999 kW Output'!$D$12*Variables!L237)+('GS 1000-4999 kW Output'!$D$13*Variables!M237)+('GS 1000-4999 kW Output'!$D$14*Variables!K237)+('GS 1000-4999 kW Output'!$D$15*Variables!S237)+('GS 1000-4999 kW Output'!$D$16*Variables!P237))*31</f>
        <v>362071183.71301484</v>
      </c>
      <c r="I237" s="151">
        <f>('Large Use Output'!$D$20+('Large Use Output'!$D$11*Variables!AB237)+('Large Use Output'!$D$12*Variables!L237)+('Large Use Output'!$D$13*Variables!Y237)+('Large Use Output'!$D$14*Variables!K237)+('Large Use Output'!$D$15*Variables!S237)+('Large Use Output'!$D$16*Variables!Z237)+('Large Use Output'!$D$17*Variables!R237)+('Large Use Output'!$D$18*Variables!M237)+('Large Use Output'!$D$19*Variables!N237))*31</f>
        <v>150738653.80305871</v>
      </c>
    </row>
    <row r="238" spans="1:9" x14ac:dyDescent="0.35">
      <c r="A238" s="6">
        <f t="shared" si="18"/>
        <v>2022</v>
      </c>
      <c r="B238" s="152">
        <v>44562</v>
      </c>
      <c r="C238" s="155">
        <f t="shared" si="17"/>
        <v>31</v>
      </c>
      <c r="D238" s="151">
        <f>('Residential Output'!$D$17+('Residential Output'!$D$11*Variables!Q238)+('Residential Output'!$D$12*Variables!L238)+('Residential Output'!$D$13*Variables!K238)+('Residential Output'!$D$14*Variables!AA238)+('Residential Output'!$D$15*Variables!N238)+('Residential Output'!$D$16*Variables!T238))*31</f>
        <v>514076269.22485924</v>
      </c>
      <c r="E238" s="151">
        <f>('CSMUR Output'!$D$16+('CSMUR Output'!$D$11*Variables!L238)+('CSMUR Output'!$D$12*Variables!V238)+('CSMUR Output'!$D$13*Variables!M238)+('CSMUR Output'!$D$14*Variables!K238)+('CSMUR Output'!$D$15*Variables!T238))*31</f>
        <v>31719086.078476664</v>
      </c>
      <c r="F238" s="151">
        <f>('GS&lt;50kW Output'!$D$18+('GS&lt;50kW Output'!$D$11*Variables!AB238)+('GS&lt;50kW Output'!$D$12*Variables!L238)+('GS&lt;50kW Output'!$D$13*Variables!W238)+('GS&lt;50kW Output'!$D$14*Variables!S238)+('GS&lt;50kW Output'!$D$15*Variables!K238)+('GS&lt;50kW Output'!$D$16*Variables!Z238)+('GS&lt;50kW Output'!$D$17*Variables!N238))*31</f>
        <v>230714508.93362582</v>
      </c>
      <c r="G238" s="151">
        <f>('GS 50-999 kW Output'!$D$21+('GS 50-999 kW Output'!$D$11*Variables!Q238)+('GS 50-999 kW Output'!$D$12*Variables!R238)+('GS 50-999 kW Output'!$D$13*Variables!AB238)+('GS 50-999 kW Output'!$D$14*Variables!L238)+('GS 50-999 kW Output'!$D$15*Variables!X238)+('GS 50-999 kW Output'!$D$16*Variables!M238)+('GS 50-999 kW Output'!$D$17*Variables!U238)+('GS 50-999 kW Output'!$D$18*Variables!K238)+('GS 50-999 kW Output'!$D$19*Variables!Z238)+('GS 50-999 kW Output'!$D$20*Variables!O238))*31</f>
        <v>920725595.95463657</v>
      </c>
      <c r="H238" s="151">
        <f>('GS 1000-4999 kW Output'!$D$17+('GS 1000-4999 kW Output'!$D$11*Variables!AB238)+('GS 1000-4999 kW Output'!$D$12*Variables!L238)+('GS 1000-4999 kW Output'!$D$13*Variables!M238)+('GS 1000-4999 kW Output'!$D$14*Variables!K238)+('GS 1000-4999 kW Output'!$D$15*Variables!S238)+('GS 1000-4999 kW Output'!$D$16*Variables!P238))*31</f>
        <v>389057088.74521828</v>
      </c>
      <c r="I238" s="151">
        <f>('Large Use Output'!$D$20+('Large Use Output'!$D$11*Variables!AB238)+('Large Use Output'!$D$12*Variables!L238)+('Large Use Output'!$D$13*Variables!Y238)+('Large Use Output'!$D$14*Variables!K238)+('Large Use Output'!$D$15*Variables!S238)+('Large Use Output'!$D$16*Variables!Z238)+('Large Use Output'!$D$17*Variables!R238)+('Large Use Output'!$D$18*Variables!M238)+('Large Use Output'!$D$19*Variables!N238))*31</f>
        <v>159807713.17110369</v>
      </c>
    </row>
    <row r="239" spans="1:9" x14ac:dyDescent="0.35">
      <c r="A239" s="8">
        <f t="shared" si="18"/>
        <v>2022</v>
      </c>
      <c r="B239" s="153">
        <v>44593</v>
      </c>
      <c r="C239" s="155">
        <f t="shared" si="17"/>
        <v>28</v>
      </c>
      <c r="D239" s="151">
        <f>('Residential Output'!$D$17+('Residential Output'!$D$11*Variables!Q239)+('Residential Output'!$D$12*Variables!L239)+('Residential Output'!$D$13*Variables!K239)+('Residential Output'!$D$14*Variables!AA239)+('Residential Output'!$D$15*Variables!N239)+('Residential Output'!$D$16*Variables!T239))*31</f>
        <v>469389501.51895654</v>
      </c>
      <c r="E239" s="151">
        <f>('CSMUR Output'!$D$16+('CSMUR Output'!$D$11*Variables!L239)+('CSMUR Output'!$D$12*Variables!V239)+('CSMUR Output'!$D$13*Variables!M239)+('CSMUR Output'!$D$14*Variables!K239)+('CSMUR Output'!$D$15*Variables!T239))*31</f>
        <v>30140909.683410116</v>
      </c>
      <c r="F239" s="151">
        <f>('GS&lt;50kW Output'!$D$18+('GS&lt;50kW Output'!$D$11*Variables!AB239)+('GS&lt;50kW Output'!$D$12*Variables!L239)+('GS&lt;50kW Output'!$D$13*Variables!W239)+('GS&lt;50kW Output'!$D$14*Variables!S239)+('GS&lt;50kW Output'!$D$15*Variables!K239)+('GS&lt;50kW Output'!$D$16*Variables!Z239)+('GS&lt;50kW Output'!$D$17*Variables!N239))*31</f>
        <v>216358297.83985686</v>
      </c>
      <c r="G239" s="151">
        <f>('GS 50-999 kW Output'!$D$21+('GS 50-999 kW Output'!$D$11*Variables!Q239)+('GS 50-999 kW Output'!$D$12*Variables!R239)+('GS 50-999 kW Output'!$D$13*Variables!AB239)+('GS 50-999 kW Output'!$D$14*Variables!L239)+('GS 50-999 kW Output'!$D$15*Variables!X239)+('GS 50-999 kW Output'!$D$16*Variables!M239)+('GS 50-999 kW Output'!$D$17*Variables!U239)+('GS 50-999 kW Output'!$D$18*Variables!K239)+('GS 50-999 kW Output'!$D$19*Variables!Z239)+('GS 50-999 kW Output'!$D$20*Variables!O239))*31</f>
        <v>878688589.32634258</v>
      </c>
      <c r="H239" s="151">
        <f>('GS 1000-4999 kW Output'!$D$17+('GS 1000-4999 kW Output'!$D$11*Variables!AB239)+('GS 1000-4999 kW Output'!$D$12*Variables!L239)+('GS 1000-4999 kW Output'!$D$13*Variables!M239)+('GS 1000-4999 kW Output'!$D$14*Variables!K239)+('GS 1000-4999 kW Output'!$D$15*Variables!S239)+('GS 1000-4999 kW Output'!$D$16*Variables!P239))*31</f>
        <v>362696709.74989754</v>
      </c>
      <c r="I239" s="151">
        <f>('Large Use Output'!$D$20+('Large Use Output'!$D$11*Variables!AB239)+('Large Use Output'!$D$12*Variables!L239)+('Large Use Output'!$D$13*Variables!Y239)+('Large Use Output'!$D$14*Variables!K239)+('Large Use Output'!$D$15*Variables!S239)+('Large Use Output'!$D$16*Variables!Z239)+('Large Use Output'!$D$17*Variables!R239)+('Large Use Output'!$D$18*Variables!M239)+('Large Use Output'!$D$19*Variables!N239))*31</f>
        <v>148456040.62958199</v>
      </c>
    </row>
    <row r="240" spans="1:9" x14ac:dyDescent="0.35">
      <c r="A240" s="8">
        <f t="shared" si="18"/>
        <v>2022</v>
      </c>
      <c r="B240" s="153">
        <v>44621</v>
      </c>
      <c r="C240" s="155">
        <f t="shared" si="17"/>
        <v>31</v>
      </c>
      <c r="D240" s="151">
        <f>('Residential Output'!$D$17+('Residential Output'!$D$11*Variables!Q240)+('Residential Output'!$D$12*Variables!L240)+('Residential Output'!$D$13*Variables!K240)+('Residential Output'!$D$14*Variables!AA240)+('Residential Output'!$D$15*Variables!N240)+('Residential Output'!$D$16*Variables!T240))*31</f>
        <v>421028319.29875273</v>
      </c>
      <c r="E240" s="151">
        <f>('CSMUR Output'!$D$16+('CSMUR Output'!$D$11*Variables!L240)+('CSMUR Output'!$D$12*Variables!V240)+('CSMUR Output'!$D$13*Variables!M240)+('CSMUR Output'!$D$14*Variables!K240)+('CSMUR Output'!$D$15*Variables!T240))*31</f>
        <v>28184039.965059999</v>
      </c>
      <c r="F240" s="151">
        <f>('GS&lt;50kW Output'!$D$18+('GS&lt;50kW Output'!$D$11*Variables!AB240)+('GS&lt;50kW Output'!$D$12*Variables!L240)+('GS&lt;50kW Output'!$D$13*Variables!W240)+('GS&lt;50kW Output'!$D$14*Variables!S240)+('GS&lt;50kW Output'!$D$15*Variables!K240)+('GS&lt;50kW Output'!$D$16*Variables!Z240)+('GS&lt;50kW Output'!$D$17*Variables!N240))*31</f>
        <v>208489990.83804855</v>
      </c>
      <c r="G240" s="151">
        <f>('GS 50-999 kW Output'!$D$21+('GS 50-999 kW Output'!$D$11*Variables!Q240)+('GS 50-999 kW Output'!$D$12*Variables!R240)+('GS 50-999 kW Output'!$D$13*Variables!AB240)+('GS 50-999 kW Output'!$D$14*Variables!L240)+('GS 50-999 kW Output'!$D$15*Variables!X240)+('GS 50-999 kW Output'!$D$16*Variables!M240)+('GS 50-999 kW Output'!$D$17*Variables!U240)+('GS 50-999 kW Output'!$D$18*Variables!K240)+('GS 50-999 kW Output'!$D$19*Variables!Z240)+('GS 50-999 kW Output'!$D$20*Variables!O240))*31</f>
        <v>833442829.51848149</v>
      </c>
      <c r="H240" s="151">
        <f>('GS 1000-4999 kW Output'!$D$17+('GS 1000-4999 kW Output'!$D$11*Variables!AB240)+('GS 1000-4999 kW Output'!$D$12*Variables!L240)+('GS 1000-4999 kW Output'!$D$13*Variables!M240)+('GS 1000-4999 kW Output'!$D$14*Variables!K240)+('GS 1000-4999 kW Output'!$D$15*Variables!S240)+('GS 1000-4999 kW Output'!$D$16*Variables!P240))*31</f>
        <v>366756447.12652218</v>
      </c>
      <c r="I240" s="151">
        <f>('Large Use Output'!$D$20+('Large Use Output'!$D$11*Variables!AB240)+('Large Use Output'!$D$12*Variables!L240)+('Large Use Output'!$D$13*Variables!Y240)+('Large Use Output'!$D$14*Variables!K240)+('Large Use Output'!$D$15*Variables!S240)+('Large Use Output'!$D$16*Variables!Z240)+('Large Use Output'!$D$17*Variables!R240)+('Large Use Output'!$D$18*Variables!M240)+('Large Use Output'!$D$19*Variables!N240))*31</f>
        <v>155071105.55548218</v>
      </c>
    </row>
    <row r="241" spans="1:9" x14ac:dyDescent="0.35">
      <c r="A241" s="8">
        <f t="shared" si="18"/>
        <v>2022</v>
      </c>
      <c r="B241" s="153">
        <v>44652</v>
      </c>
      <c r="C241" s="155">
        <f t="shared" si="17"/>
        <v>30</v>
      </c>
      <c r="D241" s="151">
        <f>('Residential Output'!$D$17+('Residential Output'!$D$11*Variables!Q241)+('Residential Output'!$D$12*Variables!L241)+('Residential Output'!$D$13*Variables!K241)+('Residential Output'!$D$14*Variables!AA241)+('Residential Output'!$D$15*Variables!N241)+('Residential Output'!$D$16*Variables!T241))*31</f>
        <v>369866514.57135391</v>
      </c>
      <c r="E241" s="151">
        <f>('CSMUR Output'!$D$16+('CSMUR Output'!$D$11*Variables!L241)+('CSMUR Output'!$D$12*Variables!V241)+('CSMUR Output'!$D$13*Variables!M241)+('CSMUR Output'!$D$14*Variables!K241)+('CSMUR Output'!$D$15*Variables!T241))*31</f>
        <v>26213200.983164165</v>
      </c>
      <c r="F241" s="151">
        <f>('GS&lt;50kW Output'!$D$18+('GS&lt;50kW Output'!$D$11*Variables!AB241)+('GS&lt;50kW Output'!$D$12*Variables!L241)+('GS&lt;50kW Output'!$D$13*Variables!W241)+('GS&lt;50kW Output'!$D$14*Variables!S241)+('GS&lt;50kW Output'!$D$15*Variables!K241)+('GS&lt;50kW Output'!$D$16*Variables!Z241)+('GS&lt;50kW Output'!$D$17*Variables!N241))*31</f>
        <v>192979230.06140271</v>
      </c>
      <c r="G241" s="151">
        <f>('GS 50-999 kW Output'!$D$21+('GS 50-999 kW Output'!$D$11*Variables!Q241)+('GS 50-999 kW Output'!$D$12*Variables!R241)+('GS 50-999 kW Output'!$D$13*Variables!AB241)+('GS 50-999 kW Output'!$D$14*Variables!L241)+('GS 50-999 kW Output'!$D$15*Variables!X241)+('GS 50-999 kW Output'!$D$16*Variables!M241)+('GS 50-999 kW Output'!$D$17*Variables!U241)+('GS 50-999 kW Output'!$D$18*Variables!K241)+('GS 50-999 kW Output'!$D$19*Variables!Z241)+('GS 50-999 kW Output'!$D$20*Variables!O241))*31</f>
        <v>763907079.76040268</v>
      </c>
      <c r="H241" s="151">
        <f>('GS 1000-4999 kW Output'!$D$17+('GS 1000-4999 kW Output'!$D$11*Variables!AB241)+('GS 1000-4999 kW Output'!$D$12*Variables!L241)+('GS 1000-4999 kW Output'!$D$13*Variables!M241)+('GS 1000-4999 kW Output'!$D$14*Variables!K241)+('GS 1000-4999 kW Output'!$D$15*Variables!S241)+('GS 1000-4999 kW Output'!$D$16*Variables!P241))*31</f>
        <v>347321982.26792127</v>
      </c>
      <c r="I241" s="151">
        <f>('Large Use Output'!$D$20+('Large Use Output'!$D$11*Variables!AB241)+('Large Use Output'!$D$12*Variables!L241)+('Large Use Output'!$D$13*Variables!Y241)+('Large Use Output'!$D$14*Variables!K241)+('Large Use Output'!$D$15*Variables!S241)+('Large Use Output'!$D$16*Variables!Z241)+('Large Use Output'!$D$17*Variables!R241)+('Large Use Output'!$D$18*Variables!M241)+('Large Use Output'!$D$19*Variables!N241))*31</f>
        <v>142307928.88962272</v>
      </c>
    </row>
    <row r="242" spans="1:9" x14ac:dyDescent="0.35">
      <c r="A242" s="8">
        <f t="shared" si="18"/>
        <v>2022</v>
      </c>
      <c r="B242" s="153">
        <v>44682</v>
      </c>
      <c r="C242" s="155">
        <f t="shared" si="17"/>
        <v>31</v>
      </c>
      <c r="D242" s="151">
        <f>('Residential Output'!$D$17+('Residential Output'!$D$11*Variables!Q242)+('Residential Output'!$D$12*Variables!L242)+('Residential Output'!$D$13*Variables!K242)+('Residential Output'!$D$14*Variables!AA242)+('Residential Output'!$D$15*Variables!N242)+('Residential Output'!$D$16*Variables!T242))*31</f>
        <v>365730296.41688287</v>
      </c>
      <c r="E242" s="151">
        <f>('CSMUR Output'!$D$16+('CSMUR Output'!$D$11*Variables!L242)+('CSMUR Output'!$D$12*Variables!V242)+('CSMUR Output'!$D$13*Variables!M242)+('CSMUR Output'!$D$14*Variables!K242)+('CSMUR Output'!$D$15*Variables!T242))*31</f>
        <v>26398848.475785002</v>
      </c>
      <c r="F242" s="151">
        <f>('GS&lt;50kW Output'!$D$18+('GS&lt;50kW Output'!$D$11*Variables!AB242)+('GS&lt;50kW Output'!$D$12*Variables!L242)+('GS&lt;50kW Output'!$D$13*Variables!W242)+('GS&lt;50kW Output'!$D$14*Variables!S242)+('GS&lt;50kW Output'!$D$15*Variables!K242)+('GS&lt;50kW Output'!$D$16*Variables!Z242)+('GS&lt;50kW Output'!$D$17*Variables!N242))*31</f>
        <v>195138716.77982339</v>
      </c>
      <c r="G242" s="151">
        <f>('GS 50-999 kW Output'!$D$21+('GS 50-999 kW Output'!$D$11*Variables!Q242)+('GS 50-999 kW Output'!$D$12*Variables!R242)+('GS 50-999 kW Output'!$D$13*Variables!AB242)+('GS 50-999 kW Output'!$D$14*Variables!L242)+('GS 50-999 kW Output'!$D$15*Variables!X242)+('GS 50-999 kW Output'!$D$16*Variables!M242)+('GS 50-999 kW Output'!$D$17*Variables!U242)+('GS 50-999 kW Output'!$D$18*Variables!K242)+('GS 50-999 kW Output'!$D$19*Variables!Z242)+('GS 50-999 kW Output'!$D$20*Variables!O242))*31</f>
        <v>784818233.19387066</v>
      </c>
      <c r="H242" s="151">
        <f>('GS 1000-4999 kW Output'!$D$17+('GS 1000-4999 kW Output'!$D$11*Variables!AB242)+('GS 1000-4999 kW Output'!$D$12*Variables!L242)+('GS 1000-4999 kW Output'!$D$13*Variables!M242)+('GS 1000-4999 kW Output'!$D$14*Variables!K242)+('GS 1000-4999 kW Output'!$D$15*Variables!S242)+('GS 1000-4999 kW Output'!$D$16*Variables!P242))*31</f>
        <v>368084229.65311128</v>
      </c>
      <c r="I242" s="151">
        <f>('Large Use Output'!$D$20+('Large Use Output'!$D$11*Variables!AB242)+('Large Use Output'!$D$12*Variables!L242)+('Large Use Output'!$D$13*Variables!Y242)+('Large Use Output'!$D$14*Variables!K242)+('Large Use Output'!$D$15*Variables!S242)+('Large Use Output'!$D$16*Variables!Z242)+('Large Use Output'!$D$17*Variables!R242)+('Large Use Output'!$D$18*Variables!M242)+('Large Use Output'!$D$19*Variables!N242))*31</f>
        <v>153246159.38536519</v>
      </c>
    </row>
    <row r="243" spans="1:9" x14ac:dyDescent="0.35">
      <c r="A243" s="8">
        <f t="shared" si="18"/>
        <v>2022</v>
      </c>
      <c r="B243" s="153">
        <v>44713</v>
      </c>
      <c r="C243" s="155">
        <f t="shared" si="17"/>
        <v>30</v>
      </c>
      <c r="D243" s="151">
        <f>('Residential Output'!$D$17+('Residential Output'!$D$11*Variables!Q243)+('Residential Output'!$D$12*Variables!L243)+('Residential Output'!$D$13*Variables!K243)+('Residential Output'!$D$14*Variables!AA243)+('Residential Output'!$D$15*Variables!N243)+('Residential Output'!$D$16*Variables!T243))*31</f>
        <v>397159836.06608891</v>
      </c>
      <c r="E243" s="151">
        <f>('CSMUR Output'!$D$16+('CSMUR Output'!$D$11*Variables!L243)+('CSMUR Output'!$D$12*Variables!V243)+('CSMUR Output'!$D$13*Variables!M243)+('CSMUR Output'!$D$14*Variables!K243)+('CSMUR Output'!$D$15*Variables!T243))*31</f>
        <v>27571381.370123744</v>
      </c>
      <c r="F243" s="151">
        <f>('GS&lt;50kW Output'!$D$18+('GS&lt;50kW Output'!$D$11*Variables!AB243)+('GS&lt;50kW Output'!$D$12*Variables!L243)+('GS&lt;50kW Output'!$D$13*Variables!W243)+('GS&lt;50kW Output'!$D$14*Variables!S243)+('GS&lt;50kW Output'!$D$15*Variables!K243)+('GS&lt;50kW Output'!$D$16*Variables!Z243)+('GS&lt;50kW Output'!$D$17*Variables!N243))*31</f>
        <v>203148565.19995648</v>
      </c>
      <c r="G243" s="151">
        <f>('GS 50-999 kW Output'!$D$21+('GS 50-999 kW Output'!$D$11*Variables!Q243)+('GS 50-999 kW Output'!$D$12*Variables!R243)+('GS 50-999 kW Output'!$D$13*Variables!AB243)+('GS 50-999 kW Output'!$D$14*Variables!L243)+('GS 50-999 kW Output'!$D$15*Variables!X243)+('GS 50-999 kW Output'!$D$16*Variables!M243)+('GS 50-999 kW Output'!$D$17*Variables!U243)+('GS 50-999 kW Output'!$D$18*Variables!K243)+('GS 50-999 kW Output'!$D$19*Variables!Z243)+('GS 50-999 kW Output'!$D$20*Variables!O243))*31</f>
        <v>825137189.84593534</v>
      </c>
      <c r="H243" s="151">
        <f>('GS 1000-4999 kW Output'!$D$17+('GS 1000-4999 kW Output'!$D$11*Variables!AB243)+('GS 1000-4999 kW Output'!$D$12*Variables!L243)+('GS 1000-4999 kW Output'!$D$13*Variables!M243)+('GS 1000-4999 kW Output'!$D$14*Variables!K243)+('GS 1000-4999 kW Output'!$D$15*Variables!S243)+('GS 1000-4999 kW Output'!$D$16*Variables!P243))*31</f>
        <v>376726687.38578916</v>
      </c>
      <c r="I243" s="151">
        <f>('Large Use Output'!$D$20+('Large Use Output'!$D$11*Variables!AB243)+('Large Use Output'!$D$12*Variables!L243)+('Large Use Output'!$D$13*Variables!Y243)+('Large Use Output'!$D$14*Variables!K243)+('Large Use Output'!$D$15*Variables!S243)+('Large Use Output'!$D$16*Variables!Z243)+('Large Use Output'!$D$17*Variables!R243)+('Large Use Output'!$D$18*Variables!M243)+('Large Use Output'!$D$19*Variables!N243))*31</f>
        <v>150338547.70679575</v>
      </c>
    </row>
    <row r="244" spans="1:9" x14ac:dyDescent="0.35">
      <c r="A244" s="8">
        <f t="shared" si="18"/>
        <v>2022</v>
      </c>
      <c r="B244" s="153">
        <v>44743</v>
      </c>
      <c r="C244" s="155">
        <f t="shared" si="17"/>
        <v>31</v>
      </c>
      <c r="D244" s="151">
        <f>('Residential Output'!$D$17+('Residential Output'!$D$11*Variables!Q244)+('Residential Output'!$D$12*Variables!L244)+('Residential Output'!$D$13*Variables!K244)+('Residential Output'!$D$14*Variables!AA244)+('Residential Output'!$D$15*Variables!N244)+('Residential Output'!$D$16*Variables!T244))*31</f>
        <v>481319237.70880365</v>
      </c>
      <c r="E244" s="151">
        <f>('CSMUR Output'!$D$16+('CSMUR Output'!$D$11*Variables!L244)+('CSMUR Output'!$D$12*Variables!V244)+('CSMUR Output'!$D$13*Variables!M244)+('CSMUR Output'!$D$14*Variables!K244)+('CSMUR Output'!$D$15*Variables!T244))*31</f>
        <v>30092734.519862495</v>
      </c>
      <c r="F244" s="151">
        <f>('GS&lt;50kW Output'!$D$18+('GS&lt;50kW Output'!$D$11*Variables!AB244)+('GS&lt;50kW Output'!$D$12*Variables!L244)+('GS&lt;50kW Output'!$D$13*Variables!W244)+('GS&lt;50kW Output'!$D$14*Variables!S244)+('GS&lt;50kW Output'!$D$15*Variables!K244)+('GS&lt;50kW Output'!$D$16*Variables!Z244)+('GS&lt;50kW Output'!$D$17*Variables!N244))*31</f>
        <v>226080266.246135</v>
      </c>
      <c r="G244" s="151">
        <f>('GS 50-999 kW Output'!$D$21+('GS 50-999 kW Output'!$D$11*Variables!Q244)+('GS 50-999 kW Output'!$D$12*Variables!R244)+('GS 50-999 kW Output'!$D$13*Variables!AB244)+('GS 50-999 kW Output'!$D$14*Variables!L244)+('GS 50-999 kW Output'!$D$15*Variables!X244)+('GS 50-999 kW Output'!$D$16*Variables!M244)+('GS 50-999 kW Output'!$D$17*Variables!U244)+('GS 50-999 kW Output'!$D$18*Variables!K244)+('GS 50-999 kW Output'!$D$19*Variables!Z244)+('GS 50-999 kW Output'!$D$20*Variables!O244))*31</f>
        <v>899782512.73076105</v>
      </c>
      <c r="H244" s="151">
        <f>('GS 1000-4999 kW Output'!$D$17+('GS 1000-4999 kW Output'!$D$11*Variables!AB244)+('GS 1000-4999 kW Output'!$D$12*Variables!L244)+('GS 1000-4999 kW Output'!$D$13*Variables!M244)+('GS 1000-4999 kW Output'!$D$14*Variables!K244)+('GS 1000-4999 kW Output'!$D$15*Variables!S244)+('GS 1000-4999 kW Output'!$D$16*Variables!P244))*31</f>
        <v>406528559.04615611</v>
      </c>
      <c r="I244" s="151">
        <f>('Large Use Output'!$D$20+('Large Use Output'!$D$11*Variables!AB244)+('Large Use Output'!$D$12*Variables!L244)+('Large Use Output'!$D$13*Variables!Y244)+('Large Use Output'!$D$14*Variables!K244)+('Large Use Output'!$D$15*Variables!S244)+('Large Use Output'!$D$16*Variables!Z244)+('Large Use Output'!$D$17*Variables!R244)+('Large Use Output'!$D$18*Variables!M244)+('Large Use Output'!$D$19*Variables!N244))*31</f>
        <v>160453212.78657898</v>
      </c>
    </row>
    <row r="245" spans="1:9" x14ac:dyDescent="0.35">
      <c r="A245" s="8">
        <f t="shared" si="18"/>
        <v>2022</v>
      </c>
      <c r="B245" s="153">
        <v>44774</v>
      </c>
      <c r="C245" s="155">
        <f t="shared" si="17"/>
        <v>31</v>
      </c>
      <c r="D245" s="151">
        <f>('Residential Output'!$D$17+('Residential Output'!$D$11*Variables!Q245)+('Residential Output'!$D$12*Variables!L245)+('Residential Output'!$D$13*Variables!K245)+('Residential Output'!$D$14*Variables!AA245)+('Residential Output'!$D$15*Variables!N245)+('Residential Output'!$D$16*Variables!T245))*31</f>
        <v>479530191.28274995</v>
      </c>
      <c r="E245" s="151">
        <f>('CSMUR Output'!$D$16+('CSMUR Output'!$D$11*Variables!L245)+('CSMUR Output'!$D$12*Variables!V245)+('CSMUR Output'!$D$13*Variables!M245)+('CSMUR Output'!$D$14*Variables!K245)+('CSMUR Output'!$D$15*Variables!T245))*31</f>
        <v>30408999.6455575</v>
      </c>
      <c r="F245" s="151">
        <f>('GS&lt;50kW Output'!$D$18+('GS&lt;50kW Output'!$D$11*Variables!AB245)+('GS&lt;50kW Output'!$D$12*Variables!L245)+('GS&lt;50kW Output'!$D$13*Variables!W245)+('GS&lt;50kW Output'!$D$14*Variables!S245)+('GS&lt;50kW Output'!$D$15*Variables!K245)+('GS&lt;50kW Output'!$D$16*Variables!Z245)+('GS&lt;50kW Output'!$D$17*Variables!N245))*31</f>
        <v>224482942.35550115</v>
      </c>
      <c r="G245" s="151">
        <f>('GS 50-999 kW Output'!$D$21+('GS 50-999 kW Output'!$D$11*Variables!Q245)+('GS 50-999 kW Output'!$D$12*Variables!R245)+('GS 50-999 kW Output'!$D$13*Variables!AB245)+('GS 50-999 kW Output'!$D$14*Variables!L245)+('GS 50-999 kW Output'!$D$15*Variables!X245)+('GS 50-999 kW Output'!$D$16*Variables!M245)+('GS 50-999 kW Output'!$D$17*Variables!U245)+('GS 50-999 kW Output'!$D$18*Variables!K245)+('GS 50-999 kW Output'!$D$19*Variables!Z245)+('GS 50-999 kW Output'!$D$20*Variables!O245))*31</f>
        <v>906726723.83431101</v>
      </c>
      <c r="H245" s="151">
        <f>('GS 1000-4999 kW Output'!$D$17+('GS 1000-4999 kW Output'!$D$11*Variables!AB245)+('GS 1000-4999 kW Output'!$D$12*Variables!L245)+('GS 1000-4999 kW Output'!$D$13*Variables!M245)+('GS 1000-4999 kW Output'!$D$14*Variables!K245)+('GS 1000-4999 kW Output'!$D$15*Variables!S245)+('GS 1000-4999 kW Output'!$D$16*Variables!P245))*31</f>
        <v>408681247.98970354</v>
      </c>
      <c r="I245" s="151">
        <f>('Large Use Output'!$D$20+('Large Use Output'!$D$11*Variables!AB245)+('Large Use Output'!$D$12*Variables!L245)+('Large Use Output'!$D$13*Variables!Y245)+('Large Use Output'!$D$14*Variables!K245)+('Large Use Output'!$D$15*Variables!S245)+('Large Use Output'!$D$16*Variables!Z245)+('Large Use Output'!$D$17*Variables!R245)+('Large Use Output'!$D$18*Variables!M245)+('Large Use Output'!$D$19*Variables!N245))*31</f>
        <v>164675488.26884478</v>
      </c>
    </row>
    <row r="246" spans="1:9" x14ac:dyDescent="0.35">
      <c r="A246" s="8">
        <f t="shared" si="18"/>
        <v>2022</v>
      </c>
      <c r="B246" s="153">
        <v>44805</v>
      </c>
      <c r="C246" s="155">
        <f t="shared" si="17"/>
        <v>30</v>
      </c>
      <c r="D246" s="151">
        <f>('Residential Output'!$D$17+('Residential Output'!$D$11*Variables!Q246)+('Residential Output'!$D$12*Variables!L246)+('Residential Output'!$D$13*Variables!K246)+('Residential Output'!$D$14*Variables!AA246)+('Residential Output'!$D$15*Variables!N246)+('Residential Output'!$D$16*Variables!T246))*31</f>
        <v>390999898.98931414</v>
      </c>
      <c r="E246" s="151">
        <f>('CSMUR Output'!$D$16+('CSMUR Output'!$D$11*Variables!L246)+('CSMUR Output'!$D$12*Variables!V246)+('CSMUR Output'!$D$13*Variables!M246)+('CSMUR Output'!$D$14*Variables!K246)+('CSMUR Output'!$D$15*Variables!T246))*31</f>
        <v>28004353.544401675</v>
      </c>
      <c r="F246" s="151">
        <f>('GS&lt;50kW Output'!$D$18+('GS&lt;50kW Output'!$D$11*Variables!AB246)+('GS&lt;50kW Output'!$D$12*Variables!L246)+('GS&lt;50kW Output'!$D$13*Variables!W246)+('GS&lt;50kW Output'!$D$14*Variables!S246)+('GS&lt;50kW Output'!$D$15*Variables!K246)+('GS&lt;50kW Output'!$D$16*Variables!Z246)+('GS&lt;50kW Output'!$D$17*Variables!N246))*31</f>
        <v>197312142.38430631</v>
      </c>
      <c r="G246" s="151">
        <f>('GS 50-999 kW Output'!$D$21+('GS 50-999 kW Output'!$D$11*Variables!Q246)+('GS 50-999 kW Output'!$D$12*Variables!R246)+('GS 50-999 kW Output'!$D$13*Variables!AB246)+('GS 50-999 kW Output'!$D$14*Variables!L246)+('GS 50-999 kW Output'!$D$15*Variables!X246)+('GS 50-999 kW Output'!$D$16*Variables!M246)+('GS 50-999 kW Output'!$D$17*Variables!U246)+('GS 50-999 kW Output'!$D$18*Variables!K246)+('GS 50-999 kW Output'!$D$19*Variables!Z246)+('GS 50-999 kW Output'!$D$20*Variables!O246))*31</f>
        <v>809504607.66938508</v>
      </c>
      <c r="H246" s="151">
        <f>('GS 1000-4999 kW Output'!$D$17+('GS 1000-4999 kW Output'!$D$11*Variables!AB246)+('GS 1000-4999 kW Output'!$D$12*Variables!L246)+('GS 1000-4999 kW Output'!$D$13*Variables!M246)+('GS 1000-4999 kW Output'!$D$14*Variables!K246)+('GS 1000-4999 kW Output'!$D$15*Variables!S246)+('GS 1000-4999 kW Output'!$D$16*Variables!P246))*31</f>
        <v>374895442.44387853</v>
      </c>
      <c r="I246" s="151">
        <f>('Large Use Output'!$D$20+('Large Use Output'!$D$11*Variables!AB246)+('Large Use Output'!$D$12*Variables!L246)+('Large Use Output'!$D$13*Variables!Y246)+('Large Use Output'!$D$14*Variables!K246)+('Large Use Output'!$D$15*Variables!S246)+('Large Use Output'!$D$16*Variables!Z246)+('Large Use Output'!$D$17*Variables!R246)+('Large Use Output'!$D$18*Variables!M246)+('Large Use Output'!$D$19*Variables!N246))*31</f>
        <v>148894464.53262803</v>
      </c>
    </row>
    <row r="247" spans="1:9" x14ac:dyDescent="0.35">
      <c r="A247" s="8">
        <f t="shared" si="18"/>
        <v>2022</v>
      </c>
      <c r="B247" s="153">
        <v>44835</v>
      </c>
      <c r="C247" s="155">
        <f t="shared" si="17"/>
        <v>31</v>
      </c>
      <c r="D247" s="151">
        <f>('Residential Output'!$D$17+('Residential Output'!$D$11*Variables!Q247)+('Residential Output'!$D$12*Variables!L247)+('Residential Output'!$D$13*Variables!K247)+('Residential Output'!$D$14*Variables!AA247)+('Residential Output'!$D$15*Variables!N247)+('Residential Output'!$D$16*Variables!T247))*31</f>
        <v>348888918.14130968</v>
      </c>
      <c r="E247" s="151">
        <f>('CSMUR Output'!$D$16+('CSMUR Output'!$D$11*Variables!L247)+('CSMUR Output'!$D$12*Variables!V247)+('CSMUR Output'!$D$13*Variables!M247)+('CSMUR Output'!$D$14*Variables!K247)+('CSMUR Output'!$D$15*Variables!T247))*31</f>
        <v>26244891.090549998</v>
      </c>
      <c r="F247" s="151">
        <f>('GS&lt;50kW Output'!$D$18+('GS&lt;50kW Output'!$D$11*Variables!AB247)+('GS&lt;50kW Output'!$D$12*Variables!L247)+('GS&lt;50kW Output'!$D$13*Variables!W247)+('GS&lt;50kW Output'!$D$14*Variables!S247)+('GS&lt;50kW Output'!$D$15*Variables!K247)+('GS&lt;50kW Output'!$D$16*Variables!Z247)+('GS&lt;50kW Output'!$D$17*Variables!N247))*31</f>
        <v>187648310.99508518</v>
      </c>
      <c r="G247" s="151">
        <f>('GS 50-999 kW Output'!$D$21+('GS 50-999 kW Output'!$D$11*Variables!Q247)+('GS 50-999 kW Output'!$D$12*Variables!R247)+('GS 50-999 kW Output'!$D$13*Variables!AB247)+('GS 50-999 kW Output'!$D$14*Variables!L247)+('GS 50-999 kW Output'!$D$15*Variables!X247)+('GS 50-999 kW Output'!$D$16*Variables!M247)+('GS 50-999 kW Output'!$D$17*Variables!U247)+('GS 50-999 kW Output'!$D$18*Variables!K247)+('GS 50-999 kW Output'!$D$19*Variables!Z247)+('GS 50-999 kW Output'!$D$20*Variables!O247))*31</f>
        <v>747165711.67529011</v>
      </c>
      <c r="H247" s="151">
        <f>('GS 1000-4999 kW Output'!$D$17+('GS 1000-4999 kW Output'!$D$11*Variables!AB247)+('GS 1000-4999 kW Output'!$D$12*Variables!L247)+('GS 1000-4999 kW Output'!$D$13*Variables!M247)+('GS 1000-4999 kW Output'!$D$14*Variables!K247)+('GS 1000-4999 kW Output'!$D$15*Variables!S247)+('GS 1000-4999 kW Output'!$D$16*Variables!P247))*31</f>
        <v>353359946.53870648</v>
      </c>
      <c r="I247" s="151">
        <f>('Large Use Output'!$D$20+('Large Use Output'!$D$11*Variables!AB247)+('Large Use Output'!$D$12*Variables!L247)+('Large Use Output'!$D$13*Variables!Y247)+('Large Use Output'!$D$14*Variables!K247)+('Large Use Output'!$D$15*Variables!S247)+('Large Use Output'!$D$16*Variables!Z247)+('Large Use Output'!$D$17*Variables!R247)+('Large Use Output'!$D$18*Variables!M247)+('Large Use Output'!$D$19*Variables!N247))*31</f>
        <v>138779240.30039915</v>
      </c>
    </row>
    <row r="248" spans="1:9" x14ac:dyDescent="0.35">
      <c r="A248" s="8">
        <f t="shared" si="18"/>
        <v>2022</v>
      </c>
      <c r="B248" s="153">
        <v>44866</v>
      </c>
      <c r="C248" s="155">
        <f t="shared" si="17"/>
        <v>30</v>
      </c>
      <c r="D248" s="151">
        <f>('Residential Output'!$D$17+('Residential Output'!$D$11*Variables!Q248)+('Residential Output'!$D$12*Variables!L248)+('Residential Output'!$D$13*Variables!K248)+('Residential Output'!$D$14*Variables!AA248)+('Residential Output'!$D$15*Variables!N248)+('Residential Output'!$D$16*Variables!T248))*31</f>
        <v>388894127.34779704</v>
      </c>
      <c r="E248" s="151">
        <f>('CSMUR Output'!$D$16+('CSMUR Output'!$D$11*Variables!L248)+('CSMUR Output'!$D$12*Variables!V248)+('CSMUR Output'!$D$13*Variables!M248)+('CSMUR Output'!$D$14*Variables!K248)+('CSMUR Output'!$D$15*Variables!T248))*31</f>
        <v>27549653.097012918</v>
      </c>
      <c r="F248" s="151">
        <f>('GS&lt;50kW Output'!$D$18+('GS&lt;50kW Output'!$D$11*Variables!AB248)+('GS&lt;50kW Output'!$D$12*Variables!L248)+('GS&lt;50kW Output'!$D$13*Variables!W248)+('GS&lt;50kW Output'!$D$14*Variables!S248)+('GS&lt;50kW Output'!$D$15*Variables!K248)+('GS&lt;50kW Output'!$D$16*Variables!Z248)+('GS&lt;50kW Output'!$D$17*Variables!N248))*31</f>
        <v>197325603.88657203</v>
      </c>
      <c r="G248" s="151">
        <f>('GS 50-999 kW Output'!$D$21+('GS 50-999 kW Output'!$D$11*Variables!Q248)+('GS 50-999 kW Output'!$D$12*Variables!R248)+('GS 50-999 kW Output'!$D$13*Variables!AB248)+('GS 50-999 kW Output'!$D$14*Variables!L248)+('GS 50-999 kW Output'!$D$15*Variables!X248)+('GS 50-999 kW Output'!$D$16*Variables!M248)+('GS 50-999 kW Output'!$D$17*Variables!U248)+('GS 50-999 kW Output'!$D$18*Variables!K248)+('GS 50-999 kW Output'!$D$19*Variables!Z248)+('GS 50-999 kW Output'!$D$20*Variables!O248))*31</f>
        <v>791923585.06786954</v>
      </c>
      <c r="H248" s="151">
        <f>('GS 1000-4999 kW Output'!$D$17+('GS 1000-4999 kW Output'!$D$11*Variables!AB248)+('GS 1000-4999 kW Output'!$D$12*Variables!L248)+('GS 1000-4999 kW Output'!$D$13*Variables!M248)+('GS 1000-4999 kW Output'!$D$14*Variables!K248)+('GS 1000-4999 kW Output'!$D$15*Variables!S248)+('GS 1000-4999 kW Output'!$D$16*Variables!P248))*31</f>
        <v>350322881.01103711</v>
      </c>
      <c r="I248" s="151">
        <f>('Large Use Output'!$D$20+('Large Use Output'!$D$11*Variables!AB248)+('Large Use Output'!$D$12*Variables!L248)+('Large Use Output'!$D$13*Variables!Y248)+('Large Use Output'!$D$14*Variables!K248)+('Large Use Output'!$D$15*Variables!S248)+('Large Use Output'!$D$16*Variables!Z248)+('Large Use Output'!$D$17*Variables!R248)+('Large Use Output'!$D$18*Variables!M248)+('Large Use Output'!$D$19*Variables!N248))*31</f>
        <v>140334127.83169726</v>
      </c>
    </row>
    <row r="249" spans="1:9" x14ac:dyDescent="0.35">
      <c r="A249" s="10">
        <f t="shared" si="18"/>
        <v>2022</v>
      </c>
      <c r="B249" s="154">
        <v>44896</v>
      </c>
      <c r="C249" s="155">
        <v>31</v>
      </c>
      <c r="D249" s="151">
        <f>('Residential Output'!$D$17+('Residential Output'!$D$11*Variables!Q249)+('Residential Output'!$D$12*Variables!L249)+('Residential Output'!$D$13*Variables!K249)+('Residential Output'!$D$14*Variables!AA249)+('Residential Output'!$D$15*Variables!N249)+('Residential Output'!$D$16*Variables!T249))*31</f>
        <v>431126572.13509595</v>
      </c>
      <c r="E249" s="151">
        <f>('CSMUR Output'!$D$16+('CSMUR Output'!$D$11*Variables!L249)+('CSMUR Output'!$D$12*Variables!V249)+('CSMUR Output'!$D$13*Variables!M249)+('CSMUR Output'!$D$14*Variables!K249)+('CSMUR Output'!$D$15*Variables!T249))*31</f>
        <v>29281074.324389998</v>
      </c>
      <c r="F249" s="151">
        <f>('GS&lt;50kW Output'!$D$18+('GS&lt;50kW Output'!$D$11*Variables!AB249)+('GS&lt;50kW Output'!$D$12*Variables!L249)+('GS&lt;50kW Output'!$D$13*Variables!W249)+('GS&lt;50kW Output'!$D$14*Variables!S249)+('GS&lt;50kW Output'!$D$15*Variables!K249)+('GS&lt;50kW Output'!$D$16*Variables!Z249)+('GS&lt;50kW Output'!$D$17*Variables!N249))*31</f>
        <v>211745708.70132002</v>
      </c>
      <c r="G249" s="151">
        <f>('GS 50-999 kW Output'!$D$21+('GS 50-999 kW Output'!$D$11*Variables!Q249)+('GS 50-999 kW Output'!$D$12*Variables!R249)+('GS 50-999 kW Output'!$D$13*Variables!AB249)+('GS 50-999 kW Output'!$D$14*Variables!L249)+('GS 50-999 kW Output'!$D$15*Variables!X249)+('GS 50-999 kW Output'!$D$16*Variables!M249)+('GS 50-999 kW Output'!$D$17*Variables!U249)+('GS 50-999 kW Output'!$D$18*Variables!K249)+('GS 50-999 kW Output'!$D$19*Variables!Z249)+('GS 50-999 kW Output'!$D$20*Variables!O249))*31</f>
        <v>835329379.73696482</v>
      </c>
      <c r="H249" s="151">
        <f>('GS 1000-4999 kW Output'!$D$17+('GS 1000-4999 kW Output'!$D$11*Variables!AB249)+('GS 1000-4999 kW Output'!$D$12*Variables!L249)+('GS 1000-4999 kW Output'!$D$13*Variables!M249)+('GS 1000-4999 kW Output'!$D$14*Variables!K249)+('GS 1000-4999 kW Output'!$D$15*Variables!S249)+('GS 1000-4999 kW Output'!$D$16*Variables!P249))*31</f>
        <v>368418741.84317482</v>
      </c>
      <c r="I249" s="151">
        <f>('Large Use Output'!$D$20+('Large Use Output'!$D$11*Variables!AB249)+('Large Use Output'!$D$12*Variables!L249)+('Large Use Output'!$D$13*Variables!Y249)+('Large Use Output'!$D$14*Variables!K249)+('Large Use Output'!$D$15*Variables!S249)+('Large Use Output'!$D$16*Variables!Z249)+('Large Use Output'!$D$17*Variables!R249)+('Large Use Output'!$D$18*Variables!M249)+('Large Use Output'!$D$19*Variables!N249))*31</f>
        <v>146316822.04805791</v>
      </c>
    </row>
  </sheetData>
  <mergeCells count="3">
    <mergeCell ref="L2:Q2"/>
    <mergeCell ref="D2:I2"/>
    <mergeCell ref="R2:W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6438-45D1-4A2E-974A-4049D851F296}">
  <dimension ref="A1:AB345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0" sqref="C10:C21"/>
    </sheetView>
  </sheetViews>
  <sheetFormatPr defaultRowHeight="14.5" x14ac:dyDescent="0.35"/>
  <cols>
    <col min="2" max="2" width="10" style="149" customWidth="1"/>
    <col min="3" max="3" width="13.54296875" style="149" bestFit="1" customWidth="1"/>
    <col min="4" max="4" width="12.26953125" style="149" customWidth="1"/>
    <col min="5" max="5" width="10.54296875" style="149" bestFit="1" customWidth="1"/>
    <col min="6" max="6" width="11.81640625" style="149" customWidth="1"/>
    <col min="7" max="7" width="12.54296875" style="149" customWidth="1"/>
    <col min="8" max="8" width="10.26953125" style="149" customWidth="1"/>
    <col min="9" max="9" width="11.1796875" style="149" customWidth="1"/>
    <col min="10" max="10" width="12.81640625" style="149" customWidth="1"/>
    <col min="11" max="11" width="9.7265625" style="149" customWidth="1"/>
    <col min="12" max="12" width="8.1796875" style="149" customWidth="1"/>
    <col min="13" max="13" width="13" style="149" customWidth="1"/>
    <col min="14" max="16" width="12.1796875" style="149" customWidth="1"/>
    <col min="17" max="17" width="9.453125" style="149" customWidth="1"/>
    <col min="18" max="19" width="9.26953125" style="149" customWidth="1"/>
    <col min="20" max="20" width="12.54296875" style="149" customWidth="1"/>
    <col min="21" max="21" width="11" style="149" customWidth="1"/>
    <col min="22" max="25" width="8.26953125" style="149" customWidth="1"/>
    <col min="26" max="28" width="9.1796875" style="149"/>
  </cols>
  <sheetData>
    <row r="1" spans="1:28" x14ac:dyDescent="0.35">
      <c r="B1" s="170" t="s">
        <v>68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</row>
    <row r="2" spans="1:28" ht="31.5" x14ac:dyDescent="0.35">
      <c r="B2" s="1" t="s">
        <v>1</v>
      </c>
      <c r="C2" s="168" t="s">
        <v>69</v>
      </c>
      <c r="D2" s="168"/>
      <c r="E2" s="168"/>
      <c r="F2" s="168"/>
      <c r="G2" s="168"/>
      <c r="H2" s="168"/>
      <c r="I2" s="168"/>
      <c r="J2" s="168"/>
      <c r="K2" s="171" t="s">
        <v>70</v>
      </c>
      <c r="L2" s="171"/>
      <c r="M2" s="171"/>
      <c r="N2" s="168" t="s">
        <v>71</v>
      </c>
      <c r="O2" s="168"/>
      <c r="P2" s="168"/>
      <c r="Q2" s="4" t="s">
        <v>72</v>
      </c>
      <c r="R2" s="4" t="s">
        <v>73</v>
      </c>
      <c r="S2" s="4" t="s">
        <v>52</v>
      </c>
      <c r="T2" s="4" t="s">
        <v>74</v>
      </c>
      <c r="U2" s="4" t="s">
        <v>75</v>
      </c>
      <c r="V2" s="168" t="s">
        <v>76</v>
      </c>
      <c r="W2" s="168"/>
      <c r="X2" s="168"/>
      <c r="Y2" s="169"/>
      <c r="Z2" s="4" t="s">
        <v>77</v>
      </c>
      <c r="AA2" s="172" t="s">
        <v>78</v>
      </c>
      <c r="AB2" s="172"/>
    </row>
    <row r="3" spans="1:28" ht="42" x14ac:dyDescent="0.35">
      <c r="B3" s="13"/>
      <c r="C3" s="12" t="s">
        <v>3</v>
      </c>
      <c r="D3" s="96" t="s">
        <v>79</v>
      </c>
      <c r="E3" s="96" t="s">
        <v>4</v>
      </c>
      <c r="F3" s="96" t="s">
        <v>5</v>
      </c>
      <c r="G3" s="96" t="s">
        <v>80</v>
      </c>
      <c r="H3" s="96" t="s">
        <v>10</v>
      </c>
      <c r="I3" s="96" t="s">
        <v>81</v>
      </c>
      <c r="J3" s="97" t="s">
        <v>82</v>
      </c>
      <c r="K3" s="96" t="s">
        <v>83</v>
      </c>
      <c r="L3" s="96" t="s">
        <v>84</v>
      </c>
      <c r="M3" s="96" t="s">
        <v>85</v>
      </c>
      <c r="N3" s="12" t="s">
        <v>86</v>
      </c>
      <c r="O3" s="96" t="s">
        <v>5</v>
      </c>
      <c r="P3" s="96" t="s">
        <v>80</v>
      </c>
      <c r="Q3" s="3"/>
      <c r="R3" s="4"/>
      <c r="S3" s="4"/>
      <c r="T3" s="4"/>
      <c r="U3" s="5"/>
      <c r="V3" s="12" t="s">
        <v>8</v>
      </c>
      <c r="W3" s="96" t="s">
        <v>4</v>
      </c>
      <c r="X3" s="96" t="s">
        <v>5</v>
      </c>
      <c r="Y3" s="97" t="s">
        <v>10</v>
      </c>
      <c r="Z3" s="2"/>
      <c r="AA3" s="13" t="s">
        <v>87</v>
      </c>
      <c r="AB3" s="13" t="s">
        <v>88</v>
      </c>
    </row>
    <row r="4" spans="1:28" x14ac:dyDescent="0.35">
      <c r="A4">
        <f>YEAR(B4)</f>
        <v>2002</v>
      </c>
      <c r="B4" s="7">
        <v>37438</v>
      </c>
      <c r="C4" s="98">
        <v>19204875.765712362</v>
      </c>
      <c r="D4" s="99"/>
      <c r="E4" s="99">
        <v>8649127.9858070146</v>
      </c>
      <c r="F4" s="99">
        <v>31276254.571628455</v>
      </c>
      <c r="G4" s="99">
        <v>16527279.468839386</v>
      </c>
      <c r="H4" s="99">
        <v>8820370.013018528</v>
      </c>
      <c r="I4" s="99">
        <v>256948.89989227831</v>
      </c>
      <c r="J4" s="100">
        <v>166001.92512432564</v>
      </c>
      <c r="K4" s="101">
        <v>0</v>
      </c>
      <c r="L4" s="102">
        <v>6.2064516129032254</v>
      </c>
      <c r="M4" s="103">
        <v>15.571639784946239</v>
      </c>
      <c r="N4" s="104">
        <v>1</v>
      </c>
      <c r="O4" s="105">
        <v>0</v>
      </c>
      <c r="P4" s="106">
        <v>1</v>
      </c>
      <c r="Q4" s="104">
        <v>0</v>
      </c>
      <c r="R4" s="107">
        <v>70.967741935483872</v>
      </c>
      <c r="S4" s="108">
        <v>267044.85033333331</v>
      </c>
      <c r="T4" s="107">
        <v>7.8158175503499923</v>
      </c>
      <c r="U4" s="109">
        <v>2568.7266366666668</v>
      </c>
      <c r="V4" s="108"/>
      <c r="W4" s="108">
        <v>66908</v>
      </c>
      <c r="X4" s="108">
        <v>10576</v>
      </c>
      <c r="Y4" s="108">
        <v>46</v>
      </c>
      <c r="Z4" s="110">
        <v>0</v>
      </c>
      <c r="AA4" s="111">
        <v>0</v>
      </c>
      <c r="AB4" s="112">
        <v>0</v>
      </c>
    </row>
    <row r="5" spans="1:28" x14ac:dyDescent="0.35">
      <c r="A5">
        <f t="shared" ref="A5:A68" si="0">YEAR(B5)</f>
        <v>2002</v>
      </c>
      <c r="B5" s="9">
        <v>37469</v>
      </c>
      <c r="C5" s="113">
        <v>18511523.034780819</v>
      </c>
      <c r="D5" s="114"/>
      <c r="E5" s="114">
        <v>8183953.9336496219</v>
      </c>
      <c r="F5" s="114">
        <v>29604260.990048949</v>
      </c>
      <c r="G5" s="114">
        <v>15721190.455084264</v>
      </c>
      <c r="H5" s="114">
        <v>8346209.1062590219</v>
      </c>
      <c r="I5" s="114">
        <v>246772.18950048552</v>
      </c>
      <c r="J5" s="115">
        <v>159546.93891826703</v>
      </c>
      <c r="K5" s="116">
        <v>0</v>
      </c>
      <c r="L5" s="117">
        <v>4.6032258064516132</v>
      </c>
      <c r="M5" s="118">
        <v>22.063037634408612</v>
      </c>
      <c r="N5" s="119">
        <v>2</v>
      </c>
      <c r="O5" s="120">
        <v>0</v>
      </c>
      <c r="P5" s="121">
        <v>2</v>
      </c>
      <c r="Q5" s="119">
        <v>0</v>
      </c>
      <c r="R5" s="122">
        <v>67.741935483870961</v>
      </c>
      <c r="S5" s="123">
        <v>267712.88666666666</v>
      </c>
      <c r="T5" s="122">
        <v>9.5834541252283945</v>
      </c>
      <c r="U5" s="124">
        <v>2577.9035233333334</v>
      </c>
      <c r="V5" s="123"/>
      <c r="W5" s="123">
        <v>66827</v>
      </c>
      <c r="X5" s="123">
        <v>10586</v>
      </c>
      <c r="Y5" s="123">
        <v>46</v>
      </c>
      <c r="Z5" s="125">
        <v>0</v>
      </c>
      <c r="AA5" s="126">
        <v>0</v>
      </c>
      <c r="AB5" s="127">
        <v>0</v>
      </c>
    </row>
    <row r="6" spans="1:28" x14ac:dyDescent="0.35">
      <c r="A6">
        <f t="shared" si="0"/>
        <v>2002</v>
      </c>
      <c r="B6" s="9">
        <v>37500</v>
      </c>
      <c r="C6" s="113">
        <v>16114719.853565248</v>
      </c>
      <c r="D6" s="114"/>
      <c r="E6" s="114">
        <v>7687179.1790392557</v>
      </c>
      <c r="F6" s="114">
        <v>28298564.513123792</v>
      </c>
      <c r="G6" s="114">
        <v>14984371.919071073</v>
      </c>
      <c r="H6" s="114">
        <v>7895845.2426256649</v>
      </c>
      <c r="I6" s="114">
        <v>269651.59192183794</v>
      </c>
      <c r="J6" s="115">
        <v>158250.97519740957</v>
      </c>
      <c r="K6" s="116">
        <v>0</v>
      </c>
      <c r="L6" s="117">
        <v>2.9200000000000004</v>
      </c>
      <c r="M6" s="118">
        <v>13.554166666666667</v>
      </c>
      <c r="N6" s="119">
        <v>3</v>
      </c>
      <c r="O6" s="120">
        <v>0</v>
      </c>
      <c r="P6" s="121">
        <v>3</v>
      </c>
      <c r="Q6" s="119">
        <v>0</v>
      </c>
      <c r="R6" s="122">
        <v>66.666666666666657</v>
      </c>
      <c r="S6" s="123">
        <v>268380.92300000001</v>
      </c>
      <c r="T6" s="122">
        <v>8.7037277380993103</v>
      </c>
      <c r="U6" s="124">
        <v>2587.08041</v>
      </c>
      <c r="V6" s="123"/>
      <c r="W6" s="123">
        <v>66826</v>
      </c>
      <c r="X6" s="123">
        <v>10619</v>
      </c>
      <c r="Y6" s="123">
        <v>46</v>
      </c>
      <c r="Z6" s="125">
        <v>0</v>
      </c>
      <c r="AA6" s="126">
        <v>0</v>
      </c>
      <c r="AB6" s="127">
        <v>0</v>
      </c>
    </row>
    <row r="7" spans="1:28" x14ac:dyDescent="0.35">
      <c r="A7">
        <f t="shared" si="0"/>
        <v>2002</v>
      </c>
      <c r="B7" s="9">
        <v>37530</v>
      </c>
      <c r="C7" s="113">
        <v>14513864.595116084</v>
      </c>
      <c r="D7" s="114"/>
      <c r="E7" s="114">
        <v>6947083.790215712</v>
      </c>
      <c r="F7" s="114">
        <v>25956563.555978142</v>
      </c>
      <c r="G7" s="114">
        <v>13645055.629930632</v>
      </c>
      <c r="H7" s="114">
        <v>7127650.2864629421</v>
      </c>
      <c r="I7" s="114">
        <v>306015.77309829375</v>
      </c>
      <c r="J7" s="115">
        <v>155739.86295552977</v>
      </c>
      <c r="K7" s="116">
        <v>2.9612903225806457</v>
      </c>
      <c r="L7" s="117">
        <v>0.32258064516129031</v>
      </c>
      <c r="M7" s="118">
        <v>4.7896505376344081</v>
      </c>
      <c r="N7" s="119">
        <v>4</v>
      </c>
      <c r="O7" s="120">
        <v>0</v>
      </c>
      <c r="P7" s="121">
        <v>4</v>
      </c>
      <c r="Q7" s="119">
        <v>0</v>
      </c>
      <c r="R7" s="122">
        <v>70.967741935483872</v>
      </c>
      <c r="S7" s="123">
        <v>268756.04866666667</v>
      </c>
      <c r="T7" s="122">
        <v>8.4938886146315244</v>
      </c>
      <c r="U7" s="124">
        <v>2599.0604133333336</v>
      </c>
      <c r="V7" s="123"/>
      <c r="W7" s="123">
        <v>66859</v>
      </c>
      <c r="X7" s="123">
        <v>10669</v>
      </c>
      <c r="Y7" s="123">
        <v>46</v>
      </c>
      <c r="Z7" s="125">
        <v>0</v>
      </c>
      <c r="AA7" s="126">
        <v>0</v>
      </c>
      <c r="AB7" s="127">
        <v>0</v>
      </c>
    </row>
    <row r="8" spans="1:28" x14ac:dyDescent="0.35">
      <c r="A8">
        <f t="shared" si="0"/>
        <v>2002</v>
      </c>
      <c r="B8" s="9">
        <v>37561</v>
      </c>
      <c r="C8" s="113">
        <v>15395003.414144319</v>
      </c>
      <c r="D8" s="114"/>
      <c r="E8" s="114">
        <v>7232335.360000887</v>
      </c>
      <c r="F8" s="114">
        <v>27256661.819957219</v>
      </c>
      <c r="G8" s="114">
        <v>13902997.590163896</v>
      </c>
      <c r="H8" s="114">
        <v>7204315.2176679838</v>
      </c>
      <c r="I8" s="114">
        <v>363234.53872543119</v>
      </c>
      <c r="J8" s="115">
        <v>158333.08055737676</v>
      </c>
      <c r="K8" s="116">
        <v>7.14</v>
      </c>
      <c r="L8" s="117">
        <v>0</v>
      </c>
      <c r="M8" s="118">
        <v>0</v>
      </c>
      <c r="N8" s="119">
        <v>5</v>
      </c>
      <c r="O8" s="120">
        <v>0</v>
      </c>
      <c r="P8" s="121">
        <v>5</v>
      </c>
      <c r="Q8" s="119">
        <v>0</v>
      </c>
      <c r="R8" s="122">
        <v>70</v>
      </c>
      <c r="S8" s="123">
        <v>269131.17433333333</v>
      </c>
      <c r="T8" s="122">
        <v>7.814846586211015</v>
      </c>
      <c r="U8" s="124">
        <v>2611.0404166666667</v>
      </c>
      <c r="V8" s="123"/>
      <c r="W8" s="123">
        <v>66838</v>
      </c>
      <c r="X8" s="123">
        <v>10680</v>
      </c>
      <c r="Y8" s="123">
        <v>46</v>
      </c>
      <c r="Z8" s="125">
        <v>0</v>
      </c>
      <c r="AA8" s="126">
        <v>0</v>
      </c>
      <c r="AB8" s="127">
        <v>0</v>
      </c>
    </row>
    <row r="9" spans="1:28" x14ac:dyDescent="0.35">
      <c r="A9">
        <f t="shared" si="0"/>
        <v>2002</v>
      </c>
      <c r="B9" s="11">
        <v>37591</v>
      </c>
      <c r="C9" s="128">
        <v>17264324.659333833</v>
      </c>
      <c r="D9" s="129"/>
      <c r="E9" s="129">
        <v>7335345.6905636834</v>
      </c>
      <c r="F9" s="129">
        <v>28296964.308014642</v>
      </c>
      <c r="G9" s="129">
        <v>13783673.378644407</v>
      </c>
      <c r="H9" s="129">
        <v>7157153.9965202603</v>
      </c>
      <c r="I9" s="129">
        <v>373118.18257627782</v>
      </c>
      <c r="J9" s="130">
        <v>162450.73067796658</v>
      </c>
      <c r="K9" s="131">
        <v>11.980645161290324</v>
      </c>
      <c r="L9" s="132">
        <v>0</v>
      </c>
      <c r="M9" s="133">
        <v>0</v>
      </c>
      <c r="N9" s="134">
        <v>6</v>
      </c>
      <c r="O9" s="135">
        <v>0</v>
      </c>
      <c r="P9" s="136">
        <v>6</v>
      </c>
      <c r="Q9" s="134">
        <v>0</v>
      </c>
      <c r="R9" s="137">
        <v>64.516129032258064</v>
      </c>
      <c r="S9" s="138">
        <v>269506.3</v>
      </c>
      <c r="T9" s="137">
        <v>8.6731788004012564</v>
      </c>
      <c r="U9" s="139">
        <v>2623.0204199999998</v>
      </c>
      <c r="V9" s="138"/>
      <c r="W9" s="138">
        <v>66934</v>
      </c>
      <c r="X9" s="138">
        <v>10708</v>
      </c>
      <c r="Y9" s="138">
        <v>46</v>
      </c>
      <c r="Z9" s="140">
        <v>0</v>
      </c>
      <c r="AA9" s="141">
        <v>0</v>
      </c>
      <c r="AB9" s="142">
        <v>0</v>
      </c>
    </row>
    <row r="10" spans="1:28" x14ac:dyDescent="0.35">
      <c r="A10">
        <f t="shared" si="0"/>
        <v>2003</v>
      </c>
      <c r="B10" s="7">
        <v>37622</v>
      </c>
      <c r="C10" s="98">
        <v>18311914.930747312</v>
      </c>
      <c r="D10" s="99"/>
      <c r="E10" s="99">
        <v>7916177.8547233203</v>
      </c>
      <c r="F10" s="99">
        <v>30509950.047112342</v>
      </c>
      <c r="G10" s="99">
        <v>14995395.792166622</v>
      </c>
      <c r="H10" s="99">
        <v>7598242.5637626695</v>
      </c>
      <c r="I10" s="99">
        <v>403495.36306322907</v>
      </c>
      <c r="J10" s="100">
        <v>163775.33437040349</v>
      </c>
      <c r="K10" s="101">
        <v>18.274193548387093</v>
      </c>
      <c r="L10" s="102">
        <v>0</v>
      </c>
      <c r="M10" s="103">
        <v>0</v>
      </c>
      <c r="N10" s="104">
        <v>7</v>
      </c>
      <c r="O10" s="105">
        <v>0</v>
      </c>
      <c r="P10" s="106">
        <v>7</v>
      </c>
      <c r="Q10" s="104">
        <v>0</v>
      </c>
      <c r="R10" s="107">
        <v>70.967741935483872</v>
      </c>
      <c r="S10" s="108">
        <v>269688.70133333333</v>
      </c>
      <c r="T10" s="107">
        <v>9.445807057774811</v>
      </c>
      <c r="U10" s="109">
        <v>2632.1623133333333</v>
      </c>
      <c r="V10" s="143"/>
      <c r="W10" s="108">
        <v>66987</v>
      </c>
      <c r="X10" s="108">
        <v>10732</v>
      </c>
      <c r="Y10" s="109">
        <v>46</v>
      </c>
      <c r="Z10" s="110">
        <v>0</v>
      </c>
      <c r="AA10" s="144">
        <v>0</v>
      </c>
      <c r="AB10" s="112">
        <v>0</v>
      </c>
    </row>
    <row r="11" spans="1:28" x14ac:dyDescent="0.35">
      <c r="A11">
        <f t="shared" si="0"/>
        <v>2003</v>
      </c>
      <c r="B11" s="9">
        <v>37653</v>
      </c>
      <c r="C11" s="113">
        <v>17946872.392805789</v>
      </c>
      <c r="D11" s="114"/>
      <c r="E11" s="114">
        <v>8123902.7326949658</v>
      </c>
      <c r="F11" s="114">
        <v>30717591.54891175</v>
      </c>
      <c r="G11" s="114">
        <v>14953502.626885137</v>
      </c>
      <c r="H11" s="114">
        <v>7633376.3523062831</v>
      </c>
      <c r="I11" s="114">
        <v>371971.20513249142</v>
      </c>
      <c r="J11" s="115">
        <v>162553.35328993495</v>
      </c>
      <c r="K11" s="116">
        <v>16.964285714285715</v>
      </c>
      <c r="L11" s="117">
        <v>0</v>
      </c>
      <c r="M11" s="118">
        <v>0</v>
      </c>
      <c r="N11" s="119">
        <v>8</v>
      </c>
      <c r="O11" s="120">
        <v>0</v>
      </c>
      <c r="P11" s="121">
        <v>8</v>
      </c>
      <c r="Q11" s="119">
        <v>0</v>
      </c>
      <c r="R11" s="122">
        <v>71.428571428571431</v>
      </c>
      <c r="S11" s="123">
        <v>269871.10266666667</v>
      </c>
      <c r="T11" s="122">
        <v>8.3913369550133226</v>
      </c>
      <c r="U11" s="124">
        <v>2641.3042066666667</v>
      </c>
      <c r="V11" s="145"/>
      <c r="W11" s="123">
        <v>67139</v>
      </c>
      <c r="X11" s="123">
        <v>10786</v>
      </c>
      <c r="Y11" s="124">
        <v>46</v>
      </c>
      <c r="Z11" s="125">
        <v>0</v>
      </c>
      <c r="AA11" s="146">
        <v>0</v>
      </c>
      <c r="AB11" s="127">
        <v>0</v>
      </c>
    </row>
    <row r="12" spans="1:28" x14ac:dyDescent="0.35">
      <c r="A12">
        <f t="shared" si="0"/>
        <v>2003</v>
      </c>
      <c r="B12" s="9">
        <v>37681</v>
      </c>
      <c r="C12" s="113">
        <v>16306689.511241736</v>
      </c>
      <c r="D12" s="114"/>
      <c r="E12" s="114">
        <v>7612193.0517602162</v>
      </c>
      <c r="F12" s="114">
        <v>28018838.085790332</v>
      </c>
      <c r="G12" s="114">
        <v>14110407.511019429</v>
      </c>
      <c r="H12" s="114">
        <v>7296898.2185857398</v>
      </c>
      <c r="I12" s="114">
        <v>339069.66765318241</v>
      </c>
      <c r="J12" s="115">
        <v>159786.43337705146</v>
      </c>
      <c r="K12" s="116">
        <v>10.79032258064516</v>
      </c>
      <c r="L12" s="117">
        <v>0</v>
      </c>
      <c r="M12" s="118">
        <v>0</v>
      </c>
      <c r="N12" s="119">
        <v>9</v>
      </c>
      <c r="O12" s="120">
        <v>0</v>
      </c>
      <c r="P12" s="121">
        <v>9</v>
      </c>
      <c r="Q12" s="119">
        <v>0</v>
      </c>
      <c r="R12" s="122">
        <v>67.741935483870961</v>
      </c>
      <c r="S12" s="123">
        <v>270053.50400000002</v>
      </c>
      <c r="T12" s="122">
        <v>7.3893848709522034</v>
      </c>
      <c r="U12" s="124">
        <v>2650.4461000000001</v>
      </c>
      <c r="V12" s="145"/>
      <c r="W12" s="123">
        <v>67113</v>
      </c>
      <c r="X12" s="123">
        <v>10794</v>
      </c>
      <c r="Y12" s="124">
        <v>46</v>
      </c>
      <c r="Z12" s="125">
        <v>0</v>
      </c>
      <c r="AA12" s="146">
        <v>0</v>
      </c>
      <c r="AB12" s="127">
        <v>0</v>
      </c>
    </row>
    <row r="13" spans="1:28" x14ac:dyDescent="0.35">
      <c r="A13">
        <f t="shared" si="0"/>
        <v>2003</v>
      </c>
      <c r="B13" s="9">
        <v>37712</v>
      </c>
      <c r="C13" s="113">
        <v>14622587.32643952</v>
      </c>
      <c r="D13" s="114"/>
      <c r="E13" s="114">
        <v>7121776.7151141623</v>
      </c>
      <c r="F13" s="114">
        <v>26707917.24672737</v>
      </c>
      <c r="G13" s="114">
        <v>13805589.088097949</v>
      </c>
      <c r="H13" s="114">
        <v>7149673.3673777319</v>
      </c>
      <c r="I13" s="114">
        <v>288108.58340988937</v>
      </c>
      <c r="J13" s="115">
        <v>160638.37952530425</v>
      </c>
      <c r="K13" s="116">
        <v>5.3433333333333328</v>
      </c>
      <c r="L13" s="117">
        <v>0.08</v>
      </c>
      <c r="M13" s="118">
        <v>0</v>
      </c>
      <c r="N13" s="119">
        <v>10</v>
      </c>
      <c r="O13" s="120">
        <v>0</v>
      </c>
      <c r="P13" s="121">
        <v>10</v>
      </c>
      <c r="Q13" s="119">
        <v>0</v>
      </c>
      <c r="R13" s="122">
        <v>66.666666666666657</v>
      </c>
      <c r="S13" s="123">
        <v>269787.97833333339</v>
      </c>
      <c r="T13" s="122">
        <v>8.6854639666769291</v>
      </c>
      <c r="U13" s="124">
        <v>2644.4743733333335</v>
      </c>
      <c r="V13" s="145"/>
      <c r="W13" s="123">
        <v>67040</v>
      </c>
      <c r="X13" s="123">
        <v>10809</v>
      </c>
      <c r="Y13" s="124">
        <v>46</v>
      </c>
      <c r="Z13" s="125">
        <v>0</v>
      </c>
      <c r="AA13" s="146">
        <v>0</v>
      </c>
      <c r="AB13" s="127">
        <v>0</v>
      </c>
    </row>
    <row r="14" spans="1:28" x14ac:dyDescent="0.35">
      <c r="A14">
        <f t="shared" si="0"/>
        <v>2003</v>
      </c>
      <c r="B14" s="9">
        <v>37742</v>
      </c>
      <c r="C14" s="113">
        <v>13572543.000741923</v>
      </c>
      <c r="D14" s="114"/>
      <c r="E14" s="114">
        <v>6652814.6711985646</v>
      </c>
      <c r="F14" s="114">
        <v>24857765.493042726</v>
      </c>
      <c r="G14" s="114">
        <v>13226483.564731253</v>
      </c>
      <c r="H14" s="114">
        <v>7017780.6547583519</v>
      </c>
      <c r="I14" s="114">
        <v>236326.44642803707</v>
      </c>
      <c r="J14" s="115">
        <v>153860.66055782718</v>
      </c>
      <c r="K14" s="116">
        <v>0.16774193548387101</v>
      </c>
      <c r="L14" s="117">
        <v>0</v>
      </c>
      <c r="M14" s="118">
        <v>6.5021505376344093</v>
      </c>
      <c r="N14" s="119">
        <v>11</v>
      </c>
      <c r="O14" s="120">
        <v>0</v>
      </c>
      <c r="P14" s="121">
        <v>11</v>
      </c>
      <c r="Q14" s="119">
        <v>0</v>
      </c>
      <c r="R14" s="122">
        <v>67.741935483870961</v>
      </c>
      <c r="S14" s="123">
        <v>269522.45266666671</v>
      </c>
      <c r="T14" s="122">
        <v>9.1495588907494128</v>
      </c>
      <c r="U14" s="124">
        <v>2638.5026466666668</v>
      </c>
      <c r="V14" s="145"/>
      <c r="W14" s="123">
        <v>67126</v>
      </c>
      <c r="X14" s="123">
        <v>10828</v>
      </c>
      <c r="Y14" s="124">
        <v>46</v>
      </c>
      <c r="Z14" s="125">
        <v>0</v>
      </c>
      <c r="AA14" s="146">
        <v>0</v>
      </c>
      <c r="AB14" s="127">
        <v>0</v>
      </c>
    </row>
    <row r="15" spans="1:28" x14ac:dyDescent="0.35">
      <c r="A15">
        <f t="shared" si="0"/>
        <v>2003</v>
      </c>
      <c r="B15" s="9">
        <v>37773</v>
      </c>
      <c r="C15" s="113">
        <v>14771959.235708741</v>
      </c>
      <c r="D15" s="114"/>
      <c r="E15" s="114">
        <v>7206194.8098411178</v>
      </c>
      <c r="F15" s="114">
        <v>27040865.395173475</v>
      </c>
      <c r="G15" s="114">
        <v>14519362.479837107</v>
      </c>
      <c r="H15" s="114">
        <v>7638136.0949671008</v>
      </c>
      <c r="I15" s="114">
        <v>232368.8718533818</v>
      </c>
      <c r="J15" s="115">
        <v>158462.0426758143</v>
      </c>
      <c r="K15" s="116">
        <v>0</v>
      </c>
      <c r="L15" s="117">
        <v>1.7633333333333332</v>
      </c>
      <c r="M15" s="118">
        <v>11.93513888888889</v>
      </c>
      <c r="N15" s="119">
        <v>12</v>
      </c>
      <c r="O15" s="120">
        <v>0</v>
      </c>
      <c r="P15" s="121">
        <v>12</v>
      </c>
      <c r="Q15" s="119">
        <v>0</v>
      </c>
      <c r="R15" s="122">
        <v>70</v>
      </c>
      <c r="S15" s="123">
        <v>269256.92700000003</v>
      </c>
      <c r="T15" s="122">
        <v>8.7834512288519715</v>
      </c>
      <c r="U15" s="124">
        <v>2632.5309200000002</v>
      </c>
      <c r="V15" s="145"/>
      <c r="W15" s="123">
        <v>66958</v>
      </c>
      <c r="X15" s="123">
        <v>10845</v>
      </c>
      <c r="Y15" s="124">
        <v>46</v>
      </c>
      <c r="Z15" s="125">
        <v>0</v>
      </c>
      <c r="AA15" s="146">
        <v>0</v>
      </c>
      <c r="AB15" s="127">
        <v>0</v>
      </c>
    </row>
    <row r="16" spans="1:28" x14ac:dyDescent="0.35">
      <c r="A16">
        <f t="shared" si="0"/>
        <v>2003</v>
      </c>
      <c r="B16" s="9">
        <v>37803</v>
      </c>
      <c r="C16" s="113">
        <v>16298889.970162213</v>
      </c>
      <c r="D16" s="114"/>
      <c r="E16" s="114">
        <v>7827786.7153289551</v>
      </c>
      <c r="F16" s="114">
        <v>29154831.592640836</v>
      </c>
      <c r="G16" s="114">
        <v>15538654.75434541</v>
      </c>
      <c r="H16" s="114">
        <v>7771092.2266371595</v>
      </c>
      <c r="I16" s="114">
        <v>252558.5430123081</v>
      </c>
      <c r="J16" s="115">
        <v>163532.97603741329</v>
      </c>
      <c r="K16" s="116">
        <v>0</v>
      </c>
      <c r="L16" s="117">
        <v>3.8161290322580657</v>
      </c>
      <c r="M16" s="118">
        <v>14.712499999999997</v>
      </c>
      <c r="N16" s="119">
        <v>13</v>
      </c>
      <c r="O16" s="120">
        <v>0</v>
      </c>
      <c r="P16" s="121">
        <v>13</v>
      </c>
      <c r="Q16" s="119">
        <v>0</v>
      </c>
      <c r="R16" s="122">
        <v>70.967741935483872</v>
      </c>
      <c r="S16" s="123">
        <v>269064.90666666668</v>
      </c>
      <c r="T16" s="122">
        <v>9.5748086721498957</v>
      </c>
      <c r="U16" s="124">
        <v>2629.8286300000004</v>
      </c>
      <c r="V16" s="145"/>
      <c r="W16" s="123">
        <v>67046</v>
      </c>
      <c r="X16" s="123">
        <v>10848</v>
      </c>
      <c r="Y16" s="124">
        <v>46</v>
      </c>
      <c r="Z16" s="125">
        <v>0</v>
      </c>
      <c r="AA16" s="146">
        <v>0</v>
      </c>
      <c r="AB16" s="127">
        <v>0</v>
      </c>
    </row>
    <row r="17" spans="1:28" x14ac:dyDescent="0.35">
      <c r="A17">
        <f t="shared" si="0"/>
        <v>2003</v>
      </c>
      <c r="B17" s="9">
        <v>37834</v>
      </c>
      <c r="C17" s="113">
        <v>15735506.273162745</v>
      </c>
      <c r="D17" s="114"/>
      <c r="E17" s="114">
        <v>7524161.0060415287</v>
      </c>
      <c r="F17" s="114">
        <v>27792397.918705069</v>
      </c>
      <c r="G17" s="114">
        <v>14449168.146663735</v>
      </c>
      <c r="H17" s="114">
        <v>7483753.8284743186</v>
      </c>
      <c r="I17" s="114">
        <v>238900.83918156012</v>
      </c>
      <c r="J17" s="115">
        <v>159765.95162498063</v>
      </c>
      <c r="K17" s="116">
        <v>0</v>
      </c>
      <c r="L17" s="117">
        <v>4.129032258064516</v>
      </c>
      <c r="M17" s="118">
        <v>16.041397849462367</v>
      </c>
      <c r="N17" s="119">
        <v>14</v>
      </c>
      <c r="O17" s="120">
        <v>0</v>
      </c>
      <c r="P17" s="121">
        <v>14</v>
      </c>
      <c r="Q17" s="119">
        <v>1</v>
      </c>
      <c r="R17" s="122">
        <v>64.516129032258064</v>
      </c>
      <c r="S17" s="123">
        <v>268872.88633333333</v>
      </c>
      <c r="T17" s="122">
        <v>8.9804488381305845</v>
      </c>
      <c r="U17" s="124">
        <v>2627.1263400000003</v>
      </c>
      <c r="V17" s="145"/>
      <c r="W17" s="123">
        <v>67040</v>
      </c>
      <c r="X17" s="123">
        <v>10850</v>
      </c>
      <c r="Y17" s="124">
        <v>46</v>
      </c>
      <c r="Z17" s="125">
        <v>0</v>
      </c>
      <c r="AA17" s="146">
        <v>0</v>
      </c>
      <c r="AB17" s="127">
        <v>0</v>
      </c>
    </row>
    <row r="18" spans="1:28" x14ac:dyDescent="0.35">
      <c r="A18">
        <f t="shared" si="0"/>
        <v>2003</v>
      </c>
      <c r="B18" s="9">
        <v>37865</v>
      </c>
      <c r="C18" s="113">
        <v>14015177.662806129</v>
      </c>
      <c r="D18" s="114"/>
      <c r="E18" s="114">
        <v>6905035.2991818972</v>
      </c>
      <c r="F18" s="114">
        <v>26228273.606747244</v>
      </c>
      <c r="G18" s="114">
        <v>14274727.520440923</v>
      </c>
      <c r="H18" s="114">
        <v>7348513.4062003801</v>
      </c>
      <c r="I18" s="114">
        <v>279868.2461181251</v>
      </c>
      <c r="J18" s="115">
        <v>157629.71910935678</v>
      </c>
      <c r="K18" s="116">
        <v>3.6666666666666653E-2</v>
      </c>
      <c r="L18" s="117">
        <v>0.8</v>
      </c>
      <c r="M18" s="118">
        <v>11.650972222222221</v>
      </c>
      <c r="N18" s="119">
        <v>15</v>
      </c>
      <c r="O18" s="120">
        <v>0</v>
      </c>
      <c r="P18" s="121">
        <v>15</v>
      </c>
      <c r="Q18" s="119">
        <v>0</v>
      </c>
      <c r="R18" s="122">
        <v>70</v>
      </c>
      <c r="S18" s="123">
        <v>268680.86599999998</v>
      </c>
      <c r="T18" s="122">
        <v>9.2779750530991674</v>
      </c>
      <c r="U18" s="124">
        <v>2624.4240500000001</v>
      </c>
      <c r="V18" s="145"/>
      <c r="W18" s="123">
        <v>66964</v>
      </c>
      <c r="X18" s="123">
        <v>10851</v>
      </c>
      <c r="Y18" s="124">
        <v>46</v>
      </c>
      <c r="Z18" s="125">
        <v>0</v>
      </c>
      <c r="AA18" s="146">
        <v>0</v>
      </c>
      <c r="AB18" s="127">
        <v>0</v>
      </c>
    </row>
    <row r="19" spans="1:28" x14ac:dyDescent="0.35">
      <c r="A19">
        <f t="shared" si="0"/>
        <v>2003</v>
      </c>
      <c r="B19" s="9">
        <v>37895</v>
      </c>
      <c r="C19" s="113">
        <v>13928117.810208416</v>
      </c>
      <c r="D19" s="114"/>
      <c r="E19" s="114">
        <v>6717372.7379412027</v>
      </c>
      <c r="F19" s="114">
        <v>25744346.511378072</v>
      </c>
      <c r="G19" s="114">
        <v>13778425.655553075</v>
      </c>
      <c r="H19" s="114">
        <v>6912995.6008379366</v>
      </c>
      <c r="I19" s="114">
        <v>326382.19733692333</v>
      </c>
      <c r="J19" s="115">
        <v>159765.93348030993</v>
      </c>
      <c r="K19" s="116">
        <v>2.2580645161290325</v>
      </c>
      <c r="L19" s="117">
        <v>0</v>
      </c>
      <c r="M19" s="118">
        <v>4.7263440860215056</v>
      </c>
      <c r="N19" s="119">
        <v>16</v>
      </c>
      <c r="O19" s="120">
        <v>0</v>
      </c>
      <c r="P19" s="121">
        <v>16</v>
      </c>
      <c r="Q19" s="119">
        <v>0</v>
      </c>
      <c r="R19" s="122">
        <v>70.967741935483872</v>
      </c>
      <c r="S19" s="123">
        <v>270027.95099999994</v>
      </c>
      <c r="T19" s="122">
        <v>8.2135247354997105</v>
      </c>
      <c r="U19" s="124">
        <v>2631.0963699999998</v>
      </c>
      <c r="V19" s="145"/>
      <c r="W19" s="123">
        <v>67018</v>
      </c>
      <c r="X19" s="123">
        <v>10892</v>
      </c>
      <c r="Y19" s="124">
        <v>46</v>
      </c>
      <c r="Z19" s="125">
        <v>0</v>
      </c>
      <c r="AA19" s="146">
        <v>0</v>
      </c>
      <c r="AB19" s="127">
        <v>0</v>
      </c>
    </row>
    <row r="20" spans="1:28" x14ac:dyDescent="0.35">
      <c r="A20">
        <f t="shared" si="0"/>
        <v>2003</v>
      </c>
      <c r="B20" s="9">
        <v>37926</v>
      </c>
      <c r="C20" s="113">
        <v>15092616.216922896</v>
      </c>
      <c r="D20" s="114"/>
      <c r="E20" s="114">
        <v>6999277.9409164302</v>
      </c>
      <c r="F20" s="114">
        <v>26923503.176098783</v>
      </c>
      <c r="G20" s="114">
        <v>13922169.073103586</v>
      </c>
      <c r="H20" s="114">
        <v>7029585.0013062013</v>
      </c>
      <c r="I20" s="114">
        <v>383777.78984941088</v>
      </c>
      <c r="J20" s="115">
        <v>161194.22813794043</v>
      </c>
      <c r="K20" s="116">
        <v>5.3533333333333335</v>
      </c>
      <c r="L20" s="117">
        <v>0</v>
      </c>
      <c r="M20" s="118">
        <v>1.5966666666666671</v>
      </c>
      <c r="N20" s="119">
        <v>17</v>
      </c>
      <c r="O20" s="120">
        <v>0</v>
      </c>
      <c r="P20" s="121">
        <v>17</v>
      </c>
      <c r="Q20" s="119">
        <v>0</v>
      </c>
      <c r="R20" s="122">
        <v>66.666666666666657</v>
      </c>
      <c r="S20" s="123">
        <v>271375.03599999996</v>
      </c>
      <c r="T20" s="122">
        <v>8.5854127114346817</v>
      </c>
      <c r="U20" s="124">
        <v>2637.7686899999999</v>
      </c>
      <c r="V20" s="145"/>
      <c r="W20" s="123">
        <v>66892</v>
      </c>
      <c r="X20" s="123">
        <v>10874</v>
      </c>
      <c r="Y20" s="124">
        <v>46</v>
      </c>
      <c r="Z20" s="125">
        <v>0</v>
      </c>
      <c r="AA20" s="146">
        <v>0</v>
      </c>
      <c r="AB20" s="127">
        <v>0</v>
      </c>
    </row>
    <row r="21" spans="1:28" x14ac:dyDescent="0.35">
      <c r="A21">
        <f t="shared" si="0"/>
        <v>2003</v>
      </c>
      <c r="B21" s="11">
        <v>37956</v>
      </c>
      <c r="C21" s="128">
        <v>16844233.611270983</v>
      </c>
      <c r="D21" s="129"/>
      <c r="E21" s="129">
        <v>7272588.5135133667</v>
      </c>
      <c r="F21" s="129">
        <v>27677188.8543901</v>
      </c>
      <c r="G21" s="129">
        <v>13794288.185237689</v>
      </c>
      <c r="H21" s="129">
        <v>6932811.4751839414</v>
      </c>
      <c r="I21" s="129">
        <v>400324.65201331885</v>
      </c>
      <c r="J21" s="130">
        <v>161702.11404624939</v>
      </c>
      <c r="K21" s="131">
        <v>10.112903225806452</v>
      </c>
      <c r="L21" s="132">
        <v>0</v>
      </c>
      <c r="M21" s="133">
        <v>0</v>
      </c>
      <c r="N21" s="134">
        <v>18</v>
      </c>
      <c r="O21" s="135">
        <v>0</v>
      </c>
      <c r="P21" s="136">
        <v>18</v>
      </c>
      <c r="Q21" s="134">
        <v>0</v>
      </c>
      <c r="R21" s="137">
        <v>67.741935483870961</v>
      </c>
      <c r="S21" s="138">
        <v>272722.12099999998</v>
      </c>
      <c r="T21" s="137">
        <v>7.5961852644486392</v>
      </c>
      <c r="U21" s="139">
        <v>2644.44101</v>
      </c>
      <c r="V21" s="147"/>
      <c r="W21" s="138">
        <v>67064</v>
      </c>
      <c r="X21" s="138">
        <v>10908</v>
      </c>
      <c r="Y21" s="139">
        <v>47</v>
      </c>
      <c r="Z21" s="140">
        <v>0</v>
      </c>
      <c r="AA21" s="148">
        <v>0</v>
      </c>
      <c r="AB21" s="142">
        <v>0</v>
      </c>
    </row>
    <row r="22" spans="1:28" x14ac:dyDescent="0.35">
      <c r="A22">
        <f t="shared" si="0"/>
        <v>2004</v>
      </c>
      <c r="B22" s="7">
        <v>37987</v>
      </c>
      <c r="C22" s="98">
        <v>17978692.350425549</v>
      </c>
      <c r="D22" s="99"/>
      <c r="E22" s="99">
        <v>7904746.7964228056</v>
      </c>
      <c r="F22" s="99">
        <v>30816800.569283094</v>
      </c>
      <c r="G22" s="99">
        <v>15143332.574709639</v>
      </c>
      <c r="H22" s="99">
        <v>8177818.3416971993</v>
      </c>
      <c r="I22" s="99">
        <v>405204.46716722898</v>
      </c>
      <c r="J22" s="100">
        <v>167312.15533076006</v>
      </c>
      <c r="K22" s="101">
        <v>19.390322580645158</v>
      </c>
      <c r="L22" s="102">
        <v>0</v>
      </c>
      <c r="M22" s="103">
        <v>0</v>
      </c>
      <c r="N22" s="104">
        <v>19</v>
      </c>
      <c r="O22" s="105">
        <v>0</v>
      </c>
      <c r="P22" s="106">
        <v>19</v>
      </c>
      <c r="Q22" s="104">
        <v>0</v>
      </c>
      <c r="R22" s="107">
        <v>67.741935483870961</v>
      </c>
      <c r="S22" s="108">
        <v>273177.85733333329</v>
      </c>
      <c r="T22" s="107">
        <v>8.5993215218344883</v>
      </c>
      <c r="U22" s="109">
        <v>2655.7888366666666</v>
      </c>
      <c r="V22" s="143"/>
      <c r="W22" s="108">
        <v>66973</v>
      </c>
      <c r="X22" s="108">
        <v>10939</v>
      </c>
      <c r="Y22" s="109">
        <v>47</v>
      </c>
      <c r="Z22" s="110">
        <v>0</v>
      </c>
      <c r="AA22" s="144">
        <v>0</v>
      </c>
      <c r="AB22" s="112">
        <v>0</v>
      </c>
    </row>
    <row r="23" spans="1:28" x14ac:dyDescent="0.35">
      <c r="A23">
        <f t="shared" si="0"/>
        <v>2004</v>
      </c>
      <c r="B23" s="9">
        <v>38018</v>
      </c>
      <c r="C23" s="113">
        <v>17170189.60019416</v>
      </c>
      <c r="D23" s="114"/>
      <c r="E23" s="114">
        <v>7700343.5402827971</v>
      </c>
      <c r="F23" s="114">
        <v>29663529.397330496</v>
      </c>
      <c r="G23" s="114">
        <v>14662859.486710316</v>
      </c>
      <c r="H23" s="114">
        <v>7211844.6794442525</v>
      </c>
      <c r="I23" s="114">
        <v>356251.76595376071</v>
      </c>
      <c r="J23" s="115">
        <v>163516.00998433586</v>
      </c>
      <c r="K23" s="116">
        <v>13.782758620689652</v>
      </c>
      <c r="L23" s="117">
        <v>0</v>
      </c>
      <c r="M23" s="118">
        <v>0</v>
      </c>
      <c r="N23" s="119">
        <v>20</v>
      </c>
      <c r="O23" s="120">
        <v>0</v>
      </c>
      <c r="P23" s="121">
        <v>20</v>
      </c>
      <c r="Q23" s="119">
        <v>0</v>
      </c>
      <c r="R23" s="122">
        <v>68.965517241379317</v>
      </c>
      <c r="S23" s="123">
        <v>273633.59366666665</v>
      </c>
      <c r="T23" s="122">
        <v>7.7912065978066352</v>
      </c>
      <c r="U23" s="124">
        <v>2667.1366633333332</v>
      </c>
      <c r="V23" s="145"/>
      <c r="W23" s="123">
        <v>67046</v>
      </c>
      <c r="X23" s="123">
        <v>10971</v>
      </c>
      <c r="Y23" s="124">
        <v>47</v>
      </c>
      <c r="Z23" s="125">
        <v>0</v>
      </c>
      <c r="AA23" s="146">
        <v>0</v>
      </c>
      <c r="AB23" s="127">
        <v>0</v>
      </c>
    </row>
    <row r="24" spans="1:28" x14ac:dyDescent="0.35">
      <c r="A24">
        <f t="shared" si="0"/>
        <v>2004</v>
      </c>
      <c r="B24" s="9">
        <v>38047</v>
      </c>
      <c r="C24" s="113">
        <v>15629666.603607509</v>
      </c>
      <c r="D24" s="114"/>
      <c r="E24" s="114">
        <v>7263221.9086292768</v>
      </c>
      <c r="F24" s="114">
        <v>27958513.940462578</v>
      </c>
      <c r="G24" s="114">
        <v>14414022.331349881</v>
      </c>
      <c r="H24" s="114">
        <v>7168855.652729216</v>
      </c>
      <c r="I24" s="114">
        <v>341914.88494736928</v>
      </c>
      <c r="J24" s="115">
        <v>162663.34179585244</v>
      </c>
      <c r="K24" s="116">
        <v>7.9032258064516139</v>
      </c>
      <c r="L24" s="117">
        <v>0</v>
      </c>
      <c r="M24" s="118">
        <v>0</v>
      </c>
      <c r="N24" s="119">
        <v>21</v>
      </c>
      <c r="O24" s="120">
        <v>0</v>
      </c>
      <c r="P24" s="121">
        <v>21</v>
      </c>
      <c r="Q24" s="119">
        <v>0</v>
      </c>
      <c r="R24" s="122">
        <v>74.193548387096769</v>
      </c>
      <c r="S24" s="123">
        <v>274089.33</v>
      </c>
      <c r="T24" s="122">
        <v>8.4693949170067206</v>
      </c>
      <c r="U24" s="124">
        <v>2678.4844899999998</v>
      </c>
      <c r="V24" s="145"/>
      <c r="W24" s="123">
        <v>67001</v>
      </c>
      <c r="X24" s="123">
        <v>10986</v>
      </c>
      <c r="Y24" s="124">
        <v>47</v>
      </c>
      <c r="Z24" s="125">
        <v>0</v>
      </c>
      <c r="AA24" s="146">
        <v>0</v>
      </c>
      <c r="AB24" s="127">
        <v>0</v>
      </c>
    </row>
    <row r="25" spans="1:28" x14ac:dyDescent="0.35">
      <c r="A25">
        <f t="shared" si="0"/>
        <v>2004</v>
      </c>
      <c r="B25" s="9">
        <v>38078</v>
      </c>
      <c r="C25" s="113">
        <v>14026790.554526849</v>
      </c>
      <c r="D25" s="114"/>
      <c r="E25" s="114">
        <v>6860878.9142512912</v>
      </c>
      <c r="F25" s="114">
        <v>26007833.51669158</v>
      </c>
      <c r="G25" s="114">
        <v>13599975.482877489</v>
      </c>
      <c r="H25" s="114">
        <v>7142223.4042402022</v>
      </c>
      <c r="I25" s="114">
        <v>284716.76328251272</v>
      </c>
      <c r="J25" s="115">
        <v>160004.34659716848</v>
      </c>
      <c r="K25" s="116">
        <v>3.88</v>
      </c>
      <c r="L25" s="117">
        <v>0</v>
      </c>
      <c r="M25" s="118">
        <v>0.56722222222222207</v>
      </c>
      <c r="N25" s="119">
        <v>22</v>
      </c>
      <c r="O25" s="120">
        <v>0</v>
      </c>
      <c r="P25" s="121">
        <v>22</v>
      </c>
      <c r="Q25" s="119">
        <v>0</v>
      </c>
      <c r="R25" s="122">
        <v>66.666666666666657</v>
      </c>
      <c r="S25" s="123">
        <v>275003.06533333339</v>
      </c>
      <c r="T25" s="122">
        <v>8.0607619728249791</v>
      </c>
      <c r="U25" s="124">
        <v>2686.6226366666665</v>
      </c>
      <c r="V25" s="145"/>
      <c r="W25" s="123">
        <v>66920</v>
      </c>
      <c r="X25" s="123">
        <v>11007</v>
      </c>
      <c r="Y25" s="124">
        <v>47</v>
      </c>
      <c r="Z25" s="125">
        <v>0</v>
      </c>
      <c r="AA25" s="146">
        <v>0</v>
      </c>
      <c r="AB25" s="127">
        <v>0</v>
      </c>
    </row>
    <row r="26" spans="1:28" x14ac:dyDescent="0.35">
      <c r="A26">
        <f t="shared" si="0"/>
        <v>2004</v>
      </c>
      <c r="B26" s="9">
        <v>38108</v>
      </c>
      <c r="C26" s="113">
        <v>13190260.454493763</v>
      </c>
      <c r="D26" s="114"/>
      <c r="E26" s="114">
        <v>6697192.672115176</v>
      </c>
      <c r="F26" s="114">
        <v>25467553.629261266</v>
      </c>
      <c r="G26" s="114">
        <v>13536594.288631616</v>
      </c>
      <c r="H26" s="114">
        <v>6883795.0465779062</v>
      </c>
      <c r="I26" s="114">
        <v>236778.88814591288</v>
      </c>
      <c r="J26" s="115">
        <v>158599.61834610888</v>
      </c>
      <c r="K26" s="116">
        <v>0.60967741935483866</v>
      </c>
      <c r="L26" s="117">
        <v>0.27741935483870966</v>
      </c>
      <c r="M26" s="118">
        <v>7.9231182795698931</v>
      </c>
      <c r="N26" s="119">
        <v>23</v>
      </c>
      <c r="O26" s="120">
        <v>0</v>
      </c>
      <c r="P26" s="121">
        <v>23</v>
      </c>
      <c r="Q26" s="119">
        <v>0</v>
      </c>
      <c r="R26" s="122">
        <v>64.516129032258064</v>
      </c>
      <c r="S26" s="123">
        <v>275916.80066666671</v>
      </c>
      <c r="T26" s="122">
        <v>8.8418647176423857</v>
      </c>
      <c r="U26" s="124">
        <v>2694.7607833333332</v>
      </c>
      <c r="V26" s="145"/>
      <c r="W26" s="123">
        <v>66875</v>
      </c>
      <c r="X26" s="123">
        <v>11018</v>
      </c>
      <c r="Y26" s="124">
        <v>47</v>
      </c>
      <c r="Z26" s="125">
        <v>0</v>
      </c>
      <c r="AA26" s="146">
        <v>0</v>
      </c>
      <c r="AB26" s="127">
        <v>0</v>
      </c>
    </row>
    <row r="27" spans="1:28" x14ac:dyDescent="0.35">
      <c r="A27">
        <f t="shared" si="0"/>
        <v>2004</v>
      </c>
      <c r="B27" s="9">
        <v>38139</v>
      </c>
      <c r="C27" s="113">
        <v>13682847.561965184</v>
      </c>
      <c r="D27" s="114"/>
      <c r="E27" s="114">
        <v>6996089.6910253046</v>
      </c>
      <c r="F27" s="114">
        <v>26877869.132756181</v>
      </c>
      <c r="G27" s="114">
        <v>14725456.517356813</v>
      </c>
      <c r="H27" s="114">
        <v>7501466.3829738162</v>
      </c>
      <c r="I27" s="114">
        <v>230927.78880163989</v>
      </c>
      <c r="J27" s="115">
        <v>161945.6267984912</v>
      </c>
      <c r="K27" s="116">
        <v>0</v>
      </c>
      <c r="L27" s="117">
        <v>1.0533333333333335</v>
      </c>
      <c r="M27" s="118">
        <v>11.149722222222227</v>
      </c>
      <c r="N27" s="119">
        <v>24</v>
      </c>
      <c r="O27" s="120">
        <v>0</v>
      </c>
      <c r="P27" s="121">
        <v>24</v>
      </c>
      <c r="Q27" s="119">
        <v>0</v>
      </c>
      <c r="R27" s="122">
        <v>73.333333333333329</v>
      </c>
      <c r="S27" s="123">
        <v>276830.53600000002</v>
      </c>
      <c r="T27" s="122">
        <v>8.1992348457418291</v>
      </c>
      <c r="U27" s="124">
        <v>2702.8989299999998</v>
      </c>
      <c r="V27" s="145"/>
      <c r="W27" s="123">
        <v>66789</v>
      </c>
      <c r="X27" s="123">
        <v>11038</v>
      </c>
      <c r="Y27" s="124">
        <v>47</v>
      </c>
      <c r="Z27" s="125">
        <v>0</v>
      </c>
      <c r="AA27" s="146">
        <v>0</v>
      </c>
      <c r="AB27" s="127">
        <v>0</v>
      </c>
    </row>
    <row r="28" spans="1:28" x14ac:dyDescent="0.35">
      <c r="A28">
        <f t="shared" si="0"/>
        <v>2004</v>
      </c>
      <c r="B28" s="9">
        <v>38169</v>
      </c>
      <c r="C28" s="113">
        <v>14728572.011685781</v>
      </c>
      <c r="D28" s="114"/>
      <c r="E28" s="114">
        <v>7410302.816675649</v>
      </c>
      <c r="F28" s="114">
        <v>28203152.457202349</v>
      </c>
      <c r="G28" s="114">
        <v>15020716.151747402</v>
      </c>
      <c r="H28" s="114">
        <v>7789242.8022887744</v>
      </c>
      <c r="I28" s="114">
        <v>247688.17147081241</v>
      </c>
      <c r="J28" s="115">
        <v>164678.68347051088</v>
      </c>
      <c r="K28" s="116">
        <v>0</v>
      </c>
      <c r="L28" s="117">
        <v>2.7870967741935484</v>
      </c>
      <c r="M28" s="118">
        <v>15.502419354838711</v>
      </c>
      <c r="N28" s="119">
        <v>25</v>
      </c>
      <c r="O28" s="120">
        <v>0</v>
      </c>
      <c r="P28" s="121">
        <v>25</v>
      </c>
      <c r="Q28" s="119">
        <v>0</v>
      </c>
      <c r="R28" s="122">
        <v>67.741935483870961</v>
      </c>
      <c r="S28" s="123">
        <v>277926.19199999998</v>
      </c>
      <c r="T28" s="122">
        <v>8.7203292048485821</v>
      </c>
      <c r="U28" s="124">
        <v>2699.6636833333332</v>
      </c>
      <c r="V28" s="145"/>
      <c r="W28" s="123">
        <v>66753</v>
      </c>
      <c r="X28" s="123">
        <v>11045</v>
      </c>
      <c r="Y28" s="124">
        <v>47</v>
      </c>
      <c r="Z28" s="125">
        <v>0</v>
      </c>
      <c r="AA28" s="146">
        <v>0</v>
      </c>
      <c r="AB28" s="127">
        <v>0</v>
      </c>
    </row>
    <row r="29" spans="1:28" x14ac:dyDescent="0.35">
      <c r="A29">
        <f t="shared" si="0"/>
        <v>2004</v>
      </c>
      <c r="B29" s="9">
        <v>38200</v>
      </c>
      <c r="C29" s="113">
        <v>14329725.306865038</v>
      </c>
      <c r="D29" s="114"/>
      <c r="E29" s="114">
        <v>7313803.9194361148</v>
      </c>
      <c r="F29" s="114">
        <v>27825835.893149525</v>
      </c>
      <c r="G29" s="114">
        <v>14779013.349718444</v>
      </c>
      <c r="H29" s="114">
        <v>7491883.6220552111</v>
      </c>
      <c r="I29" s="114">
        <v>232359.21059075737</v>
      </c>
      <c r="J29" s="115">
        <v>160170.7630488385</v>
      </c>
      <c r="K29" s="116">
        <v>0</v>
      </c>
      <c r="L29" s="117">
        <v>1.9225806451612903</v>
      </c>
      <c r="M29" s="118">
        <v>14.056854838709674</v>
      </c>
      <c r="N29" s="119">
        <v>26</v>
      </c>
      <c r="O29" s="120">
        <v>0</v>
      </c>
      <c r="P29" s="121">
        <v>26</v>
      </c>
      <c r="Q29" s="119">
        <v>0</v>
      </c>
      <c r="R29" s="122">
        <v>67.741935483870961</v>
      </c>
      <c r="S29" s="123">
        <v>279021.848</v>
      </c>
      <c r="T29" s="122">
        <v>8.219590600994561</v>
      </c>
      <c r="U29" s="124">
        <v>2696.4284366666666</v>
      </c>
      <c r="V29" s="145"/>
      <c r="W29" s="123">
        <v>66715</v>
      </c>
      <c r="X29" s="123">
        <v>11076</v>
      </c>
      <c r="Y29" s="124">
        <v>47</v>
      </c>
      <c r="Z29" s="125">
        <v>0</v>
      </c>
      <c r="AA29" s="146">
        <v>0</v>
      </c>
      <c r="AB29" s="127">
        <v>0</v>
      </c>
    </row>
    <row r="30" spans="1:28" x14ac:dyDescent="0.35">
      <c r="A30">
        <f t="shared" si="0"/>
        <v>2004</v>
      </c>
      <c r="B30" s="9">
        <v>38231</v>
      </c>
      <c r="C30" s="113">
        <v>13952065.410135005</v>
      </c>
      <c r="D30" s="114"/>
      <c r="E30" s="114">
        <v>7074371.8457337413</v>
      </c>
      <c r="F30" s="114">
        <v>27537275.890194837</v>
      </c>
      <c r="G30" s="114">
        <v>15242636.585164992</v>
      </c>
      <c r="H30" s="114">
        <v>7559001.3612712463</v>
      </c>
      <c r="I30" s="114">
        <v>287187.82555685774</v>
      </c>
      <c r="J30" s="115">
        <v>163731.64908992054</v>
      </c>
      <c r="K30" s="116">
        <v>0</v>
      </c>
      <c r="L30" s="117">
        <v>1.3733333333333335</v>
      </c>
      <c r="M30" s="118">
        <v>12.845555555555558</v>
      </c>
      <c r="N30" s="119">
        <v>27</v>
      </c>
      <c r="O30" s="120">
        <v>0</v>
      </c>
      <c r="P30" s="121">
        <v>27</v>
      </c>
      <c r="Q30" s="119">
        <v>0</v>
      </c>
      <c r="R30" s="122">
        <v>70</v>
      </c>
      <c r="S30" s="123">
        <v>280117.50400000002</v>
      </c>
      <c r="T30" s="122">
        <v>8.1755359267542751</v>
      </c>
      <c r="U30" s="124">
        <v>2693.19319</v>
      </c>
      <c r="V30" s="145"/>
      <c r="W30" s="123">
        <v>66658</v>
      </c>
      <c r="X30" s="123">
        <v>11104</v>
      </c>
      <c r="Y30" s="124">
        <v>47</v>
      </c>
      <c r="Z30" s="125">
        <v>0</v>
      </c>
      <c r="AA30" s="146">
        <v>0</v>
      </c>
      <c r="AB30" s="127">
        <v>0</v>
      </c>
    </row>
    <row r="31" spans="1:28" x14ac:dyDescent="0.35">
      <c r="A31">
        <f t="shared" si="0"/>
        <v>2004</v>
      </c>
      <c r="B31" s="9">
        <v>38261</v>
      </c>
      <c r="C31" s="113">
        <v>13466693.341628509</v>
      </c>
      <c r="D31" s="114"/>
      <c r="E31" s="114">
        <v>6596275.2785139186</v>
      </c>
      <c r="F31" s="114">
        <v>25678284.237172503</v>
      </c>
      <c r="G31" s="114">
        <v>13594246.118182473</v>
      </c>
      <c r="H31" s="114">
        <v>6960710.3910902934</v>
      </c>
      <c r="I31" s="114">
        <v>322754.40005796152</v>
      </c>
      <c r="J31" s="115">
        <v>159157.87978925864</v>
      </c>
      <c r="K31" s="116">
        <v>0.82903225806451619</v>
      </c>
      <c r="L31" s="117">
        <v>4.8387096774193547E-2</v>
      </c>
      <c r="M31" s="118">
        <v>5.9990591397849462</v>
      </c>
      <c r="N31" s="119">
        <v>28</v>
      </c>
      <c r="O31" s="120">
        <v>0</v>
      </c>
      <c r="P31" s="121">
        <v>28</v>
      </c>
      <c r="Q31" s="119">
        <v>0</v>
      </c>
      <c r="R31" s="122">
        <v>64.516129032258064</v>
      </c>
      <c r="S31" s="123">
        <v>280649.27499999997</v>
      </c>
      <c r="T31" s="122">
        <v>8.9918133196673757</v>
      </c>
      <c r="U31" s="124">
        <v>2690.6917099999996</v>
      </c>
      <c r="V31" s="145"/>
      <c r="W31" s="123">
        <v>66496</v>
      </c>
      <c r="X31" s="123">
        <v>11097</v>
      </c>
      <c r="Y31" s="124">
        <v>47</v>
      </c>
      <c r="Z31" s="125">
        <v>0</v>
      </c>
      <c r="AA31" s="146">
        <v>0</v>
      </c>
      <c r="AB31" s="127">
        <v>0</v>
      </c>
    </row>
    <row r="32" spans="1:28" x14ac:dyDescent="0.35">
      <c r="A32">
        <f t="shared" si="0"/>
        <v>2004</v>
      </c>
      <c r="B32" s="9">
        <v>38292</v>
      </c>
      <c r="C32" s="113">
        <v>14734158.372091362</v>
      </c>
      <c r="D32" s="114"/>
      <c r="E32" s="114">
        <v>6925585.8516185163</v>
      </c>
      <c r="F32" s="114">
        <v>26942927.851782192</v>
      </c>
      <c r="G32" s="114">
        <v>14049874.62163908</v>
      </c>
      <c r="H32" s="114">
        <v>7104273.8188571418</v>
      </c>
      <c r="I32" s="114">
        <v>380876.67382988927</v>
      </c>
      <c r="J32" s="115">
        <v>161489.07375493646</v>
      </c>
      <c r="K32" s="116">
        <v>4.67</v>
      </c>
      <c r="L32" s="117">
        <v>0</v>
      </c>
      <c r="M32" s="118">
        <v>0.48083333333333333</v>
      </c>
      <c r="N32" s="119">
        <v>29</v>
      </c>
      <c r="O32" s="120">
        <v>0</v>
      </c>
      <c r="P32" s="121">
        <v>29</v>
      </c>
      <c r="Q32" s="119">
        <v>0</v>
      </c>
      <c r="R32" s="122">
        <v>73.333333333333329</v>
      </c>
      <c r="S32" s="123">
        <v>281181.04599999997</v>
      </c>
      <c r="T32" s="122">
        <v>8.1433294001919059</v>
      </c>
      <c r="U32" s="124">
        <v>2688.1902299999997</v>
      </c>
      <c r="V32" s="145"/>
      <c r="W32" s="123">
        <v>66585</v>
      </c>
      <c r="X32" s="123">
        <v>11119</v>
      </c>
      <c r="Y32" s="124">
        <v>47</v>
      </c>
      <c r="Z32" s="125">
        <v>0</v>
      </c>
      <c r="AA32" s="146">
        <v>0</v>
      </c>
      <c r="AB32" s="127">
        <v>0</v>
      </c>
    </row>
    <row r="33" spans="1:28" x14ac:dyDescent="0.35">
      <c r="A33">
        <f t="shared" si="0"/>
        <v>2004</v>
      </c>
      <c r="B33" s="11">
        <v>38322</v>
      </c>
      <c r="C33" s="128">
        <v>16962969.082276579</v>
      </c>
      <c r="D33" s="129"/>
      <c r="E33" s="129">
        <v>7498072.0025390694</v>
      </c>
      <c r="F33" s="129">
        <v>29200692.814965457</v>
      </c>
      <c r="G33" s="129">
        <v>14274619.764703998</v>
      </c>
      <c r="H33" s="129">
        <v>7287318.4194477443</v>
      </c>
      <c r="I33" s="129">
        <v>393686.29290272988</v>
      </c>
      <c r="J33" s="130">
        <v>167781.46881046004</v>
      </c>
      <c r="K33" s="131">
        <v>12.75483870967742</v>
      </c>
      <c r="L33" s="132">
        <v>0</v>
      </c>
      <c r="M33" s="133">
        <v>0</v>
      </c>
      <c r="N33" s="134">
        <v>30</v>
      </c>
      <c r="O33" s="135">
        <v>0</v>
      </c>
      <c r="P33" s="136">
        <v>30</v>
      </c>
      <c r="Q33" s="134">
        <v>0</v>
      </c>
      <c r="R33" s="137">
        <v>67.741935483870961</v>
      </c>
      <c r="S33" s="138">
        <v>281712.81699999998</v>
      </c>
      <c r="T33" s="137">
        <v>8.6879152505761983</v>
      </c>
      <c r="U33" s="139">
        <v>2685.6887499999998</v>
      </c>
      <c r="V33" s="147"/>
      <c r="W33" s="138">
        <v>66505</v>
      </c>
      <c r="X33" s="138">
        <v>11146</v>
      </c>
      <c r="Y33" s="139">
        <v>47</v>
      </c>
      <c r="Z33" s="140">
        <v>0</v>
      </c>
      <c r="AA33" s="148">
        <v>0</v>
      </c>
      <c r="AB33" s="142">
        <v>0</v>
      </c>
    </row>
    <row r="34" spans="1:28" x14ac:dyDescent="0.35">
      <c r="A34">
        <f t="shared" si="0"/>
        <v>2005</v>
      </c>
      <c r="B34" s="7">
        <v>38353</v>
      </c>
      <c r="C34" s="98">
        <v>17644487.940811157</v>
      </c>
      <c r="D34" s="99"/>
      <c r="E34" s="99">
        <v>7884201.8734231293</v>
      </c>
      <c r="F34" s="99">
        <v>31067950.469740603</v>
      </c>
      <c r="G34" s="99">
        <v>14884092.194834668</v>
      </c>
      <c r="H34" s="99">
        <v>7502345.0247849431</v>
      </c>
      <c r="I34" s="99">
        <v>415028.70632412063</v>
      </c>
      <c r="J34" s="100">
        <v>163046.62709973607</v>
      </c>
      <c r="K34" s="101">
        <v>16.838709677419356</v>
      </c>
      <c r="L34" s="102">
        <v>0</v>
      </c>
      <c r="M34" s="103">
        <v>0</v>
      </c>
      <c r="N34" s="104">
        <v>31</v>
      </c>
      <c r="O34" s="105">
        <v>0</v>
      </c>
      <c r="P34" s="106">
        <v>31</v>
      </c>
      <c r="Q34" s="104">
        <v>0</v>
      </c>
      <c r="R34" s="107">
        <v>64.516129032258064</v>
      </c>
      <c r="S34" s="108">
        <v>283015.42966666666</v>
      </c>
      <c r="T34" s="107">
        <v>8.0082742340124184</v>
      </c>
      <c r="U34" s="109">
        <v>2686.7833700000001</v>
      </c>
      <c r="V34" s="143"/>
      <c r="W34" s="108">
        <v>66464</v>
      </c>
      <c r="X34" s="108">
        <v>11167</v>
      </c>
      <c r="Y34" s="109">
        <v>47</v>
      </c>
      <c r="Z34" s="110">
        <v>0</v>
      </c>
      <c r="AA34" s="144">
        <v>0</v>
      </c>
      <c r="AB34" s="112">
        <v>0</v>
      </c>
    </row>
    <row r="35" spans="1:28" x14ac:dyDescent="0.35">
      <c r="A35">
        <f t="shared" si="0"/>
        <v>2005</v>
      </c>
      <c r="B35" s="9">
        <v>38384</v>
      </c>
      <c r="C35" s="113">
        <v>16986994.255930953</v>
      </c>
      <c r="D35" s="114"/>
      <c r="E35" s="114">
        <v>7790033.7950233016</v>
      </c>
      <c r="F35" s="114">
        <v>29965305.660284307</v>
      </c>
      <c r="G35" s="114">
        <v>14769846.484479478</v>
      </c>
      <c r="H35" s="114">
        <v>7412681.6602515681</v>
      </c>
      <c r="I35" s="114">
        <v>380503.18313504755</v>
      </c>
      <c r="J35" s="115">
        <v>159981.94155262347</v>
      </c>
      <c r="K35" s="116">
        <v>14.014285714285711</v>
      </c>
      <c r="L35" s="117">
        <v>0</v>
      </c>
      <c r="M35" s="118">
        <v>0</v>
      </c>
      <c r="N35" s="119">
        <v>32</v>
      </c>
      <c r="O35" s="120">
        <v>0</v>
      </c>
      <c r="P35" s="121">
        <v>32</v>
      </c>
      <c r="Q35" s="119">
        <v>0</v>
      </c>
      <c r="R35" s="122">
        <v>71.428571428571431</v>
      </c>
      <c r="S35" s="123">
        <v>284318.04233333335</v>
      </c>
      <c r="T35" s="122">
        <v>9.058144770471884</v>
      </c>
      <c r="U35" s="124">
        <v>2687.87799</v>
      </c>
      <c r="V35" s="145"/>
      <c r="W35" s="123">
        <v>66628</v>
      </c>
      <c r="X35" s="123">
        <v>11184</v>
      </c>
      <c r="Y35" s="124">
        <v>47</v>
      </c>
      <c r="Z35" s="125">
        <v>0</v>
      </c>
      <c r="AA35" s="146">
        <v>0</v>
      </c>
      <c r="AB35" s="127">
        <v>0</v>
      </c>
    </row>
    <row r="36" spans="1:28" x14ac:dyDescent="0.35">
      <c r="A36">
        <f t="shared" si="0"/>
        <v>2005</v>
      </c>
      <c r="B36" s="9">
        <v>38412</v>
      </c>
      <c r="C36" s="113">
        <v>15704996.049099423</v>
      </c>
      <c r="D36" s="114"/>
      <c r="E36" s="114">
        <v>7441104.8220789116</v>
      </c>
      <c r="F36" s="114">
        <v>28955758.068939719</v>
      </c>
      <c r="G36" s="114">
        <v>14554548.848067012</v>
      </c>
      <c r="H36" s="114">
        <v>7319912.184303036</v>
      </c>
      <c r="I36" s="114">
        <v>357291.82863904739</v>
      </c>
      <c r="J36" s="115">
        <v>157327.46791478634</v>
      </c>
      <c r="K36" s="116">
        <v>11.648387096774194</v>
      </c>
      <c r="L36" s="117">
        <v>0</v>
      </c>
      <c r="M36" s="118">
        <v>0</v>
      </c>
      <c r="N36" s="119">
        <v>33</v>
      </c>
      <c r="O36" s="120">
        <v>0</v>
      </c>
      <c r="P36" s="121">
        <v>33</v>
      </c>
      <c r="Q36" s="119">
        <v>0</v>
      </c>
      <c r="R36" s="122">
        <v>67.741935483870961</v>
      </c>
      <c r="S36" s="123">
        <v>285620.65500000003</v>
      </c>
      <c r="T36" s="122">
        <v>8.264602491149013</v>
      </c>
      <c r="U36" s="124">
        <v>2688.9726099999998</v>
      </c>
      <c r="V36" s="145"/>
      <c r="W36" s="123">
        <v>66630</v>
      </c>
      <c r="X36" s="123">
        <v>11198</v>
      </c>
      <c r="Y36" s="124">
        <v>47</v>
      </c>
      <c r="Z36" s="125">
        <v>0</v>
      </c>
      <c r="AA36" s="146">
        <v>0</v>
      </c>
      <c r="AB36" s="127">
        <v>0</v>
      </c>
    </row>
    <row r="37" spans="1:28" x14ac:dyDescent="0.35">
      <c r="A37">
        <f t="shared" si="0"/>
        <v>2005</v>
      </c>
      <c r="B37" s="9">
        <v>38443</v>
      </c>
      <c r="C37" s="113">
        <v>13765854.31657815</v>
      </c>
      <c r="D37" s="114"/>
      <c r="E37" s="114">
        <v>6766118.4841196705</v>
      </c>
      <c r="F37" s="114">
        <v>26139356.32661074</v>
      </c>
      <c r="G37" s="114">
        <v>13762751.145951308</v>
      </c>
      <c r="H37" s="114">
        <v>6903336.5168193495</v>
      </c>
      <c r="I37" s="114">
        <v>296586.51882306585</v>
      </c>
      <c r="J37" s="115">
        <v>153932.93646014846</v>
      </c>
      <c r="K37" s="116">
        <v>2.7733333333333334</v>
      </c>
      <c r="L37" s="117">
        <v>0</v>
      </c>
      <c r="M37" s="118">
        <v>0</v>
      </c>
      <c r="N37" s="119">
        <v>34</v>
      </c>
      <c r="O37" s="120">
        <v>0</v>
      </c>
      <c r="P37" s="121">
        <v>34</v>
      </c>
      <c r="Q37" s="119">
        <v>0</v>
      </c>
      <c r="R37" s="122">
        <v>70</v>
      </c>
      <c r="S37" s="123">
        <v>285995.50333333336</v>
      </c>
      <c r="T37" s="122">
        <v>8.8317230257602706</v>
      </c>
      <c r="U37" s="124">
        <v>2700.8111066666665</v>
      </c>
      <c r="V37" s="145"/>
      <c r="W37" s="123">
        <v>66556</v>
      </c>
      <c r="X37" s="123">
        <v>11426</v>
      </c>
      <c r="Y37" s="124">
        <v>48</v>
      </c>
      <c r="Z37" s="125">
        <v>0</v>
      </c>
      <c r="AA37" s="146">
        <v>0</v>
      </c>
      <c r="AB37" s="127">
        <v>0</v>
      </c>
    </row>
    <row r="38" spans="1:28" x14ac:dyDescent="0.35">
      <c r="A38">
        <f t="shared" si="0"/>
        <v>2005</v>
      </c>
      <c r="B38" s="9">
        <v>38473</v>
      </c>
      <c r="C38" s="113">
        <v>13739592.136954613</v>
      </c>
      <c r="D38" s="114"/>
      <c r="E38" s="114">
        <v>6518052.2335070455</v>
      </c>
      <c r="F38" s="114">
        <v>25117342.493059203</v>
      </c>
      <c r="G38" s="114">
        <v>13271844.977396447</v>
      </c>
      <c r="H38" s="114">
        <v>6822411.8525477359</v>
      </c>
      <c r="I38" s="114">
        <v>231599.58397038307</v>
      </c>
      <c r="J38" s="115">
        <v>149053.52053382923</v>
      </c>
      <c r="K38" s="116">
        <v>0.92258064516129024</v>
      </c>
      <c r="L38" s="117">
        <v>2.5806451612903226E-2</v>
      </c>
      <c r="M38" s="118">
        <v>4.060483870967742</v>
      </c>
      <c r="N38" s="119">
        <v>35</v>
      </c>
      <c r="O38" s="120">
        <v>0</v>
      </c>
      <c r="P38" s="121">
        <v>35</v>
      </c>
      <c r="Q38" s="119">
        <v>0</v>
      </c>
      <c r="R38" s="122">
        <v>67.741935483870961</v>
      </c>
      <c r="S38" s="123">
        <v>286370.35166666668</v>
      </c>
      <c r="T38" s="122">
        <v>8.166712112790961</v>
      </c>
      <c r="U38" s="124">
        <v>2712.6496033333333</v>
      </c>
      <c r="V38" s="145"/>
      <c r="W38" s="123">
        <v>66482</v>
      </c>
      <c r="X38" s="123">
        <v>11185</v>
      </c>
      <c r="Y38" s="124">
        <v>47</v>
      </c>
      <c r="Z38" s="125">
        <v>0</v>
      </c>
      <c r="AA38" s="146">
        <v>0</v>
      </c>
      <c r="AB38" s="127">
        <v>0</v>
      </c>
    </row>
    <row r="39" spans="1:28" x14ac:dyDescent="0.35">
      <c r="A39">
        <f t="shared" si="0"/>
        <v>2005</v>
      </c>
      <c r="B39" s="9">
        <v>38504</v>
      </c>
      <c r="C39" s="113">
        <v>17351692.76354574</v>
      </c>
      <c r="D39" s="114"/>
      <c r="E39" s="114">
        <v>7803802.8279754985</v>
      </c>
      <c r="F39" s="114">
        <v>30831062.288342275</v>
      </c>
      <c r="G39" s="114">
        <v>16622446.566060189</v>
      </c>
      <c r="H39" s="114">
        <v>8214883.3340640161</v>
      </c>
      <c r="I39" s="114">
        <v>239903.64003189374</v>
      </c>
      <c r="J39" s="115">
        <v>151947.18489832329</v>
      </c>
      <c r="K39" s="116">
        <v>0</v>
      </c>
      <c r="L39" s="117">
        <v>4.8766666666666669</v>
      </c>
      <c r="M39" s="118">
        <v>15.354861111111115</v>
      </c>
      <c r="N39" s="119">
        <v>36</v>
      </c>
      <c r="O39" s="120">
        <v>0</v>
      </c>
      <c r="P39" s="121">
        <v>36</v>
      </c>
      <c r="Q39" s="119">
        <v>0</v>
      </c>
      <c r="R39" s="122">
        <v>73.333333333333329</v>
      </c>
      <c r="S39" s="123">
        <v>286745.2</v>
      </c>
      <c r="T39" s="122">
        <v>8.5898560411161906</v>
      </c>
      <c r="U39" s="124">
        <v>2724.4881</v>
      </c>
      <c r="V39" s="145"/>
      <c r="W39" s="123">
        <v>66668</v>
      </c>
      <c r="X39" s="123">
        <v>11214</v>
      </c>
      <c r="Y39" s="124">
        <v>47</v>
      </c>
      <c r="Z39" s="125">
        <v>0</v>
      </c>
      <c r="AA39" s="146">
        <v>0</v>
      </c>
      <c r="AB39" s="127">
        <v>0</v>
      </c>
    </row>
    <row r="40" spans="1:28" x14ac:dyDescent="0.35">
      <c r="A40">
        <f t="shared" si="0"/>
        <v>2005</v>
      </c>
      <c r="B40" s="9">
        <v>38534</v>
      </c>
      <c r="C40" s="113">
        <v>18839649.317212004</v>
      </c>
      <c r="D40" s="114"/>
      <c r="E40" s="114">
        <v>8166151.7995837415</v>
      </c>
      <c r="F40" s="114">
        <v>31728613.633674264</v>
      </c>
      <c r="G40" s="114">
        <v>16122801.608721565</v>
      </c>
      <c r="H40" s="114">
        <v>7757701.3164024334</v>
      </c>
      <c r="I40" s="114">
        <v>249963.67068662963</v>
      </c>
      <c r="J40" s="115">
        <v>158881.57580901906</v>
      </c>
      <c r="K40" s="116">
        <v>0</v>
      </c>
      <c r="L40" s="117">
        <v>6.0870967741935482</v>
      </c>
      <c r="M40" s="118">
        <v>15.959811827956992</v>
      </c>
      <c r="N40" s="119">
        <v>37</v>
      </c>
      <c r="O40" s="120">
        <v>0</v>
      </c>
      <c r="P40" s="121">
        <v>37</v>
      </c>
      <c r="Q40" s="119">
        <v>0</v>
      </c>
      <c r="R40" s="122">
        <v>64.516129032258064</v>
      </c>
      <c r="S40" s="123">
        <v>287588.929</v>
      </c>
      <c r="T40" s="122">
        <v>7.9461054265703028</v>
      </c>
      <c r="U40" s="124">
        <v>2734.8926366666669</v>
      </c>
      <c r="V40" s="145"/>
      <c r="W40" s="123">
        <v>66741</v>
      </c>
      <c r="X40" s="123">
        <v>11233</v>
      </c>
      <c r="Y40" s="124">
        <v>47</v>
      </c>
      <c r="Z40" s="125">
        <v>0</v>
      </c>
      <c r="AA40" s="146">
        <v>0</v>
      </c>
      <c r="AB40" s="127">
        <v>0</v>
      </c>
    </row>
    <row r="41" spans="1:28" x14ac:dyDescent="0.35">
      <c r="A41">
        <f t="shared" si="0"/>
        <v>2005</v>
      </c>
      <c r="B41" s="9">
        <v>38565</v>
      </c>
      <c r="C41" s="113">
        <v>17458775.374243911</v>
      </c>
      <c r="D41" s="114"/>
      <c r="E41" s="114">
        <v>7764781.9718977241</v>
      </c>
      <c r="F41" s="114">
        <v>30249615.555002846</v>
      </c>
      <c r="G41" s="114">
        <v>16074354.041966299</v>
      </c>
      <c r="H41" s="114">
        <v>7558624.0669583501</v>
      </c>
      <c r="I41" s="114">
        <v>245450.68621246153</v>
      </c>
      <c r="J41" s="115">
        <v>155641.56369297579</v>
      </c>
      <c r="K41" s="116">
        <v>0</v>
      </c>
      <c r="L41" s="117">
        <v>4.5387096774193552</v>
      </c>
      <c r="M41" s="118">
        <v>15.82298387096774</v>
      </c>
      <c r="N41" s="119">
        <v>38</v>
      </c>
      <c r="O41" s="120">
        <v>0</v>
      </c>
      <c r="P41" s="121">
        <v>38</v>
      </c>
      <c r="Q41" s="119">
        <v>0</v>
      </c>
      <c r="R41" s="122">
        <v>70.967741935483872</v>
      </c>
      <c r="S41" s="123">
        <v>288432.658</v>
      </c>
      <c r="T41" s="122">
        <v>7.8736667617359171</v>
      </c>
      <c r="U41" s="124">
        <v>2745.2971733333334</v>
      </c>
      <c r="V41" s="145"/>
      <c r="W41" s="123">
        <v>66807</v>
      </c>
      <c r="X41" s="123">
        <v>11242</v>
      </c>
      <c r="Y41" s="124">
        <v>47</v>
      </c>
      <c r="Z41" s="125">
        <v>0</v>
      </c>
      <c r="AA41" s="146">
        <v>0</v>
      </c>
      <c r="AB41" s="127">
        <v>0</v>
      </c>
    </row>
    <row r="42" spans="1:28" x14ac:dyDescent="0.35">
      <c r="A42">
        <f t="shared" si="0"/>
        <v>2005</v>
      </c>
      <c r="B42" s="9">
        <v>38596</v>
      </c>
      <c r="C42" s="113">
        <v>14755813.587438613</v>
      </c>
      <c r="D42" s="114"/>
      <c r="E42" s="114">
        <v>7084611.8607159713</v>
      </c>
      <c r="F42" s="114">
        <v>28045769.8139599</v>
      </c>
      <c r="G42" s="114">
        <v>15354144.401405551</v>
      </c>
      <c r="H42" s="114">
        <v>7374680.7821484311</v>
      </c>
      <c r="I42" s="114">
        <v>280007.96597735421</v>
      </c>
      <c r="J42" s="115">
        <v>153375.11737147949</v>
      </c>
      <c r="K42" s="116">
        <v>0</v>
      </c>
      <c r="L42" s="117">
        <v>1.7366666666666666</v>
      </c>
      <c r="M42" s="118">
        <v>12.991425120772947</v>
      </c>
      <c r="N42" s="119">
        <v>39</v>
      </c>
      <c r="O42" s="120">
        <v>0</v>
      </c>
      <c r="P42" s="121">
        <v>39</v>
      </c>
      <c r="Q42" s="119">
        <v>0</v>
      </c>
      <c r="R42" s="122">
        <v>70</v>
      </c>
      <c r="S42" s="123">
        <v>289276.38699999999</v>
      </c>
      <c r="T42" s="122">
        <v>7.3590644952203359</v>
      </c>
      <c r="U42" s="124">
        <v>2755.7017099999998</v>
      </c>
      <c r="V42" s="145"/>
      <c r="W42" s="123">
        <v>66885</v>
      </c>
      <c r="X42" s="123">
        <v>11255</v>
      </c>
      <c r="Y42" s="124">
        <v>47</v>
      </c>
      <c r="Z42" s="125">
        <v>0</v>
      </c>
      <c r="AA42" s="146">
        <v>0</v>
      </c>
      <c r="AB42" s="127">
        <v>0</v>
      </c>
    </row>
    <row r="43" spans="1:28" x14ac:dyDescent="0.35">
      <c r="A43">
        <f t="shared" si="0"/>
        <v>2005</v>
      </c>
      <c r="B43" s="9">
        <v>38626</v>
      </c>
      <c r="C43" s="113">
        <v>13612492.734782239</v>
      </c>
      <c r="D43" s="114"/>
      <c r="E43" s="114">
        <v>6553619.927298435</v>
      </c>
      <c r="F43" s="114">
        <v>26087500.47914486</v>
      </c>
      <c r="G43" s="114">
        <v>14169462.438727329</v>
      </c>
      <c r="H43" s="114">
        <v>6868354.5499048335</v>
      </c>
      <c r="I43" s="114">
        <v>320936.93281363591</v>
      </c>
      <c r="J43" s="115">
        <v>152229.06154411868</v>
      </c>
      <c r="K43" s="116">
        <v>1.3290322580645162</v>
      </c>
      <c r="L43" s="117">
        <v>0.24516129032258066</v>
      </c>
      <c r="M43" s="118">
        <v>7.188172043010753</v>
      </c>
      <c r="N43" s="119">
        <v>40</v>
      </c>
      <c r="O43" s="120">
        <v>0</v>
      </c>
      <c r="P43" s="121">
        <v>40</v>
      </c>
      <c r="Q43" s="119">
        <v>0</v>
      </c>
      <c r="R43" s="122">
        <v>64.516129032258064</v>
      </c>
      <c r="S43" s="123">
        <v>289778.80866666662</v>
      </c>
      <c r="T43" s="122">
        <v>7.6366196102795199</v>
      </c>
      <c r="U43" s="124">
        <v>2758.7030199999999</v>
      </c>
      <c r="V43" s="145"/>
      <c r="W43" s="123">
        <v>66923</v>
      </c>
      <c r="X43" s="123">
        <v>11267</v>
      </c>
      <c r="Y43" s="124">
        <v>47</v>
      </c>
      <c r="Z43" s="125">
        <v>0</v>
      </c>
      <c r="AA43" s="146">
        <v>0</v>
      </c>
      <c r="AB43" s="127">
        <v>0</v>
      </c>
    </row>
    <row r="44" spans="1:28" x14ac:dyDescent="0.35">
      <c r="A44">
        <f t="shared" si="0"/>
        <v>2005</v>
      </c>
      <c r="B44" s="9">
        <v>38657</v>
      </c>
      <c r="C44" s="113">
        <v>14817652.189225491</v>
      </c>
      <c r="D44" s="114"/>
      <c r="E44" s="114">
        <v>6910068.6410280941</v>
      </c>
      <c r="F44" s="114">
        <v>27534293.482269097</v>
      </c>
      <c r="G44" s="114">
        <v>14466500.471886607</v>
      </c>
      <c r="H44" s="114">
        <v>7025393.509326241</v>
      </c>
      <c r="I44" s="114">
        <v>380229.72399583535</v>
      </c>
      <c r="J44" s="115">
        <v>149728.10709302436</v>
      </c>
      <c r="K44" s="116">
        <v>5.373333333333334</v>
      </c>
      <c r="L44" s="117">
        <v>0</v>
      </c>
      <c r="M44" s="118">
        <v>1.0976388888888899</v>
      </c>
      <c r="N44" s="119">
        <v>41</v>
      </c>
      <c r="O44" s="120">
        <v>0</v>
      </c>
      <c r="P44" s="121">
        <v>41</v>
      </c>
      <c r="Q44" s="119">
        <v>0</v>
      </c>
      <c r="R44" s="122">
        <v>73.333333333333329</v>
      </c>
      <c r="S44" s="123">
        <v>290281.23033333331</v>
      </c>
      <c r="T44" s="122">
        <v>6.6110730133189852</v>
      </c>
      <c r="U44" s="124">
        <v>2761.70433</v>
      </c>
      <c r="V44" s="145"/>
      <c r="W44" s="123">
        <v>67066</v>
      </c>
      <c r="X44" s="123">
        <v>11286</v>
      </c>
      <c r="Y44" s="124">
        <v>47</v>
      </c>
      <c r="Z44" s="125">
        <v>0</v>
      </c>
      <c r="AA44" s="146">
        <v>0</v>
      </c>
      <c r="AB44" s="127">
        <v>0</v>
      </c>
    </row>
    <row r="45" spans="1:28" x14ac:dyDescent="0.35">
      <c r="A45">
        <f t="shared" si="0"/>
        <v>2005</v>
      </c>
      <c r="B45" s="11">
        <v>38687</v>
      </c>
      <c r="C45" s="128">
        <v>16564475.812761046</v>
      </c>
      <c r="D45" s="129"/>
      <c r="E45" s="129">
        <v>7437909.8578082658</v>
      </c>
      <c r="F45" s="129">
        <v>29721094.796200309</v>
      </c>
      <c r="G45" s="129">
        <v>14596019.783197464</v>
      </c>
      <c r="H45" s="129">
        <v>7011794.5183804296</v>
      </c>
      <c r="I45" s="129">
        <v>390671.53485070204</v>
      </c>
      <c r="J45" s="130">
        <v>156298.42408935187</v>
      </c>
      <c r="K45" s="131">
        <v>13.461290322580643</v>
      </c>
      <c r="L45" s="132">
        <v>0</v>
      </c>
      <c r="M45" s="133">
        <v>0</v>
      </c>
      <c r="N45" s="134">
        <v>42</v>
      </c>
      <c r="O45" s="135">
        <v>0</v>
      </c>
      <c r="P45" s="136">
        <v>42</v>
      </c>
      <c r="Q45" s="134">
        <v>0</v>
      </c>
      <c r="R45" s="137">
        <v>64.516129032258064</v>
      </c>
      <c r="S45" s="138">
        <v>290783.652</v>
      </c>
      <c r="T45" s="137">
        <v>8.0892848232196872</v>
      </c>
      <c r="U45" s="139">
        <v>2764.7056400000001</v>
      </c>
      <c r="V45" s="147"/>
      <c r="W45" s="138">
        <v>67147</v>
      </c>
      <c r="X45" s="138">
        <v>11498</v>
      </c>
      <c r="Y45" s="139">
        <v>47</v>
      </c>
      <c r="Z45" s="140">
        <v>0</v>
      </c>
      <c r="AA45" s="148">
        <v>0</v>
      </c>
      <c r="AB45" s="142">
        <v>0</v>
      </c>
    </row>
    <row r="46" spans="1:28" x14ac:dyDescent="0.35">
      <c r="A46">
        <f t="shared" si="0"/>
        <v>2006</v>
      </c>
      <c r="B46" s="7">
        <v>38718</v>
      </c>
      <c r="C46" s="98">
        <v>16527360.359047238</v>
      </c>
      <c r="D46" s="99"/>
      <c r="E46" s="99">
        <v>7352899.1905370001</v>
      </c>
      <c r="F46" s="99">
        <v>28878874.296331435</v>
      </c>
      <c r="G46" s="99">
        <v>14408784.155005982</v>
      </c>
      <c r="H46" s="99">
        <v>6987661.7786117196</v>
      </c>
      <c r="I46" s="99">
        <v>407561.65118070127</v>
      </c>
      <c r="J46" s="100">
        <v>155071.00711734756</v>
      </c>
      <c r="K46" s="101">
        <v>9.8000000000000007</v>
      </c>
      <c r="L46" s="102">
        <v>0</v>
      </c>
      <c r="M46" s="103">
        <v>0</v>
      </c>
      <c r="N46" s="104">
        <v>43</v>
      </c>
      <c r="O46" s="105">
        <v>0</v>
      </c>
      <c r="P46" s="106">
        <v>43</v>
      </c>
      <c r="Q46" s="104">
        <v>0</v>
      </c>
      <c r="R46" s="107">
        <v>67.741935483870961</v>
      </c>
      <c r="S46" s="108">
        <v>292208.98333333334</v>
      </c>
      <c r="T46" s="107">
        <v>7.9848889228052142</v>
      </c>
      <c r="U46" s="109">
        <v>2755.0324466666671</v>
      </c>
      <c r="V46" s="143"/>
      <c r="W46" s="108">
        <v>67209</v>
      </c>
      <c r="X46" s="108">
        <v>11349</v>
      </c>
      <c r="Y46" s="109">
        <v>47</v>
      </c>
      <c r="Z46" s="110">
        <v>0</v>
      </c>
      <c r="AA46" s="144">
        <v>163.52976821811862</v>
      </c>
      <c r="AB46" s="112">
        <v>0</v>
      </c>
    </row>
    <row r="47" spans="1:28" x14ac:dyDescent="0.35">
      <c r="A47">
        <f t="shared" si="0"/>
        <v>2006</v>
      </c>
      <c r="B47" s="9">
        <v>38749</v>
      </c>
      <c r="C47" s="113">
        <v>16384624.120846862</v>
      </c>
      <c r="D47" s="114"/>
      <c r="E47" s="114">
        <v>7542776.7373527437</v>
      </c>
      <c r="F47" s="114">
        <v>29982830.081159651</v>
      </c>
      <c r="G47" s="114">
        <v>15093663.146978615</v>
      </c>
      <c r="H47" s="114">
        <v>7321460.9371757228</v>
      </c>
      <c r="I47" s="114">
        <v>384418.54368908203</v>
      </c>
      <c r="J47" s="115">
        <v>156294.425282604</v>
      </c>
      <c r="K47" s="116">
        <v>13.582142857142859</v>
      </c>
      <c r="L47" s="117">
        <v>0</v>
      </c>
      <c r="M47" s="118">
        <v>0</v>
      </c>
      <c r="N47" s="119">
        <v>44</v>
      </c>
      <c r="O47" s="120">
        <v>0</v>
      </c>
      <c r="P47" s="121">
        <v>44</v>
      </c>
      <c r="Q47" s="119">
        <v>0</v>
      </c>
      <c r="R47" s="122">
        <v>71.428571428571431</v>
      </c>
      <c r="S47" s="123">
        <v>293634.31466666667</v>
      </c>
      <c r="T47" s="122">
        <v>8.1782592940808172</v>
      </c>
      <c r="U47" s="124">
        <v>2745.3592533333335</v>
      </c>
      <c r="V47" s="145"/>
      <c r="W47" s="123">
        <v>67183</v>
      </c>
      <c r="X47" s="123">
        <v>11358</v>
      </c>
      <c r="Y47" s="124">
        <v>46</v>
      </c>
      <c r="Z47" s="125">
        <v>0</v>
      </c>
      <c r="AA47" s="146">
        <v>344.59628619169263</v>
      </c>
      <c r="AB47" s="127">
        <v>0</v>
      </c>
    </row>
    <row r="48" spans="1:28" x14ac:dyDescent="0.35">
      <c r="A48">
        <f t="shared" si="0"/>
        <v>2006</v>
      </c>
      <c r="B48" s="9">
        <v>38777</v>
      </c>
      <c r="C48" s="113">
        <v>15146885.457102943</v>
      </c>
      <c r="D48" s="114"/>
      <c r="E48" s="114">
        <v>7166822.9086586582</v>
      </c>
      <c r="F48" s="114">
        <v>28307387.928081032</v>
      </c>
      <c r="G48" s="114">
        <v>14682470.891671488</v>
      </c>
      <c r="H48" s="114">
        <v>7162165.2941609584</v>
      </c>
      <c r="I48" s="114">
        <v>354232.8707811549</v>
      </c>
      <c r="J48" s="115">
        <v>153057.06673764461</v>
      </c>
      <c r="K48" s="116">
        <v>8.667741935483873</v>
      </c>
      <c r="L48" s="117">
        <v>0</v>
      </c>
      <c r="M48" s="118">
        <v>0</v>
      </c>
      <c r="N48" s="119">
        <v>45</v>
      </c>
      <c r="O48" s="120">
        <v>0</v>
      </c>
      <c r="P48" s="121">
        <v>45</v>
      </c>
      <c r="Q48" s="119">
        <v>0</v>
      </c>
      <c r="R48" s="122">
        <v>74.193548387096769</v>
      </c>
      <c r="S48" s="123">
        <v>295059.64600000001</v>
      </c>
      <c r="T48" s="122">
        <v>7.0866713746907477</v>
      </c>
      <c r="U48" s="124">
        <v>2735.68606</v>
      </c>
      <c r="V48" s="145"/>
      <c r="W48" s="123">
        <v>67145</v>
      </c>
      <c r="X48" s="123">
        <v>11358</v>
      </c>
      <c r="Y48" s="124">
        <v>47</v>
      </c>
      <c r="Z48" s="125">
        <v>0</v>
      </c>
      <c r="AA48" s="146">
        <v>462.24789888155902</v>
      </c>
      <c r="AB48" s="127">
        <v>0</v>
      </c>
    </row>
    <row r="49" spans="1:28" x14ac:dyDescent="0.35">
      <c r="A49">
        <f t="shared" si="0"/>
        <v>2006</v>
      </c>
      <c r="B49" s="9">
        <v>38808</v>
      </c>
      <c r="C49" s="113">
        <v>13392116.337370856</v>
      </c>
      <c r="D49" s="114"/>
      <c r="E49" s="114">
        <v>6457396.089193779</v>
      </c>
      <c r="F49" s="114">
        <v>25422609.560867287</v>
      </c>
      <c r="G49" s="114">
        <v>13533302.33926147</v>
      </c>
      <c r="H49" s="114">
        <v>6820676.7861520201</v>
      </c>
      <c r="I49" s="114">
        <v>292932.58031578176</v>
      </c>
      <c r="J49" s="115">
        <v>150215.47524234824</v>
      </c>
      <c r="K49" s="116">
        <v>2.5833333333333335</v>
      </c>
      <c r="L49" s="117">
        <v>0</v>
      </c>
      <c r="M49" s="118">
        <v>0.65444444444444427</v>
      </c>
      <c r="N49" s="119">
        <v>46</v>
      </c>
      <c r="O49" s="120">
        <v>0</v>
      </c>
      <c r="P49" s="121">
        <v>46</v>
      </c>
      <c r="Q49" s="119">
        <v>0</v>
      </c>
      <c r="R49" s="122">
        <v>60</v>
      </c>
      <c r="S49" s="123">
        <v>295047.4206666667</v>
      </c>
      <c r="T49" s="122">
        <v>7.597067737364763</v>
      </c>
      <c r="U49" s="124">
        <v>2744.6487466666667</v>
      </c>
      <c r="V49" s="145"/>
      <c r="W49" s="123">
        <v>67108</v>
      </c>
      <c r="X49" s="123">
        <v>11375</v>
      </c>
      <c r="Y49" s="124">
        <v>47</v>
      </c>
      <c r="Z49" s="125">
        <v>0</v>
      </c>
      <c r="AA49" s="146">
        <v>617.31840113467331</v>
      </c>
      <c r="AB49" s="127">
        <v>0</v>
      </c>
    </row>
    <row r="50" spans="1:28" x14ac:dyDescent="0.35">
      <c r="A50">
        <f t="shared" si="0"/>
        <v>2006</v>
      </c>
      <c r="B50" s="9">
        <v>38838</v>
      </c>
      <c r="C50" s="113">
        <v>13394430.975860285</v>
      </c>
      <c r="D50" s="114"/>
      <c r="E50" s="114">
        <v>6470720.5792153059</v>
      </c>
      <c r="F50" s="114">
        <v>25888725.134486329</v>
      </c>
      <c r="G50" s="114">
        <v>14286344.001510767</v>
      </c>
      <c r="H50" s="114">
        <v>7184145.7222671825</v>
      </c>
      <c r="I50" s="114">
        <v>237248.27420588376</v>
      </c>
      <c r="J50" s="115">
        <v>150832.61559773033</v>
      </c>
      <c r="K50" s="116">
        <v>0.30967741935483872</v>
      </c>
      <c r="L50" s="117">
        <v>0.83870967741935487</v>
      </c>
      <c r="M50" s="118">
        <v>7.8831989247311833</v>
      </c>
      <c r="N50" s="119">
        <v>47</v>
      </c>
      <c r="O50" s="120">
        <v>0</v>
      </c>
      <c r="P50" s="121">
        <v>47</v>
      </c>
      <c r="Q50" s="119">
        <v>0</v>
      </c>
      <c r="R50" s="122">
        <v>70.967741935483872</v>
      </c>
      <c r="S50" s="123">
        <v>295035.19533333334</v>
      </c>
      <c r="T50" s="122">
        <v>7.0569404944629781</v>
      </c>
      <c r="U50" s="124">
        <v>2753.6114333333335</v>
      </c>
      <c r="V50" s="145"/>
      <c r="W50" s="123">
        <v>67030</v>
      </c>
      <c r="X50" s="123">
        <v>11377</v>
      </c>
      <c r="Y50" s="124">
        <v>46</v>
      </c>
      <c r="Z50" s="125">
        <v>0</v>
      </c>
      <c r="AA50" s="146">
        <v>735.85226539459143</v>
      </c>
      <c r="AB50" s="127">
        <v>0</v>
      </c>
    </row>
    <row r="51" spans="1:28" x14ac:dyDescent="0.35">
      <c r="A51">
        <f t="shared" si="0"/>
        <v>2006</v>
      </c>
      <c r="B51" s="9">
        <v>38869</v>
      </c>
      <c r="C51" s="113">
        <v>15419973.757150749</v>
      </c>
      <c r="D51" s="114"/>
      <c r="E51" s="114">
        <v>7089496.1844734196</v>
      </c>
      <c r="F51" s="114">
        <v>28261901.559848789</v>
      </c>
      <c r="G51" s="114">
        <v>15667780.977528693</v>
      </c>
      <c r="H51" s="114">
        <v>7630593.1706402656</v>
      </c>
      <c r="I51" s="114">
        <v>229556.72701088255</v>
      </c>
      <c r="J51" s="115">
        <v>164513.59255023542</v>
      </c>
      <c r="K51" s="116">
        <v>0</v>
      </c>
      <c r="L51" s="117">
        <v>2.4533333333333336</v>
      </c>
      <c r="M51" s="118">
        <v>12.564722222222221</v>
      </c>
      <c r="N51" s="119">
        <v>48</v>
      </c>
      <c r="O51" s="120">
        <v>0</v>
      </c>
      <c r="P51" s="121">
        <v>48</v>
      </c>
      <c r="Q51" s="119">
        <v>0</v>
      </c>
      <c r="R51" s="122">
        <v>73.333333333333329</v>
      </c>
      <c r="S51" s="123">
        <v>295022.96999999997</v>
      </c>
      <c r="T51" s="122">
        <v>6.8808905682180415</v>
      </c>
      <c r="U51" s="124">
        <v>2762.5741200000002</v>
      </c>
      <c r="V51" s="145"/>
      <c r="W51" s="123">
        <v>67004</v>
      </c>
      <c r="X51" s="123">
        <v>11397</v>
      </c>
      <c r="Y51" s="124">
        <v>48</v>
      </c>
      <c r="Z51" s="125">
        <v>0</v>
      </c>
      <c r="AA51" s="146">
        <v>913.66854733478112</v>
      </c>
      <c r="AB51" s="127">
        <v>0</v>
      </c>
    </row>
    <row r="52" spans="1:28" x14ac:dyDescent="0.35">
      <c r="A52">
        <f t="shared" si="0"/>
        <v>2006</v>
      </c>
      <c r="B52" s="9">
        <v>38899</v>
      </c>
      <c r="C52" s="113">
        <v>17329320.828371432</v>
      </c>
      <c r="D52" s="114"/>
      <c r="E52" s="114">
        <v>7820058.2965801442</v>
      </c>
      <c r="F52" s="114">
        <v>31081220.05850726</v>
      </c>
      <c r="G52" s="114">
        <v>16376255.254556136</v>
      </c>
      <c r="H52" s="114">
        <v>8226171.4480670793</v>
      </c>
      <c r="I52" s="114">
        <v>250990.16263218017</v>
      </c>
      <c r="J52" s="115">
        <v>173228.297666561</v>
      </c>
      <c r="K52" s="116">
        <v>0</v>
      </c>
      <c r="L52" s="117">
        <v>5.3967741935483877</v>
      </c>
      <c r="M52" s="118">
        <v>17.377688172043012</v>
      </c>
      <c r="N52" s="119">
        <v>49</v>
      </c>
      <c r="O52" s="120">
        <v>0</v>
      </c>
      <c r="P52" s="121">
        <v>49</v>
      </c>
      <c r="Q52" s="119">
        <v>0</v>
      </c>
      <c r="R52" s="122">
        <v>64.516129032258064</v>
      </c>
      <c r="S52" s="123">
        <v>294610.22100000002</v>
      </c>
      <c r="T52" s="122">
        <v>6.7692274609712433</v>
      </c>
      <c r="U52" s="124">
        <v>2765.3728799999999</v>
      </c>
      <c r="V52" s="145"/>
      <c r="W52" s="123">
        <v>67009</v>
      </c>
      <c r="X52" s="123">
        <v>11389</v>
      </c>
      <c r="Y52" s="124">
        <v>48</v>
      </c>
      <c r="Z52" s="125">
        <v>0</v>
      </c>
      <c r="AA52" s="146">
        <v>1057.0791113815503</v>
      </c>
      <c r="AB52" s="127">
        <v>0</v>
      </c>
    </row>
    <row r="53" spans="1:28" x14ac:dyDescent="0.35">
      <c r="A53">
        <f t="shared" si="0"/>
        <v>2006</v>
      </c>
      <c r="B53" s="9">
        <v>38930</v>
      </c>
      <c r="C53" s="113">
        <v>15932776.392998751</v>
      </c>
      <c r="D53" s="114"/>
      <c r="E53" s="114">
        <v>7335937.0645077201</v>
      </c>
      <c r="F53" s="114">
        <v>29427039.548680086</v>
      </c>
      <c r="G53" s="114">
        <v>15969370.897057397</v>
      </c>
      <c r="H53" s="114">
        <v>7769925.267015568</v>
      </c>
      <c r="I53" s="114">
        <v>246501.35933564615</v>
      </c>
      <c r="J53" s="115">
        <v>167020.90772058457</v>
      </c>
      <c r="K53" s="116">
        <v>0</v>
      </c>
      <c r="L53" s="117">
        <v>3.2774193548387101</v>
      </c>
      <c r="M53" s="118">
        <v>14.595161290322583</v>
      </c>
      <c r="N53" s="119">
        <v>50</v>
      </c>
      <c r="O53" s="120">
        <v>0</v>
      </c>
      <c r="P53" s="121">
        <v>50</v>
      </c>
      <c r="Q53" s="119">
        <v>0</v>
      </c>
      <c r="R53" s="122">
        <v>70.967741935483872</v>
      </c>
      <c r="S53" s="123">
        <v>294197.47200000001</v>
      </c>
      <c r="T53" s="122">
        <v>7.8711969278197698</v>
      </c>
      <c r="U53" s="124">
        <v>2768.17164</v>
      </c>
      <c r="V53" s="145"/>
      <c r="W53" s="123">
        <v>67089</v>
      </c>
      <c r="X53" s="123">
        <v>11417</v>
      </c>
      <c r="Y53" s="124">
        <v>49</v>
      </c>
      <c r="Z53" s="125">
        <v>0</v>
      </c>
      <c r="AA53" s="146">
        <v>1227.9854027472643</v>
      </c>
      <c r="AB53" s="127">
        <v>0</v>
      </c>
    </row>
    <row r="54" spans="1:28" x14ac:dyDescent="0.35">
      <c r="A54">
        <f t="shared" si="0"/>
        <v>2006</v>
      </c>
      <c r="B54" s="9">
        <v>38961</v>
      </c>
      <c r="C54" s="113">
        <v>13457993.594160138</v>
      </c>
      <c r="D54" s="114"/>
      <c r="E54" s="114">
        <v>6438983.8173006438</v>
      </c>
      <c r="F54" s="114">
        <v>25986422.290432502</v>
      </c>
      <c r="G54" s="114">
        <v>14337632.228675311</v>
      </c>
      <c r="H54" s="114">
        <v>7055393.125973003</v>
      </c>
      <c r="I54" s="114">
        <v>275432.44021644472</v>
      </c>
      <c r="J54" s="115">
        <v>158610.34280953006</v>
      </c>
      <c r="K54" s="116">
        <v>0.05</v>
      </c>
      <c r="L54" s="117">
        <v>0.43</v>
      </c>
      <c r="M54" s="118">
        <v>11.649305555555555</v>
      </c>
      <c r="N54" s="119">
        <v>51</v>
      </c>
      <c r="O54" s="120">
        <v>0</v>
      </c>
      <c r="P54" s="121">
        <v>51</v>
      </c>
      <c r="Q54" s="119">
        <v>0</v>
      </c>
      <c r="R54" s="122">
        <v>66.666666666666657</v>
      </c>
      <c r="S54" s="123">
        <v>293784.723</v>
      </c>
      <c r="T54" s="122">
        <v>8.1495211950546018</v>
      </c>
      <c r="U54" s="124">
        <v>2770.9704000000002</v>
      </c>
      <c r="V54" s="145"/>
      <c r="W54" s="123">
        <v>67095</v>
      </c>
      <c r="X54" s="123">
        <v>11430</v>
      </c>
      <c r="Y54" s="124">
        <v>49</v>
      </c>
      <c r="Z54" s="125">
        <v>0</v>
      </c>
      <c r="AA54" s="146">
        <v>1416.9502189494115</v>
      </c>
      <c r="AB54" s="127">
        <v>0</v>
      </c>
    </row>
    <row r="55" spans="1:28" x14ac:dyDescent="0.35">
      <c r="A55">
        <f t="shared" si="0"/>
        <v>2006</v>
      </c>
      <c r="B55" s="9">
        <v>38991</v>
      </c>
      <c r="C55" s="113">
        <v>13461708.981859691</v>
      </c>
      <c r="D55" s="114"/>
      <c r="E55" s="114">
        <v>6406676.9081442319</v>
      </c>
      <c r="F55" s="114">
        <v>26187123.296005856</v>
      </c>
      <c r="G55" s="114">
        <v>14215737.762639986</v>
      </c>
      <c r="H55" s="114">
        <v>6993313.3846043907</v>
      </c>
      <c r="I55" s="114">
        <v>327134.21802571724</v>
      </c>
      <c r="J55" s="115">
        <v>162871.34629208848</v>
      </c>
      <c r="K55" s="116">
        <v>2.4161290322580649</v>
      </c>
      <c r="L55" s="117">
        <v>3.5483870967741936E-2</v>
      </c>
      <c r="M55" s="118">
        <v>4.7612903225806429</v>
      </c>
      <c r="N55" s="119">
        <v>52</v>
      </c>
      <c r="O55" s="120">
        <v>0</v>
      </c>
      <c r="P55" s="121">
        <v>52</v>
      </c>
      <c r="Q55" s="119">
        <v>0</v>
      </c>
      <c r="R55" s="122">
        <v>67.741935483870961</v>
      </c>
      <c r="S55" s="123">
        <v>294434.72066666663</v>
      </c>
      <c r="T55" s="122">
        <v>7.6308104567474615</v>
      </c>
      <c r="U55" s="124">
        <v>2771.7034066666665</v>
      </c>
      <c r="V55" s="145"/>
      <c r="W55" s="123">
        <v>67051</v>
      </c>
      <c r="X55" s="123">
        <v>11441</v>
      </c>
      <c r="Y55" s="124">
        <v>49</v>
      </c>
      <c r="Z55" s="125">
        <v>0</v>
      </c>
      <c r="AA55" s="146">
        <v>1509.7382222161352</v>
      </c>
      <c r="AB55" s="127">
        <v>0</v>
      </c>
    </row>
    <row r="56" spans="1:28" x14ac:dyDescent="0.35">
      <c r="A56">
        <f t="shared" si="0"/>
        <v>2006</v>
      </c>
      <c r="B56" s="9">
        <v>39022</v>
      </c>
      <c r="C56" s="113">
        <v>14588323.8671462</v>
      </c>
      <c r="D56" s="114"/>
      <c r="E56" s="114">
        <v>6757401.6401013173</v>
      </c>
      <c r="F56" s="114">
        <v>27548590.612607006</v>
      </c>
      <c r="G56" s="114">
        <v>14482703.917409828</v>
      </c>
      <c r="H56" s="114">
        <v>7137126.9139694953</v>
      </c>
      <c r="I56" s="114">
        <v>385451.60199746193</v>
      </c>
      <c r="J56" s="115">
        <v>162055.10550402678</v>
      </c>
      <c r="K56" s="116">
        <v>4.7766666666666664</v>
      </c>
      <c r="L56" s="117">
        <v>0</v>
      </c>
      <c r="M56" s="118">
        <v>2.0649999999999999</v>
      </c>
      <c r="N56" s="119">
        <v>53</v>
      </c>
      <c r="O56" s="120">
        <v>0</v>
      </c>
      <c r="P56" s="121">
        <v>53</v>
      </c>
      <c r="Q56" s="119">
        <v>0</v>
      </c>
      <c r="R56" s="122">
        <v>73.333333333333329</v>
      </c>
      <c r="S56" s="123">
        <v>295084.71833333332</v>
      </c>
      <c r="T56" s="122">
        <v>8.6392725437319999</v>
      </c>
      <c r="U56" s="124">
        <v>2772.4364133333333</v>
      </c>
      <c r="V56" s="145"/>
      <c r="W56" s="123">
        <v>67068</v>
      </c>
      <c r="X56" s="123">
        <v>11426</v>
      </c>
      <c r="Y56" s="124">
        <v>49</v>
      </c>
      <c r="Z56" s="125">
        <v>0</v>
      </c>
      <c r="AA56" s="146">
        <v>1708.2770907412346</v>
      </c>
      <c r="AB56" s="127">
        <v>0</v>
      </c>
    </row>
    <row r="57" spans="1:28" x14ac:dyDescent="0.35">
      <c r="A57">
        <f t="shared" si="0"/>
        <v>2006</v>
      </c>
      <c r="B57" s="11">
        <v>39052</v>
      </c>
      <c r="C57" s="128">
        <v>15730646.118812384</v>
      </c>
      <c r="D57" s="129"/>
      <c r="E57" s="129">
        <v>6862287.8562502041</v>
      </c>
      <c r="F57" s="129">
        <v>27901326.583570618</v>
      </c>
      <c r="G57" s="129">
        <v>13823127.359404042</v>
      </c>
      <c r="H57" s="129">
        <v>6798356.9306181949</v>
      </c>
      <c r="I57" s="129">
        <v>386505.12273076805</v>
      </c>
      <c r="J57" s="130">
        <v>161257.74669988963</v>
      </c>
      <c r="K57" s="131">
        <v>8.1451612903225801</v>
      </c>
      <c r="L57" s="132">
        <v>0</v>
      </c>
      <c r="M57" s="133">
        <v>0</v>
      </c>
      <c r="N57" s="134">
        <v>54</v>
      </c>
      <c r="O57" s="135">
        <v>0</v>
      </c>
      <c r="P57" s="136">
        <v>54</v>
      </c>
      <c r="Q57" s="134">
        <v>0</v>
      </c>
      <c r="R57" s="137">
        <v>61.29032258064516</v>
      </c>
      <c r="S57" s="138">
        <v>295734.71600000001</v>
      </c>
      <c r="T57" s="137">
        <v>7.0641212356528094</v>
      </c>
      <c r="U57" s="139">
        <v>2773.1694200000002</v>
      </c>
      <c r="V57" s="147"/>
      <c r="W57" s="138">
        <v>67017</v>
      </c>
      <c r="X57" s="138">
        <v>11444</v>
      </c>
      <c r="Y57" s="139">
        <v>49</v>
      </c>
      <c r="Z57" s="140">
        <v>0</v>
      </c>
      <c r="AA57" s="148">
        <v>1806.7736356592561</v>
      </c>
      <c r="AB57" s="142">
        <v>0</v>
      </c>
    </row>
    <row r="58" spans="1:28" x14ac:dyDescent="0.35">
      <c r="A58">
        <f t="shared" si="0"/>
        <v>2007</v>
      </c>
      <c r="B58" s="7">
        <v>39083</v>
      </c>
      <c r="C58" s="98">
        <v>16684300.563632924</v>
      </c>
      <c r="D58" s="99"/>
      <c r="E58" s="99">
        <v>7271138.6792484205</v>
      </c>
      <c r="F58" s="99">
        <v>29655097.659357384</v>
      </c>
      <c r="G58" s="99">
        <v>14727419.292699574</v>
      </c>
      <c r="H58" s="99">
        <v>6827019.7912785728</v>
      </c>
      <c r="I58" s="99">
        <v>411032.22364983748</v>
      </c>
      <c r="J58" s="100">
        <v>163098.80719251061</v>
      </c>
      <c r="K58" s="101">
        <v>12.874193548387096</v>
      </c>
      <c r="L58" s="102">
        <v>0</v>
      </c>
      <c r="M58" s="103">
        <v>0</v>
      </c>
      <c r="N58" s="104">
        <v>55</v>
      </c>
      <c r="O58" s="105">
        <v>0</v>
      </c>
      <c r="P58" s="106">
        <v>55</v>
      </c>
      <c r="Q58" s="104">
        <v>0</v>
      </c>
      <c r="R58" s="107">
        <v>70.967741935483872</v>
      </c>
      <c r="S58" s="108">
        <v>295691.18466666667</v>
      </c>
      <c r="T58" s="107">
        <v>7.4665808940234797</v>
      </c>
      <c r="U58" s="109">
        <v>2786.0133633333335</v>
      </c>
      <c r="V58" s="143"/>
      <c r="W58" s="108">
        <v>66920</v>
      </c>
      <c r="X58" s="108">
        <v>11426</v>
      </c>
      <c r="Y58" s="109">
        <v>49</v>
      </c>
      <c r="Z58" s="110">
        <v>0</v>
      </c>
      <c r="AA58" s="144">
        <v>2220.8326401757904</v>
      </c>
      <c r="AB58" s="112">
        <v>537.50829539237179</v>
      </c>
    </row>
    <row r="59" spans="1:28" x14ac:dyDescent="0.35">
      <c r="A59">
        <f t="shared" si="0"/>
        <v>2007</v>
      </c>
      <c r="B59" s="9">
        <v>39114</v>
      </c>
      <c r="C59" s="113">
        <v>17359148.468407854</v>
      </c>
      <c r="D59" s="114"/>
      <c r="E59" s="114">
        <v>7777089.7591442475</v>
      </c>
      <c r="F59" s="114">
        <v>31917997.018825736</v>
      </c>
      <c r="G59" s="114">
        <v>15446008.557404796</v>
      </c>
      <c r="H59" s="114">
        <v>7366221.8531596214</v>
      </c>
      <c r="I59" s="114">
        <v>389656.73336947727</v>
      </c>
      <c r="J59" s="115">
        <v>166716.09125307895</v>
      </c>
      <c r="K59" s="116">
        <v>18.432142857142857</v>
      </c>
      <c r="L59" s="117">
        <v>0</v>
      </c>
      <c r="M59" s="118">
        <v>0</v>
      </c>
      <c r="N59" s="119">
        <v>56</v>
      </c>
      <c r="O59" s="120">
        <v>0</v>
      </c>
      <c r="P59" s="121">
        <v>56</v>
      </c>
      <c r="Q59" s="119">
        <v>0</v>
      </c>
      <c r="R59" s="122">
        <v>71.428571428571431</v>
      </c>
      <c r="S59" s="123">
        <v>295647.65333333332</v>
      </c>
      <c r="T59" s="122">
        <v>8.0101446187969749</v>
      </c>
      <c r="U59" s="124">
        <v>2798.8573066666668</v>
      </c>
      <c r="V59" s="145"/>
      <c r="W59" s="123">
        <v>66923</v>
      </c>
      <c r="X59" s="123">
        <v>11452</v>
      </c>
      <c r="Y59" s="124">
        <v>49</v>
      </c>
      <c r="Z59" s="125">
        <v>0</v>
      </c>
      <c r="AA59" s="146">
        <v>2872.8777595563142</v>
      </c>
      <c r="AB59" s="127">
        <v>1132.6583802307157</v>
      </c>
    </row>
    <row r="60" spans="1:28" x14ac:dyDescent="0.35">
      <c r="A60">
        <f t="shared" si="0"/>
        <v>2007</v>
      </c>
      <c r="B60" s="9">
        <v>39142</v>
      </c>
      <c r="C60" s="113">
        <v>15646935.721570455</v>
      </c>
      <c r="D60" s="114"/>
      <c r="E60" s="114">
        <v>7075266.1638610139</v>
      </c>
      <c r="F60" s="114">
        <v>28719592.822586291</v>
      </c>
      <c r="G60" s="114">
        <v>14450244.271765171</v>
      </c>
      <c r="H60" s="114">
        <v>7070953.6824550349</v>
      </c>
      <c r="I60" s="114">
        <v>353561.57415347418</v>
      </c>
      <c r="J60" s="115">
        <v>161555.08870027587</v>
      </c>
      <c r="K60" s="116">
        <v>9.7709677419354808</v>
      </c>
      <c r="L60" s="117">
        <v>0</v>
      </c>
      <c r="M60" s="118">
        <v>0</v>
      </c>
      <c r="N60" s="119">
        <v>57</v>
      </c>
      <c r="O60" s="120">
        <v>0</v>
      </c>
      <c r="P60" s="121">
        <v>57</v>
      </c>
      <c r="Q60" s="119">
        <v>0</v>
      </c>
      <c r="R60" s="122">
        <v>70.967741935483872</v>
      </c>
      <c r="S60" s="123">
        <v>295604.12199999997</v>
      </c>
      <c r="T60" s="122">
        <v>8.5645205484862217</v>
      </c>
      <c r="U60" s="124">
        <v>2811.7012500000001</v>
      </c>
      <c r="V60" s="145"/>
      <c r="W60" s="123">
        <v>66853</v>
      </c>
      <c r="X60" s="123">
        <v>11502</v>
      </c>
      <c r="Y60" s="124">
        <v>48</v>
      </c>
      <c r="Z60" s="125">
        <v>0</v>
      </c>
      <c r="AA60" s="146">
        <v>2977.1899270556246</v>
      </c>
      <c r="AB60" s="127">
        <v>1519.3691208877001</v>
      </c>
    </row>
    <row r="61" spans="1:28" x14ac:dyDescent="0.35">
      <c r="A61">
        <f t="shared" si="0"/>
        <v>2007</v>
      </c>
      <c r="B61" s="9">
        <v>39173</v>
      </c>
      <c r="C61" s="113">
        <v>13920750.91907542</v>
      </c>
      <c r="D61" s="114"/>
      <c r="E61" s="114">
        <v>6612304.2999656051</v>
      </c>
      <c r="F61" s="114">
        <v>26879137.449809588</v>
      </c>
      <c r="G61" s="114">
        <v>13824218.474348119</v>
      </c>
      <c r="H61" s="114">
        <v>6946373.8447060548</v>
      </c>
      <c r="I61" s="114">
        <v>299515.66262635746</v>
      </c>
      <c r="J61" s="115">
        <v>161254.5921485229</v>
      </c>
      <c r="K61" s="116">
        <v>4.8600000000000012</v>
      </c>
      <c r="L61" s="117">
        <v>0</v>
      </c>
      <c r="M61" s="118">
        <v>2.375000000000007E-2</v>
      </c>
      <c r="N61" s="119">
        <v>58</v>
      </c>
      <c r="O61" s="120">
        <v>0</v>
      </c>
      <c r="P61" s="121">
        <v>58</v>
      </c>
      <c r="Q61" s="119">
        <v>0</v>
      </c>
      <c r="R61" s="122">
        <v>63.333333333333329</v>
      </c>
      <c r="S61" s="123">
        <v>296590.75999999995</v>
      </c>
      <c r="T61" s="122">
        <v>8.0182135646323953</v>
      </c>
      <c r="U61" s="124">
        <v>2808.6020233333334</v>
      </c>
      <c r="V61" s="145"/>
      <c r="W61" s="123">
        <v>66814</v>
      </c>
      <c r="X61" s="123">
        <v>11476</v>
      </c>
      <c r="Y61" s="124">
        <v>49</v>
      </c>
      <c r="Z61" s="125">
        <v>0</v>
      </c>
      <c r="AA61" s="146">
        <v>3430.0557736136484</v>
      </c>
      <c r="AB61" s="127">
        <v>2029.072535990292</v>
      </c>
    </row>
    <row r="62" spans="1:28" x14ac:dyDescent="0.35">
      <c r="A62">
        <f t="shared" si="0"/>
        <v>2007</v>
      </c>
      <c r="B62" s="9">
        <v>39203</v>
      </c>
      <c r="C62" s="113">
        <v>13098140.782911275</v>
      </c>
      <c r="D62" s="114"/>
      <c r="E62" s="114">
        <v>6354896.6409646831</v>
      </c>
      <c r="F62" s="114">
        <v>26052501.637588646</v>
      </c>
      <c r="G62" s="114">
        <v>14125838.93870659</v>
      </c>
      <c r="H62" s="114">
        <v>6795250.4125208845</v>
      </c>
      <c r="I62" s="114">
        <v>234355.57177215398</v>
      </c>
      <c r="J62" s="115">
        <v>156695.26178299676</v>
      </c>
      <c r="K62" s="116">
        <v>0.1903225806451613</v>
      </c>
      <c r="L62" s="117">
        <v>0.72258064516129028</v>
      </c>
      <c r="M62" s="118">
        <v>5.7624999999999993</v>
      </c>
      <c r="N62" s="119">
        <v>59</v>
      </c>
      <c r="O62" s="120">
        <v>0</v>
      </c>
      <c r="P62" s="121">
        <v>59</v>
      </c>
      <c r="Q62" s="119">
        <v>0</v>
      </c>
      <c r="R62" s="122">
        <v>70.967741935483872</v>
      </c>
      <c r="S62" s="123">
        <v>297577.39799999999</v>
      </c>
      <c r="T62" s="122">
        <v>7.7926716264710496</v>
      </c>
      <c r="U62" s="124">
        <v>2805.5027966666667</v>
      </c>
      <c r="V62" s="145"/>
      <c r="W62" s="123">
        <v>66682</v>
      </c>
      <c r="X62" s="123">
        <v>11469</v>
      </c>
      <c r="Y62" s="124">
        <v>48</v>
      </c>
      <c r="Z62" s="125">
        <v>0</v>
      </c>
      <c r="AA62" s="146">
        <v>3669.958912569366</v>
      </c>
      <c r="AB62" s="127">
        <v>2418.6831617427729</v>
      </c>
    </row>
    <row r="63" spans="1:28" x14ac:dyDescent="0.35">
      <c r="A63">
        <f t="shared" si="0"/>
        <v>2007</v>
      </c>
      <c r="B63" s="9">
        <v>39234</v>
      </c>
      <c r="C63" s="113">
        <v>15102370.086936031</v>
      </c>
      <c r="D63" s="114"/>
      <c r="E63" s="114">
        <v>7181515.9461565455</v>
      </c>
      <c r="F63" s="114">
        <v>29645382.094714001</v>
      </c>
      <c r="G63" s="114">
        <v>15724059.655930202</v>
      </c>
      <c r="H63" s="114">
        <v>7633277.549208126</v>
      </c>
      <c r="I63" s="114">
        <v>236262.44033208882</v>
      </c>
      <c r="J63" s="115">
        <v>164441.74200856101</v>
      </c>
      <c r="K63" s="116">
        <v>0</v>
      </c>
      <c r="L63" s="117">
        <v>3.3066666666666666</v>
      </c>
      <c r="M63" s="118">
        <v>12.19125</v>
      </c>
      <c r="N63" s="119">
        <v>60</v>
      </c>
      <c r="O63" s="120">
        <v>0</v>
      </c>
      <c r="P63" s="121">
        <v>60</v>
      </c>
      <c r="Q63" s="119">
        <v>0</v>
      </c>
      <c r="R63" s="122">
        <v>70</v>
      </c>
      <c r="S63" s="123">
        <v>298564.03600000002</v>
      </c>
      <c r="T63" s="122">
        <v>7.859796487246876</v>
      </c>
      <c r="U63" s="124">
        <v>2802.4035699999999</v>
      </c>
      <c r="V63" s="145"/>
      <c r="W63" s="123">
        <v>66617</v>
      </c>
      <c r="X63" s="123">
        <v>11440</v>
      </c>
      <c r="Y63" s="124">
        <v>49</v>
      </c>
      <c r="Z63" s="125">
        <v>0</v>
      </c>
      <c r="AA63" s="146">
        <v>4180.4173002090902</v>
      </c>
      <c r="AB63" s="127">
        <v>3003.1500000446385</v>
      </c>
    </row>
    <row r="64" spans="1:28" x14ac:dyDescent="0.35">
      <c r="A64">
        <f t="shared" si="0"/>
        <v>2007</v>
      </c>
      <c r="B64" s="9">
        <v>39264</v>
      </c>
      <c r="C64" s="113">
        <v>15738818.939196929</v>
      </c>
      <c r="D64" s="114"/>
      <c r="E64" s="114">
        <v>7148323.574159028</v>
      </c>
      <c r="F64" s="114">
        <v>29111904.792997044</v>
      </c>
      <c r="G64" s="114">
        <v>15078545.20447558</v>
      </c>
      <c r="H64" s="114">
        <v>6903249.7203486226</v>
      </c>
      <c r="I64" s="114">
        <v>242518.42391831678</v>
      </c>
      <c r="J64" s="115">
        <v>159382.92393194771</v>
      </c>
      <c r="K64" s="116">
        <v>0</v>
      </c>
      <c r="L64" s="117">
        <v>3.4225806451612906</v>
      </c>
      <c r="M64" s="118">
        <v>14.03965053763441</v>
      </c>
      <c r="N64" s="119">
        <v>61</v>
      </c>
      <c r="O64" s="120">
        <v>0</v>
      </c>
      <c r="P64" s="121">
        <v>61</v>
      </c>
      <c r="Q64" s="119">
        <v>0</v>
      </c>
      <c r="R64" s="122">
        <v>67.741935483870961</v>
      </c>
      <c r="S64" s="123">
        <v>299206.59066666669</v>
      </c>
      <c r="T64" s="122">
        <v>8.186292250032654</v>
      </c>
      <c r="U64" s="124">
        <v>2808.7686533333335</v>
      </c>
      <c r="V64" s="145"/>
      <c r="W64" s="123">
        <v>66486</v>
      </c>
      <c r="X64" s="123">
        <v>11497</v>
      </c>
      <c r="Y64" s="124">
        <v>49</v>
      </c>
      <c r="Z64" s="125">
        <v>0</v>
      </c>
      <c r="AA64" s="146">
        <v>4483.3084911973983</v>
      </c>
      <c r="AB64" s="127">
        <v>3474.5282002462136</v>
      </c>
    </row>
    <row r="65" spans="1:28" x14ac:dyDescent="0.35">
      <c r="A65">
        <f t="shared" si="0"/>
        <v>2007</v>
      </c>
      <c r="B65" s="9">
        <v>39295</v>
      </c>
      <c r="C65" s="113">
        <v>16005810.564816467</v>
      </c>
      <c r="D65" s="114"/>
      <c r="E65" s="114">
        <v>7364569.8087331736</v>
      </c>
      <c r="F65" s="114">
        <v>30348722.294268649</v>
      </c>
      <c r="G65" s="114">
        <v>16059799.555348221</v>
      </c>
      <c r="H65" s="114">
        <v>7856460.7643933874</v>
      </c>
      <c r="I65" s="114">
        <v>250773.90583279222</v>
      </c>
      <c r="J65" s="115">
        <v>164834.3746410069</v>
      </c>
      <c r="K65" s="116">
        <v>0</v>
      </c>
      <c r="L65" s="117">
        <v>4.5483870967741931</v>
      </c>
      <c r="M65" s="118">
        <v>14.50604838709677</v>
      </c>
      <c r="N65" s="119">
        <v>62</v>
      </c>
      <c r="O65" s="120">
        <v>0</v>
      </c>
      <c r="P65" s="121">
        <v>62</v>
      </c>
      <c r="Q65" s="119">
        <v>0</v>
      </c>
      <c r="R65" s="122">
        <v>70.967741935483872</v>
      </c>
      <c r="S65" s="123">
        <v>299849.14533333335</v>
      </c>
      <c r="T65" s="122">
        <v>7.648131456713692</v>
      </c>
      <c r="U65" s="124">
        <v>2815.1337366666667</v>
      </c>
      <c r="V65" s="145"/>
      <c r="W65" s="123">
        <v>66386</v>
      </c>
      <c r="X65" s="123">
        <v>11537</v>
      </c>
      <c r="Y65" s="124">
        <v>49</v>
      </c>
      <c r="Z65" s="125">
        <v>0</v>
      </c>
      <c r="AA65" s="146">
        <v>4916.044925912528</v>
      </c>
      <c r="AB65" s="127">
        <v>4036.2824933317875</v>
      </c>
    </row>
    <row r="66" spans="1:28" x14ac:dyDescent="0.35">
      <c r="A66">
        <f t="shared" si="0"/>
        <v>2007</v>
      </c>
      <c r="B66" s="9">
        <v>39326</v>
      </c>
      <c r="C66" s="113">
        <v>13974432.748433083</v>
      </c>
      <c r="D66" s="114"/>
      <c r="E66" s="114">
        <v>6620415.8542837733</v>
      </c>
      <c r="F66" s="114">
        <v>27562310.175673723</v>
      </c>
      <c r="G66" s="114">
        <v>14728022.894836746</v>
      </c>
      <c r="H66" s="114">
        <v>7213922.5802320391</v>
      </c>
      <c r="I66" s="114">
        <v>279043.6411869154</v>
      </c>
      <c r="J66" s="115">
        <v>159346.99511069857</v>
      </c>
      <c r="K66" s="116">
        <v>1.0000000000000024E-2</v>
      </c>
      <c r="L66" s="117">
        <v>1.5833333333333333</v>
      </c>
      <c r="M66" s="118">
        <v>11.557222222222219</v>
      </c>
      <c r="N66" s="119">
        <v>63</v>
      </c>
      <c r="O66" s="120">
        <v>0</v>
      </c>
      <c r="P66" s="121">
        <v>63</v>
      </c>
      <c r="Q66" s="119">
        <v>0</v>
      </c>
      <c r="R66" s="122">
        <v>63.333333333333329</v>
      </c>
      <c r="S66" s="123">
        <v>300491.7</v>
      </c>
      <c r="T66" s="122">
        <v>7.5725076424429343</v>
      </c>
      <c r="U66" s="124">
        <v>2821.4988199999998</v>
      </c>
      <c r="V66" s="145"/>
      <c r="W66" s="123">
        <v>66288</v>
      </c>
      <c r="X66" s="123">
        <v>11556</v>
      </c>
      <c r="Y66" s="124">
        <v>49</v>
      </c>
      <c r="Z66" s="125">
        <v>0</v>
      </c>
      <c r="AA66" s="146">
        <v>5454.731513522348</v>
      </c>
      <c r="AB66" s="127">
        <v>4657.3936057163728</v>
      </c>
    </row>
    <row r="67" spans="1:28" x14ac:dyDescent="0.35">
      <c r="A67">
        <f t="shared" si="0"/>
        <v>2007</v>
      </c>
      <c r="B67" s="9">
        <v>39356</v>
      </c>
      <c r="C67" s="113">
        <v>13401351.644649724</v>
      </c>
      <c r="D67" s="114"/>
      <c r="E67" s="114">
        <v>6356059.3865409316</v>
      </c>
      <c r="F67" s="114">
        <v>26392511.080996476</v>
      </c>
      <c r="G67" s="114">
        <v>14399736.582368454</v>
      </c>
      <c r="H67" s="114">
        <v>6750658.747372929</v>
      </c>
      <c r="I67" s="114">
        <v>323853.09290331567</v>
      </c>
      <c r="J67" s="115">
        <v>159820.45164465735</v>
      </c>
      <c r="K67" s="116">
        <v>0.48709677419354835</v>
      </c>
      <c r="L67" s="117">
        <v>0.63870967741935503</v>
      </c>
      <c r="M67" s="118">
        <v>9.242204301075267</v>
      </c>
      <c r="N67" s="119">
        <v>64</v>
      </c>
      <c r="O67" s="120">
        <v>0</v>
      </c>
      <c r="P67" s="121">
        <v>64</v>
      </c>
      <c r="Q67" s="119">
        <v>0</v>
      </c>
      <c r="R67" s="122">
        <v>70.967741935483872</v>
      </c>
      <c r="S67" s="123">
        <v>300887.05766666663</v>
      </c>
      <c r="T67" s="122">
        <v>7.9166063054163738</v>
      </c>
      <c r="U67" s="124">
        <v>2824.7980000000002</v>
      </c>
      <c r="V67" s="145"/>
      <c r="W67" s="123">
        <v>66199</v>
      </c>
      <c r="X67" s="123">
        <v>11550</v>
      </c>
      <c r="Y67" s="124">
        <v>49</v>
      </c>
      <c r="Z67" s="125">
        <v>0</v>
      </c>
      <c r="AA67" s="146">
        <v>5629.4458756001814</v>
      </c>
      <c r="AB67" s="127">
        <v>4962.3797988248671</v>
      </c>
    </row>
    <row r="68" spans="1:28" x14ac:dyDescent="0.35">
      <c r="A68">
        <f t="shared" si="0"/>
        <v>2007</v>
      </c>
      <c r="B68" s="9">
        <v>39387</v>
      </c>
      <c r="C68" s="113">
        <v>14597829.396157088</v>
      </c>
      <c r="D68" s="114"/>
      <c r="E68" s="114">
        <v>6726474.1953067929</v>
      </c>
      <c r="F68" s="114">
        <v>27928333.99682511</v>
      </c>
      <c r="G68" s="114">
        <v>14431839.974190695</v>
      </c>
      <c r="H68" s="114">
        <v>7071982.7069927547</v>
      </c>
      <c r="I68" s="114">
        <v>383672.083648047</v>
      </c>
      <c r="J68" s="115">
        <v>162357.17473701248</v>
      </c>
      <c r="K68" s="116">
        <v>7.4333333333333327</v>
      </c>
      <c r="L68" s="117">
        <v>0</v>
      </c>
      <c r="M68" s="118">
        <v>0</v>
      </c>
      <c r="N68" s="119">
        <v>65</v>
      </c>
      <c r="O68" s="120">
        <v>0</v>
      </c>
      <c r="P68" s="121">
        <v>65</v>
      </c>
      <c r="Q68" s="119">
        <v>0</v>
      </c>
      <c r="R68" s="122">
        <v>73.333333333333329</v>
      </c>
      <c r="S68" s="123">
        <v>301282.41533333331</v>
      </c>
      <c r="T68" s="122">
        <v>8.1576544906305912</v>
      </c>
      <c r="U68" s="124">
        <v>2828.0971800000002</v>
      </c>
      <c r="V68" s="145"/>
      <c r="W68" s="123">
        <v>66143</v>
      </c>
      <c r="X68" s="123">
        <v>11586</v>
      </c>
      <c r="Y68" s="124">
        <v>49</v>
      </c>
      <c r="Z68" s="125">
        <v>0</v>
      </c>
      <c r="AA68" s="146">
        <v>6192.3740592033582</v>
      </c>
      <c r="AB68" s="127">
        <v>5614.9599984599363</v>
      </c>
    </row>
    <row r="69" spans="1:28" x14ac:dyDescent="0.35">
      <c r="A69">
        <f t="shared" ref="A69:A132" si="1">YEAR(B69)</f>
        <v>2007</v>
      </c>
      <c r="B69" s="11">
        <v>39417</v>
      </c>
      <c r="C69" s="128">
        <v>16347648.497128753</v>
      </c>
      <c r="D69" s="129"/>
      <c r="E69" s="129">
        <v>7019579.27897372</v>
      </c>
      <c r="F69" s="129">
        <v>29503282.943213802</v>
      </c>
      <c r="G69" s="129">
        <v>14144464.988218309</v>
      </c>
      <c r="H69" s="129">
        <v>6992913.0827991897</v>
      </c>
      <c r="I69" s="129">
        <v>389185.29748375702</v>
      </c>
      <c r="J69" s="130">
        <v>164376.11642446913</v>
      </c>
      <c r="K69" s="131">
        <v>12.345161290322581</v>
      </c>
      <c r="L69" s="132">
        <v>0</v>
      </c>
      <c r="M69" s="133">
        <v>0</v>
      </c>
      <c r="N69" s="134">
        <v>66</v>
      </c>
      <c r="O69" s="135">
        <v>0</v>
      </c>
      <c r="P69" s="136">
        <v>66</v>
      </c>
      <c r="Q69" s="134">
        <v>0</v>
      </c>
      <c r="R69" s="137">
        <v>61.29032258064516</v>
      </c>
      <c r="S69" s="138">
        <v>301677.77299999999</v>
      </c>
      <c r="T69" s="137">
        <v>7.8323650640713529</v>
      </c>
      <c r="U69" s="139">
        <v>2831.3963600000002</v>
      </c>
      <c r="V69" s="147"/>
      <c r="W69" s="138">
        <v>66245</v>
      </c>
      <c r="X69" s="138">
        <v>11590</v>
      </c>
      <c r="Y69" s="139">
        <v>49</v>
      </c>
      <c r="Z69" s="140">
        <v>0</v>
      </c>
      <c r="AA69" s="148">
        <v>6381.5425056912227</v>
      </c>
      <c r="AB69" s="142">
        <v>5938.7096774193542</v>
      </c>
    </row>
    <row r="70" spans="1:28" x14ac:dyDescent="0.35">
      <c r="A70">
        <f t="shared" si="1"/>
        <v>2008</v>
      </c>
      <c r="B70" s="7">
        <v>39448</v>
      </c>
      <c r="C70" s="98">
        <v>16670742.962390598</v>
      </c>
      <c r="D70" s="99"/>
      <c r="E70" s="99">
        <v>7095016.689259476</v>
      </c>
      <c r="F70" s="99">
        <v>29946485.66232368</v>
      </c>
      <c r="G70" s="99">
        <v>14382653.935093239</v>
      </c>
      <c r="H70" s="99">
        <v>7130667.6325186156</v>
      </c>
      <c r="I70" s="99">
        <v>411876.07973146992</v>
      </c>
      <c r="J70" s="100">
        <v>163183.02002266288</v>
      </c>
      <c r="K70" s="101">
        <v>12.251612903225805</v>
      </c>
      <c r="L70" s="102">
        <v>0</v>
      </c>
      <c r="M70" s="103">
        <v>0</v>
      </c>
      <c r="N70" s="104">
        <v>67</v>
      </c>
      <c r="O70" s="105">
        <v>0</v>
      </c>
      <c r="P70" s="106">
        <v>67</v>
      </c>
      <c r="Q70" s="104">
        <v>0</v>
      </c>
      <c r="R70" s="107">
        <v>70.967741935483872</v>
      </c>
      <c r="S70" s="108">
        <v>300821.67266666662</v>
      </c>
      <c r="T70" s="107">
        <v>7.5696304381189847</v>
      </c>
      <c r="U70" s="109">
        <v>2840.3641899999998</v>
      </c>
      <c r="V70" s="143"/>
      <c r="W70" s="108">
        <v>66054</v>
      </c>
      <c r="X70" s="108">
        <v>11754</v>
      </c>
      <c r="Y70" s="109">
        <v>49</v>
      </c>
      <c r="Z70" s="110">
        <v>0</v>
      </c>
      <c r="AA70" s="144">
        <v>6533.0347511186328</v>
      </c>
      <c r="AB70" s="112">
        <v>6366.5549605885153</v>
      </c>
    </row>
    <row r="71" spans="1:28" x14ac:dyDescent="0.35">
      <c r="A71">
        <f t="shared" si="1"/>
        <v>2008</v>
      </c>
      <c r="B71" s="9">
        <v>39479</v>
      </c>
      <c r="C71" s="113">
        <v>16454702.516460614</v>
      </c>
      <c r="D71" s="114"/>
      <c r="E71" s="114">
        <v>7295125.245478048</v>
      </c>
      <c r="F71" s="114">
        <v>30869859.621634234</v>
      </c>
      <c r="G71" s="114">
        <v>14650983.884422673</v>
      </c>
      <c r="H71" s="114">
        <v>7251342.7179609304</v>
      </c>
      <c r="I71" s="114">
        <v>384449.5175039043</v>
      </c>
      <c r="J71" s="115">
        <v>164250.07706294171</v>
      </c>
      <c r="K71" s="116">
        <v>15.26551724137931</v>
      </c>
      <c r="L71" s="117">
        <v>0</v>
      </c>
      <c r="M71" s="118">
        <v>0</v>
      </c>
      <c r="N71" s="119">
        <v>68</v>
      </c>
      <c r="O71" s="120">
        <v>0</v>
      </c>
      <c r="P71" s="121">
        <v>68</v>
      </c>
      <c r="Q71" s="119">
        <v>0</v>
      </c>
      <c r="R71" s="122">
        <v>68.965517241379317</v>
      </c>
      <c r="S71" s="123">
        <v>299965.57233333332</v>
      </c>
      <c r="T71" s="122">
        <v>6.8583656129614203</v>
      </c>
      <c r="U71" s="124">
        <v>2849.3320199999998</v>
      </c>
      <c r="V71" s="145"/>
      <c r="W71" s="123">
        <v>66150</v>
      </c>
      <c r="X71" s="123">
        <v>11863</v>
      </c>
      <c r="Y71" s="124">
        <v>48</v>
      </c>
      <c r="Z71" s="125">
        <v>0</v>
      </c>
      <c r="AA71" s="146">
        <v>7129.2127144648102</v>
      </c>
      <c r="AB71" s="127">
        <v>7218.7593817351371</v>
      </c>
    </row>
    <row r="72" spans="1:28" x14ac:dyDescent="0.35">
      <c r="A72">
        <f t="shared" si="1"/>
        <v>2008</v>
      </c>
      <c r="B72" s="9">
        <v>39508</v>
      </c>
      <c r="C72" s="113">
        <v>15292627.28243676</v>
      </c>
      <c r="D72" s="114"/>
      <c r="E72" s="114">
        <v>6860669.2994163511</v>
      </c>
      <c r="F72" s="114">
        <v>29057361.684097245</v>
      </c>
      <c r="G72" s="114">
        <v>14257351.460080091</v>
      </c>
      <c r="H72" s="114">
        <v>7114431.4210805986</v>
      </c>
      <c r="I72" s="114">
        <v>358313.30259945808</v>
      </c>
      <c r="J72" s="115">
        <v>163413.08682487006</v>
      </c>
      <c r="K72" s="116">
        <v>11.683870967741932</v>
      </c>
      <c r="L72" s="117">
        <v>0</v>
      </c>
      <c r="M72" s="118">
        <v>0</v>
      </c>
      <c r="N72" s="119">
        <v>69</v>
      </c>
      <c r="O72" s="120">
        <v>0</v>
      </c>
      <c r="P72" s="121">
        <v>69</v>
      </c>
      <c r="Q72" s="119">
        <v>0</v>
      </c>
      <c r="R72" s="122">
        <v>61.29032258064516</v>
      </c>
      <c r="S72" s="123">
        <v>299109.47200000001</v>
      </c>
      <c r="T72" s="122">
        <v>7.4106656661805328</v>
      </c>
      <c r="U72" s="124">
        <v>2858.2998499999999</v>
      </c>
      <c r="V72" s="145"/>
      <c r="W72" s="123">
        <v>66093</v>
      </c>
      <c r="X72" s="123">
        <v>11929</v>
      </c>
      <c r="Y72" s="124">
        <v>48</v>
      </c>
      <c r="Z72" s="125">
        <v>0</v>
      </c>
      <c r="AA72" s="146">
        <v>6808.5914538363459</v>
      </c>
      <c r="AB72" s="127">
        <v>7148.0954996235487</v>
      </c>
    </row>
    <row r="73" spans="1:28" x14ac:dyDescent="0.35">
      <c r="A73">
        <f t="shared" si="1"/>
        <v>2008</v>
      </c>
      <c r="B73" s="9">
        <v>39539</v>
      </c>
      <c r="C73" s="113">
        <v>13244669.45470242</v>
      </c>
      <c r="D73" s="114"/>
      <c r="E73" s="114">
        <v>6146927.6491445201</v>
      </c>
      <c r="F73" s="114">
        <v>26471035.809088666</v>
      </c>
      <c r="G73" s="114">
        <v>13747990.174628789</v>
      </c>
      <c r="H73" s="114">
        <v>6945132.3889680533</v>
      </c>
      <c r="I73" s="114">
        <v>295774.32992129569</v>
      </c>
      <c r="J73" s="115">
        <v>159698.1747102649</v>
      </c>
      <c r="K73" s="116">
        <v>2.5966666666666662</v>
      </c>
      <c r="L73" s="117">
        <v>0</v>
      </c>
      <c r="M73" s="118">
        <v>0.71263888888888871</v>
      </c>
      <c r="N73" s="119">
        <v>70</v>
      </c>
      <c r="O73" s="120">
        <v>0</v>
      </c>
      <c r="P73" s="121">
        <v>70</v>
      </c>
      <c r="Q73" s="119">
        <v>0</v>
      </c>
      <c r="R73" s="122">
        <v>73.333333333333329</v>
      </c>
      <c r="S73" s="123">
        <v>299352.70633333334</v>
      </c>
      <c r="T73" s="122">
        <v>6.5700229843562772</v>
      </c>
      <c r="U73" s="124">
        <v>2864.8363866666668</v>
      </c>
      <c r="V73" s="145"/>
      <c r="W73" s="123">
        <v>66152</v>
      </c>
      <c r="X73" s="123">
        <v>11977</v>
      </c>
      <c r="Y73" s="124">
        <v>48</v>
      </c>
      <c r="Z73" s="125">
        <v>0</v>
      </c>
      <c r="AA73" s="146">
        <v>7164.3382761434941</v>
      </c>
      <c r="AB73" s="127">
        <v>7751.7656729021255</v>
      </c>
    </row>
    <row r="74" spans="1:28" x14ac:dyDescent="0.35">
      <c r="A74">
        <f t="shared" si="1"/>
        <v>2008</v>
      </c>
      <c r="B74" s="9">
        <v>39569</v>
      </c>
      <c r="C74" s="113">
        <v>12680016.42790027</v>
      </c>
      <c r="D74" s="114"/>
      <c r="E74" s="114">
        <v>5923553.3247790905</v>
      </c>
      <c r="F74" s="114">
        <v>25505844.066822097</v>
      </c>
      <c r="G74" s="114">
        <v>13316294.841215514</v>
      </c>
      <c r="H74" s="114">
        <v>6466081.4073754307</v>
      </c>
      <c r="I74" s="114">
        <v>234952.27253954572</v>
      </c>
      <c r="J74" s="115">
        <v>157051.97116161347</v>
      </c>
      <c r="K74" s="116">
        <v>0.44838709677419347</v>
      </c>
      <c r="L74" s="117">
        <v>8.0645161290322578E-2</v>
      </c>
      <c r="M74" s="118">
        <v>3.8720021037868166</v>
      </c>
      <c r="N74" s="119">
        <v>71</v>
      </c>
      <c r="O74" s="120">
        <v>0</v>
      </c>
      <c r="P74" s="121">
        <v>71</v>
      </c>
      <c r="Q74" s="119">
        <v>0</v>
      </c>
      <c r="R74" s="122">
        <v>67.741935483870961</v>
      </c>
      <c r="S74" s="123">
        <v>299595.94066666666</v>
      </c>
      <c r="T74" s="122">
        <v>7.1077480380684639</v>
      </c>
      <c r="U74" s="124">
        <v>2871.3729233333333</v>
      </c>
      <c r="V74" s="145"/>
      <c r="W74" s="123">
        <v>66094</v>
      </c>
      <c r="X74" s="123">
        <v>12016</v>
      </c>
      <c r="Y74" s="124">
        <v>49</v>
      </c>
      <c r="Z74" s="125">
        <v>0</v>
      </c>
      <c r="AA74" s="146">
        <v>7060.9775626233377</v>
      </c>
      <c r="AB74" s="127">
        <v>7863.9305365261298</v>
      </c>
    </row>
    <row r="75" spans="1:28" x14ac:dyDescent="0.35">
      <c r="A75">
        <f t="shared" si="1"/>
        <v>2008</v>
      </c>
      <c r="B75" s="9">
        <v>39600</v>
      </c>
      <c r="C75" s="113">
        <v>14411320.930048354</v>
      </c>
      <c r="D75" s="114"/>
      <c r="E75" s="114">
        <v>6595168.1891646525</v>
      </c>
      <c r="F75" s="114">
        <v>28545549.880823396</v>
      </c>
      <c r="G75" s="114">
        <v>14955787.767962724</v>
      </c>
      <c r="H75" s="114">
        <v>7167880.5384686496</v>
      </c>
      <c r="I75" s="114">
        <v>232922.47257741698</v>
      </c>
      <c r="J75" s="115">
        <v>161924.7228098262</v>
      </c>
      <c r="K75" s="116">
        <v>0</v>
      </c>
      <c r="L75" s="117">
        <v>2.3833333333333333</v>
      </c>
      <c r="M75" s="118">
        <v>13.645833333333334</v>
      </c>
      <c r="N75" s="119">
        <v>72</v>
      </c>
      <c r="O75" s="120">
        <v>0</v>
      </c>
      <c r="P75" s="121">
        <v>72</v>
      </c>
      <c r="Q75" s="119">
        <v>0</v>
      </c>
      <c r="R75" s="122">
        <v>70</v>
      </c>
      <c r="S75" s="123">
        <v>299839.17499999999</v>
      </c>
      <c r="T75" s="122">
        <v>7.5142528565027931</v>
      </c>
      <c r="U75" s="124">
        <v>2877.9094599999999</v>
      </c>
      <c r="V75" s="145"/>
      <c r="W75" s="123">
        <v>66311</v>
      </c>
      <c r="X75" s="123">
        <v>12066</v>
      </c>
      <c r="Y75" s="124">
        <v>49</v>
      </c>
      <c r="Z75" s="125">
        <v>0</v>
      </c>
      <c r="AA75" s="146">
        <v>7437.808764712373</v>
      </c>
      <c r="AB75" s="127">
        <v>8527.1108201482857</v>
      </c>
    </row>
    <row r="76" spans="1:28" x14ac:dyDescent="0.35">
      <c r="A76">
        <f t="shared" si="1"/>
        <v>2008</v>
      </c>
      <c r="B76" s="9">
        <v>39630</v>
      </c>
      <c r="C76" s="113">
        <v>15464008.830789994</v>
      </c>
      <c r="D76" s="114"/>
      <c r="E76" s="114">
        <v>7164767.7111898353</v>
      </c>
      <c r="F76" s="114">
        <v>30378382.104071617</v>
      </c>
      <c r="G76" s="114">
        <v>15306224.13087458</v>
      </c>
      <c r="H76" s="114">
        <v>7438916.3211840605</v>
      </c>
      <c r="I76" s="114">
        <v>248420.543020707</v>
      </c>
      <c r="J76" s="115">
        <v>162897.94272662065</v>
      </c>
      <c r="K76" s="116">
        <v>0</v>
      </c>
      <c r="L76" s="117">
        <v>3.580645161290323</v>
      </c>
      <c r="M76" s="118">
        <v>14.834946236559141</v>
      </c>
      <c r="N76" s="119">
        <v>73</v>
      </c>
      <c r="O76" s="120">
        <v>0</v>
      </c>
      <c r="P76" s="121">
        <v>73</v>
      </c>
      <c r="Q76" s="119">
        <v>0</v>
      </c>
      <c r="R76" s="122">
        <v>70.967741935483872</v>
      </c>
      <c r="S76" s="123">
        <v>299816.80266666663</v>
      </c>
      <c r="T76" s="122">
        <v>7.7200941850479081</v>
      </c>
      <c r="U76" s="124">
        <v>2866.1370266666663</v>
      </c>
      <c r="V76" s="145"/>
      <c r="W76" s="123">
        <v>66286</v>
      </c>
      <c r="X76" s="123">
        <v>12063</v>
      </c>
      <c r="Y76" s="124">
        <v>49</v>
      </c>
      <c r="Z76" s="125">
        <v>0</v>
      </c>
      <c r="AA76" s="146">
        <v>7357.4782441787629</v>
      </c>
      <c r="AB76" s="127">
        <v>8704.3609510027964</v>
      </c>
    </row>
    <row r="77" spans="1:28" x14ac:dyDescent="0.35">
      <c r="A77">
        <f t="shared" si="1"/>
        <v>2008</v>
      </c>
      <c r="B77" s="9">
        <v>39661</v>
      </c>
      <c r="C77" s="113">
        <v>14084355.941605316</v>
      </c>
      <c r="D77" s="114"/>
      <c r="E77" s="114">
        <v>6687887.1953169573</v>
      </c>
      <c r="F77" s="114">
        <v>28913554.046229374</v>
      </c>
      <c r="G77" s="114">
        <v>14413110.54938424</v>
      </c>
      <c r="H77" s="114">
        <v>6932271.2901304122</v>
      </c>
      <c r="I77" s="114">
        <v>239612.44664441809</v>
      </c>
      <c r="J77" s="115">
        <v>156724.10023666071</v>
      </c>
      <c r="K77" s="116">
        <v>0</v>
      </c>
      <c r="L77" s="117">
        <v>2.064516129032258</v>
      </c>
      <c r="M77" s="118">
        <v>13.635887096774191</v>
      </c>
      <c r="N77" s="119">
        <v>74</v>
      </c>
      <c r="O77" s="120">
        <v>0</v>
      </c>
      <c r="P77" s="121">
        <v>74</v>
      </c>
      <c r="Q77" s="119">
        <v>0</v>
      </c>
      <c r="R77" s="122">
        <v>64.516129032258064</v>
      </c>
      <c r="S77" s="123">
        <v>299794.43033333332</v>
      </c>
      <c r="T77" s="122">
        <v>7.6927870153129101</v>
      </c>
      <c r="U77" s="124">
        <v>2854.3645933333332</v>
      </c>
      <c r="V77" s="145"/>
      <c r="W77" s="123">
        <v>66226</v>
      </c>
      <c r="X77" s="123">
        <v>12077</v>
      </c>
      <c r="Y77" s="124">
        <v>49</v>
      </c>
      <c r="Z77" s="125">
        <v>0</v>
      </c>
      <c r="AA77" s="146">
        <v>7515.1526929355505</v>
      </c>
      <c r="AB77" s="127">
        <v>9151.5055377133031</v>
      </c>
    </row>
    <row r="78" spans="1:28" x14ac:dyDescent="0.35">
      <c r="A78">
        <f t="shared" si="1"/>
        <v>2008</v>
      </c>
      <c r="B78" s="9">
        <v>39692</v>
      </c>
      <c r="C78" s="113">
        <v>13531610.090185063</v>
      </c>
      <c r="D78" s="114"/>
      <c r="E78" s="114">
        <v>6246405.6656140173</v>
      </c>
      <c r="F78" s="114">
        <v>27439127.901830081</v>
      </c>
      <c r="G78" s="114">
        <v>14527534.989135869</v>
      </c>
      <c r="H78" s="114">
        <v>6841759.9578467626</v>
      </c>
      <c r="I78" s="114">
        <v>286629.53613421507</v>
      </c>
      <c r="J78" s="115">
        <v>161933.60742989377</v>
      </c>
      <c r="K78" s="116">
        <v>0</v>
      </c>
      <c r="L78" s="117">
        <v>0.89</v>
      </c>
      <c r="M78" s="118">
        <v>12.061195652173915</v>
      </c>
      <c r="N78" s="119">
        <v>75</v>
      </c>
      <c r="O78" s="120">
        <v>0</v>
      </c>
      <c r="P78" s="121">
        <v>75</v>
      </c>
      <c r="Q78" s="119">
        <v>0</v>
      </c>
      <c r="R78" s="122">
        <v>70</v>
      </c>
      <c r="S78" s="123">
        <v>299772.05800000002</v>
      </c>
      <c r="T78" s="122">
        <v>7.8441848513755073</v>
      </c>
      <c r="U78" s="124">
        <v>2842.5921600000001</v>
      </c>
      <c r="V78" s="145"/>
      <c r="W78" s="123">
        <v>66293</v>
      </c>
      <c r="X78" s="123">
        <v>12105</v>
      </c>
      <c r="Y78" s="124">
        <v>48</v>
      </c>
      <c r="Z78" s="125">
        <v>0</v>
      </c>
      <c r="AA78" s="146">
        <v>7902.1276891577008</v>
      </c>
      <c r="AB78" s="127">
        <v>9843.853891774268</v>
      </c>
    </row>
    <row r="79" spans="1:28" x14ac:dyDescent="0.35">
      <c r="A79">
        <f t="shared" si="1"/>
        <v>2008</v>
      </c>
      <c r="B79" s="9">
        <v>39722</v>
      </c>
      <c r="C79" s="113">
        <v>13147472.617530897</v>
      </c>
      <c r="D79" s="114"/>
      <c r="E79" s="114">
        <v>5858958.7857551528</v>
      </c>
      <c r="F79" s="114">
        <v>26059807.966337871</v>
      </c>
      <c r="G79" s="114">
        <v>13664718.068972338</v>
      </c>
      <c r="H79" s="114">
        <v>6347112.4781400869</v>
      </c>
      <c r="I79" s="114">
        <v>329427.94374978926</v>
      </c>
      <c r="J79" s="115">
        <v>161317.23213944052</v>
      </c>
      <c r="K79" s="116">
        <v>1.9967741935483871</v>
      </c>
      <c r="L79" s="117">
        <v>0</v>
      </c>
      <c r="M79" s="118">
        <v>3.3709677419354835</v>
      </c>
      <c r="N79" s="119">
        <v>76</v>
      </c>
      <c r="O79" s="120">
        <v>0</v>
      </c>
      <c r="P79" s="121">
        <v>76</v>
      </c>
      <c r="Q79" s="119">
        <v>0</v>
      </c>
      <c r="R79" s="122">
        <v>70.967741935483872</v>
      </c>
      <c r="S79" s="123">
        <v>298318.67666666664</v>
      </c>
      <c r="T79" s="122">
        <v>8.244490345571597</v>
      </c>
      <c r="U79" s="124">
        <v>2846.9276166666668</v>
      </c>
      <c r="V79" s="145"/>
      <c r="W79" s="123">
        <v>65867</v>
      </c>
      <c r="X79" s="123">
        <v>12095</v>
      </c>
      <c r="Y79" s="124">
        <v>48</v>
      </c>
      <c r="Z79" s="125">
        <v>0</v>
      </c>
      <c r="AA79" s="146">
        <v>7774.9819297753165</v>
      </c>
      <c r="AB79" s="127">
        <v>9888.6594892102639</v>
      </c>
    </row>
    <row r="80" spans="1:28" x14ac:dyDescent="0.35">
      <c r="A80">
        <f t="shared" si="1"/>
        <v>2008</v>
      </c>
      <c r="B80" s="9">
        <v>39753</v>
      </c>
      <c r="C80" s="113">
        <v>14646659.41682606</v>
      </c>
      <c r="D80" s="114"/>
      <c r="E80" s="114">
        <v>6247069.8299248554</v>
      </c>
      <c r="F80" s="114">
        <v>27824677.334222678</v>
      </c>
      <c r="G80" s="114">
        <v>13805773.053140851</v>
      </c>
      <c r="H80" s="114">
        <v>6615530.3694458744</v>
      </c>
      <c r="I80" s="114">
        <v>386519.74070451956</v>
      </c>
      <c r="J80" s="115">
        <v>162065.12500867722</v>
      </c>
      <c r="K80" s="116">
        <v>7.3133333333333326</v>
      </c>
      <c r="L80" s="117">
        <v>0</v>
      </c>
      <c r="M80" s="118">
        <v>0</v>
      </c>
      <c r="N80" s="119">
        <v>77</v>
      </c>
      <c r="O80" s="120">
        <v>0</v>
      </c>
      <c r="P80" s="121">
        <v>77</v>
      </c>
      <c r="Q80" s="119">
        <v>0</v>
      </c>
      <c r="R80" s="122">
        <v>66.666666666666657</v>
      </c>
      <c r="S80" s="123">
        <v>296865.29533333331</v>
      </c>
      <c r="T80" s="122">
        <v>8.210321736149135</v>
      </c>
      <c r="U80" s="124">
        <v>2851.2630733333335</v>
      </c>
      <c r="V80" s="145"/>
      <c r="W80" s="123">
        <v>66084</v>
      </c>
      <c r="X80" s="123">
        <v>12128</v>
      </c>
      <c r="Y80" s="124">
        <v>47</v>
      </c>
      <c r="Z80" s="125">
        <v>0</v>
      </c>
      <c r="AA80" s="146">
        <v>8170.9129473895036</v>
      </c>
      <c r="AB80" s="127">
        <v>10606.056573981388</v>
      </c>
    </row>
    <row r="81" spans="1:28" x14ac:dyDescent="0.35">
      <c r="A81">
        <f t="shared" si="1"/>
        <v>2008</v>
      </c>
      <c r="B81" s="11">
        <v>39783</v>
      </c>
      <c r="C81" s="128">
        <v>16219897.092275143</v>
      </c>
      <c r="D81" s="129"/>
      <c r="E81" s="129">
        <v>6657604.8375278739</v>
      </c>
      <c r="F81" s="129">
        <v>29255088.822682522</v>
      </c>
      <c r="G81" s="129">
        <v>13439250.225888485</v>
      </c>
      <c r="H81" s="129">
        <v>6314492.0171493497</v>
      </c>
      <c r="I81" s="129">
        <v>380802.80452242924</v>
      </c>
      <c r="J81" s="130">
        <v>159641.02749156096</v>
      </c>
      <c r="K81" s="131">
        <v>13.116129032258065</v>
      </c>
      <c r="L81" s="132">
        <v>0</v>
      </c>
      <c r="M81" s="133">
        <v>0</v>
      </c>
      <c r="N81" s="134">
        <v>78</v>
      </c>
      <c r="O81" s="135">
        <v>0</v>
      </c>
      <c r="P81" s="136">
        <v>78</v>
      </c>
      <c r="Q81" s="134">
        <v>0</v>
      </c>
      <c r="R81" s="137">
        <v>67.741935483870961</v>
      </c>
      <c r="S81" s="138">
        <v>295411.91399999999</v>
      </c>
      <c r="T81" s="137">
        <v>8.1960004000097566</v>
      </c>
      <c r="U81" s="139">
        <v>2855.5985300000002</v>
      </c>
      <c r="V81" s="147"/>
      <c r="W81" s="138">
        <v>65917</v>
      </c>
      <c r="X81" s="138">
        <v>12156</v>
      </c>
      <c r="Y81" s="139">
        <v>47</v>
      </c>
      <c r="Z81" s="140">
        <v>0</v>
      </c>
      <c r="AA81" s="148">
        <v>8049.0902388375598</v>
      </c>
      <c r="AB81" s="142">
        <v>10665.797510994365</v>
      </c>
    </row>
    <row r="82" spans="1:28" x14ac:dyDescent="0.35">
      <c r="A82">
        <f t="shared" si="1"/>
        <v>2009</v>
      </c>
      <c r="B82" s="7">
        <v>39814</v>
      </c>
      <c r="C82" s="98">
        <v>17304082.483131446</v>
      </c>
      <c r="D82" s="99"/>
      <c r="E82" s="99">
        <v>7197665.8373092134</v>
      </c>
      <c r="F82" s="99">
        <v>31567985.337235682</v>
      </c>
      <c r="G82" s="99">
        <v>14134927.039742047</v>
      </c>
      <c r="H82" s="99">
        <v>6660267.7417368805</v>
      </c>
      <c r="I82" s="99">
        <v>417231.10640382813</v>
      </c>
      <c r="J82" s="100">
        <v>166008.73847350373</v>
      </c>
      <c r="K82" s="101">
        <v>18.780645161290323</v>
      </c>
      <c r="L82" s="102">
        <v>0</v>
      </c>
      <c r="M82" s="103">
        <v>0</v>
      </c>
      <c r="N82" s="104">
        <v>79</v>
      </c>
      <c r="O82" s="105">
        <v>0</v>
      </c>
      <c r="P82" s="106">
        <v>79</v>
      </c>
      <c r="Q82" s="104">
        <v>0</v>
      </c>
      <c r="R82" s="107">
        <v>67.741935483870961</v>
      </c>
      <c r="S82" s="108">
        <v>292687.80100000004</v>
      </c>
      <c r="T82" s="107">
        <v>9.074408757940196</v>
      </c>
      <c r="U82" s="109">
        <v>2847.3985600000001</v>
      </c>
      <c r="V82" s="143"/>
      <c r="W82" s="108">
        <v>65700</v>
      </c>
      <c r="X82" s="108">
        <v>12147</v>
      </c>
      <c r="Y82" s="109">
        <v>47</v>
      </c>
      <c r="Z82" s="110">
        <v>0</v>
      </c>
      <c r="AA82" s="144">
        <v>8144.8943605777667</v>
      </c>
      <c r="AB82" s="112">
        <v>11175.240597631875</v>
      </c>
    </row>
    <row r="83" spans="1:28" x14ac:dyDescent="0.35">
      <c r="A83">
        <f t="shared" si="1"/>
        <v>2009</v>
      </c>
      <c r="B83" s="9">
        <v>39845</v>
      </c>
      <c r="C83" s="113">
        <v>16289241.024206406</v>
      </c>
      <c r="D83" s="114"/>
      <c r="E83" s="114">
        <v>6856980.3012459278</v>
      </c>
      <c r="F83" s="114">
        <v>29978150.186848242</v>
      </c>
      <c r="G83" s="114">
        <v>13842698.998715233</v>
      </c>
      <c r="H83" s="114">
        <v>6741551.2882440249</v>
      </c>
      <c r="I83" s="114">
        <v>382751.96304548613</v>
      </c>
      <c r="J83" s="115">
        <v>169698.84820086864</v>
      </c>
      <c r="K83" s="116">
        <v>13.657142857142858</v>
      </c>
      <c r="L83" s="117">
        <v>0</v>
      </c>
      <c r="M83" s="118">
        <v>0</v>
      </c>
      <c r="N83" s="119">
        <v>80</v>
      </c>
      <c r="O83" s="120">
        <v>0</v>
      </c>
      <c r="P83" s="121">
        <v>80</v>
      </c>
      <c r="Q83" s="119">
        <v>0</v>
      </c>
      <c r="R83" s="122">
        <v>67.857142857142861</v>
      </c>
      <c r="S83" s="123">
        <v>289963.68800000002</v>
      </c>
      <c r="T83" s="122">
        <v>9.3719875484083826</v>
      </c>
      <c r="U83" s="124">
        <v>2839.19859</v>
      </c>
      <c r="V83" s="145"/>
      <c r="W83" s="123">
        <v>66133</v>
      </c>
      <c r="X83" s="123">
        <v>12181</v>
      </c>
      <c r="Y83" s="124">
        <v>47</v>
      </c>
      <c r="Z83" s="125">
        <v>0</v>
      </c>
      <c r="AA83" s="146">
        <v>9113.9201477195111</v>
      </c>
      <c r="AB83" s="127">
        <v>12815.390183149053</v>
      </c>
    </row>
    <row r="84" spans="1:28" x14ac:dyDescent="0.35">
      <c r="A84">
        <f t="shared" si="1"/>
        <v>2009</v>
      </c>
      <c r="B84" s="9">
        <v>39873</v>
      </c>
      <c r="C84" s="113">
        <v>14746724.324232681</v>
      </c>
      <c r="D84" s="114"/>
      <c r="E84" s="114">
        <v>6503113.4515420757</v>
      </c>
      <c r="F84" s="114">
        <v>28464817.781834748</v>
      </c>
      <c r="G84" s="114">
        <v>13584424.401813393</v>
      </c>
      <c r="H84" s="114">
        <v>6441459.7033221899</v>
      </c>
      <c r="I84" s="114">
        <v>356765.11573197751</v>
      </c>
      <c r="J84" s="115">
        <v>163022.14319227135</v>
      </c>
      <c r="K84" s="116">
        <v>9.2225806451612904</v>
      </c>
      <c r="L84" s="117">
        <v>0</v>
      </c>
      <c r="M84" s="118">
        <v>0</v>
      </c>
      <c r="N84" s="119">
        <v>81</v>
      </c>
      <c r="O84" s="120">
        <v>0</v>
      </c>
      <c r="P84" s="121">
        <v>81</v>
      </c>
      <c r="Q84" s="119">
        <v>0</v>
      </c>
      <c r="R84" s="122">
        <v>70.967741935483872</v>
      </c>
      <c r="S84" s="123">
        <v>287239.57500000001</v>
      </c>
      <c r="T84" s="122">
        <v>9.6664616716552878</v>
      </c>
      <c r="U84" s="124">
        <v>2830.9986199999998</v>
      </c>
      <c r="V84" s="145"/>
      <c r="W84" s="123">
        <v>66140</v>
      </c>
      <c r="X84" s="123">
        <v>12189</v>
      </c>
      <c r="Y84" s="124">
        <v>47</v>
      </c>
      <c r="Z84" s="125">
        <v>0</v>
      </c>
      <c r="AA84" s="146">
        <v>8320.8981954301507</v>
      </c>
      <c r="AB84" s="127">
        <v>11991.187457382122</v>
      </c>
    </row>
    <row r="85" spans="1:28" x14ac:dyDescent="0.35">
      <c r="A85">
        <f t="shared" si="1"/>
        <v>2009</v>
      </c>
      <c r="B85" s="9">
        <v>39904</v>
      </c>
      <c r="C85" s="113">
        <v>13169392.618873989</v>
      </c>
      <c r="D85" s="114"/>
      <c r="E85" s="114">
        <v>6052580.9061203795</v>
      </c>
      <c r="F85" s="114">
        <v>26432699.441300161</v>
      </c>
      <c r="G85" s="114">
        <v>12933324.877095548</v>
      </c>
      <c r="H85" s="114">
        <v>6329453.5342350667</v>
      </c>
      <c r="I85" s="114">
        <v>303011.86840084154</v>
      </c>
      <c r="J85" s="115">
        <v>163554.62994951484</v>
      </c>
      <c r="K85" s="116">
        <v>3.1966666666666672</v>
      </c>
      <c r="L85" s="117">
        <v>0.04</v>
      </c>
      <c r="M85" s="118">
        <v>0</v>
      </c>
      <c r="N85" s="119">
        <v>82</v>
      </c>
      <c r="O85" s="120">
        <v>0</v>
      </c>
      <c r="P85" s="121">
        <v>82</v>
      </c>
      <c r="Q85" s="119">
        <v>0</v>
      </c>
      <c r="R85" s="122">
        <v>66.666666666666657</v>
      </c>
      <c r="S85" s="123">
        <v>287138.17466666672</v>
      </c>
      <c r="T85" s="122">
        <v>9.120692023654156</v>
      </c>
      <c r="U85" s="124">
        <v>2822.2992399999998</v>
      </c>
      <c r="V85" s="145"/>
      <c r="W85" s="123">
        <v>65846</v>
      </c>
      <c r="X85" s="123">
        <v>12163</v>
      </c>
      <c r="Y85" s="124">
        <v>47</v>
      </c>
      <c r="Z85" s="125">
        <v>0</v>
      </c>
      <c r="AA85" s="146">
        <v>8680.5480978632349</v>
      </c>
      <c r="AB85" s="127">
        <v>12768.508091352742</v>
      </c>
    </row>
    <row r="86" spans="1:28" x14ac:dyDescent="0.35">
      <c r="A86">
        <f t="shared" si="1"/>
        <v>2009</v>
      </c>
      <c r="B86" s="9">
        <v>39934</v>
      </c>
      <c r="C86" s="113">
        <v>12243332.190354595</v>
      </c>
      <c r="D86" s="114"/>
      <c r="E86" s="114">
        <v>5710300.5486079641</v>
      </c>
      <c r="F86" s="114">
        <v>25225040.339268576</v>
      </c>
      <c r="G86" s="114">
        <v>12784355.73657589</v>
      </c>
      <c r="H86" s="114">
        <v>6065661.6034594467</v>
      </c>
      <c r="I86" s="114">
        <v>236904.47151273108</v>
      </c>
      <c r="J86" s="115">
        <v>158517.31163006488</v>
      </c>
      <c r="K86" s="116">
        <v>0.40645161290322585</v>
      </c>
      <c r="L86" s="117">
        <v>0.22258064516129034</v>
      </c>
      <c r="M86" s="118">
        <v>4.5520161290322587</v>
      </c>
      <c r="N86" s="119">
        <v>83</v>
      </c>
      <c r="O86" s="120">
        <v>0</v>
      </c>
      <c r="P86" s="121">
        <v>83</v>
      </c>
      <c r="Q86" s="119">
        <v>0</v>
      </c>
      <c r="R86" s="122">
        <v>64.516129032258064</v>
      </c>
      <c r="S86" s="123">
        <v>287036.77433333336</v>
      </c>
      <c r="T86" s="122">
        <v>10.425707736853946</v>
      </c>
      <c r="U86" s="124">
        <v>2813.5998599999998</v>
      </c>
      <c r="V86" s="145"/>
      <c r="W86" s="123">
        <v>65798</v>
      </c>
      <c r="X86" s="123">
        <v>12208</v>
      </c>
      <c r="Y86" s="124">
        <v>42</v>
      </c>
      <c r="Z86" s="125">
        <v>0</v>
      </c>
      <c r="AA86" s="146">
        <v>8482.104875881445</v>
      </c>
      <c r="AB86" s="127">
        <v>12738.140026597745</v>
      </c>
    </row>
    <row r="87" spans="1:28" x14ac:dyDescent="0.35">
      <c r="A87">
        <f t="shared" si="1"/>
        <v>2009</v>
      </c>
      <c r="B87" s="9">
        <v>39965</v>
      </c>
      <c r="C87" s="113">
        <v>12908305.132889532</v>
      </c>
      <c r="D87" s="114"/>
      <c r="E87" s="114">
        <v>6024650.6896041511</v>
      </c>
      <c r="F87" s="114">
        <v>27257235.609782036</v>
      </c>
      <c r="G87" s="114">
        <v>13841596.886797778</v>
      </c>
      <c r="H87" s="114">
        <v>6814042.3962071417</v>
      </c>
      <c r="I87" s="114">
        <v>235164.93367959085</v>
      </c>
      <c r="J87" s="115">
        <v>164223.67104071815</v>
      </c>
      <c r="K87" s="116">
        <v>0</v>
      </c>
      <c r="L87" s="117">
        <v>1.1400000000000001</v>
      </c>
      <c r="M87" s="118">
        <v>11.077083333333333</v>
      </c>
      <c r="N87" s="119">
        <v>84</v>
      </c>
      <c r="O87" s="120">
        <v>0</v>
      </c>
      <c r="P87" s="121">
        <v>84</v>
      </c>
      <c r="Q87" s="119">
        <v>0</v>
      </c>
      <c r="R87" s="122">
        <v>73.333333333333329</v>
      </c>
      <c r="S87" s="123">
        <v>286935.37400000001</v>
      </c>
      <c r="T87" s="122">
        <v>10.884748489559632</v>
      </c>
      <c r="U87" s="124">
        <v>2804.9004799999998</v>
      </c>
      <c r="V87" s="145"/>
      <c r="W87" s="123">
        <v>66074</v>
      </c>
      <c r="X87" s="123">
        <v>12231</v>
      </c>
      <c r="Y87" s="124">
        <v>47</v>
      </c>
      <c r="Z87" s="125">
        <v>0</v>
      </c>
      <c r="AA87" s="146">
        <v>8855.1615489434334</v>
      </c>
      <c r="AB87" s="127">
        <v>13587.584639212942</v>
      </c>
    </row>
    <row r="88" spans="1:28" x14ac:dyDescent="0.35">
      <c r="A88">
        <f t="shared" si="1"/>
        <v>2009</v>
      </c>
      <c r="B88" s="9">
        <v>39995</v>
      </c>
      <c r="C88" s="113">
        <v>13383671.431021823</v>
      </c>
      <c r="D88" s="114"/>
      <c r="E88" s="114">
        <v>6047049.4507352076</v>
      </c>
      <c r="F88" s="114">
        <v>27331152.243867964</v>
      </c>
      <c r="G88" s="114">
        <v>13621667.080543844</v>
      </c>
      <c r="H88" s="114">
        <v>6922781.116459663</v>
      </c>
      <c r="I88" s="114">
        <v>242647.85766248562</v>
      </c>
      <c r="J88" s="115">
        <v>158770.50880546775</v>
      </c>
      <c r="K88" s="116">
        <v>0</v>
      </c>
      <c r="L88" s="117">
        <v>1.4096774193548385</v>
      </c>
      <c r="M88" s="118">
        <v>13.428629032258067</v>
      </c>
      <c r="N88" s="119">
        <v>85</v>
      </c>
      <c r="O88" s="120">
        <v>0</v>
      </c>
      <c r="P88" s="121">
        <v>85</v>
      </c>
      <c r="Q88" s="119">
        <v>0</v>
      </c>
      <c r="R88" s="122">
        <v>67.741935483870961</v>
      </c>
      <c r="S88" s="123">
        <v>288488.85099999997</v>
      </c>
      <c r="T88" s="122">
        <v>11.123067523206135</v>
      </c>
      <c r="U88" s="124">
        <v>2800.9340933333328</v>
      </c>
      <c r="V88" s="145"/>
      <c r="W88" s="123">
        <v>65854</v>
      </c>
      <c r="X88" s="123">
        <v>12287</v>
      </c>
      <c r="Y88" s="124">
        <v>47</v>
      </c>
      <c r="Z88" s="125">
        <v>0</v>
      </c>
      <c r="AA88" s="146">
        <v>8671.3796519385851</v>
      </c>
      <c r="AB88" s="127">
        <v>13633.217091166018</v>
      </c>
    </row>
    <row r="89" spans="1:28" x14ac:dyDescent="0.35">
      <c r="A89">
        <f t="shared" si="1"/>
        <v>2009</v>
      </c>
      <c r="B89" s="9">
        <v>40026</v>
      </c>
      <c r="C89" s="113">
        <v>14856938.207443668</v>
      </c>
      <c r="D89" s="114"/>
      <c r="E89" s="114">
        <v>6495327.2317717196</v>
      </c>
      <c r="F89" s="114">
        <v>29687323.322622977</v>
      </c>
      <c r="G89" s="114">
        <v>14701540.874457337</v>
      </c>
      <c r="H89" s="114">
        <v>6934077.6212788438</v>
      </c>
      <c r="I89" s="114">
        <v>251836.51946477807</v>
      </c>
      <c r="J89" s="115">
        <v>163148.54187197611</v>
      </c>
      <c r="K89" s="116">
        <v>0</v>
      </c>
      <c r="L89" s="117">
        <v>2.9354838709677424</v>
      </c>
      <c r="M89" s="118">
        <v>15.528897849462362</v>
      </c>
      <c r="N89" s="119">
        <v>86</v>
      </c>
      <c r="O89" s="120">
        <v>0</v>
      </c>
      <c r="P89" s="121">
        <v>86</v>
      </c>
      <c r="Q89" s="119">
        <v>0</v>
      </c>
      <c r="R89" s="122">
        <v>64.516129032258064</v>
      </c>
      <c r="S89" s="123">
        <v>290042.32799999998</v>
      </c>
      <c r="T89" s="122">
        <v>10.772435203367465</v>
      </c>
      <c r="U89" s="124">
        <v>2796.9677066666663</v>
      </c>
      <c r="V89" s="145"/>
      <c r="W89" s="123">
        <v>66047</v>
      </c>
      <c r="X89" s="123">
        <v>12295</v>
      </c>
      <c r="Y89" s="124">
        <v>47</v>
      </c>
      <c r="Z89" s="125">
        <v>0</v>
      </c>
      <c r="AA89" s="146">
        <v>8772.0780923612074</v>
      </c>
      <c r="AB89" s="127">
        <v>14101.958899342619</v>
      </c>
    </row>
    <row r="90" spans="1:28" x14ac:dyDescent="0.35">
      <c r="A90">
        <f t="shared" si="1"/>
        <v>2009</v>
      </c>
      <c r="B90" s="9">
        <v>40057</v>
      </c>
      <c r="C90" s="113">
        <v>13141868.256028781</v>
      </c>
      <c r="D90" s="114"/>
      <c r="E90" s="114">
        <v>5836542.1338363336</v>
      </c>
      <c r="F90" s="114">
        <v>27174472.655914377</v>
      </c>
      <c r="G90" s="114">
        <v>13903641.643653831</v>
      </c>
      <c r="H90" s="114">
        <v>6738893.7761992877</v>
      </c>
      <c r="I90" s="114">
        <v>285096.90447186871</v>
      </c>
      <c r="J90" s="115">
        <v>152004.46871396762</v>
      </c>
      <c r="K90" s="116">
        <v>4.3333333333333356E-2</v>
      </c>
      <c r="L90" s="117">
        <v>0.69666666666666666</v>
      </c>
      <c r="M90" s="118">
        <v>11.96055555555556</v>
      </c>
      <c r="N90" s="119">
        <v>87</v>
      </c>
      <c r="O90" s="120">
        <v>0</v>
      </c>
      <c r="P90" s="121">
        <v>87</v>
      </c>
      <c r="Q90" s="119">
        <v>0</v>
      </c>
      <c r="R90" s="122">
        <v>70</v>
      </c>
      <c r="S90" s="123">
        <v>291595.80499999999</v>
      </c>
      <c r="T90" s="122">
        <v>10.030096439009831</v>
      </c>
      <c r="U90" s="124">
        <v>2793.0013199999999</v>
      </c>
      <c r="V90" s="145"/>
      <c r="W90" s="123">
        <v>66100</v>
      </c>
      <c r="X90" s="123">
        <v>12337</v>
      </c>
      <c r="Y90" s="124">
        <v>47</v>
      </c>
      <c r="Z90" s="125">
        <v>0</v>
      </c>
      <c r="AA90" s="146">
        <v>9151.6965505202879</v>
      </c>
      <c r="AB90" s="127">
        <v>14968.135755901716</v>
      </c>
    </row>
    <row r="91" spans="1:28" x14ac:dyDescent="0.35">
      <c r="A91">
        <f t="shared" si="1"/>
        <v>2009</v>
      </c>
      <c r="B91" s="9">
        <v>40087</v>
      </c>
      <c r="C91" s="113">
        <v>12828130.496323489</v>
      </c>
      <c r="D91" s="114"/>
      <c r="E91" s="114">
        <v>5684484.4917213582</v>
      </c>
      <c r="F91" s="114">
        <v>26464192.4083797</v>
      </c>
      <c r="G91" s="114">
        <v>13255226.403073383</v>
      </c>
      <c r="H91" s="114">
        <v>6427300.7417576844</v>
      </c>
      <c r="I91" s="114">
        <v>333095.46005969407</v>
      </c>
      <c r="J91" s="115">
        <v>154585.75675483758</v>
      </c>
      <c r="K91" s="116">
        <v>1.9645161290322577</v>
      </c>
      <c r="L91" s="117">
        <v>0</v>
      </c>
      <c r="M91" s="118">
        <v>4.5478494623655923</v>
      </c>
      <c r="N91" s="119">
        <v>88</v>
      </c>
      <c r="O91" s="120">
        <v>0</v>
      </c>
      <c r="P91" s="121">
        <v>88</v>
      </c>
      <c r="Q91" s="119">
        <v>0</v>
      </c>
      <c r="R91" s="122">
        <v>67.741935483870961</v>
      </c>
      <c r="S91" s="123">
        <v>292862.66500000004</v>
      </c>
      <c r="T91" s="122">
        <v>9.9487216586137741</v>
      </c>
      <c r="U91" s="124">
        <v>2801.2007400000002</v>
      </c>
      <c r="V91" s="145"/>
      <c r="W91" s="123">
        <v>65873</v>
      </c>
      <c r="X91" s="123">
        <v>12316</v>
      </c>
      <c r="Y91" s="124">
        <v>46</v>
      </c>
      <c r="Z91" s="125">
        <v>0</v>
      </c>
      <c r="AA91" s="146">
        <v>8938.0822027006816</v>
      </c>
      <c r="AB91" s="127">
        <v>14863.980198441144</v>
      </c>
    </row>
    <row r="92" spans="1:28" x14ac:dyDescent="0.35">
      <c r="A92">
        <f t="shared" si="1"/>
        <v>2009</v>
      </c>
      <c r="B92" s="9">
        <v>40118</v>
      </c>
      <c r="C92" s="113">
        <v>13694453.847820463</v>
      </c>
      <c r="D92" s="114"/>
      <c r="E92" s="114">
        <v>5774387.4067128552</v>
      </c>
      <c r="F92" s="114">
        <v>26864609.805214647</v>
      </c>
      <c r="G92" s="114">
        <v>13274262.070914099</v>
      </c>
      <c r="H92" s="114">
        <v>6269816.2341008792</v>
      </c>
      <c r="I92" s="114">
        <v>388981.76962087024</v>
      </c>
      <c r="J92" s="115">
        <v>155243.07522421531</v>
      </c>
      <c r="K92" s="116">
        <v>4.1466666666666674</v>
      </c>
      <c r="L92" s="117">
        <v>0</v>
      </c>
      <c r="M92" s="118">
        <v>2.7515277777777771</v>
      </c>
      <c r="N92" s="119">
        <v>89</v>
      </c>
      <c r="O92" s="120">
        <v>0</v>
      </c>
      <c r="P92" s="121">
        <v>89</v>
      </c>
      <c r="Q92" s="119">
        <v>0</v>
      </c>
      <c r="R92" s="122">
        <v>70</v>
      </c>
      <c r="S92" s="123">
        <v>294129.52500000002</v>
      </c>
      <c r="T92" s="122">
        <v>10.853615724901811</v>
      </c>
      <c r="U92" s="124">
        <v>2809.4001600000001</v>
      </c>
      <c r="V92" s="145"/>
      <c r="W92" s="123">
        <v>65835</v>
      </c>
      <c r="X92" s="123">
        <v>12384</v>
      </c>
      <c r="Y92" s="124">
        <v>47</v>
      </c>
      <c r="Z92" s="125">
        <v>0</v>
      </c>
      <c r="AA92" s="146">
        <v>9323.3477745251548</v>
      </c>
      <c r="AB92" s="127">
        <v>15768.461822248611</v>
      </c>
    </row>
    <row r="93" spans="1:28" x14ac:dyDescent="0.35">
      <c r="A93">
        <f t="shared" si="1"/>
        <v>2009</v>
      </c>
      <c r="B93" s="11">
        <v>40148</v>
      </c>
      <c r="C93" s="128">
        <v>16192660.936200775</v>
      </c>
      <c r="D93" s="129"/>
      <c r="E93" s="129">
        <v>6227281.5326616652</v>
      </c>
      <c r="F93" s="129">
        <v>29439552.904928572</v>
      </c>
      <c r="G93" s="129">
        <v>13407655.076408569</v>
      </c>
      <c r="H93" s="129">
        <v>6174495.0812408682</v>
      </c>
      <c r="I93" s="129">
        <v>391442.61685213144</v>
      </c>
      <c r="J93" s="130">
        <v>156359.33446749958</v>
      </c>
      <c r="K93" s="131">
        <v>12.36451612903226</v>
      </c>
      <c r="L93" s="132">
        <v>0</v>
      </c>
      <c r="M93" s="133">
        <v>0</v>
      </c>
      <c r="N93" s="134">
        <v>90</v>
      </c>
      <c r="O93" s="135">
        <v>0</v>
      </c>
      <c r="P93" s="136">
        <v>90</v>
      </c>
      <c r="Q93" s="134">
        <v>0</v>
      </c>
      <c r="R93" s="137">
        <v>67.741935483870961</v>
      </c>
      <c r="S93" s="138">
        <v>295396.38500000001</v>
      </c>
      <c r="T93" s="137">
        <v>9.6966708145000986</v>
      </c>
      <c r="U93" s="139">
        <v>2817.5995800000001</v>
      </c>
      <c r="V93" s="147"/>
      <c r="W93" s="138">
        <v>65883</v>
      </c>
      <c r="X93" s="138">
        <v>12444</v>
      </c>
      <c r="Y93" s="139">
        <v>47</v>
      </c>
      <c r="Z93" s="140">
        <v>0</v>
      </c>
      <c r="AA93" s="148">
        <v>9113.0996907241624</v>
      </c>
      <c r="AB93" s="142">
        <v>15685.484494248165</v>
      </c>
    </row>
    <row r="94" spans="1:28" x14ac:dyDescent="0.35">
      <c r="A94">
        <f t="shared" si="1"/>
        <v>2010</v>
      </c>
      <c r="B94" s="7">
        <v>40179</v>
      </c>
      <c r="C94" s="98">
        <v>16947606.256282251</v>
      </c>
      <c r="D94" s="99"/>
      <c r="E94" s="99">
        <v>6523613.0008447841</v>
      </c>
      <c r="F94" s="99">
        <v>30750763.492065385</v>
      </c>
      <c r="G94" s="99">
        <v>13765588.281338906</v>
      </c>
      <c r="H94" s="99">
        <v>6416844.3755380642</v>
      </c>
      <c r="I94" s="99">
        <v>418962.33519513515</v>
      </c>
      <c r="J94" s="100">
        <v>161384.67723888898</v>
      </c>
      <c r="K94" s="101">
        <v>15.225806451612906</v>
      </c>
      <c r="L94" s="102">
        <v>0</v>
      </c>
      <c r="M94" s="103">
        <v>0</v>
      </c>
      <c r="N94" s="104">
        <v>91</v>
      </c>
      <c r="O94" s="105">
        <v>0</v>
      </c>
      <c r="P94" s="106">
        <v>91</v>
      </c>
      <c r="Q94" s="104">
        <v>0</v>
      </c>
      <c r="R94" s="107">
        <v>64.516129032258064</v>
      </c>
      <c r="S94" s="108">
        <v>296204.70200000005</v>
      </c>
      <c r="T94" s="107">
        <v>9.81685686963006</v>
      </c>
      <c r="U94" s="109">
        <v>2824.0668066666667</v>
      </c>
      <c r="V94" s="143"/>
      <c r="W94" s="108">
        <v>65607</v>
      </c>
      <c r="X94" s="108">
        <v>12597</v>
      </c>
      <c r="Y94" s="109">
        <v>47</v>
      </c>
      <c r="Z94" s="110">
        <v>0</v>
      </c>
      <c r="AA94" s="144">
        <v>9268.4466192791333</v>
      </c>
      <c r="AB94" s="112">
        <v>16678.320371987345</v>
      </c>
    </row>
    <row r="95" spans="1:28" x14ac:dyDescent="0.35">
      <c r="A95">
        <f t="shared" si="1"/>
        <v>2010</v>
      </c>
      <c r="B95" s="9">
        <v>40210</v>
      </c>
      <c r="C95" s="113">
        <v>16138581.657914301</v>
      </c>
      <c r="D95" s="114"/>
      <c r="E95" s="114">
        <v>6498495.1490402715</v>
      </c>
      <c r="F95" s="114">
        <v>30698825.075171493</v>
      </c>
      <c r="G95" s="114">
        <v>13774106.042912465</v>
      </c>
      <c r="H95" s="114">
        <v>6410897.0226691291</v>
      </c>
      <c r="I95" s="114">
        <v>386993.84787870146</v>
      </c>
      <c r="J95" s="115">
        <v>160270.57390403133</v>
      </c>
      <c r="K95" s="116">
        <v>13.367857142857144</v>
      </c>
      <c r="L95" s="117">
        <v>0</v>
      </c>
      <c r="M95" s="118">
        <v>0</v>
      </c>
      <c r="N95" s="119">
        <v>92</v>
      </c>
      <c r="O95" s="120">
        <v>0</v>
      </c>
      <c r="P95" s="121">
        <v>92</v>
      </c>
      <c r="Q95" s="119">
        <v>0</v>
      </c>
      <c r="R95" s="122">
        <v>67.857142857142861</v>
      </c>
      <c r="S95" s="123">
        <v>297013.01900000003</v>
      </c>
      <c r="T95" s="122">
        <v>9.9054950789458722</v>
      </c>
      <c r="U95" s="124">
        <v>2830.5340333333334</v>
      </c>
      <c r="V95" s="145"/>
      <c r="W95" s="123">
        <v>66056</v>
      </c>
      <c r="X95" s="123">
        <v>12574</v>
      </c>
      <c r="Y95" s="124">
        <v>47</v>
      </c>
      <c r="Z95" s="125">
        <v>0</v>
      </c>
      <c r="AA95" s="146">
        <v>10416.832088482395</v>
      </c>
      <c r="AB95" s="127">
        <v>19398.013221527031</v>
      </c>
    </row>
    <row r="96" spans="1:28" x14ac:dyDescent="0.35">
      <c r="A96">
        <f t="shared" si="1"/>
        <v>2010</v>
      </c>
      <c r="B96" s="9">
        <v>40238</v>
      </c>
      <c r="C96" s="113">
        <v>13746849.671847753</v>
      </c>
      <c r="D96" s="114"/>
      <c r="E96" s="114">
        <v>5875491.2551989974</v>
      </c>
      <c r="F96" s="114">
        <v>27952913.889502332</v>
      </c>
      <c r="G96" s="114">
        <v>13258331.581775269</v>
      </c>
      <c r="H96" s="114">
        <v>6161067.5315688821</v>
      </c>
      <c r="I96" s="114">
        <v>357965.84512156813</v>
      </c>
      <c r="J96" s="115">
        <v>157362.79562039213</v>
      </c>
      <c r="K96" s="116">
        <v>5.725806451612903</v>
      </c>
      <c r="L96" s="117">
        <v>0</v>
      </c>
      <c r="M96" s="118">
        <v>0</v>
      </c>
      <c r="N96" s="119">
        <v>93</v>
      </c>
      <c r="O96" s="120">
        <v>0</v>
      </c>
      <c r="P96" s="121">
        <v>93</v>
      </c>
      <c r="Q96" s="119">
        <v>0</v>
      </c>
      <c r="R96" s="122">
        <v>74.193548387096769</v>
      </c>
      <c r="S96" s="123">
        <v>297821.33600000001</v>
      </c>
      <c r="T96" s="122">
        <v>9.9904322925593618</v>
      </c>
      <c r="U96" s="124">
        <v>2837.00126</v>
      </c>
      <c r="V96" s="145"/>
      <c r="W96" s="123">
        <v>66156</v>
      </c>
      <c r="X96" s="123">
        <v>12703</v>
      </c>
      <c r="Y96" s="124">
        <v>47</v>
      </c>
      <c r="Z96" s="125">
        <v>0</v>
      </c>
      <c r="AA96" s="146">
        <v>9552.1786447002723</v>
      </c>
      <c r="AB96" s="127">
        <v>18394.506897382504</v>
      </c>
    </row>
    <row r="97" spans="1:28" x14ac:dyDescent="0.35">
      <c r="A97">
        <f t="shared" si="1"/>
        <v>2010</v>
      </c>
      <c r="B97" s="9">
        <v>40269</v>
      </c>
      <c r="C97" s="113">
        <v>11981618.302825037</v>
      </c>
      <c r="D97" s="114"/>
      <c r="E97" s="114">
        <v>5429501.6691374956</v>
      </c>
      <c r="F97" s="114">
        <v>26140673.117910132</v>
      </c>
      <c r="G97" s="114">
        <v>12711121.268013792</v>
      </c>
      <c r="H97" s="114">
        <v>5772168.481293737</v>
      </c>
      <c r="I97" s="114">
        <v>301056.31140458607</v>
      </c>
      <c r="J97" s="115">
        <v>151092.32449174864</v>
      </c>
      <c r="K97" s="116">
        <v>1.01</v>
      </c>
      <c r="L97" s="117">
        <v>0</v>
      </c>
      <c r="M97" s="118">
        <v>0.82824879227053161</v>
      </c>
      <c r="N97" s="119">
        <v>94</v>
      </c>
      <c r="O97" s="120">
        <v>0</v>
      </c>
      <c r="P97" s="121">
        <v>94</v>
      </c>
      <c r="Q97" s="119">
        <v>0</v>
      </c>
      <c r="R97" s="122">
        <v>66.666666666666657</v>
      </c>
      <c r="S97" s="123">
        <v>298489.40700000001</v>
      </c>
      <c r="T97" s="122">
        <v>10.446425736342714</v>
      </c>
      <c r="U97" s="124">
        <v>2842.03442</v>
      </c>
      <c r="V97" s="145"/>
      <c r="W97" s="123">
        <v>65995</v>
      </c>
      <c r="X97" s="123">
        <v>12826</v>
      </c>
      <c r="Y97" s="124">
        <v>47</v>
      </c>
      <c r="Z97" s="125">
        <v>0</v>
      </c>
      <c r="AA97" s="146">
        <v>10003.237198009567</v>
      </c>
      <c r="AB97" s="127">
        <v>19803.259509043095</v>
      </c>
    </row>
    <row r="98" spans="1:28" x14ac:dyDescent="0.35">
      <c r="A98">
        <f t="shared" si="1"/>
        <v>2010</v>
      </c>
      <c r="B98" s="9">
        <v>40299</v>
      </c>
      <c r="C98" s="113">
        <v>13052774.079607438</v>
      </c>
      <c r="D98" s="114"/>
      <c r="E98" s="114">
        <v>5647298.8063477268</v>
      </c>
      <c r="F98" s="114">
        <v>27413456.206808411</v>
      </c>
      <c r="G98" s="114">
        <v>13486627.414893737</v>
      </c>
      <c r="H98" s="114">
        <v>6281519.2180024646</v>
      </c>
      <c r="I98" s="114">
        <v>245168.44682542549</v>
      </c>
      <c r="J98" s="115">
        <v>148587.65295196854</v>
      </c>
      <c r="K98" s="116">
        <v>0.58064516129032262</v>
      </c>
      <c r="L98" s="117">
        <v>1.4741935483870967</v>
      </c>
      <c r="M98" s="118">
        <v>8.6399076671341746</v>
      </c>
      <c r="N98" s="119">
        <v>95</v>
      </c>
      <c r="O98" s="120">
        <v>0</v>
      </c>
      <c r="P98" s="121">
        <v>95</v>
      </c>
      <c r="Q98" s="119">
        <v>0</v>
      </c>
      <c r="R98" s="122">
        <v>64.516129032258064</v>
      </c>
      <c r="S98" s="123">
        <v>299157.478</v>
      </c>
      <c r="T98" s="122">
        <v>10.5742107980674</v>
      </c>
      <c r="U98" s="124">
        <v>2847.0675799999999</v>
      </c>
      <c r="V98" s="145"/>
      <c r="W98" s="123">
        <v>65681</v>
      </c>
      <c r="X98" s="123">
        <v>12829</v>
      </c>
      <c r="Y98" s="124">
        <v>47</v>
      </c>
      <c r="Z98" s="125">
        <v>0</v>
      </c>
      <c r="AA98" s="146">
        <v>9812.0565015217198</v>
      </c>
      <c r="AB98" s="127">
        <v>19965.71677414604</v>
      </c>
    </row>
    <row r="99" spans="1:28" x14ac:dyDescent="0.35">
      <c r="A99">
        <f t="shared" si="1"/>
        <v>2010</v>
      </c>
      <c r="B99" s="9">
        <v>40330</v>
      </c>
      <c r="C99" s="113">
        <v>14555855.723188756</v>
      </c>
      <c r="D99" s="114"/>
      <c r="E99" s="114">
        <v>5883774.2944286596</v>
      </c>
      <c r="F99" s="114">
        <v>28632969.784805246</v>
      </c>
      <c r="G99" s="114">
        <v>14142478.462749245</v>
      </c>
      <c r="H99" s="114">
        <v>6493121.587962904</v>
      </c>
      <c r="I99" s="114">
        <v>236789.16142781544</v>
      </c>
      <c r="J99" s="115">
        <v>146396.48372409833</v>
      </c>
      <c r="K99" s="116">
        <v>0</v>
      </c>
      <c r="L99" s="117">
        <v>1.9566666666666666</v>
      </c>
      <c r="M99" s="118">
        <v>13.915193236714975</v>
      </c>
      <c r="N99" s="119">
        <v>96</v>
      </c>
      <c r="O99" s="120">
        <v>0</v>
      </c>
      <c r="P99" s="121">
        <v>96</v>
      </c>
      <c r="Q99" s="119">
        <v>0</v>
      </c>
      <c r="R99" s="122">
        <v>73.333333333333329</v>
      </c>
      <c r="S99" s="123">
        <v>299825.549</v>
      </c>
      <c r="T99" s="122">
        <v>10.168866983547645</v>
      </c>
      <c r="U99" s="124">
        <v>2852.1007399999999</v>
      </c>
      <c r="V99" s="145"/>
      <c r="W99" s="123">
        <v>65799</v>
      </c>
      <c r="X99" s="123">
        <v>12873</v>
      </c>
      <c r="Y99" s="124">
        <v>47</v>
      </c>
      <c r="Z99" s="125">
        <v>0</v>
      </c>
      <c r="AA99" s="146">
        <v>10284.727617509925</v>
      </c>
      <c r="AB99" s="127">
        <v>21522.649102887437</v>
      </c>
    </row>
    <row r="100" spans="1:28" x14ac:dyDescent="0.35">
      <c r="A100">
        <f t="shared" si="1"/>
        <v>2010</v>
      </c>
      <c r="B100" s="9">
        <v>40360</v>
      </c>
      <c r="C100" s="113">
        <v>17991497.468898851</v>
      </c>
      <c r="D100" s="114"/>
      <c r="E100" s="114">
        <v>6717359.2236187924</v>
      </c>
      <c r="F100" s="114">
        <v>32483968.835089806</v>
      </c>
      <c r="G100" s="114">
        <v>15238781.26755237</v>
      </c>
      <c r="H100" s="114">
        <v>6870025.7856198242</v>
      </c>
      <c r="I100" s="114">
        <v>251508.53567948198</v>
      </c>
      <c r="J100" s="115">
        <v>146893.90161887623</v>
      </c>
      <c r="K100" s="116">
        <v>0</v>
      </c>
      <c r="L100" s="117">
        <v>5.3193548387096765</v>
      </c>
      <c r="M100" s="118">
        <v>17.436962365591395</v>
      </c>
      <c r="N100" s="119">
        <v>97</v>
      </c>
      <c r="O100" s="120">
        <v>0</v>
      </c>
      <c r="P100" s="121">
        <v>97</v>
      </c>
      <c r="Q100" s="119">
        <v>0</v>
      </c>
      <c r="R100" s="122">
        <v>67.741935483870961</v>
      </c>
      <c r="S100" s="123">
        <v>300444.60500000004</v>
      </c>
      <c r="T100" s="122">
        <v>8.9862019120726355</v>
      </c>
      <c r="U100" s="124">
        <v>2865.8335933333333</v>
      </c>
      <c r="V100" s="145"/>
      <c r="W100" s="123">
        <v>66029</v>
      </c>
      <c r="X100" s="123">
        <v>12906</v>
      </c>
      <c r="Y100" s="124">
        <v>46</v>
      </c>
      <c r="Z100" s="125">
        <v>0</v>
      </c>
      <c r="AA100" s="146">
        <v>10117.181964076275</v>
      </c>
      <c r="AB100" s="127">
        <v>21842.124183441763</v>
      </c>
    </row>
    <row r="101" spans="1:28" x14ac:dyDescent="0.35">
      <c r="A101">
        <f t="shared" si="1"/>
        <v>2010</v>
      </c>
      <c r="B101" s="9">
        <v>40391</v>
      </c>
      <c r="C101" s="113">
        <v>16325534.82179876</v>
      </c>
      <c r="D101" s="114"/>
      <c r="E101" s="114">
        <v>6348437.9502323074</v>
      </c>
      <c r="F101" s="114">
        <v>31361846.564482741</v>
      </c>
      <c r="G101" s="114">
        <v>15077200.939139461</v>
      </c>
      <c r="H101" s="114">
        <v>6774896.9589129323</v>
      </c>
      <c r="I101" s="114">
        <v>250633.19725295485</v>
      </c>
      <c r="J101" s="115">
        <v>145629.02246454719</v>
      </c>
      <c r="K101" s="116">
        <v>0</v>
      </c>
      <c r="L101" s="117">
        <v>4.4774193548387098</v>
      </c>
      <c r="M101" s="118">
        <v>17.112499999999997</v>
      </c>
      <c r="N101" s="119">
        <v>98</v>
      </c>
      <c r="O101" s="120">
        <v>0</v>
      </c>
      <c r="P101" s="121">
        <v>98</v>
      </c>
      <c r="Q101" s="119">
        <v>0</v>
      </c>
      <c r="R101" s="122">
        <v>67.741935483870961</v>
      </c>
      <c r="S101" s="123">
        <v>301063.66100000002</v>
      </c>
      <c r="T101" s="122">
        <v>10.979027341141707</v>
      </c>
      <c r="U101" s="124">
        <v>2879.5664466666667</v>
      </c>
      <c r="V101" s="145"/>
      <c r="W101" s="123">
        <v>65895</v>
      </c>
      <c r="X101" s="123">
        <v>12916</v>
      </c>
      <c r="Y101" s="124">
        <v>46</v>
      </c>
      <c r="Z101" s="125">
        <v>0</v>
      </c>
      <c r="AA101" s="146">
        <v>10279.515731073221</v>
      </c>
      <c r="AB101" s="127">
        <v>22827.358634663375</v>
      </c>
    </row>
    <row r="102" spans="1:28" x14ac:dyDescent="0.35">
      <c r="A102">
        <f t="shared" si="1"/>
        <v>2010</v>
      </c>
      <c r="B102" s="9">
        <v>40422</v>
      </c>
      <c r="C102" s="113">
        <v>12959226.55095052</v>
      </c>
      <c r="D102" s="114"/>
      <c r="E102" s="114">
        <v>5528907.6231974773</v>
      </c>
      <c r="F102" s="114">
        <v>27573206.680353802</v>
      </c>
      <c r="G102" s="114">
        <v>13748095.371422822</v>
      </c>
      <c r="H102" s="114">
        <v>6180963.1075575752</v>
      </c>
      <c r="I102" s="114">
        <v>287533.51924037386</v>
      </c>
      <c r="J102" s="115">
        <v>139739.51690993833</v>
      </c>
      <c r="K102" s="116">
        <v>0</v>
      </c>
      <c r="L102" s="117">
        <v>1.05</v>
      </c>
      <c r="M102" s="118">
        <v>12.139861111111113</v>
      </c>
      <c r="N102" s="119">
        <v>99</v>
      </c>
      <c r="O102" s="120">
        <v>0</v>
      </c>
      <c r="P102" s="121">
        <v>99</v>
      </c>
      <c r="Q102" s="119">
        <v>0</v>
      </c>
      <c r="R102" s="122">
        <v>70</v>
      </c>
      <c r="S102" s="123">
        <v>301682.717</v>
      </c>
      <c r="T102" s="122">
        <v>10.632148722148676</v>
      </c>
      <c r="U102" s="124">
        <v>2893.2993000000001</v>
      </c>
      <c r="V102" s="145"/>
      <c r="W102" s="123">
        <v>65794</v>
      </c>
      <c r="X102" s="123">
        <v>12978</v>
      </c>
      <c r="Y102" s="124">
        <v>46</v>
      </c>
      <c r="Z102" s="125">
        <v>0</v>
      </c>
      <c r="AA102" s="146">
        <v>10762.765243678754</v>
      </c>
      <c r="AB102" s="127">
        <v>24424.31511760781</v>
      </c>
    </row>
    <row r="103" spans="1:28" x14ac:dyDescent="0.35">
      <c r="A103">
        <f t="shared" si="1"/>
        <v>2010</v>
      </c>
      <c r="B103" s="9">
        <v>40452</v>
      </c>
      <c r="C103" s="113">
        <v>12207757.701488432</v>
      </c>
      <c r="D103" s="114"/>
      <c r="E103" s="114">
        <v>5254201.7405989235</v>
      </c>
      <c r="F103" s="114">
        <v>26339874.391739983</v>
      </c>
      <c r="G103" s="114">
        <v>13058064.997808043</v>
      </c>
      <c r="H103" s="114">
        <v>5815124.3706251662</v>
      </c>
      <c r="I103" s="114">
        <v>333276.39232159877</v>
      </c>
      <c r="J103" s="115">
        <v>141067.60044500409</v>
      </c>
      <c r="K103" s="116">
        <v>1.1516129032258065</v>
      </c>
      <c r="L103" s="117">
        <v>0</v>
      </c>
      <c r="M103" s="118">
        <v>5.439932912575971</v>
      </c>
      <c r="N103" s="119">
        <v>100</v>
      </c>
      <c r="O103" s="120">
        <v>0</v>
      </c>
      <c r="P103" s="121">
        <v>100</v>
      </c>
      <c r="Q103" s="119">
        <v>0</v>
      </c>
      <c r="R103" s="122">
        <v>64.516129032258064</v>
      </c>
      <c r="S103" s="123">
        <v>301998.6013333333</v>
      </c>
      <c r="T103" s="122">
        <v>9.8944360766524646</v>
      </c>
      <c r="U103" s="124">
        <v>2899.1324300000001</v>
      </c>
      <c r="V103" s="145"/>
      <c r="W103" s="123">
        <v>66041</v>
      </c>
      <c r="X103" s="123">
        <v>12980</v>
      </c>
      <c r="Y103" s="124">
        <v>46</v>
      </c>
      <c r="Z103" s="125">
        <v>0</v>
      </c>
      <c r="AA103" s="146">
        <v>10547.127570458126</v>
      </c>
      <c r="AB103" s="127">
        <v>24432.793995300421</v>
      </c>
    </row>
    <row r="104" spans="1:28" x14ac:dyDescent="0.35">
      <c r="A104">
        <f t="shared" si="1"/>
        <v>2010</v>
      </c>
      <c r="B104" s="9">
        <v>40483</v>
      </c>
      <c r="C104" s="113">
        <v>13789353.311700741</v>
      </c>
      <c r="D104" s="114"/>
      <c r="E104" s="114">
        <v>5643836.084583682</v>
      </c>
      <c r="F104" s="114">
        <v>27907596.094268277</v>
      </c>
      <c r="G104" s="114">
        <v>13340516.36619762</v>
      </c>
      <c r="H104" s="114">
        <v>6151361.3974648351</v>
      </c>
      <c r="I104" s="114">
        <v>388390.3808579662</v>
      </c>
      <c r="J104" s="115">
        <v>140792.62678975333</v>
      </c>
      <c r="K104" s="116">
        <v>5.583333333333333</v>
      </c>
      <c r="L104" s="117">
        <v>0</v>
      </c>
      <c r="M104" s="118">
        <v>0.43461956521739148</v>
      </c>
      <c r="N104" s="119">
        <v>101</v>
      </c>
      <c r="O104" s="120">
        <v>0</v>
      </c>
      <c r="P104" s="121">
        <v>101</v>
      </c>
      <c r="Q104" s="119">
        <v>0</v>
      </c>
      <c r="R104" s="122">
        <v>73.333333333333329</v>
      </c>
      <c r="S104" s="123">
        <v>302314.48566666665</v>
      </c>
      <c r="T104" s="122">
        <v>10.191085381849046</v>
      </c>
      <c r="U104" s="124">
        <v>2904.9655600000001</v>
      </c>
      <c r="V104" s="145"/>
      <c r="W104" s="123">
        <v>65976</v>
      </c>
      <c r="X104" s="123">
        <v>13021</v>
      </c>
      <c r="Y104" s="124">
        <v>46</v>
      </c>
      <c r="Z104" s="125">
        <v>0</v>
      </c>
      <c r="AA104" s="146">
        <v>11039.480423851899</v>
      </c>
      <c r="AB104" s="127">
        <v>26106.037683374223</v>
      </c>
    </row>
    <row r="105" spans="1:28" x14ac:dyDescent="0.35">
      <c r="A105">
        <f t="shared" si="1"/>
        <v>2010</v>
      </c>
      <c r="B105" s="11">
        <v>40513</v>
      </c>
      <c r="C105" s="128">
        <v>16293542.490150714</v>
      </c>
      <c r="D105" s="129"/>
      <c r="E105" s="129">
        <v>6150643.1068604207</v>
      </c>
      <c r="F105" s="129">
        <v>30378506.32194813</v>
      </c>
      <c r="G105" s="129">
        <v>13115896.672155192</v>
      </c>
      <c r="H105" s="129">
        <v>6473654.1903096102</v>
      </c>
      <c r="I105" s="129">
        <v>392178.34587418014</v>
      </c>
      <c r="J105" s="130">
        <v>139024.54241444659</v>
      </c>
      <c r="K105" s="131">
        <v>13.812903225806451</v>
      </c>
      <c r="L105" s="132">
        <v>0</v>
      </c>
      <c r="M105" s="133">
        <v>0</v>
      </c>
      <c r="N105" s="134">
        <v>102</v>
      </c>
      <c r="O105" s="135">
        <v>0</v>
      </c>
      <c r="P105" s="136">
        <v>102</v>
      </c>
      <c r="Q105" s="134">
        <v>0</v>
      </c>
      <c r="R105" s="137">
        <v>67.741935483870961</v>
      </c>
      <c r="S105" s="138">
        <v>302630.37</v>
      </c>
      <c r="T105" s="137">
        <v>10.010167725878787</v>
      </c>
      <c r="U105" s="139">
        <v>2910.7986900000001</v>
      </c>
      <c r="V105" s="147"/>
      <c r="W105" s="138">
        <v>66167</v>
      </c>
      <c r="X105" s="138">
        <v>13168</v>
      </c>
      <c r="Y105" s="139">
        <v>50</v>
      </c>
      <c r="Z105" s="140">
        <v>0</v>
      </c>
      <c r="AA105" s="148">
        <v>10829.269317826456</v>
      </c>
      <c r="AB105" s="142">
        <v>26157.094126301803</v>
      </c>
    </row>
    <row r="106" spans="1:28" x14ac:dyDescent="0.35">
      <c r="A106">
        <f t="shared" si="1"/>
        <v>2011</v>
      </c>
      <c r="B106" s="7">
        <v>40544</v>
      </c>
      <c r="C106" s="98">
        <v>16885522.801784549</v>
      </c>
      <c r="D106" s="99"/>
      <c r="E106" s="99">
        <v>6318722.209018141</v>
      </c>
      <c r="F106" s="99">
        <v>31481375.630290989</v>
      </c>
      <c r="G106" s="99">
        <v>13495704.352253864</v>
      </c>
      <c r="H106" s="99">
        <v>6582885.3300929051</v>
      </c>
      <c r="I106" s="99">
        <v>418421.04481672565</v>
      </c>
      <c r="J106" s="100">
        <v>129835.65751299972</v>
      </c>
      <c r="K106" s="101">
        <v>17.009677419354841</v>
      </c>
      <c r="L106" s="102">
        <v>0</v>
      </c>
      <c r="M106" s="103">
        <v>0</v>
      </c>
      <c r="N106" s="104">
        <v>103</v>
      </c>
      <c r="O106" s="105">
        <v>0</v>
      </c>
      <c r="P106" s="106">
        <v>103</v>
      </c>
      <c r="Q106" s="104">
        <v>0</v>
      </c>
      <c r="R106" s="107">
        <v>64.516129032258064</v>
      </c>
      <c r="S106" s="108">
        <v>303910.08533333329</v>
      </c>
      <c r="T106" s="107">
        <v>9.5672890554097094</v>
      </c>
      <c r="U106" s="109">
        <v>2917.3822233333331</v>
      </c>
      <c r="V106" s="143"/>
      <c r="W106" s="108">
        <v>65996</v>
      </c>
      <c r="X106" s="108">
        <v>13266</v>
      </c>
      <c r="Y106" s="109">
        <v>50</v>
      </c>
      <c r="Z106" s="110">
        <v>0</v>
      </c>
      <c r="AA106" s="144">
        <v>10911.59901279674</v>
      </c>
      <c r="AB106" s="112">
        <v>26822.423044319479</v>
      </c>
    </row>
    <row r="107" spans="1:28" x14ac:dyDescent="0.35">
      <c r="A107">
        <f t="shared" si="1"/>
        <v>2011</v>
      </c>
      <c r="B107" s="9">
        <v>40575</v>
      </c>
      <c r="C107" s="113">
        <v>16331555.653657189</v>
      </c>
      <c r="D107" s="114"/>
      <c r="E107" s="114">
        <v>6324237.1443378301</v>
      </c>
      <c r="F107" s="114">
        <v>31435333.729326595</v>
      </c>
      <c r="G107" s="114">
        <v>13664519.581696536</v>
      </c>
      <c r="H107" s="114">
        <v>6646140.7174236616</v>
      </c>
      <c r="I107" s="114">
        <v>388767.34109968267</v>
      </c>
      <c r="J107" s="115">
        <v>127365.06047744304</v>
      </c>
      <c r="K107" s="116">
        <v>15.364285714285716</v>
      </c>
      <c r="L107" s="117">
        <v>0</v>
      </c>
      <c r="M107" s="118">
        <v>0</v>
      </c>
      <c r="N107" s="119">
        <v>104</v>
      </c>
      <c r="O107" s="120">
        <v>0</v>
      </c>
      <c r="P107" s="121">
        <v>104</v>
      </c>
      <c r="Q107" s="119">
        <v>0</v>
      </c>
      <c r="R107" s="122">
        <v>67.857142857142861</v>
      </c>
      <c r="S107" s="123">
        <v>305189.80066666665</v>
      </c>
      <c r="T107" s="122">
        <v>8.6706928018049112</v>
      </c>
      <c r="U107" s="124">
        <v>2923.9657566666665</v>
      </c>
      <c r="V107" s="145"/>
      <c r="W107" s="123">
        <v>65942</v>
      </c>
      <c r="X107" s="123">
        <v>13314</v>
      </c>
      <c r="Y107" s="124">
        <v>50</v>
      </c>
      <c r="Z107" s="125">
        <v>0</v>
      </c>
      <c r="AA107" s="146">
        <v>12163.074984975388</v>
      </c>
      <c r="AB107" s="127">
        <v>30458.591919567454</v>
      </c>
    </row>
    <row r="108" spans="1:28" x14ac:dyDescent="0.35">
      <c r="A108">
        <f t="shared" si="1"/>
        <v>2011</v>
      </c>
      <c r="B108" s="9">
        <v>40603</v>
      </c>
      <c r="C108" s="113">
        <v>14783468.932482678</v>
      </c>
      <c r="D108" s="114"/>
      <c r="E108" s="114">
        <v>6043673.4044534229</v>
      </c>
      <c r="F108" s="114">
        <v>29569851.496834986</v>
      </c>
      <c r="G108" s="114">
        <v>13379690.026104888</v>
      </c>
      <c r="H108" s="114">
        <v>6590802.6068739025</v>
      </c>
      <c r="I108" s="114">
        <v>360148.19259010872</v>
      </c>
      <c r="J108" s="115">
        <v>125860.08771280204</v>
      </c>
      <c r="K108" s="116">
        <v>10.477419354838709</v>
      </c>
      <c r="L108" s="117">
        <v>0</v>
      </c>
      <c r="M108" s="118">
        <v>0</v>
      </c>
      <c r="N108" s="119">
        <v>105</v>
      </c>
      <c r="O108" s="120">
        <v>0</v>
      </c>
      <c r="P108" s="121">
        <v>105</v>
      </c>
      <c r="Q108" s="119">
        <v>0</v>
      </c>
      <c r="R108" s="122">
        <v>74.193548387096769</v>
      </c>
      <c r="S108" s="123">
        <v>306469.516</v>
      </c>
      <c r="T108" s="122">
        <v>9.7896073805910824</v>
      </c>
      <c r="U108" s="124">
        <v>2930.5492899999999</v>
      </c>
      <c r="V108" s="145"/>
      <c r="W108" s="123">
        <v>65945</v>
      </c>
      <c r="X108" s="123">
        <v>13246</v>
      </c>
      <c r="Y108" s="124">
        <v>50</v>
      </c>
      <c r="Z108" s="125">
        <v>0</v>
      </c>
      <c r="AA108" s="146">
        <v>11062.060759262127</v>
      </c>
      <c r="AB108" s="127">
        <v>28215.074271290814</v>
      </c>
    </row>
    <row r="109" spans="1:28" x14ac:dyDescent="0.35">
      <c r="A109">
        <f t="shared" si="1"/>
        <v>2011</v>
      </c>
      <c r="B109" s="9">
        <v>40634</v>
      </c>
      <c r="C109" s="113">
        <v>12825435.823768863</v>
      </c>
      <c r="D109" s="114"/>
      <c r="E109" s="114">
        <v>5587526.3149273004</v>
      </c>
      <c r="F109" s="114">
        <v>27199963.151321162</v>
      </c>
      <c r="G109" s="114">
        <v>12571894.386249699</v>
      </c>
      <c r="H109" s="114">
        <v>6432442.0006813435</v>
      </c>
      <c r="I109" s="114">
        <v>303774.45868638804</v>
      </c>
      <c r="J109" s="115">
        <v>125469.41831572232</v>
      </c>
      <c r="K109" s="116">
        <v>3.5566666666666671</v>
      </c>
      <c r="L109" s="117">
        <v>0</v>
      </c>
      <c r="M109" s="118">
        <v>0.87082125603864746</v>
      </c>
      <c r="N109" s="119">
        <v>106</v>
      </c>
      <c r="O109" s="120">
        <v>0</v>
      </c>
      <c r="P109" s="121">
        <v>106</v>
      </c>
      <c r="Q109" s="119">
        <v>0</v>
      </c>
      <c r="R109" s="122">
        <v>63.333333333333329</v>
      </c>
      <c r="S109" s="123">
        <v>306698.94066666666</v>
      </c>
      <c r="T109" s="122">
        <v>9.4109332513006301</v>
      </c>
      <c r="U109" s="124">
        <v>2929.482676666667</v>
      </c>
      <c r="V109" s="145"/>
      <c r="W109" s="123">
        <v>65856</v>
      </c>
      <c r="X109" s="123">
        <v>12938</v>
      </c>
      <c r="Y109" s="124">
        <v>50</v>
      </c>
      <c r="Z109" s="125">
        <v>0</v>
      </c>
      <c r="AA109" s="146">
        <v>11501.142422199233</v>
      </c>
      <c r="AB109" s="127">
        <v>29806.57034258316</v>
      </c>
    </row>
    <row r="110" spans="1:28" x14ac:dyDescent="0.35">
      <c r="A110">
        <f t="shared" si="1"/>
        <v>2011</v>
      </c>
      <c r="B110" s="9">
        <v>40664</v>
      </c>
      <c r="C110" s="113">
        <v>11909737.638090115</v>
      </c>
      <c r="D110" s="114"/>
      <c r="E110" s="114">
        <v>5264116.2345276522</v>
      </c>
      <c r="F110" s="114">
        <v>26620896.137527477</v>
      </c>
      <c r="G110" s="114">
        <v>12588790.42274601</v>
      </c>
      <c r="H110" s="114">
        <v>6625894.2563083079</v>
      </c>
      <c r="I110" s="114">
        <v>242521.63364952194</v>
      </c>
      <c r="J110" s="115">
        <v>118093.94417986403</v>
      </c>
      <c r="K110" s="116">
        <v>0.22903225806451613</v>
      </c>
      <c r="L110" s="117">
        <v>0.41935483870967744</v>
      </c>
      <c r="M110" s="118">
        <v>9.2512096774193573</v>
      </c>
      <c r="N110" s="119">
        <v>107</v>
      </c>
      <c r="O110" s="120">
        <v>0</v>
      </c>
      <c r="P110" s="121">
        <v>107</v>
      </c>
      <c r="Q110" s="119">
        <v>0</v>
      </c>
      <c r="R110" s="122">
        <v>67.741935483870961</v>
      </c>
      <c r="S110" s="123">
        <v>306928.36533333332</v>
      </c>
      <c r="T110" s="122">
        <v>9.7268763622605494</v>
      </c>
      <c r="U110" s="124">
        <v>2928.4160633333336</v>
      </c>
      <c r="V110" s="145"/>
      <c r="W110" s="123">
        <v>66224</v>
      </c>
      <c r="X110" s="123">
        <v>12795</v>
      </c>
      <c r="Y110" s="124">
        <v>50</v>
      </c>
      <c r="Z110" s="125">
        <v>0</v>
      </c>
      <c r="AA110" s="146">
        <v>11199.872882342306</v>
      </c>
      <c r="AB110" s="127">
        <v>29490.630093433876</v>
      </c>
    </row>
    <row r="111" spans="1:28" x14ac:dyDescent="0.35">
      <c r="A111">
        <f t="shared" si="1"/>
        <v>2011</v>
      </c>
      <c r="B111" s="9">
        <v>40695</v>
      </c>
      <c r="C111" s="113">
        <v>13757247.840402665</v>
      </c>
      <c r="D111" s="114"/>
      <c r="E111" s="114">
        <v>5756019.3122333782</v>
      </c>
      <c r="F111" s="114">
        <v>28723930.668657985</v>
      </c>
      <c r="G111" s="114">
        <v>13605722.335620921</v>
      </c>
      <c r="H111" s="114">
        <v>7006470.6338006491</v>
      </c>
      <c r="I111" s="114">
        <v>234769.30129448688</v>
      </c>
      <c r="J111" s="115">
        <v>117691.67851850878</v>
      </c>
      <c r="K111" s="116">
        <v>0</v>
      </c>
      <c r="L111" s="117">
        <v>1.7399999999999998</v>
      </c>
      <c r="M111" s="118">
        <v>12.464999999999998</v>
      </c>
      <c r="N111" s="119">
        <v>108</v>
      </c>
      <c r="O111" s="120">
        <v>0</v>
      </c>
      <c r="P111" s="121">
        <v>108</v>
      </c>
      <c r="Q111" s="119">
        <v>0</v>
      </c>
      <c r="R111" s="122">
        <v>73.333333333333329</v>
      </c>
      <c r="S111" s="123">
        <v>307157.78999999998</v>
      </c>
      <c r="T111" s="122">
        <v>9.2320538788500883</v>
      </c>
      <c r="U111" s="124">
        <v>2927.3494500000002</v>
      </c>
      <c r="V111" s="145"/>
      <c r="W111" s="123">
        <v>66681</v>
      </c>
      <c r="X111" s="123">
        <v>12845</v>
      </c>
      <c r="Y111" s="124">
        <v>50</v>
      </c>
      <c r="Z111" s="125">
        <v>0</v>
      </c>
      <c r="AA111" s="146">
        <v>11650.412330375451</v>
      </c>
      <c r="AB111" s="127">
        <v>31188.490466977764</v>
      </c>
    </row>
    <row r="112" spans="1:28" x14ac:dyDescent="0.35">
      <c r="A112">
        <f t="shared" si="1"/>
        <v>2011</v>
      </c>
      <c r="B112" s="9">
        <v>40725</v>
      </c>
      <c r="C112" s="113">
        <v>18251231.100561772</v>
      </c>
      <c r="D112" s="114"/>
      <c r="E112" s="114">
        <v>6653287.564105683</v>
      </c>
      <c r="F112" s="114">
        <v>32459984.58677803</v>
      </c>
      <c r="G112" s="114">
        <v>14469914.48639198</v>
      </c>
      <c r="H112" s="114">
        <v>7291672.397000704</v>
      </c>
      <c r="I112" s="114">
        <v>253286.19317829682</v>
      </c>
      <c r="J112" s="115">
        <v>127863.53323139694</v>
      </c>
      <c r="K112" s="116">
        <v>0</v>
      </c>
      <c r="L112" s="117">
        <v>6.4064516129032265</v>
      </c>
      <c r="M112" s="118">
        <v>15.75128712943266</v>
      </c>
      <c r="N112" s="119">
        <v>109</v>
      </c>
      <c r="O112" s="120">
        <v>0</v>
      </c>
      <c r="P112" s="121">
        <v>109</v>
      </c>
      <c r="Q112" s="119">
        <v>0</v>
      </c>
      <c r="R112" s="122">
        <v>64.516129032258064</v>
      </c>
      <c r="S112" s="123">
        <v>308532.5786666667</v>
      </c>
      <c r="T112" s="122">
        <v>9.0423911566497814</v>
      </c>
      <c r="U112" s="124">
        <v>2923.2829933333337</v>
      </c>
      <c r="V112" s="145"/>
      <c r="W112" s="123">
        <v>66723</v>
      </c>
      <c r="X112" s="123">
        <v>12824</v>
      </c>
      <c r="Y112" s="124">
        <v>50</v>
      </c>
      <c r="Z112" s="125">
        <v>0</v>
      </c>
      <c r="AA112" s="146">
        <v>11361.673720395984</v>
      </c>
      <c r="AB112" s="127">
        <v>30988.78654518304</v>
      </c>
    </row>
    <row r="113" spans="1:28" x14ac:dyDescent="0.35">
      <c r="A113">
        <f t="shared" si="1"/>
        <v>2011</v>
      </c>
      <c r="B113" s="9">
        <v>40756</v>
      </c>
      <c r="C113" s="113">
        <v>15329614.169709161</v>
      </c>
      <c r="D113" s="114"/>
      <c r="E113" s="114">
        <v>6386417.7758686617</v>
      </c>
      <c r="F113" s="114">
        <v>31113790.083012126</v>
      </c>
      <c r="G113" s="114">
        <v>14109497.9871132</v>
      </c>
      <c r="H113" s="114">
        <v>7054424.6041287817</v>
      </c>
      <c r="I113" s="114">
        <v>246518.75966977901</v>
      </c>
      <c r="J113" s="115">
        <v>118096.84593335904</v>
      </c>
      <c r="K113" s="116">
        <v>0</v>
      </c>
      <c r="L113" s="117">
        <v>3.9419354838709673</v>
      </c>
      <c r="M113" s="118">
        <v>15.21489597942964</v>
      </c>
      <c r="N113" s="119">
        <v>110</v>
      </c>
      <c r="O113" s="120">
        <v>0</v>
      </c>
      <c r="P113" s="121">
        <v>110</v>
      </c>
      <c r="Q113" s="119">
        <v>0</v>
      </c>
      <c r="R113" s="122">
        <v>70.967741935483872</v>
      </c>
      <c r="S113" s="123">
        <v>309907.36733333336</v>
      </c>
      <c r="T113" s="122">
        <v>8.8745849786560456</v>
      </c>
      <c r="U113" s="124">
        <v>2919.2165366666668</v>
      </c>
      <c r="V113" s="145"/>
      <c r="W113" s="123">
        <v>66900</v>
      </c>
      <c r="X113" s="123">
        <v>12824</v>
      </c>
      <c r="Y113" s="124">
        <v>50</v>
      </c>
      <c r="Z113" s="125">
        <v>0</v>
      </c>
      <c r="AA113" s="146">
        <v>11447.757923904048</v>
      </c>
      <c r="AB113" s="127">
        <v>31785.628792157404</v>
      </c>
    </row>
    <row r="114" spans="1:28" x14ac:dyDescent="0.35">
      <c r="A114">
        <f t="shared" si="1"/>
        <v>2011</v>
      </c>
      <c r="B114" s="9">
        <v>40787</v>
      </c>
      <c r="C114" s="113">
        <v>12642920.119732736</v>
      </c>
      <c r="D114" s="114"/>
      <c r="E114" s="114">
        <v>5673322.6619894188</v>
      </c>
      <c r="F114" s="114">
        <v>28408130.000855856</v>
      </c>
      <c r="G114" s="114">
        <v>13312957.107488351</v>
      </c>
      <c r="H114" s="114">
        <v>6773635.1579146646</v>
      </c>
      <c r="I114" s="114">
        <v>285200.53833717044</v>
      </c>
      <c r="J114" s="115">
        <v>115240.05605922652</v>
      </c>
      <c r="K114" s="116">
        <v>0</v>
      </c>
      <c r="L114" s="117">
        <v>1.3233333333333333</v>
      </c>
      <c r="M114" s="118">
        <v>13.038435990338167</v>
      </c>
      <c r="N114" s="119">
        <v>111</v>
      </c>
      <c r="O114" s="120">
        <v>0</v>
      </c>
      <c r="P114" s="121">
        <v>111</v>
      </c>
      <c r="Q114" s="119">
        <v>0</v>
      </c>
      <c r="R114" s="122">
        <v>70</v>
      </c>
      <c r="S114" s="123">
        <v>311282.15600000002</v>
      </c>
      <c r="T114" s="122">
        <v>8.9993587366929262</v>
      </c>
      <c r="U114" s="124">
        <v>2915.1500799999999</v>
      </c>
      <c r="V114" s="145"/>
      <c r="W114" s="123">
        <v>67017</v>
      </c>
      <c r="X114" s="123">
        <v>12791</v>
      </c>
      <c r="Y114" s="124">
        <v>51</v>
      </c>
      <c r="Z114" s="125">
        <v>0</v>
      </c>
      <c r="AA114" s="146">
        <v>11903.911513028193</v>
      </c>
      <c r="AB114" s="127">
        <v>33535.023431254398</v>
      </c>
    </row>
    <row r="115" spans="1:28" x14ac:dyDescent="0.35">
      <c r="A115">
        <f t="shared" si="1"/>
        <v>2011</v>
      </c>
      <c r="B115" s="9">
        <v>40817</v>
      </c>
      <c r="C115" s="113">
        <v>12382784.965003747</v>
      </c>
      <c r="D115" s="114"/>
      <c r="E115" s="114">
        <v>5407198.274391775</v>
      </c>
      <c r="F115" s="114">
        <v>26765559.073932737</v>
      </c>
      <c r="G115" s="114">
        <v>12653562.027005173</v>
      </c>
      <c r="H115" s="114">
        <v>6368250.7833413733</v>
      </c>
      <c r="I115" s="114">
        <v>334303.39922422852</v>
      </c>
      <c r="J115" s="115">
        <v>116146.16238233255</v>
      </c>
      <c r="K115" s="116">
        <v>1.6096774193548387</v>
      </c>
      <c r="L115" s="117">
        <v>7.7419354838709681E-2</v>
      </c>
      <c r="M115" s="118">
        <v>6.6634729541794764</v>
      </c>
      <c r="N115" s="119">
        <v>112</v>
      </c>
      <c r="O115" s="120">
        <v>0</v>
      </c>
      <c r="P115" s="121">
        <v>112</v>
      </c>
      <c r="Q115" s="119">
        <v>0</v>
      </c>
      <c r="R115" s="122">
        <v>64.516129032258064</v>
      </c>
      <c r="S115" s="123">
        <v>312315.65600000002</v>
      </c>
      <c r="T115" s="122">
        <v>8.93795353516877</v>
      </c>
      <c r="U115" s="124">
        <v>2907.9837799999996</v>
      </c>
      <c r="V115" s="145"/>
      <c r="W115" s="123">
        <v>67050</v>
      </c>
      <c r="X115" s="123">
        <v>12701</v>
      </c>
      <c r="Y115" s="124">
        <v>51</v>
      </c>
      <c r="Z115" s="125">
        <v>0</v>
      </c>
      <c r="AA115" s="146">
        <v>11589.673682071869</v>
      </c>
      <c r="AB115" s="127">
        <v>33098.942263847814</v>
      </c>
    </row>
    <row r="116" spans="1:28" x14ac:dyDescent="0.35">
      <c r="A116">
        <f t="shared" si="1"/>
        <v>2011</v>
      </c>
      <c r="B116" s="9">
        <v>40848</v>
      </c>
      <c r="C116" s="113">
        <v>13558316.157129131</v>
      </c>
      <c r="D116" s="114"/>
      <c r="E116" s="114">
        <v>5766400.4163677506</v>
      </c>
      <c r="F116" s="114">
        <v>27734021.717348207</v>
      </c>
      <c r="G116" s="114">
        <v>12812031.664405257</v>
      </c>
      <c r="H116" s="114">
        <v>5646380.0536623616</v>
      </c>
      <c r="I116" s="114">
        <v>390580.54552107025</v>
      </c>
      <c r="J116" s="115">
        <v>117426.56772793656</v>
      </c>
      <c r="K116" s="116">
        <v>3.86</v>
      </c>
      <c r="L116" s="117">
        <v>0</v>
      </c>
      <c r="M116" s="118">
        <v>2.3965277777777776</v>
      </c>
      <c r="N116" s="119">
        <v>113</v>
      </c>
      <c r="O116" s="120">
        <v>0</v>
      </c>
      <c r="P116" s="121">
        <v>113</v>
      </c>
      <c r="Q116" s="119">
        <v>0</v>
      </c>
      <c r="R116" s="122">
        <v>73.333333333333329</v>
      </c>
      <c r="S116" s="123">
        <v>313349.15600000002</v>
      </c>
      <c r="T116" s="122">
        <v>9.2070853425543486</v>
      </c>
      <c r="U116" s="124">
        <v>2900.8174799999997</v>
      </c>
      <c r="V116" s="145"/>
      <c r="W116" s="123">
        <v>67175</v>
      </c>
      <c r="X116" s="123">
        <v>12562</v>
      </c>
      <c r="Y116" s="124">
        <v>51</v>
      </c>
      <c r="Z116" s="125">
        <v>0</v>
      </c>
      <c r="AA116" s="146">
        <v>12050.650772171843</v>
      </c>
      <c r="AB116" s="127">
        <v>34893.362849085701</v>
      </c>
    </row>
    <row r="117" spans="1:28" x14ac:dyDescent="0.35">
      <c r="A117">
        <f t="shared" si="1"/>
        <v>2011</v>
      </c>
      <c r="B117" s="11">
        <v>40878</v>
      </c>
      <c r="C117" s="128">
        <v>15226567.503397133</v>
      </c>
      <c r="D117" s="129"/>
      <c r="E117" s="129">
        <v>5969676.5768846944</v>
      </c>
      <c r="F117" s="129">
        <v>29087340.695368249</v>
      </c>
      <c r="G117" s="129">
        <v>12676968.216958743</v>
      </c>
      <c r="H117" s="129">
        <v>5378274.9249895699</v>
      </c>
      <c r="I117" s="129">
        <v>402228.68252529012</v>
      </c>
      <c r="J117" s="130">
        <v>119781.08042835094</v>
      </c>
      <c r="K117" s="131">
        <v>9.2258064516129039</v>
      </c>
      <c r="L117" s="132">
        <v>0</v>
      </c>
      <c r="M117" s="133">
        <v>0</v>
      </c>
      <c r="N117" s="134">
        <v>114</v>
      </c>
      <c r="O117" s="135">
        <v>0</v>
      </c>
      <c r="P117" s="136">
        <v>114</v>
      </c>
      <c r="Q117" s="134">
        <v>0</v>
      </c>
      <c r="R117" s="137">
        <v>64.516129032258064</v>
      </c>
      <c r="S117" s="138">
        <v>314382.65600000002</v>
      </c>
      <c r="T117" s="137">
        <v>8.9485635080515902</v>
      </c>
      <c r="U117" s="139">
        <v>2893.6511799999998</v>
      </c>
      <c r="V117" s="147"/>
      <c r="W117" s="138">
        <v>67261</v>
      </c>
      <c r="X117" s="138">
        <v>12587</v>
      </c>
      <c r="Y117" s="139">
        <v>52</v>
      </c>
      <c r="Z117" s="140">
        <v>0</v>
      </c>
      <c r="AA117" s="148">
        <v>11739.288805294847</v>
      </c>
      <c r="AB117" s="142">
        <v>34484.075045434045</v>
      </c>
    </row>
    <row r="118" spans="1:28" x14ac:dyDescent="0.35">
      <c r="A118">
        <f t="shared" si="1"/>
        <v>2012</v>
      </c>
      <c r="B118" s="7">
        <v>40909</v>
      </c>
      <c r="C118" s="98">
        <v>15871027.03970206</v>
      </c>
      <c r="D118" s="99"/>
      <c r="E118" s="99">
        <v>6308737.3253582278</v>
      </c>
      <c r="F118" s="99">
        <v>29730353.939272374</v>
      </c>
      <c r="G118" s="99">
        <v>13188148.85081519</v>
      </c>
      <c r="H118" s="99">
        <v>6454958.7900868449</v>
      </c>
      <c r="I118" s="99">
        <v>423256.34039667208</v>
      </c>
      <c r="J118" s="100">
        <v>121978.19364942703</v>
      </c>
      <c r="K118" s="101">
        <v>11.712903225806453</v>
      </c>
      <c r="L118" s="102">
        <v>0</v>
      </c>
      <c r="M118" s="103">
        <v>0</v>
      </c>
      <c r="N118" s="104">
        <v>115</v>
      </c>
      <c r="O118" s="105">
        <v>0</v>
      </c>
      <c r="P118" s="106">
        <v>115</v>
      </c>
      <c r="Q118" s="104">
        <v>0</v>
      </c>
      <c r="R118" s="107">
        <v>67.741935483870961</v>
      </c>
      <c r="S118" s="108">
        <v>314497.98433333338</v>
      </c>
      <c r="T118" s="107">
        <v>10.650444521312826</v>
      </c>
      <c r="U118" s="109">
        <v>2893.5696966666669</v>
      </c>
      <c r="V118" s="143"/>
      <c r="W118" s="108">
        <v>67460</v>
      </c>
      <c r="X118" s="108">
        <v>12357</v>
      </c>
      <c r="Y118" s="109">
        <v>52</v>
      </c>
      <c r="Z118" s="110">
        <v>0</v>
      </c>
      <c r="AA118" s="144">
        <v>11785.503554818542</v>
      </c>
      <c r="AB118" s="112">
        <v>34869.515199700181</v>
      </c>
    </row>
    <row r="119" spans="1:28" x14ac:dyDescent="0.35">
      <c r="A119">
        <f t="shared" si="1"/>
        <v>2012</v>
      </c>
      <c r="B119" s="9">
        <v>40940</v>
      </c>
      <c r="C119" s="113">
        <v>14817176.333698351</v>
      </c>
      <c r="D119" s="114"/>
      <c r="E119" s="114">
        <v>6135296.8352749115</v>
      </c>
      <c r="F119" s="114">
        <v>29567119.773970451</v>
      </c>
      <c r="G119" s="114">
        <v>13189415.781966271</v>
      </c>
      <c r="H119" s="114">
        <v>6532245.3384373477</v>
      </c>
      <c r="I119" s="114">
        <v>391701.42824040534</v>
      </c>
      <c r="J119" s="115">
        <v>115970.88979271906</v>
      </c>
      <c r="K119" s="116">
        <v>10.334482758620691</v>
      </c>
      <c r="L119" s="117">
        <v>0</v>
      </c>
      <c r="M119" s="118">
        <v>0</v>
      </c>
      <c r="N119" s="119">
        <v>115</v>
      </c>
      <c r="O119" s="120">
        <v>0</v>
      </c>
      <c r="P119" s="121">
        <v>116</v>
      </c>
      <c r="Q119" s="119">
        <v>0</v>
      </c>
      <c r="R119" s="122">
        <v>68.965517241379317</v>
      </c>
      <c r="S119" s="123">
        <v>314613.31266666669</v>
      </c>
      <c r="T119" s="122">
        <v>8.6886412036072898</v>
      </c>
      <c r="U119" s="124">
        <v>2893.4882133333335</v>
      </c>
      <c r="V119" s="145"/>
      <c r="W119" s="123">
        <v>67536</v>
      </c>
      <c r="X119" s="123">
        <v>12195</v>
      </c>
      <c r="Y119" s="124">
        <v>51</v>
      </c>
      <c r="Z119" s="125">
        <v>0</v>
      </c>
      <c r="AA119" s="146">
        <v>12642.400147946539</v>
      </c>
      <c r="AB119" s="127">
        <v>37647.276685979028</v>
      </c>
    </row>
    <row r="120" spans="1:28" x14ac:dyDescent="0.35">
      <c r="A120">
        <f t="shared" si="1"/>
        <v>2012</v>
      </c>
      <c r="B120" s="9">
        <v>40969</v>
      </c>
      <c r="C120" s="113">
        <v>12985520.300195791</v>
      </c>
      <c r="D120" s="114"/>
      <c r="E120" s="114">
        <v>5824849.2020441219</v>
      </c>
      <c r="F120" s="114">
        <v>27514500.809873354</v>
      </c>
      <c r="G120" s="114">
        <v>12798513.393837845</v>
      </c>
      <c r="H120" s="114">
        <v>6402810.8941390244</v>
      </c>
      <c r="I120" s="114">
        <v>360155.03338065889</v>
      </c>
      <c r="J120" s="115">
        <v>117866.09357522003</v>
      </c>
      <c r="K120" s="116">
        <v>4.67741935483871</v>
      </c>
      <c r="L120" s="117">
        <v>6.4516129032258064E-3</v>
      </c>
      <c r="M120" s="118">
        <v>0.49005376344086021</v>
      </c>
      <c r="N120" s="119">
        <v>115</v>
      </c>
      <c r="O120" s="120">
        <v>0</v>
      </c>
      <c r="P120" s="121">
        <v>117</v>
      </c>
      <c r="Q120" s="119">
        <v>0</v>
      </c>
      <c r="R120" s="122">
        <v>70.967741935483872</v>
      </c>
      <c r="S120" s="123">
        <v>314728.641</v>
      </c>
      <c r="T120" s="122">
        <v>9.6988853639602723</v>
      </c>
      <c r="U120" s="124">
        <v>2893.4067300000002</v>
      </c>
      <c r="V120" s="145"/>
      <c r="W120" s="123">
        <v>67538</v>
      </c>
      <c r="X120" s="123">
        <v>12125</v>
      </c>
      <c r="Y120" s="124">
        <v>51</v>
      </c>
      <c r="Z120" s="125">
        <v>0</v>
      </c>
      <c r="AA120" s="146">
        <v>11868.994377922018</v>
      </c>
      <c r="AB120" s="127">
        <v>35575.183380815906</v>
      </c>
    </row>
    <row r="121" spans="1:28" x14ac:dyDescent="0.35">
      <c r="A121">
        <f t="shared" si="1"/>
        <v>2012</v>
      </c>
      <c r="B121" s="9">
        <v>41000</v>
      </c>
      <c r="C121" s="113">
        <v>12420410.035267945</v>
      </c>
      <c r="D121" s="114"/>
      <c r="E121" s="114">
        <v>5638894.9055932267</v>
      </c>
      <c r="F121" s="114">
        <v>26182487.592772637</v>
      </c>
      <c r="G121" s="114">
        <v>12099008.842354169</v>
      </c>
      <c r="H121" s="114">
        <v>6315660.3018226819</v>
      </c>
      <c r="I121" s="114">
        <v>315028.42450550373</v>
      </c>
      <c r="J121" s="115">
        <v>117376.19894655925</v>
      </c>
      <c r="K121" s="116">
        <v>3.3633333333333328</v>
      </c>
      <c r="L121" s="117">
        <v>0</v>
      </c>
      <c r="M121" s="118">
        <v>0</v>
      </c>
      <c r="N121" s="119">
        <v>115</v>
      </c>
      <c r="O121" s="120">
        <v>0</v>
      </c>
      <c r="P121" s="121">
        <v>118</v>
      </c>
      <c r="Q121" s="119">
        <v>0</v>
      </c>
      <c r="R121" s="122">
        <v>63.333333333333329</v>
      </c>
      <c r="S121" s="123">
        <v>315329.51833333337</v>
      </c>
      <c r="T121" s="122">
        <v>10.309972721331006</v>
      </c>
      <c r="U121" s="124">
        <v>2898.8726566666664</v>
      </c>
      <c r="V121" s="145"/>
      <c r="W121" s="123">
        <v>67538</v>
      </c>
      <c r="X121" s="123">
        <v>12037</v>
      </c>
      <c r="Y121" s="124">
        <v>52</v>
      </c>
      <c r="Z121" s="125">
        <v>0</v>
      </c>
      <c r="AA121" s="146">
        <v>12303.630992882641</v>
      </c>
      <c r="AB121" s="127">
        <v>37090.891296772876</v>
      </c>
    </row>
    <row r="122" spans="1:28" x14ac:dyDescent="0.35">
      <c r="A122">
        <f t="shared" si="1"/>
        <v>2012</v>
      </c>
      <c r="B122" s="9">
        <v>41030</v>
      </c>
      <c r="C122" s="113">
        <v>12177502.372802161</v>
      </c>
      <c r="D122" s="114"/>
      <c r="E122" s="114">
        <v>5595237.5521497801</v>
      </c>
      <c r="F122" s="114">
        <v>26862233.062812917</v>
      </c>
      <c r="G122" s="114">
        <v>13867063.892063187</v>
      </c>
      <c r="H122" s="114">
        <v>6508089.808048984</v>
      </c>
      <c r="I122" s="114">
        <v>238309.05603162941</v>
      </c>
      <c r="J122" s="115">
        <v>113581.43626471625</v>
      </c>
      <c r="K122" s="116">
        <v>0</v>
      </c>
      <c r="L122" s="117">
        <v>1.1838709677419357</v>
      </c>
      <c r="M122" s="118">
        <v>8.6935016362786364</v>
      </c>
      <c r="N122" s="119">
        <v>115</v>
      </c>
      <c r="O122" s="120">
        <v>0</v>
      </c>
      <c r="P122" s="121">
        <v>119</v>
      </c>
      <c r="Q122" s="119">
        <v>0</v>
      </c>
      <c r="R122" s="122">
        <v>70.967741935483872</v>
      </c>
      <c r="S122" s="123">
        <v>315930.39566666668</v>
      </c>
      <c r="T122" s="122">
        <v>10.037453347536914</v>
      </c>
      <c r="U122" s="124">
        <v>2904.3385833333332</v>
      </c>
      <c r="V122" s="145"/>
      <c r="W122" s="123">
        <v>67506</v>
      </c>
      <c r="X122" s="123">
        <v>12116</v>
      </c>
      <c r="Y122" s="124">
        <v>52</v>
      </c>
      <c r="Z122" s="125">
        <v>0</v>
      </c>
      <c r="AA122" s="146">
        <v>11945.462734862187</v>
      </c>
      <c r="AB122" s="127">
        <v>36221.518787901034</v>
      </c>
    </row>
    <row r="123" spans="1:28" x14ac:dyDescent="0.35">
      <c r="A123">
        <f t="shared" si="1"/>
        <v>2012</v>
      </c>
      <c r="B123" s="9">
        <v>41061</v>
      </c>
      <c r="C123" s="113">
        <v>15338164.422844561</v>
      </c>
      <c r="D123" s="114"/>
      <c r="E123" s="114">
        <v>6164748.1998567563</v>
      </c>
      <c r="F123" s="114">
        <v>29007292.757323828</v>
      </c>
      <c r="G123" s="114">
        <v>14527362.57600178</v>
      </c>
      <c r="H123" s="114">
        <v>6739774.5446384577</v>
      </c>
      <c r="I123" s="114">
        <v>236599.16440076489</v>
      </c>
      <c r="J123" s="115">
        <v>112514.34761410677</v>
      </c>
      <c r="K123" s="116">
        <v>0</v>
      </c>
      <c r="L123" s="117">
        <v>3.3866666666666672</v>
      </c>
      <c r="M123" s="118">
        <v>13.076527777777779</v>
      </c>
      <c r="N123" s="119">
        <v>115</v>
      </c>
      <c r="O123" s="120">
        <v>0</v>
      </c>
      <c r="P123" s="121">
        <v>120</v>
      </c>
      <c r="Q123" s="119">
        <v>0</v>
      </c>
      <c r="R123" s="122">
        <v>70</v>
      </c>
      <c r="S123" s="123">
        <v>316531.27299999999</v>
      </c>
      <c r="T123" s="122">
        <v>9.7501087984640922</v>
      </c>
      <c r="U123" s="124">
        <v>2909.8045099999999</v>
      </c>
      <c r="V123" s="145"/>
      <c r="W123" s="123">
        <v>67401</v>
      </c>
      <c r="X123" s="123">
        <v>12129</v>
      </c>
      <c r="Y123" s="124">
        <v>52</v>
      </c>
      <c r="Z123" s="125">
        <v>0</v>
      </c>
      <c r="AA123" s="146">
        <v>12386.538565481313</v>
      </c>
      <c r="AB123" s="127">
        <v>37791.110790608087</v>
      </c>
    </row>
    <row r="124" spans="1:28" x14ac:dyDescent="0.35">
      <c r="A124">
        <f t="shared" si="1"/>
        <v>2012</v>
      </c>
      <c r="B124" s="9">
        <v>41091</v>
      </c>
      <c r="C124" s="113">
        <v>18152570.527173381</v>
      </c>
      <c r="D124" s="114"/>
      <c r="E124" s="114">
        <v>7036091.3375699427</v>
      </c>
      <c r="F124" s="114">
        <v>32240687.826717991</v>
      </c>
      <c r="G124" s="114">
        <v>15049424.894584084</v>
      </c>
      <c r="H124" s="114">
        <v>7152921.8959198948</v>
      </c>
      <c r="I124" s="114">
        <v>251218.78738617536</v>
      </c>
      <c r="J124" s="115">
        <v>120795.42342436261</v>
      </c>
      <c r="K124" s="116">
        <v>0</v>
      </c>
      <c r="L124" s="117">
        <v>6.3516129032258055</v>
      </c>
      <c r="M124" s="118">
        <v>15.464784946236561</v>
      </c>
      <c r="N124" s="119">
        <v>115</v>
      </c>
      <c r="O124" s="120">
        <v>0</v>
      </c>
      <c r="P124" s="121">
        <v>121</v>
      </c>
      <c r="Q124" s="119">
        <v>0</v>
      </c>
      <c r="R124" s="122">
        <v>67.741935483870961</v>
      </c>
      <c r="S124" s="123">
        <v>316606.31</v>
      </c>
      <c r="T124" s="122">
        <v>10.074117724686417</v>
      </c>
      <c r="U124" s="124">
        <v>2927.5687599999997</v>
      </c>
      <c r="V124" s="145"/>
      <c r="W124" s="123">
        <v>67410</v>
      </c>
      <c r="X124" s="123">
        <v>12159</v>
      </c>
      <c r="Y124" s="124">
        <v>52</v>
      </c>
      <c r="Z124" s="125">
        <v>0</v>
      </c>
      <c r="AA124" s="146">
        <v>12035.389189526448</v>
      </c>
      <c r="AB124" s="127">
        <v>36980.626865058213</v>
      </c>
    </row>
    <row r="125" spans="1:28" x14ac:dyDescent="0.35">
      <c r="A125">
        <f t="shared" si="1"/>
        <v>2012</v>
      </c>
      <c r="B125" s="9">
        <v>41122</v>
      </c>
      <c r="C125" s="113">
        <v>15712441.729227163</v>
      </c>
      <c r="D125" s="114"/>
      <c r="E125" s="114">
        <v>6310140.6443580044</v>
      </c>
      <c r="F125" s="114">
        <v>29992809.176342055</v>
      </c>
      <c r="G125" s="114">
        <v>14755845.585102523</v>
      </c>
      <c r="H125" s="114">
        <v>7129583.3314013584</v>
      </c>
      <c r="I125" s="114">
        <v>250899.05970689634</v>
      </c>
      <c r="J125" s="115">
        <v>115290.5647670472</v>
      </c>
      <c r="K125" s="116">
        <v>0</v>
      </c>
      <c r="L125" s="117">
        <v>3.6161290322580646</v>
      </c>
      <c r="M125" s="118">
        <v>15.181451612903226</v>
      </c>
      <c r="N125" s="119">
        <v>115</v>
      </c>
      <c r="O125" s="120">
        <v>0</v>
      </c>
      <c r="P125" s="121">
        <v>122</v>
      </c>
      <c r="Q125" s="119">
        <v>0</v>
      </c>
      <c r="R125" s="122">
        <v>70.967741935483872</v>
      </c>
      <c r="S125" s="123">
        <v>316681.34700000001</v>
      </c>
      <c r="T125" s="122">
        <v>9.8003320246475543</v>
      </c>
      <c r="U125" s="124">
        <v>2945.3330099999998</v>
      </c>
      <c r="V125" s="145"/>
      <c r="W125" s="123">
        <v>67513</v>
      </c>
      <c r="X125" s="123">
        <v>12175</v>
      </c>
      <c r="Y125" s="124">
        <v>52</v>
      </c>
      <c r="Z125" s="125">
        <v>0</v>
      </c>
      <c r="AA125" s="146">
        <v>12083.172645184772</v>
      </c>
      <c r="AB125" s="127">
        <v>37384.391364966643</v>
      </c>
    </row>
    <row r="126" spans="1:28" x14ac:dyDescent="0.35">
      <c r="A126">
        <f t="shared" si="1"/>
        <v>2012</v>
      </c>
      <c r="B126" s="9">
        <v>41153</v>
      </c>
      <c r="C126" s="113">
        <v>12992147.64970701</v>
      </c>
      <c r="D126" s="114"/>
      <c r="E126" s="114">
        <v>5770192.8904752033</v>
      </c>
      <c r="F126" s="114">
        <v>27148547.617290411</v>
      </c>
      <c r="G126" s="114">
        <v>13684970.768183012</v>
      </c>
      <c r="H126" s="114">
        <v>6711022.321828506</v>
      </c>
      <c r="I126" s="114">
        <v>287762.44303728169</v>
      </c>
      <c r="J126" s="115">
        <v>116418.88902607257</v>
      </c>
      <c r="K126" s="116">
        <v>1.6666666666666666E-2</v>
      </c>
      <c r="L126" s="117">
        <v>1.1866666666666668</v>
      </c>
      <c r="M126" s="118">
        <v>10.727451690821256</v>
      </c>
      <c r="N126" s="119">
        <v>115</v>
      </c>
      <c r="O126" s="120">
        <v>0</v>
      </c>
      <c r="P126" s="121">
        <v>123</v>
      </c>
      <c r="Q126" s="119">
        <v>0</v>
      </c>
      <c r="R126" s="122">
        <v>63.333333333333329</v>
      </c>
      <c r="S126" s="123">
        <v>316756.38400000002</v>
      </c>
      <c r="T126" s="122">
        <v>9.4890478858640677</v>
      </c>
      <c r="U126" s="124">
        <v>2963.09726</v>
      </c>
      <c r="V126" s="145"/>
      <c r="W126" s="123">
        <v>67661</v>
      </c>
      <c r="X126" s="123">
        <v>12183</v>
      </c>
      <c r="Y126" s="124">
        <v>52</v>
      </c>
      <c r="Z126" s="125">
        <v>0</v>
      </c>
      <c r="AA126" s="146">
        <v>12527.252108979097</v>
      </c>
      <c r="AB126" s="127">
        <v>38980.112150770496</v>
      </c>
    </row>
    <row r="127" spans="1:28" x14ac:dyDescent="0.35">
      <c r="A127">
        <f t="shared" si="1"/>
        <v>2012</v>
      </c>
      <c r="B127" s="9">
        <v>41183</v>
      </c>
      <c r="C127" s="113">
        <v>12311910.451714735</v>
      </c>
      <c r="D127" s="114"/>
      <c r="E127" s="114">
        <v>5432890.4716640329</v>
      </c>
      <c r="F127" s="114">
        <v>25916411.633916263</v>
      </c>
      <c r="G127" s="114">
        <v>13459475.337772856</v>
      </c>
      <c r="H127" s="114">
        <v>6545511.5920437481</v>
      </c>
      <c r="I127" s="114">
        <v>334221.37643421488</v>
      </c>
      <c r="J127" s="115">
        <v>113647.82150855802</v>
      </c>
      <c r="K127" s="116">
        <v>1.5774193548387097</v>
      </c>
      <c r="L127" s="117">
        <v>3.5483870967741936E-2</v>
      </c>
      <c r="M127" s="118">
        <v>6.544999999999999</v>
      </c>
      <c r="N127" s="119">
        <v>115</v>
      </c>
      <c r="O127" s="120">
        <v>0</v>
      </c>
      <c r="P127" s="121">
        <v>124</v>
      </c>
      <c r="Q127" s="119">
        <v>0</v>
      </c>
      <c r="R127" s="122">
        <v>70.967741935483872</v>
      </c>
      <c r="S127" s="123">
        <v>316674.55433333339</v>
      </c>
      <c r="T127" s="122">
        <v>10.016932077819819</v>
      </c>
      <c r="U127" s="124">
        <v>2977.2286733333331</v>
      </c>
      <c r="V127" s="145"/>
      <c r="W127" s="123">
        <v>67903</v>
      </c>
      <c r="X127" s="123">
        <v>12184</v>
      </c>
      <c r="Y127" s="124">
        <v>52</v>
      </c>
      <c r="Z127" s="125">
        <v>0</v>
      </c>
      <c r="AA127" s="146">
        <v>12161.85960376535</v>
      </c>
      <c r="AB127" s="127">
        <v>38049.867241901688</v>
      </c>
    </row>
    <row r="128" spans="1:28" x14ac:dyDescent="0.35">
      <c r="A128">
        <f t="shared" si="1"/>
        <v>2012</v>
      </c>
      <c r="B128" s="9">
        <v>41214</v>
      </c>
      <c r="C128" s="113">
        <v>13737884.606427658</v>
      </c>
      <c r="D128" s="114"/>
      <c r="E128" s="114">
        <v>5981462.7062628306</v>
      </c>
      <c r="F128" s="114">
        <v>27336965.680216968</v>
      </c>
      <c r="G128" s="114">
        <v>13555818.320285905</v>
      </c>
      <c r="H128" s="114">
        <v>6411528.1099392576</v>
      </c>
      <c r="I128" s="114">
        <v>387559.38612900325</v>
      </c>
      <c r="J128" s="115">
        <v>118413.78410648963</v>
      </c>
      <c r="K128" s="116">
        <v>6.59</v>
      </c>
      <c r="L128" s="117">
        <v>0</v>
      </c>
      <c r="M128" s="118">
        <v>0</v>
      </c>
      <c r="N128" s="119">
        <v>115</v>
      </c>
      <c r="O128" s="120">
        <v>0</v>
      </c>
      <c r="P128" s="121">
        <v>125</v>
      </c>
      <c r="Q128" s="119">
        <v>0</v>
      </c>
      <c r="R128" s="122">
        <v>73.333333333333329</v>
      </c>
      <c r="S128" s="123">
        <v>316592.72466666671</v>
      </c>
      <c r="T128" s="122">
        <v>9.375472612524506</v>
      </c>
      <c r="U128" s="124">
        <v>2991.3600866666666</v>
      </c>
      <c r="V128" s="145"/>
      <c r="W128" s="123">
        <v>67986</v>
      </c>
      <c r="X128" s="123">
        <v>12205</v>
      </c>
      <c r="Y128" s="124">
        <v>52</v>
      </c>
      <c r="Z128" s="125">
        <v>0</v>
      </c>
      <c r="AA128" s="146">
        <v>12608.714506687413</v>
      </c>
      <c r="AB128" s="127">
        <v>39668.388941762307</v>
      </c>
    </row>
    <row r="129" spans="1:28" x14ac:dyDescent="0.35">
      <c r="A129">
        <f t="shared" si="1"/>
        <v>2012</v>
      </c>
      <c r="B129" s="11">
        <v>41244</v>
      </c>
      <c r="C129" s="128">
        <v>14921954.6020933</v>
      </c>
      <c r="D129" s="129"/>
      <c r="E129" s="129">
        <v>6068480.4976582723</v>
      </c>
      <c r="F129" s="129">
        <v>27925830.816711307</v>
      </c>
      <c r="G129" s="129">
        <v>12896242.215924617</v>
      </c>
      <c r="H129" s="129">
        <v>6145359.2843182916</v>
      </c>
      <c r="I129" s="129">
        <v>390271.37535411457</v>
      </c>
      <c r="J129" s="130">
        <v>115694.40870599353</v>
      </c>
      <c r="K129" s="131">
        <v>8.361290322580647</v>
      </c>
      <c r="L129" s="132">
        <v>0</v>
      </c>
      <c r="M129" s="133">
        <v>0</v>
      </c>
      <c r="N129" s="134">
        <v>115</v>
      </c>
      <c r="O129" s="135">
        <v>0</v>
      </c>
      <c r="P129" s="136">
        <v>126</v>
      </c>
      <c r="Q129" s="134">
        <v>0</v>
      </c>
      <c r="R129" s="137">
        <v>61.29032258064516</v>
      </c>
      <c r="S129" s="138">
        <v>316510.89500000002</v>
      </c>
      <c r="T129" s="137">
        <v>9.561717876658534</v>
      </c>
      <c r="U129" s="139">
        <v>3005.4915000000001</v>
      </c>
      <c r="V129" s="147"/>
      <c r="W129" s="138">
        <v>67970</v>
      </c>
      <c r="X129" s="138">
        <v>12225</v>
      </c>
      <c r="Y129" s="139">
        <v>52</v>
      </c>
      <c r="Z129" s="140">
        <v>0</v>
      </c>
      <c r="AA129" s="148">
        <v>12244.963258989457</v>
      </c>
      <c r="AB129" s="142">
        <v>38751.71397070869</v>
      </c>
    </row>
    <row r="130" spans="1:28" x14ac:dyDescent="0.35">
      <c r="A130">
        <f t="shared" si="1"/>
        <v>2013</v>
      </c>
      <c r="B130" s="7">
        <v>41275</v>
      </c>
      <c r="C130" s="98">
        <v>15747339.847836431</v>
      </c>
      <c r="D130" s="99"/>
      <c r="E130" s="99">
        <v>6448785.1671340773</v>
      </c>
      <c r="F130" s="99">
        <v>29441051.966594134</v>
      </c>
      <c r="G130" s="99">
        <v>13884496.945020212</v>
      </c>
      <c r="H130" s="99">
        <v>6284360.5877344441</v>
      </c>
      <c r="I130" s="99">
        <v>416576.85421310423</v>
      </c>
      <c r="J130" s="100">
        <v>117660.85890187949</v>
      </c>
      <c r="K130" s="101">
        <v>12.141935483870968</v>
      </c>
      <c r="L130" s="102">
        <v>0</v>
      </c>
      <c r="M130" s="103">
        <v>0</v>
      </c>
      <c r="N130" s="104">
        <v>115</v>
      </c>
      <c r="O130" s="105">
        <v>0</v>
      </c>
      <c r="P130" s="106">
        <v>127</v>
      </c>
      <c r="Q130" s="104">
        <v>0</v>
      </c>
      <c r="R130" s="107">
        <v>67.741935483870961</v>
      </c>
      <c r="S130" s="108">
        <v>317155.13100000005</v>
      </c>
      <c r="T130" s="107">
        <v>9.4460327398520665</v>
      </c>
      <c r="U130" s="109">
        <v>3011.9539066666671</v>
      </c>
      <c r="V130" s="143"/>
      <c r="W130" s="108">
        <v>67994</v>
      </c>
      <c r="X130" s="108">
        <v>12259</v>
      </c>
      <c r="Y130" s="109">
        <v>53</v>
      </c>
      <c r="Z130" s="110">
        <v>0</v>
      </c>
      <c r="AA130" s="144">
        <v>12295.785807379078</v>
      </c>
      <c r="AB130" s="112">
        <v>39240.631795768575</v>
      </c>
    </row>
    <row r="131" spans="1:28" x14ac:dyDescent="0.35">
      <c r="A131">
        <f t="shared" si="1"/>
        <v>2013</v>
      </c>
      <c r="B131" s="9">
        <v>41306</v>
      </c>
      <c r="C131" s="113">
        <v>15679927.103122042</v>
      </c>
      <c r="D131" s="114"/>
      <c r="E131" s="114">
        <v>6528542.2720850836</v>
      </c>
      <c r="F131" s="114">
        <v>30305856.983928327</v>
      </c>
      <c r="G131" s="114">
        <v>13980707.968407735</v>
      </c>
      <c r="H131" s="114">
        <v>6416916.1957113547</v>
      </c>
      <c r="I131" s="114">
        <v>388030.15409815911</v>
      </c>
      <c r="J131" s="115">
        <v>116400.89736670034</v>
      </c>
      <c r="K131" s="116">
        <v>14.553571428571425</v>
      </c>
      <c r="L131" s="117">
        <v>0</v>
      </c>
      <c r="M131" s="118">
        <v>0</v>
      </c>
      <c r="N131" s="119">
        <v>115</v>
      </c>
      <c r="O131" s="120">
        <v>0</v>
      </c>
      <c r="P131" s="121">
        <v>128</v>
      </c>
      <c r="Q131" s="119">
        <v>0</v>
      </c>
      <c r="R131" s="122">
        <v>67.857142857142861</v>
      </c>
      <c r="S131" s="123">
        <v>317799.36700000003</v>
      </c>
      <c r="T131" s="122">
        <v>8.9759527025279429</v>
      </c>
      <c r="U131" s="124">
        <v>3018.4163133333336</v>
      </c>
      <c r="V131" s="145"/>
      <c r="W131" s="123">
        <v>68018</v>
      </c>
      <c r="X131" s="123">
        <v>12262</v>
      </c>
      <c r="Y131" s="124">
        <v>53</v>
      </c>
      <c r="Z131" s="125">
        <v>0</v>
      </c>
      <c r="AA131" s="146">
        <v>13663.708110329175</v>
      </c>
      <c r="AB131" s="127">
        <v>43932.660915003551</v>
      </c>
    </row>
    <row r="132" spans="1:28" x14ac:dyDescent="0.35">
      <c r="A132">
        <f t="shared" si="1"/>
        <v>2013</v>
      </c>
      <c r="B132" s="9">
        <v>41334</v>
      </c>
      <c r="C132" s="113">
        <v>14251897.220627058</v>
      </c>
      <c r="D132" s="114"/>
      <c r="E132" s="114">
        <v>6038525.8560063178</v>
      </c>
      <c r="F132" s="114">
        <v>27712288.272330996</v>
      </c>
      <c r="G132" s="114">
        <v>13725757.505780606</v>
      </c>
      <c r="H132" s="114">
        <v>6495236.8349611126</v>
      </c>
      <c r="I132" s="114">
        <v>365739.98719266825</v>
      </c>
      <c r="J132" s="115">
        <v>118336.64143659182</v>
      </c>
      <c r="K132" s="116">
        <v>9.8967741935483868</v>
      </c>
      <c r="L132" s="117">
        <v>0</v>
      </c>
      <c r="M132" s="118">
        <v>0</v>
      </c>
      <c r="N132" s="119">
        <v>115</v>
      </c>
      <c r="O132" s="120">
        <v>0</v>
      </c>
      <c r="P132" s="121">
        <v>129</v>
      </c>
      <c r="Q132" s="119">
        <v>0</v>
      </c>
      <c r="R132" s="122">
        <v>67.741935483870961</v>
      </c>
      <c r="S132" s="123">
        <v>318443.603</v>
      </c>
      <c r="T132" s="122">
        <v>8.784049904132134</v>
      </c>
      <c r="U132" s="124">
        <v>3024.8787200000002</v>
      </c>
      <c r="V132" s="145"/>
      <c r="W132" s="123">
        <v>68091</v>
      </c>
      <c r="X132" s="123">
        <v>12206</v>
      </c>
      <c r="Y132" s="124">
        <v>53</v>
      </c>
      <c r="Z132" s="125">
        <v>0</v>
      </c>
      <c r="AA132" s="146">
        <v>12388.138377005442</v>
      </c>
      <c r="AB132" s="127">
        <v>40131.608826238975</v>
      </c>
    </row>
    <row r="133" spans="1:28" x14ac:dyDescent="0.35">
      <c r="A133">
        <f t="shared" ref="A133:A196" si="2">YEAR(B133)</f>
        <v>2013</v>
      </c>
      <c r="B133" s="9">
        <v>41365</v>
      </c>
      <c r="C133" s="113">
        <v>12742576.998340273</v>
      </c>
      <c r="D133" s="114"/>
      <c r="E133" s="114">
        <v>5698220.9844290977</v>
      </c>
      <c r="F133" s="114">
        <v>26508392.924253207</v>
      </c>
      <c r="G133" s="114">
        <v>13583777.764266163</v>
      </c>
      <c r="H133" s="114">
        <v>6278109.4170369841</v>
      </c>
      <c r="I133" s="114">
        <v>307863.67531240318</v>
      </c>
      <c r="J133" s="115">
        <v>115232.47142110804</v>
      </c>
      <c r="K133" s="116">
        <v>4.5066666666666659</v>
      </c>
      <c r="L133" s="117">
        <v>0</v>
      </c>
      <c r="M133" s="118">
        <v>0.12555555555555528</v>
      </c>
      <c r="N133" s="119">
        <v>115</v>
      </c>
      <c r="O133" s="120">
        <v>0</v>
      </c>
      <c r="P133" s="121">
        <v>130</v>
      </c>
      <c r="Q133" s="119">
        <v>0</v>
      </c>
      <c r="R133" s="122">
        <v>66.666666666666657</v>
      </c>
      <c r="S133" s="123">
        <v>319216.08266666671</v>
      </c>
      <c r="T133" s="122">
        <v>9.0212234101235627</v>
      </c>
      <c r="U133" s="124">
        <v>3037.2526600000001</v>
      </c>
      <c r="V133" s="145"/>
      <c r="W133" s="123">
        <v>68106</v>
      </c>
      <c r="X133" s="123">
        <v>12199</v>
      </c>
      <c r="Y133" s="124">
        <v>53</v>
      </c>
      <c r="Z133" s="125">
        <v>0</v>
      </c>
      <c r="AA133" s="146">
        <v>12844.209761585091</v>
      </c>
      <c r="AB133" s="127">
        <v>41885.770651949977</v>
      </c>
    </row>
    <row r="134" spans="1:28" x14ac:dyDescent="0.35">
      <c r="A134">
        <f t="shared" si="2"/>
        <v>2013</v>
      </c>
      <c r="B134" s="9">
        <v>41395</v>
      </c>
      <c r="C134" s="113">
        <v>11981294.651935562</v>
      </c>
      <c r="D134" s="114">
        <v>342366.6725013291</v>
      </c>
      <c r="E134" s="114">
        <v>5852187.944271462</v>
      </c>
      <c r="F134" s="114">
        <v>25572952.507141557</v>
      </c>
      <c r="G134" s="114">
        <v>13202241.379078662</v>
      </c>
      <c r="H134" s="114">
        <v>6525589.7619136367</v>
      </c>
      <c r="I134" s="114">
        <v>253837.89391450139</v>
      </c>
      <c r="J134" s="115">
        <v>119479.81723696076</v>
      </c>
      <c r="K134" s="116">
        <v>0.46451612903225808</v>
      </c>
      <c r="L134" s="117">
        <v>0.74516129032258072</v>
      </c>
      <c r="M134" s="118">
        <v>7.6254558204768577</v>
      </c>
      <c r="N134" s="119">
        <v>115</v>
      </c>
      <c r="O134" s="120">
        <v>0</v>
      </c>
      <c r="P134" s="121">
        <v>131</v>
      </c>
      <c r="Q134" s="119">
        <v>0</v>
      </c>
      <c r="R134" s="122">
        <v>70.967741935483872</v>
      </c>
      <c r="S134" s="123">
        <v>319988.56233333336</v>
      </c>
      <c r="T134" s="122">
        <v>8.0895411018408048</v>
      </c>
      <c r="U134" s="124">
        <v>3049.6266000000001</v>
      </c>
      <c r="V134" s="145">
        <v>35811</v>
      </c>
      <c r="W134" s="123">
        <v>68117</v>
      </c>
      <c r="X134" s="123">
        <v>12074</v>
      </c>
      <c r="Y134" s="124">
        <v>53</v>
      </c>
      <c r="Z134" s="125">
        <v>0</v>
      </c>
      <c r="AA134" s="146">
        <v>12472.722103196538</v>
      </c>
      <c r="AB134" s="127">
        <v>40947.667088875321</v>
      </c>
    </row>
    <row r="135" spans="1:28" x14ac:dyDescent="0.35">
      <c r="A135">
        <f t="shared" si="2"/>
        <v>2013</v>
      </c>
      <c r="B135" s="9">
        <v>41426</v>
      </c>
      <c r="C135" s="113">
        <v>13494764.176069412</v>
      </c>
      <c r="D135" s="114">
        <v>354742.59358307725</v>
      </c>
      <c r="E135" s="114">
        <v>5848612.185041639</v>
      </c>
      <c r="F135" s="114">
        <v>27724593.207714789</v>
      </c>
      <c r="G135" s="114">
        <v>14458586.438292276</v>
      </c>
      <c r="H135" s="114">
        <v>6331153.30332324</v>
      </c>
      <c r="I135" s="114">
        <v>227370.32727423211</v>
      </c>
      <c r="J135" s="115">
        <v>110636.80122367511</v>
      </c>
      <c r="K135" s="116">
        <v>0</v>
      </c>
      <c r="L135" s="117">
        <v>2.0433333333333334</v>
      </c>
      <c r="M135" s="118">
        <v>12.910416666666668</v>
      </c>
      <c r="N135" s="119">
        <v>115</v>
      </c>
      <c r="O135" s="120">
        <v>0</v>
      </c>
      <c r="P135" s="121">
        <v>132</v>
      </c>
      <c r="Q135" s="119">
        <v>0</v>
      </c>
      <c r="R135" s="122">
        <v>70</v>
      </c>
      <c r="S135" s="123">
        <v>320761.04200000002</v>
      </c>
      <c r="T135" s="122">
        <v>8.5618003518748864</v>
      </c>
      <c r="U135" s="124">
        <v>3062.00054</v>
      </c>
      <c r="V135" s="145">
        <v>36156</v>
      </c>
      <c r="W135" s="123">
        <v>68312</v>
      </c>
      <c r="X135" s="123">
        <v>11885</v>
      </c>
      <c r="Y135" s="124">
        <v>52</v>
      </c>
      <c r="Z135" s="125">
        <v>0</v>
      </c>
      <c r="AA135" s="146">
        <v>12935.941645441533</v>
      </c>
      <c r="AB135" s="127">
        <v>42769.993532859087</v>
      </c>
    </row>
    <row r="136" spans="1:28" x14ac:dyDescent="0.35">
      <c r="A136">
        <f t="shared" si="2"/>
        <v>2013</v>
      </c>
      <c r="B136" s="9">
        <v>41456</v>
      </c>
      <c r="C136" s="113">
        <v>16235644.807101477</v>
      </c>
      <c r="D136" s="114">
        <v>413884.21913481684</v>
      </c>
      <c r="E136" s="114">
        <v>6801769.4788577119</v>
      </c>
      <c r="F136" s="114">
        <v>30494033.216613058</v>
      </c>
      <c r="G136" s="114">
        <v>14884791.64910724</v>
      </c>
      <c r="H136" s="114">
        <v>6845269.3301887969</v>
      </c>
      <c r="I136" s="114">
        <v>251581.22143484064</v>
      </c>
      <c r="J136" s="115">
        <v>122290.09831556343</v>
      </c>
      <c r="K136" s="116">
        <v>0</v>
      </c>
      <c r="L136" s="117">
        <v>4.4483870967741934</v>
      </c>
      <c r="M136" s="118">
        <v>16.135508308895403</v>
      </c>
      <c r="N136" s="119">
        <v>115</v>
      </c>
      <c r="O136" s="120">
        <v>0</v>
      </c>
      <c r="P136" s="121">
        <v>133</v>
      </c>
      <c r="Q136" s="119">
        <v>0</v>
      </c>
      <c r="R136" s="122">
        <v>67.741935483870961</v>
      </c>
      <c r="S136" s="123">
        <v>321585.5413333333</v>
      </c>
      <c r="T136" s="122">
        <v>8.2916598507657486</v>
      </c>
      <c r="U136" s="124">
        <v>3068.6377766666669</v>
      </c>
      <c r="V136" s="145">
        <v>36777</v>
      </c>
      <c r="W136" s="123">
        <v>68405</v>
      </c>
      <c r="X136" s="123">
        <v>11924</v>
      </c>
      <c r="Y136" s="124">
        <v>51</v>
      </c>
      <c r="Z136" s="125">
        <v>0</v>
      </c>
      <c r="AA136" s="146">
        <v>12572.238380449528</v>
      </c>
      <c r="AB136" s="127">
        <v>41906.347875037449</v>
      </c>
    </row>
    <row r="137" spans="1:28" x14ac:dyDescent="0.35">
      <c r="A137">
        <f t="shared" si="2"/>
        <v>2013</v>
      </c>
      <c r="B137" s="9">
        <v>41487</v>
      </c>
      <c r="C137" s="113">
        <v>14464665.986953208</v>
      </c>
      <c r="D137" s="114">
        <v>393148.63261159085</v>
      </c>
      <c r="E137" s="114">
        <v>6312700.7130614119</v>
      </c>
      <c r="F137" s="114">
        <v>28760550.000508659</v>
      </c>
      <c r="G137" s="114">
        <v>14614105.929377874</v>
      </c>
      <c r="H137" s="114">
        <v>6721411.643285308</v>
      </c>
      <c r="I137" s="114">
        <v>250282.85747730813</v>
      </c>
      <c r="J137" s="115">
        <v>113167.41816720771</v>
      </c>
      <c r="K137" s="116">
        <v>0</v>
      </c>
      <c r="L137" s="117">
        <v>3.0258064516129033</v>
      </c>
      <c r="M137" s="118">
        <v>14.196236559139786</v>
      </c>
      <c r="N137" s="119">
        <v>115</v>
      </c>
      <c r="O137" s="120">
        <v>0</v>
      </c>
      <c r="P137" s="121">
        <v>134</v>
      </c>
      <c r="Q137" s="119">
        <v>0</v>
      </c>
      <c r="R137" s="122">
        <v>70.967741935483872</v>
      </c>
      <c r="S137" s="123">
        <v>322410.04066666664</v>
      </c>
      <c r="T137" s="122">
        <v>7.4385593300421258</v>
      </c>
      <c r="U137" s="124">
        <v>3075.2750133333334</v>
      </c>
      <c r="V137" s="145">
        <v>37407</v>
      </c>
      <c r="W137" s="123">
        <v>68481</v>
      </c>
      <c r="X137" s="123">
        <v>11913</v>
      </c>
      <c r="Y137" s="124">
        <v>51</v>
      </c>
      <c r="Z137" s="125">
        <v>0</v>
      </c>
      <c r="AA137" s="146">
        <v>12625.098465172172</v>
      </c>
      <c r="AB137" s="127">
        <v>42416.166130606485</v>
      </c>
    </row>
    <row r="138" spans="1:28" x14ac:dyDescent="0.35">
      <c r="A138">
        <f t="shared" si="2"/>
        <v>2013</v>
      </c>
      <c r="B138" s="9">
        <v>41518</v>
      </c>
      <c r="C138" s="113">
        <v>12513177.71501524</v>
      </c>
      <c r="D138" s="114">
        <v>372442.04328027862</v>
      </c>
      <c r="E138" s="114">
        <v>5762013.6184237162</v>
      </c>
      <c r="F138" s="114">
        <v>26608797.178677041</v>
      </c>
      <c r="G138" s="114">
        <v>13947062.513427913</v>
      </c>
      <c r="H138" s="114">
        <v>6583433.6446605474</v>
      </c>
      <c r="I138" s="114">
        <v>289793.18362689833</v>
      </c>
      <c r="J138" s="115">
        <v>114467.80613080804</v>
      </c>
      <c r="K138" s="116">
        <v>0</v>
      </c>
      <c r="L138" s="117">
        <v>0.91</v>
      </c>
      <c r="M138" s="118">
        <v>11.101603535353531</v>
      </c>
      <c r="N138" s="119">
        <v>115</v>
      </c>
      <c r="O138" s="120">
        <v>0</v>
      </c>
      <c r="P138" s="121">
        <v>135</v>
      </c>
      <c r="Q138" s="119">
        <v>0</v>
      </c>
      <c r="R138" s="122">
        <v>63.333333333333329</v>
      </c>
      <c r="S138" s="123">
        <v>323234.53999999998</v>
      </c>
      <c r="T138" s="122">
        <v>8.9086139750376248</v>
      </c>
      <c r="U138" s="124">
        <v>3081.9122499999999</v>
      </c>
      <c r="V138" s="145">
        <v>37871</v>
      </c>
      <c r="W138" s="123">
        <v>68566</v>
      </c>
      <c r="X138" s="123">
        <v>11923</v>
      </c>
      <c r="Y138" s="124">
        <v>51</v>
      </c>
      <c r="Z138" s="125">
        <v>0</v>
      </c>
      <c r="AA138" s="146">
        <v>13091.605466247118</v>
      </c>
      <c r="AB138" s="127">
        <v>44271.303582027162</v>
      </c>
    </row>
    <row r="139" spans="1:28" x14ac:dyDescent="0.35">
      <c r="A139">
        <f t="shared" si="2"/>
        <v>2013</v>
      </c>
      <c r="B139" s="9">
        <v>41548</v>
      </c>
      <c r="C139" s="113">
        <v>12046857.251738299</v>
      </c>
      <c r="D139" s="114">
        <v>367832.47744864516</v>
      </c>
      <c r="E139" s="114">
        <v>5527033.0622316767</v>
      </c>
      <c r="F139" s="114">
        <v>25729491.400299504</v>
      </c>
      <c r="G139" s="114">
        <v>13685787.203039952</v>
      </c>
      <c r="H139" s="114">
        <v>6473713.0130697023</v>
      </c>
      <c r="I139" s="114">
        <v>333569.8284879378</v>
      </c>
      <c r="J139" s="115">
        <v>112882.60243821683</v>
      </c>
      <c r="K139" s="116">
        <v>1.596774193548387</v>
      </c>
      <c r="L139" s="117">
        <v>1.2903225806451568E-2</v>
      </c>
      <c r="M139" s="118">
        <v>6.5139296187683291</v>
      </c>
      <c r="N139" s="119">
        <v>115</v>
      </c>
      <c r="O139" s="120">
        <v>0</v>
      </c>
      <c r="P139" s="121">
        <v>136</v>
      </c>
      <c r="Q139" s="119">
        <v>0</v>
      </c>
      <c r="R139" s="122">
        <v>70.967741935483872</v>
      </c>
      <c r="S139" s="123">
        <v>324150.06066666666</v>
      </c>
      <c r="T139" s="122">
        <v>9.3873219283421054</v>
      </c>
      <c r="U139" s="124">
        <v>3079.7776633333333</v>
      </c>
      <c r="V139" s="145">
        <v>38174</v>
      </c>
      <c r="W139" s="123">
        <v>68661</v>
      </c>
      <c r="X139" s="123">
        <v>11890</v>
      </c>
      <c r="Y139" s="124">
        <v>51</v>
      </c>
      <c r="Z139" s="125">
        <v>0</v>
      </c>
      <c r="AA139" s="146">
        <v>12712.117947418716</v>
      </c>
      <c r="AB139" s="127">
        <v>43256.297262427172</v>
      </c>
    </row>
    <row r="140" spans="1:28" x14ac:dyDescent="0.35">
      <c r="A140">
        <f t="shared" si="2"/>
        <v>2013</v>
      </c>
      <c r="B140" s="9">
        <v>41579</v>
      </c>
      <c r="C140" s="113">
        <v>13954283.395070996</v>
      </c>
      <c r="D140" s="114">
        <v>398983.55593586894</v>
      </c>
      <c r="E140" s="114">
        <v>6169303.2114306074</v>
      </c>
      <c r="F140" s="114">
        <v>27527681.787486807</v>
      </c>
      <c r="G140" s="114">
        <v>13753007.146189934</v>
      </c>
      <c r="H140" s="114">
        <v>6316418.5566918431</v>
      </c>
      <c r="I140" s="114">
        <v>392103.93834183656</v>
      </c>
      <c r="J140" s="115">
        <v>116708.65041665996</v>
      </c>
      <c r="K140" s="116">
        <v>8.1166666666666671</v>
      </c>
      <c r="L140" s="117">
        <v>0</v>
      </c>
      <c r="M140" s="118">
        <v>0</v>
      </c>
      <c r="N140" s="119">
        <v>115</v>
      </c>
      <c r="O140" s="120">
        <v>0</v>
      </c>
      <c r="P140" s="121">
        <v>137</v>
      </c>
      <c r="Q140" s="119">
        <v>0</v>
      </c>
      <c r="R140" s="122">
        <v>73.333333333333329</v>
      </c>
      <c r="S140" s="123">
        <v>325065.58133333334</v>
      </c>
      <c r="T140" s="122">
        <v>9.4042400212369248</v>
      </c>
      <c r="U140" s="124">
        <v>3077.6430766666667</v>
      </c>
      <c r="V140" s="145">
        <v>38253</v>
      </c>
      <c r="W140" s="123">
        <v>68692</v>
      </c>
      <c r="X140" s="123">
        <v>11904</v>
      </c>
      <c r="Y140" s="124">
        <v>51</v>
      </c>
      <c r="Z140" s="125">
        <v>0</v>
      </c>
      <c r="AA140" s="146">
        <v>13181.725960485202</v>
      </c>
      <c r="AB140" s="127">
        <v>45140.3819057363</v>
      </c>
    </row>
    <row r="141" spans="1:28" x14ac:dyDescent="0.35">
      <c r="A141">
        <f t="shared" si="2"/>
        <v>2013</v>
      </c>
      <c r="B141" s="11">
        <v>41609</v>
      </c>
      <c r="C141" s="128">
        <v>15782054.845007552</v>
      </c>
      <c r="D141" s="129">
        <v>444967.3417130069</v>
      </c>
      <c r="E141" s="129">
        <v>6520991.0495939162</v>
      </c>
      <c r="F141" s="129">
        <v>28878451.126339674</v>
      </c>
      <c r="G141" s="129">
        <v>13280843.677964123</v>
      </c>
      <c r="H141" s="129">
        <v>6226460.4993895944</v>
      </c>
      <c r="I141" s="129">
        <v>392784.70482562395</v>
      </c>
      <c r="J141" s="130">
        <v>113251.15497318997</v>
      </c>
      <c r="K141" s="131">
        <v>14.196774193548384</v>
      </c>
      <c r="L141" s="132">
        <v>0</v>
      </c>
      <c r="M141" s="133">
        <v>0</v>
      </c>
      <c r="N141" s="134">
        <v>115</v>
      </c>
      <c r="O141" s="135">
        <v>0</v>
      </c>
      <c r="P141" s="136">
        <v>138</v>
      </c>
      <c r="Q141" s="134">
        <v>0</v>
      </c>
      <c r="R141" s="137">
        <v>61.29032258064516</v>
      </c>
      <c r="S141" s="138">
        <v>325981.10200000001</v>
      </c>
      <c r="T141" s="137">
        <v>9.9828900861190615</v>
      </c>
      <c r="U141" s="139">
        <v>3075.5084900000002</v>
      </c>
      <c r="V141" s="147">
        <v>38602</v>
      </c>
      <c r="W141" s="138">
        <v>68702</v>
      </c>
      <c r="X141" s="138">
        <v>11914</v>
      </c>
      <c r="Y141" s="139">
        <v>51</v>
      </c>
      <c r="Z141" s="140">
        <v>0</v>
      </c>
      <c r="AA141" s="148">
        <v>12804.068143649629</v>
      </c>
      <c r="AB141" s="142">
        <v>44142.581952798551</v>
      </c>
    </row>
    <row r="142" spans="1:28" x14ac:dyDescent="0.35">
      <c r="A142">
        <f t="shared" si="2"/>
        <v>2014</v>
      </c>
      <c r="B142" s="7">
        <v>41640</v>
      </c>
      <c r="C142" s="98">
        <v>17375829.317068137</v>
      </c>
      <c r="D142" s="99">
        <v>501144.53006653563</v>
      </c>
      <c r="E142" s="99">
        <v>7256327.6892753346</v>
      </c>
      <c r="F142" s="99">
        <v>31387422.683919713</v>
      </c>
      <c r="G142" s="99">
        <v>14492661.796806468</v>
      </c>
      <c r="H142" s="99">
        <v>6530384.9437459046</v>
      </c>
      <c r="I142" s="99">
        <v>414694.95871655841</v>
      </c>
      <c r="J142" s="100">
        <v>119065.30278228936</v>
      </c>
      <c r="K142" s="101">
        <v>18.64193548387097</v>
      </c>
      <c r="L142" s="102">
        <v>0</v>
      </c>
      <c r="M142" s="103">
        <v>0</v>
      </c>
      <c r="N142" s="104">
        <v>115</v>
      </c>
      <c r="O142" s="105">
        <v>0</v>
      </c>
      <c r="P142" s="106">
        <v>139</v>
      </c>
      <c r="Q142" s="104">
        <v>0</v>
      </c>
      <c r="R142" s="107">
        <v>70.967741935483872</v>
      </c>
      <c r="S142" s="108">
        <v>326096.21900000004</v>
      </c>
      <c r="T142" s="107">
        <v>9.8754141083981395</v>
      </c>
      <c r="U142" s="109">
        <v>3075.4849566666671</v>
      </c>
      <c r="V142" s="143">
        <v>39542</v>
      </c>
      <c r="W142" s="108">
        <v>68728</v>
      </c>
      <c r="X142" s="108">
        <v>11904</v>
      </c>
      <c r="Y142" s="109">
        <v>51</v>
      </c>
      <c r="Z142" s="110">
        <v>0</v>
      </c>
      <c r="AA142" s="144">
        <v>12886.466010891256</v>
      </c>
      <c r="AB142" s="112">
        <v>44938.380793786513</v>
      </c>
    </row>
    <row r="143" spans="1:28" x14ac:dyDescent="0.35">
      <c r="A143">
        <f t="shared" si="2"/>
        <v>2014</v>
      </c>
      <c r="B143" s="9">
        <v>41671</v>
      </c>
      <c r="C143" s="113">
        <v>16202800.027764961</v>
      </c>
      <c r="D143" s="114">
        <v>460168.65156454267</v>
      </c>
      <c r="E143" s="114">
        <v>6830048.1615764135</v>
      </c>
      <c r="F143" s="114">
        <v>30837446.816245295</v>
      </c>
      <c r="G143" s="114">
        <v>14811422.82714414</v>
      </c>
      <c r="H143" s="114">
        <v>6546752.6063573705</v>
      </c>
      <c r="I143" s="114">
        <v>392326.04391138017</v>
      </c>
      <c r="J143" s="115">
        <v>114206.60066332642</v>
      </c>
      <c r="K143" s="116">
        <v>18.324999999999996</v>
      </c>
      <c r="L143" s="117">
        <v>0</v>
      </c>
      <c r="M143" s="118">
        <v>0</v>
      </c>
      <c r="N143" s="119">
        <v>115</v>
      </c>
      <c r="O143" s="120">
        <v>0</v>
      </c>
      <c r="P143" s="121">
        <v>140</v>
      </c>
      <c r="Q143" s="119">
        <v>0</v>
      </c>
      <c r="R143" s="122">
        <v>67.857142857142861</v>
      </c>
      <c r="S143" s="123">
        <v>326211.33600000001</v>
      </c>
      <c r="T143" s="122">
        <v>9.8482775981903625</v>
      </c>
      <c r="U143" s="124">
        <v>3075.4614233333336</v>
      </c>
      <c r="V143" s="145">
        <v>40438</v>
      </c>
      <c r="W143" s="123">
        <v>68683</v>
      </c>
      <c r="X143" s="123">
        <v>11913</v>
      </c>
      <c r="Y143" s="124">
        <v>52</v>
      </c>
      <c r="Z143" s="125">
        <v>0</v>
      </c>
      <c r="AA143" s="146">
        <v>14350.218487926561</v>
      </c>
      <c r="AB143" s="127">
        <v>50550.901857194389</v>
      </c>
    </row>
    <row r="144" spans="1:28" x14ac:dyDescent="0.35">
      <c r="A144">
        <f t="shared" si="2"/>
        <v>2014</v>
      </c>
      <c r="B144" s="9">
        <v>41699</v>
      </c>
      <c r="C144" s="113">
        <v>15101716.418466385</v>
      </c>
      <c r="D144" s="114">
        <v>445149.80146306963</v>
      </c>
      <c r="E144" s="114">
        <v>6716752.0769574884</v>
      </c>
      <c r="F144" s="114">
        <v>29506672.128535293</v>
      </c>
      <c r="G144" s="114">
        <v>14229994.620711053</v>
      </c>
      <c r="H144" s="114">
        <v>6495715.9135160632</v>
      </c>
      <c r="I144" s="114">
        <v>359543.87287204107</v>
      </c>
      <c r="J144" s="115">
        <v>117290.72667602779</v>
      </c>
      <c r="K144" s="116">
        <v>14.277419354838706</v>
      </c>
      <c r="L144" s="117">
        <v>0</v>
      </c>
      <c r="M144" s="118">
        <v>0</v>
      </c>
      <c r="N144" s="119">
        <v>115</v>
      </c>
      <c r="O144" s="120">
        <v>0</v>
      </c>
      <c r="P144" s="121">
        <v>141</v>
      </c>
      <c r="Q144" s="119">
        <v>0</v>
      </c>
      <c r="R144" s="122">
        <v>67.741935483870961</v>
      </c>
      <c r="S144" s="123">
        <v>326326.45299999998</v>
      </c>
      <c r="T144" s="122">
        <v>9.2896632583034879</v>
      </c>
      <c r="U144" s="124">
        <v>3075.4378900000002</v>
      </c>
      <c r="V144" s="145">
        <v>41224</v>
      </c>
      <c r="W144" s="123">
        <v>68753</v>
      </c>
      <c r="X144" s="123">
        <v>11970</v>
      </c>
      <c r="Y144" s="124">
        <v>50</v>
      </c>
      <c r="Z144" s="125">
        <v>0</v>
      </c>
      <c r="AA144" s="146">
        <v>13038.176027908299</v>
      </c>
      <c r="AB144" s="127">
        <v>46395.381350604883</v>
      </c>
    </row>
    <row r="145" spans="1:28" x14ac:dyDescent="0.35">
      <c r="A145">
        <f t="shared" si="2"/>
        <v>2014</v>
      </c>
      <c r="B145" s="9">
        <v>41730</v>
      </c>
      <c r="C145" s="113">
        <v>12905368.390166637</v>
      </c>
      <c r="D145" s="114">
        <v>380782.02550392423</v>
      </c>
      <c r="E145" s="114">
        <v>5818262.6368957572</v>
      </c>
      <c r="F145" s="114">
        <v>26475945.572901938</v>
      </c>
      <c r="G145" s="114">
        <v>12665346.375058081</v>
      </c>
      <c r="H145" s="114">
        <v>6177562.3183165248</v>
      </c>
      <c r="I145" s="114">
        <v>317075.19578054175</v>
      </c>
      <c r="J145" s="115">
        <v>116254.3199431742</v>
      </c>
      <c r="K145" s="116">
        <v>4.2166666666666659</v>
      </c>
      <c r="L145" s="117">
        <v>0</v>
      </c>
      <c r="M145" s="118">
        <v>0</v>
      </c>
      <c r="N145" s="119">
        <v>115</v>
      </c>
      <c r="O145" s="120">
        <v>0</v>
      </c>
      <c r="P145" s="121">
        <v>142</v>
      </c>
      <c r="Q145" s="119">
        <v>0</v>
      </c>
      <c r="R145" s="122">
        <v>66.666666666666657</v>
      </c>
      <c r="S145" s="123">
        <v>327846.06200000003</v>
      </c>
      <c r="T145" s="122">
        <v>9.3411421570190623</v>
      </c>
      <c r="U145" s="124">
        <v>3066.1341433333337</v>
      </c>
      <c r="V145" s="145">
        <v>42022</v>
      </c>
      <c r="W145" s="123">
        <v>68840</v>
      </c>
      <c r="X145" s="123">
        <v>11931</v>
      </c>
      <c r="Y145" s="124">
        <v>45</v>
      </c>
      <c r="Z145" s="125">
        <v>0</v>
      </c>
      <c r="AA145" s="146">
        <v>13543.712007336</v>
      </c>
      <c r="AB145" s="127">
        <v>48623.097916875326</v>
      </c>
    </row>
    <row r="146" spans="1:28" x14ac:dyDescent="0.35">
      <c r="A146">
        <f t="shared" si="2"/>
        <v>2014</v>
      </c>
      <c r="B146" s="9">
        <v>41760</v>
      </c>
      <c r="C146" s="113">
        <v>11133824.376730904</v>
      </c>
      <c r="D146" s="114">
        <v>374928.99961630738</v>
      </c>
      <c r="E146" s="114">
        <v>5526352.278072319</v>
      </c>
      <c r="F146" s="114">
        <v>26351830.905513354</v>
      </c>
      <c r="G146" s="114">
        <v>13406322.54959183</v>
      </c>
      <c r="H146" s="114">
        <v>5882724.7427344192</v>
      </c>
      <c r="I146" s="114">
        <v>237737.39325771804</v>
      </c>
      <c r="J146" s="115">
        <v>110812.70075338325</v>
      </c>
      <c r="K146" s="116">
        <v>0.23225806451612907</v>
      </c>
      <c r="L146" s="117">
        <v>0.38387096774193558</v>
      </c>
      <c r="M146" s="118">
        <v>6.7490591397849453</v>
      </c>
      <c r="N146" s="119">
        <v>115</v>
      </c>
      <c r="O146" s="120">
        <v>0</v>
      </c>
      <c r="P146" s="121">
        <v>143</v>
      </c>
      <c r="Q146" s="119">
        <v>0</v>
      </c>
      <c r="R146" s="122">
        <v>67.741935483870961</v>
      </c>
      <c r="S146" s="123">
        <v>329365.67100000003</v>
      </c>
      <c r="T146" s="122">
        <v>9.1407244737019493</v>
      </c>
      <c r="U146" s="124">
        <v>3056.8303966666667</v>
      </c>
      <c r="V146" s="145">
        <v>42409</v>
      </c>
      <c r="W146" s="123">
        <v>68976</v>
      </c>
      <c r="X146" s="123">
        <v>11886</v>
      </c>
      <c r="Y146" s="124">
        <v>48</v>
      </c>
      <c r="Z146" s="125">
        <v>0</v>
      </c>
      <c r="AA146" s="146">
        <v>13177.131496957418</v>
      </c>
      <c r="AB146" s="127">
        <v>47729.889274988825</v>
      </c>
    </row>
    <row r="147" spans="1:28" x14ac:dyDescent="0.35">
      <c r="A147">
        <f t="shared" si="2"/>
        <v>2014</v>
      </c>
      <c r="B147" s="9">
        <v>41791</v>
      </c>
      <c r="C147" s="113">
        <v>13130471.6146229</v>
      </c>
      <c r="D147" s="114">
        <v>429087.36912817298</v>
      </c>
      <c r="E147" s="114">
        <v>6150479.0223550089</v>
      </c>
      <c r="F147" s="114">
        <v>28517657.078201901</v>
      </c>
      <c r="G147" s="114">
        <v>14044240.310977133</v>
      </c>
      <c r="H147" s="114">
        <v>6436540.953899865</v>
      </c>
      <c r="I147" s="114">
        <v>236511.53174912822</v>
      </c>
      <c r="J147" s="115">
        <v>114787.19996697696</v>
      </c>
      <c r="K147" s="116">
        <v>0</v>
      </c>
      <c r="L147" s="117">
        <v>2.27</v>
      </c>
      <c r="M147" s="118">
        <v>12.441388888888889</v>
      </c>
      <c r="N147" s="119">
        <v>115</v>
      </c>
      <c r="O147" s="120">
        <v>0</v>
      </c>
      <c r="P147" s="121">
        <v>144</v>
      </c>
      <c r="Q147" s="119">
        <v>0</v>
      </c>
      <c r="R147" s="122">
        <v>70</v>
      </c>
      <c r="S147" s="123">
        <v>330885.28000000003</v>
      </c>
      <c r="T147" s="122">
        <v>10.121468045669605</v>
      </c>
      <c r="U147" s="124">
        <v>3047.5266499999998</v>
      </c>
      <c r="V147" s="145">
        <v>43022</v>
      </c>
      <c r="W147" s="123">
        <v>69078</v>
      </c>
      <c r="X147" s="123">
        <v>11852</v>
      </c>
      <c r="Y147" s="124">
        <v>47</v>
      </c>
      <c r="Z147" s="125">
        <v>0</v>
      </c>
      <c r="AA147" s="146">
        <v>13694.219812595224</v>
      </c>
      <c r="AB147" s="127">
        <v>50068.548755089294</v>
      </c>
    </row>
    <row r="148" spans="1:28" x14ac:dyDescent="0.35">
      <c r="A148">
        <f t="shared" si="2"/>
        <v>2014</v>
      </c>
      <c r="B148" s="9">
        <v>41821</v>
      </c>
      <c r="C148" s="113">
        <v>13507519.15095681</v>
      </c>
      <c r="D148" s="114">
        <v>444106.2879349647</v>
      </c>
      <c r="E148" s="114">
        <v>6282366.2688792991</v>
      </c>
      <c r="F148" s="114">
        <v>28977050.14675485</v>
      </c>
      <c r="G148" s="114">
        <v>14038304.05185738</v>
      </c>
      <c r="H148" s="114">
        <v>6239272.7236218695</v>
      </c>
      <c r="I148" s="114">
        <v>250698.60591194039</v>
      </c>
      <c r="J148" s="115">
        <v>117901.74110196772</v>
      </c>
      <c r="K148" s="116">
        <v>0</v>
      </c>
      <c r="L148" s="117">
        <v>2.2903225806451615</v>
      </c>
      <c r="M148" s="118">
        <v>13.110618279569895</v>
      </c>
      <c r="N148" s="119">
        <v>115</v>
      </c>
      <c r="O148" s="120">
        <v>0</v>
      </c>
      <c r="P148" s="121">
        <v>145</v>
      </c>
      <c r="Q148" s="119">
        <v>0</v>
      </c>
      <c r="R148" s="122">
        <v>70.967741935483872</v>
      </c>
      <c r="S148" s="123">
        <v>332161.80500000005</v>
      </c>
      <c r="T148" s="122">
        <v>10.926254533198858</v>
      </c>
      <c r="U148" s="124">
        <v>3036.6556066666662</v>
      </c>
      <c r="V148" s="145">
        <v>43554</v>
      </c>
      <c r="W148" s="123">
        <v>69186</v>
      </c>
      <c r="X148" s="123">
        <v>11767</v>
      </c>
      <c r="Y148" s="124">
        <v>46</v>
      </c>
      <c r="Z148" s="125">
        <v>0</v>
      </c>
      <c r="AA148" s="146">
        <v>13340.273784673685</v>
      </c>
      <c r="AB148" s="127">
        <v>49296.676580265783</v>
      </c>
    </row>
    <row r="149" spans="1:28" x14ac:dyDescent="0.35">
      <c r="A149">
        <f t="shared" si="2"/>
        <v>2014</v>
      </c>
      <c r="B149" s="9">
        <v>41852</v>
      </c>
      <c r="C149" s="113">
        <v>13254047.234088255</v>
      </c>
      <c r="D149" s="114">
        <v>448733.36143020465</v>
      </c>
      <c r="E149" s="114">
        <v>6191701.1451165332</v>
      </c>
      <c r="F149" s="114">
        <v>28406557.930379663</v>
      </c>
      <c r="G149" s="114">
        <v>13983307.909513734</v>
      </c>
      <c r="H149" s="114">
        <v>6165136.372767793</v>
      </c>
      <c r="I149" s="114">
        <v>250712.18288317442</v>
      </c>
      <c r="J149" s="115">
        <v>113340.49273586019</v>
      </c>
      <c r="K149" s="116">
        <v>0</v>
      </c>
      <c r="L149" s="117">
        <v>2.6387096774193544</v>
      </c>
      <c r="M149" s="118">
        <v>14.34180107526881</v>
      </c>
      <c r="N149" s="119">
        <v>115</v>
      </c>
      <c r="O149" s="120">
        <v>0</v>
      </c>
      <c r="P149" s="121">
        <v>146</v>
      </c>
      <c r="Q149" s="119">
        <v>0</v>
      </c>
      <c r="R149" s="122">
        <v>64.516129032258064</v>
      </c>
      <c r="S149" s="123">
        <v>333438.33</v>
      </c>
      <c r="T149" s="122">
        <v>10.135485201377978</v>
      </c>
      <c r="U149" s="124">
        <v>3025.7845633333332</v>
      </c>
      <c r="V149" s="145">
        <v>44190</v>
      </c>
      <c r="W149" s="123">
        <v>69132</v>
      </c>
      <c r="X149" s="123">
        <v>11779</v>
      </c>
      <c r="Y149" s="124">
        <v>46</v>
      </c>
      <c r="Z149" s="125">
        <v>0</v>
      </c>
      <c r="AA149" s="146">
        <v>13427.07206880139</v>
      </c>
      <c r="AB149" s="127">
        <v>50130.273690568007</v>
      </c>
    </row>
    <row r="150" spans="1:28" x14ac:dyDescent="0.35">
      <c r="A150">
        <f t="shared" si="2"/>
        <v>2014</v>
      </c>
      <c r="B150" s="9">
        <v>41883</v>
      </c>
      <c r="C150" s="113">
        <v>12320247.094081791</v>
      </c>
      <c r="D150" s="114">
        <v>448905.08242717903</v>
      </c>
      <c r="E150" s="114">
        <v>6238348.8433402637</v>
      </c>
      <c r="F150" s="114">
        <v>27411262.527803905</v>
      </c>
      <c r="G150" s="114">
        <v>13862989.256497415</v>
      </c>
      <c r="H150" s="114">
        <v>5954882.8182818489</v>
      </c>
      <c r="I150" s="114">
        <v>291309.71281564771</v>
      </c>
      <c r="J150" s="115">
        <v>118366.87623835687</v>
      </c>
      <c r="K150" s="116">
        <v>2.666666666666663E-2</v>
      </c>
      <c r="L150" s="117">
        <v>1.0033333333333332</v>
      </c>
      <c r="M150" s="118">
        <v>16.91138888888889</v>
      </c>
      <c r="N150" s="119">
        <v>115</v>
      </c>
      <c r="O150" s="120">
        <v>0</v>
      </c>
      <c r="P150" s="121">
        <v>147</v>
      </c>
      <c r="Q150" s="119">
        <v>0</v>
      </c>
      <c r="R150" s="122">
        <v>70</v>
      </c>
      <c r="S150" s="123">
        <v>334714.85499999998</v>
      </c>
      <c r="T150" s="122">
        <v>9.3659060317343847</v>
      </c>
      <c r="U150" s="124">
        <v>3014.9135200000001</v>
      </c>
      <c r="V150" s="145">
        <v>44785</v>
      </c>
      <c r="W150" s="123">
        <v>70029</v>
      </c>
      <c r="X150" s="123">
        <v>10845</v>
      </c>
      <c r="Y150" s="124">
        <v>45</v>
      </c>
      <c r="Z150" s="125">
        <v>0</v>
      </c>
      <c r="AA150" s="146">
        <v>13949.82179617867</v>
      </c>
      <c r="AB150" s="127">
        <v>52523.310041673227</v>
      </c>
    </row>
    <row r="151" spans="1:28" x14ac:dyDescent="0.35">
      <c r="A151">
        <f t="shared" si="2"/>
        <v>2014</v>
      </c>
      <c r="B151" s="9">
        <v>41913</v>
      </c>
      <c r="C151" s="113">
        <v>11705670.05348032</v>
      </c>
      <c r="D151" s="114">
        <v>434933.47447449045</v>
      </c>
      <c r="E151" s="114">
        <v>5914017.0856721755</v>
      </c>
      <c r="F151" s="114">
        <v>25708297.663154647</v>
      </c>
      <c r="G151" s="114">
        <v>13232766.059260778</v>
      </c>
      <c r="H151" s="114">
        <v>5854606.4507355029</v>
      </c>
      <c r="I151" s="114">
        <v>334640.9699787462</v>
      </c>
      <c r="J151" s="115">
        <v>112445.87401334013</v>
      </c>
      <c r="K151" s="116">
        <v>1.1645161290322579</v>
      </c>
      <c r="L151" s="117">
        <v>4.1935483870967745E-2</v>
      </c>
      <c r="M151" s="118">
        <v>6.7135752688172055</v>
      </c>
      <c r="N151" s="119">
        <v>115</v>
      </c>
      <c r="O151" s="120">
        <v>0</v>
      </c>
      <c r="P151" s="121">
        <v>148</v>
      </c>
      <c r="Q151" s="119">
        <v>0</v>
      </c>
      <c r="R151" s="122">
        <v>70.967741935483872</v>
      </c>
      <c r="S151" s="123">
        <v>335350.80633333331</v>
      </c>
      <c r="T151" s="122">
        <v>8.9637834198112714</v>
      </c>
      <c r="U151" s="124">
        <v>3021.8829933333336</v>
      </c>
      <c r="V151" s="145">
        <v>45725</v>
      </c>
      <c r="W151" s="123">
        <v>70330</v>
      </c>
      <c r="X151" s="123">
        <v>10622</v>
      </c>
      <c r="Y151" s="124">
        <v>46</v>
      </c>
      <c r="Z151" s="125">
        <v>0</v>
      </c>
      <c r="AA151" s="146">
        <v>13570.165581541651</v>
      </c>
      <c r="AB151" s="127">
        <v>51504.525661502579</v>
      </c>
    </row>
    <row r="152" spans="1:28" x14ac:dyDescent="0.35">
      <c r="A152">
        <f t="shared" si="2"/>
        <v>2014</v>
      </c>
      <c r="B152" s="9">
        <v>41944</v>
      </c>
      <c r="C152" s="113">
        <v>13870658.134315826</v>
      </c>
      <c r="D152" s="114">
        <v>487923.16822635446</v>
      </c>
      <c r="E152" s="114">
        <v>6646865.3890490662</v>
      </c>
      <c r="F152" s="114">
        <v>27808586.776617561</v>
      </c>
      <c r="G152" s="114">
        <v>13417777.210163862</v>
      </c>
      <c r="H152" s="114">
        <v>5786874.9445508467</v>
      </c>
      <c r="I152" s="114">
        <v>389009.57092234422</v>
      </c>
      <c r="J152" s="115">
        <v>116963.25303515689</v>
      </c>
      <c r="K152" s="116">
        <v>8.14</v>
      </c>
      <c r="L152" s="117">
        <v>0</v>
      </c>
      <c r="M152" s="118">
        <v>0</v>
      </c>
      <c r="N152" s="119">
        <v>115</v>
      </c>
      <c r="O152" s="120">
        <v>0</v>
      </c>
      <c r="P152" s="121">
        <v>149</v>
      </c>
      <c r="Q152" s="119">
        <v>0</v>
      </c>
      <c r="R152" s="122">
        <v>66.666666666666657</v>
      </c>
      <c r="S152" s="123">
        <v>335986.75766666664</v>
      </c>
      <c r="T152" s="122">
        <v>8.6173031413271275</v>
      </c>
      <c r="U152" s="124">
        <v>3028.8524666666667</v>
      </c>
      <c r="V152" s="145">
        <v>46681</v>
      </c>
      <c r="W152" s="123">
        <v>70329</v>
      </c>
      <c r="X152" s="123">
        <v>10632</v>
      </c>
      <c r="Y152" s="124">
        <v>43</v>
      </c>
      <c r="Z152" s="125">
        <v>0</v>
      </c>
      <c r="AA152" s="146">
        <v>14097.778211965693</v>
      </c>
      <c r="AB152" s="127">
        <v>53944.259732857332</v>
      </c>
    </row>
    <row r="153" spans="1:28" x14ac:dyDescent="0.35">
      <c r="A153">
        <f t="shared" si="2"/>
        <v>2014</v>
      </c>
      <c r="B153" s="11">
        <v>41974</v>
      </c>
      <c r="C153" s="128">
        <v>14806465.906514758</v>
      </c>
      <c r="D153" s="129">
        <v>506772.03893439466</v>
      </c>
      <c r="E153" s="129">
        <v>6740513.5056163259</v>
      </c>
      <c r="F153" s="129">
        <v>28128072.111857854</v>
      </c>
      <c r="G153" s="129">
        <v>13129019.39986149</v>
      </c>
      <c r="H153" s="129">
        <v>5617744.9207412554</v>
      </c>
      <c r="I153" s="129">
        <v>392325.61006318411</v>
      </c>
      <c r="J153" s="130">
        <v>114541.81014824929</v>
      </c>
      <c r="K153" s="131">
        <v>9.9774193548387125</v>
      </c>
      <c r="L153" s="132">
        <v>0</v>
      </c>
      <c r="M153" s="133">
        <v>0</v>
      </c>
      <c r="N153" s="134">
        <v>115</v>
      </c>
      <c r="O153" s="135">
        <v>0</v>
      </c>
      <c r="P153" s="136">
        <v>150</v>
      </c>
      <c r="Q153" s="134">
        <v>0</v>
      </c>
      <c r="R153" s="137">
        <v>67.741935483870961</v>
      </c>
      <c r="S153" s="138">
        <v>336622.70899999997</v>
      </c>
      <c r="T153" s="137">
        <v>7.9995419805516663</v>
      </c>
      <c r="U153" s="139">
        <v>3035.8219399999998</v>
      </c>
      <c r="V153" s="147">
        <v>47754</v>
      </c>
      <c r="W153" s="138">
        <v>70496</v>
      </c>
      <c r="X153" s="138">
        <v>10537</v>
      </c>
      <c r="Y153" s="139">
        <v>43</v>
      </c>
      <c r="Z153" s="140">
        <v>0</v>
      </c>
      <c r="AA153" s="148">
        <v>13721.021437711717</v>
      </c>
      <c r="AB153" s="142">
        <v>52953.318905884589</v>
      </c>
    </row>
    <row r="154" spans="1:28" x14ac:dyDescent="0.35">
      <c r="A154">
        <f t="shared" si="2"/>
        <v>2015</v>
      </c>
      <c r="B154" s="7">
        <v>42005</v>
      </c>
      <c r="C154" s="98">
        <v>16271608.130995709</v>
      </c>
      <c r="D154" s="99">
        <v>608629.65805090836</v>
      </c>
      <c r="E154" s="99">
        <v>7516517.6803894546</v>
      </c>
      <c r="F154" s="99">
        <v>30680325.341196395</v>
      </c>
      <c r="G154" s="99">
        <v>13733856.013034083</v>
      </c>
      <c r="H154" s="99">
        <v>5956163.8106562132</v>
      </c>
      <c r="I154" s="99">
        <v>415927.33743698575</v>
      </c>
      <c r="J154" s="100">
        <v>117176.75324625945</v>
      </c>
      <c r="K154" s="101">
        <v>17.5612903225806</v>
      </c>
      <c r="L154" s="102">
        <v>0</v>
      </c>
      <c r="M154" s="103">
        <v>0</v>
      </c>
      <c r="N154" s="104">
        <v>115</v>
      </c>
      <c r="O154" s="105">
        <v>0</v>
      </c>
      <c r="P154" s="106">
        <v>151</v>
      </c>
      <c r="Q154" s="104">
        <v>0</v>
      </c>
      <c r="R154" s="107">
        <v>67.741935483870961</v>
      </c>
      <c r="S154" s="108">
        <v>337333.85266666661</v>
      </c>
      <c r="T154" s="107">
        <v>7.3944499064716176</v>
      </c>
      <c r="U154" s="109">
        <v>3041.6701499999999</v>
      </c>
      <c r="V154" s="143">
        <v>48980</v>
      </c>
      <c r="W154" s="108">
        <v>70531</v>
      </c>
      <c r="X154" s="108">
        <v>10502</v>
      </c>
      <c r="Y154" s="109">
        <v>44</v>
      </c>
      <c r="Z154" s="110">
        <v>0</v>
      </c>
      <c r="AA154" s="144">
        <v>13813.514726034595</v>
      </c>
      <c r="AB154" s="112">
        <v>54045.315901891845</v>
      </c>
    </row>
    <row r="155" spans="1:28" x14ac:dyDescent="0.35">
      <c r="A155">
        <f t="shared" si="2"/>
        <v>2015</v>
      </c>
      <c r="B155" s="9">
        <v>42036</v>
      </c>
      <c r="C155" s="113">
        <v>16938071.747109167</v>
      </c>
      <c r="D155" s="114">
        <v>625352.49384349701</v>
      </c>
      <c r="E155" s="114">
        <v>7787426.2058684528</v>
      </c>
      <c r="F155" s="114">
        <v>32271710.614580493</v>
      </c>
      <c r="G155" s="114">
        <v>14384660.291152341</v>
      </c>
      <c r="H155" s="114">
        <v>6397201.8647821005</v>
      </c>
      <c r="I155" s="114">
        <v>393043.92526723951</v>
      </c>
      <c r="J155" s="115">
        <v>118223.44263348381</v>
      </c>
      <c r="K155" s="116">
        <v>22.6</v>
      </c>
      <c r="L155" s="117">
        <v>0</v>
      </c>
      <c r="M155" s="118">
        <v>0</v>
      </c>
      <c r="N155" s="119">
        <v>115</v>
      </c>
      <c r="O155" s="120">
        <v>0</v>
      </c>
      <c r="P155" s="121">
        <v>152</v>
      </c>
      <c r="Q155" s="119">
        <v>0</v>
      </c>
      <c r="R155" s="122">
        <v>67.857142857142861</v>
      </c>
      <c r="S155" s="123">
        <v>338044.99633333331</v>
      </c>
      <c r="T155" s="122">
        <v>8.0555228754416266</v>
      </c>
      <c r="U155" s="124">
        <v>3047.51836</v>
      </c>
      <c r="V155" s="145">
        <v>49914</v>
      </c>
      <c r="W155" s="123">
        <v>70501</v>
      </c>
      <c r="X155" s="123">
        <v>10492</v>
      </c>
      <c r="Y155" s="124">
        <v>44</v>
      </c>
      <c r="Z155" s="125">
        <v>0</v>
      </c>
      <c r="AA155" s="146">
        <v>15386.038788513224</v>
      </c>
      <c r="AB155" s="127">
        <v>60927.988194173413</v>
      </c>
    </row>
    <row r="156" spans="1:28" x14ac:dyDescent="0.35">
      <c r="A156">
        <f t="shared" si="2"/>
        <v>2015</v>
      </c>
      <c r="B156" s="9">
        <v>42064</v>
      </c>
      <c r="C156" s="113">
        <v>14155086.70386162</v>
      </c>
      <c r="D156" s="114">
        <v>547953.96409492928</v>
      </c>
      <c r="E156" s="114">
        <v>6985584.7934866892</v>
      </c>
      <c r="F156" s="114">
        <v>28651037.684094999</v>
      </c>
      <c r="G156" s="114">
        <v>13583095.35434201</v>
      </c>
      <c r="H156" s="114">
        <v>6097340.3651543502</v>
      </c>
      <c r="I156" s="114">
        <v>362171.00859999168</v>
      </c>
      <c r="J156" s="115">
        <v>116102.37622103076</v>
      </c>
      <c r="K156" s="116">
        <v>11.854838709677418</v>
      </c>
      <c r="L156" s="117">
        <v>0</v>
      </c>
      <c r="M156" s="118">
        <v>0</v>
      </c>
      <c r="N156" s="119">
        <v>115</v>
      </c>
      <c r="O156" s="120">
        <v>0</v>
      </c>
      <c r="P156" s="121">
        <v>153</v>
      </c>
      <c r="Q156" s="119">
        <v>0</v>
      </c>
      <c r="R156" s="122">
        <v>70.967741935483872</v>
      </c>
      <c r="S156" s="123">
        <v>338756.14</v>
      </c>
      <c r="T156" s="122">
        <v>7.628795546694418</v>
      </c>
      <c r="U156" s="124">
        <v>3053.3665700000001</v>
      </c>
      <c r="V156" s="145">
        <v>50816</v>
      </c>
      <c r="W156" s="123">
        <v>70543</v>
      </c>
      <c r="X156" s="123">
        <v>10478</v>
      </c>
      <c r="Y156" s="124">
        <v>44</v>
      </c>
      <c r="Z156" s="125">
        <v>0</v>
      </c>
      <c r="AA156" s="146">
        <v>13982.475744553816</v>
      </c>
      <c r="AB156" s="127">
        <v>56040.05708093744</v>
      </c>
    </row>
    <row r="157" spans="1:28" x14ac:dyDescent="0.35">
      <c r="A157">
        <f t="shared" si="2"/>
        <v>2015</v>
      </c>
      <c r="B157" s="9">
        <v>42095</v>
      </c>
      <c r="C157" s="113">
        <v>11991875.221653102</v>
      </c>
      <c r="D157" s="114">
        <v>477873.10208417755</v>
      </c>
      <c r="E157" s="114">
        <v>6122538.8152930737</v>
      </c>
      <c r="F157" s="114">
        <v>25976550.55164462</v>
      </c>
      <c r="G157" s="114">
        <v>12997051.743893376</v>
      </c>
      <c r="H157" s="114">
        <v>5822999.1961965868</v>
      </c>
      <c r="I157" s="114">
        <v>308340.27942800167</v>
      </c>
      <c r="J157" s="115">
        <v>113366.22645074733</v>
      </c>
      <c r="K157" s="116">
        <v>3.1466666666666665</v>
      </c>
      <c r="L157" s="117">
        <v>0</v>
      </c>
      <c r="M157" s="118">
        <v>0</v>
      </c>
      <c r="N157" s="119">
        <v>115</v>
      </c>
      <c r="O157" s="120">
        <v>0</v>
      </c>
      <c r="P157" s="121">
        <v>154</v>
      </c>
      <c r="Q157" s="119">
        <v>0</v>
      </c>
      <c r="R157" s="122">
        <v>66.666666666666657</v>
      </c>
      <c r="S157" s="123">
        <v>339743.24533333338</v>
      </c>
      <c r="T157" s="122">
        <v>7.4438902568689391</v>
      </c>
      <c r="U157" s="124">
        <v>3069.5954733333338</v>
      </c>
      <c r="V157" s="145">
        <v>51933</v>
      </c>
      <c r="W157" s="123">
        <v>70531</v>
      </c>
      <c r="X157" s="123">
        <v>10435</v>
      </c>
      <c r="Y157" s="124">
        <v>44</v>
      </c>
      <c r="Z157" s="125">
        <v>0</v>
      </c>
      <c r="AA157" s="146">
        <v>14527.554057443294</v>
      </c>
      <c r="AB157" s="127">
        <v>58840.67736400156</v>
      </c>
    </row>
    <row r="158" spans="1:28" x14ac:dyDescent="0.35">
      <c r="A158">
        <f t="shared" si="2"/>
        <v>2015</v>
      </c>
      <c r="B158" s="9">
        <v>42125</v>
      </c>
      <c r="C158" s="113">
        <v>11385799.03339014</v>
      </c>
      <c r="D158" s="114">
        <v>517055.09256046324</v>
      </c>
      <c r="E158" s="114">
        <v>6282229.9301268896</v>
      </c>
      <c r="F158" s="114">
        <v>25884927.001124576</v>
      </c>
      <c r="G158" s="114">
        <v>13140940.445594486</v>
      </c>
      <c r="H158" s="114">
        <v>5778878.9699213384</v>
      </c>
      <c r="I158" s="114">
        <v>244318.54894220861</v>
      </c>
      <c r="J158" s="115">
        <v>116239.88849450176</v>
      </c>
      <c r="K158" s="116">
        <v>4.8387096774193547E-2</v>
      </c>
      <c r="L158" s="117">
        <v>1.1000000000000001</v>
      </c>
      <c r="M158" s="118">
        <v>7.7166666666666668</v>
      </c>
      <c r="N158" s="119">
        <v>115</v>
      </c>
      <c r="O158" s="120">
        <v>0</v>
      </c>
      <c r="P158" s="121">
        <v>155</v>
      </c>
      <c r="Q158" s="119">
        <v>0</v>
      </c>
      <c r="R158" s="122">
        <v>64.516129032258064</v>
      </c>
      <c r="S158" s="123">
        <v>340730.35066666669</v>
      </c>
      <c r="T158" s="122">
        <v>7.2766248712163932</v>
      </c>
      <c r="U158" s="124">
        <v>3085.8243766666669</v>
      </c>
      <c r="V158" s="145">
        <v>53094</v>
      </c>
      <c r="W158" s="123">
        <v>70595</v>
      </c>
      <c r="X158" s="123">
        <v>10380</v>
      </c>
      <c r="Y158" s="124">
        <v>44</v>
      </c>
      <c r="Z158" s="125">
        <v>0</v>
      </c>
      <c r="AA158" s="146">
        <v>14137.231909955215</v>
      </c>
      <c r="AB158" s="127">
        <v>57867.09682384858</v>
      </c>
    </row>
    <row r="159" spans="1:28" x14ac:dyDescent="0.35">
      <c r="A159">
        <f t="shared" si="2"/>
        <v>2015</v>
      </c>
      <c r="B159" s="9">
        <v>42156</v>
      </c>
      <c r="C159" s="113">
        <v>12255521.939636925</v>
      </c>
      <c r="D159" s="114">
        <v>532629.87912192021</v>
      </c>
      <c r="E159" s="114">
        <v>6276870.6242238348</v>
      </c>
      <c r="F159" s="114">
        <v>26930169.54328654</v>
      </c>
      <c r="G159" s="114">
        <v>13752194.243083529</v>
      </c>
      <c r="H159" s="114">
        <v>6013024.0309129888</v>
      </c>
      <c r="I159" s="114">
        <v>236354.24672052072</v>
      </c>
      <c r="J159" s="115">
        <v>113936.82870613801</v>
      </c>
      <c r="K159" s="116">
        <v>0</v>
      </c>
      <c r="L159" s="117">
        <v>1.0766666666666667</v>
      </c>
      <c r="M159" s="118">
        <v>12.157916666666667</v>
      </c>
      <c r="N159" s="119">
        <v>115</v>
      </c>
      <c r="O159" s="120">
        <v>0</v>
      </c>
      <c r="P159" s="121">
        <v>156</v>
      </c>
      <c r="Q159" s="119">
        <v>0</v>
      </c>
      <c r="R159" s="122">
        <v>73.333333333333329</v>
      </c>
      <c r="S159" s="123">
        <v>341717.45600000001</v>
      </c>
      <c r="T159" s="122">
        <v>7.1854379383100371</v>
      </c>
      <c r="U159" s="124">
        <v>3102.0532800000001</v>
      </c>
      <c r="V159" s="145">
        <v>54516</v>
      </c>
      <c r="W159" s="123">
        <v>70628</v>
      </c>
      <c r="X159" s="123">
        <v>10364</v>
      </c>
      <c r="Y159" s="124">
        <v>44</v>
      </c>
      <c r="Z159" s="125">
        <v>0</v>
      </c>
      <c r="AA159" s="146">
        <v>14695.175696039798</v>
      </c>
      <c r="AB159" s="127">
        <v>60819.605923606025</v>
      </c>
    </row>
    <row r="160" spans="1:28" x14ac:dyDescent="0.35">
      <c r="A160">
        <f t="shared" si="2"/>
        <v>2015</v>
      </c>
      <c r="B160" s="9">
        <v>42186</v>
      </c>
      <c r="C160" s="113">
        <v>15040476.334422719</v>
      </c>
      <c r="D160" s="114">
        <v>633120.39910804329</v>
      </c>
      <c r="E160" s="114">
        <v>7223687.2353985738</v>
      </c>
      <c r="F160" s="114">
        <v>29826058.555270478</v>
      </c>
      <c r="G160" s="114">
        <v>14272949.195723079</v>
      </c>
      <c r="H160" s="114">
        <v>6052576.980948885</v>
      </c>
      <c r="I160" s="114">
        <v>251098.19254069551</v>
      </c>
      <c r="J160" s="115">
        <v>119625.74230327</v>
      </c>
      <c r="K160" s="116">
        <v>0</v>
      </c>
      <c r="L160" s="117">
        <v>3.6870967741935488</v>
      </c>
      <c r="M160" s="118">
        <v>13.775537634408598</v>
      </c>
      <c r="N160" s="119">
        <v>115</v>
      </c>
      <c r="O160" s="120">
        <v>0</v>
      </c>
      <c r="P160" s="121">
        <v>157</v>
      </c>
      <c r="Q160" s="119">
        <v>0</v>
      </c>
      <c r="R160" s="122">
        <v>70.967741935483872</v>
      </c>
      <c r="S160" s="123">
        <v>342459.6283333333</v>
      </c>
      <c r="T160" s="122">
        <v>7.1162702719511195</v>
      </c>
      <c r="U160" s="124">
        <v>3119.4485333333337</v>
      </c>
      <c r="V160" s="145">
        <v>57061</v>
      </c>
      <c r="W160" s="123">
        <v>70595</v>
      </c>
      <c r="X160" s="123">
        <v>10368</v>
      </c>
      <c r="Y160" s="124">
        <v>44</v>
      </c>
      <c r="Z160" s="125">
        <v>0</v>
      </c>
      <c r="AA160" s="146">
        <v>14318.924313269104</v>
      </c>
      <c r="AB160" s="127">
        <v>60012.143781935847</v>
      </c>
    </row>
    <row r="161" spans="1:28" x14ac:dyDescent="0.35">
      <c r="A161">
        <f t="shared" si="2"/>
        <v>2015</v>
      </c>
      <c r="B161" s="9">
        <v>42217</v>
      </c>
      <c r="C161" s="113">
        <v>14273013.011516167</v>
      </c>
      <c r="D161" s="114">
        <v>599993.77434567001</v>
      </c>
      <c r="E161" s="114">
        <v>6632156.5798769556</v>
      </c>
      <c r="F161" s="114">
        <v>28578974.362063274</v>
      </c>
      <c r="G161" s="114">
        <v>14068293.442540908</v>
      </c>
      <c r="H161" s="114">
        <v>6276734.9108436229</v>
      </c>
      <c r="I161" s="114">
        <v>252433.99670273834</v>
      </c>
      <c r="J161" s="115">
        <v>110850.38791416356</v>
      </c>
      <c r="K161" s="116">
        <v>0</v>
      </c>
      <c r="L161" s="117">
        <v>2.8580645161290321</v>
      </c>
      <c r="M161" s="118">
        <v>14.464558098516726</v>
      </c>
      <c r="N161" s="119">
        <v>115</v>
      </c>
      <c r="O161" s="120">
        <v>0</v>
      </c>
      <c r="P161" s="121">
        <v>158</v>
      </c>
      <c r="Q161" s="119">
        <v>0</v>
      </c>
      <c r="R161" s="122">
        <v>64.516129032258064</v>
      </c>
      <c r="S161" s="123">
        <v>343201.80066666665</v>
      </c>
      <c r="T161" s="122">
        <v>7.3813088636847199</v>
      </c>
      <c r="U161" s="124">
        <v>3136.8437866666668</v>
      </c>
      <c r="V161" s="145">
        <v>58994</v>
      </c>
      <c r="W161" s="123">
        <v>70536</v>
      </c>
      <c r="X161" s="123">
        <v>10376</v>
      </c>
      <c r="Y161" s="124">
        <v>44</v>
      </c>
      <c r="Z161" s="125">
        <v>0</v>
      </c>
      <c r="AA161" s="146">
        <v>14415.592369527893</v>
      </c>
      <c r="AB161" s="127">
        <v>61153.399642060569</v>
      </c>
    </row>
    <row r="162" spans="1:28" x14ac:dyDescent="0.35">
      <c r="A162">
        <f t="shared" si="2"/>
        <v>2015</v>
      </c>
      <c r="B162" s="9">
        <v>42248</v>
      </c>
      <c r="C162" s="113">
        <v>13767550.129418751</v>
      </c>
      <c r="D162" s="114">
        <v>638044.46551131771</v>
      </c>
      <c r="E162" s="114">
        <v>6821666.2050997699</v>
      </c>
      <c r="F162" s="114">
        <v>29041648.444534071</v>
      </c>
      <c r="G162" s="114">
        <v>14179213.420822861</v>
      </c>
      <c r="H162" s="114">
        <v>6314734.1212686785</v>
      </c>
      <c r="I162" s="114">
        <v>289679.54141217779</v>
      </c>
      <c r="J162" s="115">
        <v>121494.11950922999</v>
      </c>
      <c r="K162" s="116">
        <v>0</v>
      </c>
      <c r="L162" s="117">
        <v>2.73</v>
      </c>
      <c r="M162" s="118">
        <v>13.762053140096622</v>
      </c>
      <c r="N162" s="119">
        <v>115</v>
      </c>
      <c r="O162" s="120">
        <v>0</v>
      </c>
      <c r="P162" s="121">
        <v>159</v>
      </c>
      <c r="Q162" s="119">
        <v>0</v>
      </c>
      <c r="R162" s="122">
        <v>70</v>
      </c>
      <c r="S162" s="123">
        <v>343943.973</v>
      </c>
      <c r="T162" s="122">
        <v>7.7631992661953237</v>
      </c>
      <c r="U162" s="124">
        <v>3154.2390399999999</v>
      </c>
      <c r="V162" s="145">
        <v>60600</v>
      </c>
      <c r="W162" s="123">
        <v>70543</v>
      </c>
      <c r="X162" s="123">
        <v>10388</v>
      </c>
      <c r="Y162" s="124">
        <v>44</v>
      </c>
      <c r="Z162" s="125">
        <v>0</v>
      </c>
      <c r="AA162" s="146">
        <v>14979.841992153812</v>
      </c>
      <c r="AB162" s="127">
        <v>64180.354977568531</v>
      </c>
    </row>
    <row r="163" spans="1:28" x14ac:dyDescent="0.35">
      <c r="A163">
        <f t="shared" si="2"/>
        <v>2015</v>
      </c>
      <c r="B163" s="9">
        <v>42278</v>
      </c>
      <c r="C163" s="113">
        <v>11439641.695404928</v>
      </c>
      <c r="D163" s="114">
        <v>561005.27796319337</v>
      </c>
      <c r="E163" s="114">
        <v>5865679.2816955131</v>
      </c>
      <c r="F163" s="114">
        <v>25519579.33125221</v>
      </c>
      <c r="G163" s="114">
        <v>13017506.44424445</v>
      </c>
      <c r="H163" s="114">
        <v>5835789.2795883659</v>
      </c>
      <c r="I163" s="114">
        <v>334581.66133232549</v>
      </c>
      <c r="J163" s="115">
        <v>112578.26406516862</v>
      </c>
      <c r="K163" s="116">
        <v>1.554838709677419</v>
      </c>
      <c r="L163" s="117">
        <v>0</v>
      </c>
      <c r="M163" s="118">
        <v>4.2145044413277226</v>
      </c>
      <c r="N163" s="119">
        <v>115</v>
      </c>
      <c r="O163" s="120">
        <v>0</v>
      </c>
      <c r="P163" s="121">
        <v>160</v>
      </c>
      <c r="Q163" s="119">
        <v>0</v>
      </c>
      <c r="R163" s="122">
        <v>67.741935483870961</v>
      </c>
      <c r="S163" s="123">
        <v>344704.40299999999</v>
      </c>
      <c r="T163" s="122">
        <v>7.538408382106172</v>
      </c>
      <c r="U163" s="124">
        <v>3151.7063966666669</v>
      </c>
      <c r="V163" s="145">
        <v>61353</v>
      </c>
      <c r="W163" s="123">
        <v>70565</v>
      </c>
      <c r="X163" s="123">
        <v>10425</v>
      </c>
      <c r="Y163" s="124">
        <v>44</v>
      </c>
      <c r="Z163" s="125">
        <v>0</v>
      </c>
      <c r="AA163" s="146">
        <v>14574.957464784728</v>
      </c>
      <c r="AB163" s="127">
        <v>63034.852066988795</v>
      </c>
    </row>
    <row r="164" spans="1:28" x14ac:dyDescent="0.35">
      <c r="A164">
        <f t="shared" si="2"/>
        <v>2015</v>
      </c>
      <c r="B164" s="9">
        <v>42309</v>
      </c>
      <c r="C164" s="113">
        <v>12238066.844669415</v>
      </c>
      <c r="D164" s="114">
        <v>570752.96971452259</v>
      </c>
      <c r="E164" s="114">
        <v>6275537.5161581002</v>
      </c>
      <c r="F164" s="114">
        <v>26254595.188321877</v>
      </c>
      <c r="G164" s="114">
        <v>13093594.687877338</v>
      </c>
      <c r="H164" s="114">
        <v>5914529.0339605678</v>
      </c>
      <c r="I164" s="114">
        <v>391355.20102758432</v>
      </c>
      <c r="J164" s="115">
        <v>115988.33630974861</v>
      </c>
      <c r="K164" s="116">
        <v>4.0633333333333335</v>
      </c>
      <c r="L164" s="117">
        <v>0</v>
      </c>
      <c r="M164" s="118">
        <v>1.9501992753623181</v>
      </c>
      <c r="N164" s="119">
        <v>115</v>
      </c>
      <c r="O164" s="120">
        <v>0</v>
      </c>
      <c r="P164" s="121">
        <v>161</v>
      </c>
      <c r="Q164" s="119">
        <v>0</v>
      </c>
      <c r="R164" s="122">
        <v>70</v>
      </c>
      <c r="S164" s="123">
        <v>345464.83299999998</v>
      </c>
      <c r="T164" s="122">
        <v>8.5610524958389593</v>
      </c>
      <c r="U164" s="124">
        <v>3149.1737533333335</v>
      </c>
      <c r="V164" s="145">
        <v>62050</v>
      </c>
      <c r="W164" s="123">
        <v>70586</v>
      </c>
      <c r="X164" s="123">
        <v>10446</v>
      </c>
      <c r="Y164" s="124">
        <v>44</v>
      </c>
      <c r="Z164" s="125">
        <v>0</v>
      </c>
      <c r="AA164" s="146">
        <v>15144.622365111565</v>
      </c>
      <c r="AB164" s="127">
        <v>66125.739767018837</v>
      </c>
    </row>
    <row r="165" spans="1:28" x14ac:dyDescent="0.35">
      <c r="A165">
        <f t="shared" si="2"/>
        <v>2015</v>
      </c>
      <c r="B165" s="11">
        <v>42339</v>
      </c>
      <c r="C165" s="128">
        <v>13148786.065075381</v>
      </c>
      <c r="D165" s="129">
        <v>585328.34954559349</v>
      </c>
      <c r="E165" s="129">
        <v>6389392.2201800887</v>
      </c>
      <c r="F165" s="129">
        <v>26806965.367415864</v>
      </c>
      <c r="G165" s="129">
        <v>12578240.142583126</v>
      </c>
      <c r="H165" s="129">
        <v>5680647.3556723287</v>
      </c>
      <c r="I165" s="129">
        <v>390109.16258335108</v>
      </c>
      <c r="J165" s="130">
        <v>115719.93498945663</v>
      </c>
      <c r="K165" s="131">
        <v>5.870967741935484</v>
      </c>
      <c r="L165" s="132">
        <v>0</v>
      </c>
      <c r="M165" s="133">
        <v>0.6107176250584383</v>
      </c>
      <c r="N165" s="134">
        <v>115</v>
      </c>
      <c r="O165" s="135">
        <v>0</v>
      </c>
      <c r="P165" s="136">
        <v>162</v>
      </c>
      <c r="Q165" s="134">
        <v>0</v>
      </c>
      <c r="R165" s="137">
        <v>67.741935483870961</v>
      </c>
      <c r="S165" s="138">
        <v>346225.26299999998</v>
      </c>
      <c r="T165" s="137">
        <v>8.9453959920065973</v>
      </c>
      <c r="U165" s="139">
        <v>3146.64111</v>
      </c>
      <c r="V165" s="147">
        <v>62647</v>
      </c>
      <c r="W165" s="138">
        <v>70576</v>
      </c>
      <c r="X165" s="138">
        <v>10475</v>
      </c>
      <c r="Y165" s="139">
        <v>44</v>
      </c>
      <c r="Z165" s="140">
        <v>0</v>
      </c>
      <c r="AA165" s="148">
        <v>14742.966704398552</v>
      </c>
      <c r="AB165" s="142">
        <v>65018.356615286189</v>
      </c>
    </row>
    <row r="166" spans="1:28" x14ac:dyDescent="0.35">
      <c r="A166">
        <f t="shared" si="2"/>
        <v>2016</v>
      </c>
      <c r="B166" s="7">
        <v>42370</v>
      </c>
      <c r="C166" s="98">
        <v>15132499.640024619</v>
      </c>
      <c r="D166" s="99">
        <v>690947.14806845819</v>
      </c>
      <c r="E166" s="99">
        <v>6994895.6264238106</v>
      </c>
      <c r="F166" s="99">
        <v>28930433.321052946</v>
      </c>
      <c r="G166" s="99">
        <v>13145161.750028139</v>
      </c>
      <c r="H166" s="99">
        <v>5926290.9051171038</v>
      </c>
      <c r="I166" s="99">
        <v>424021.0337628597</v>
      </c>
      <c r="J166" s="100">
        <v>117776.5669366595</v>
      </c>
      <c r="K166" s="101">
        <v>13.625806451612906</v>
      </c>
      <c r="L166" s="102">
        <v>0</v>
      </c>
      <c r="M166" s="103">
        <v>0</v>
      </c>
      <c r="N166" s="104">
        <v>115</v>
      </c>
      <c r="O166" s="105">
        <v>0</v>
      </c>
      <c r="P166" s="106">
        <v>163</v>
      </c>
      <c r="Q166" s="104">
        <v>0</v>
      </c>
      <c r="R166" s="107">
        <v>64.516129032258064</v>
      </c>
      <c r="S166" s="108">
        <v>347473.16666666669</v>
      </c>
      <c r="T166" s="107">
        <v>8.8217608424869329</v>
      </c>
      <c r="U166" s="109">
        <v>3144.1275000000001</v>
      </c>
      <c r="V166" s="143">
        <v>63370</v>
      </c>
      <c r="W166" s="108">
        <v>70577</v>
      </c>
      <c r="X166" s="108">
        <v>10496</v>
      </c>
      <c r="Y166" s="109">
        <v>44</v>
      </c>
      <c r="Z166" s="110">
        <v>0</v>
      </c>
      <c r="AA166" s="144">
        <v>14983.377685108078</v>
      </c>
      <c r="AB166" s="112">
        <v>65940.815896683111</v>
      </c>
    </row>
    <row r="167" spans="1:28" x14ac:dyDescent="0.35">
      <c r="A167">
        <f t="shared" si="2"/>
        <v>2016</v>
      </c>
      <c r="B167" s="9">
        <v>42401</v>
      </c>
      <c r="C167" s="113">
        <v>14370162.412324656</v>
      </c>
      <c r="D167" s="114">
        <v>673489.22248672682</v>
      </c>
      <c r="E167" s="114">
        <v>6994701.3976491764</v>
      </c>
      <c r="F167" s="114">
        <v>29035764.342332214</v>
      </c>
      <c r="G167" s="114">
        <v>13388907.267563507</v>
      </c>
      <c r="H167" s="114">
        <v>5994370.5464459006</v>
      </c>
      <c r="I167" s="114">
        <v>391052.78587059968</v>
      </c>
      <c r="J167" s="115">
        <v>115831.19523039578</v>
      </c>
      <c r="K167" s="116">
        <v>12.289655172413795</v>
      </c>
      <c r="L167" s="117">
        <v>0</v>
      </c>
      <c r="M167" s="118">
        <v>0</v>
      </c>
      <c r="N167" s="119">
        <v>115</v>
      </c>
      <c r="O167" s="120">
        <v>0</v>
      </c>
      <c r="P167" s="121">
        <v>164</v>
      </c>
      <c r="Q167" s="119">
        <v>0</v>
      </c>
      <c r="R167" s="122">
        <v>68.965517241379317</v>
      </c>
      <c r="S167" s="123">
        <v>348721.07033333334</v>
      </c>
      <c r="T167" s="122">
        <v>8.5698524586276843</v>
      </c>
      <c r="U167" s="124">
        <v>3141.6138900000001</v>
      </c>
      <c r="V167" s="145">
        <v>63732</v>
      </c>
      <c r="W167" s="123">
        <v>70570</v>
      </c>
      <c r="X167" s="123">
        <v>10510</v>
      </c>
      <c r="Y167" s="124">
        <v>44</v>
      </c>
      <c r="Z167" s="125">
        <v>0</v>
      </c>
      <c r="AA167" s="146">
        <v>16248.857313795084</v>
      </c>
      <c r="AB167" s="127">
        <v>71379.194238843615</v>
      </c>
    </row>
    <row r="168" spans="1:28" x14ac:dyDescent="0.35">
      <c r="A168">
        <f t="shared" si="2"/>
        <v>2016</v>
      </c>
      <c r="B168" s="9">
        <v>42430</v>
      </c>
      <c r="C168" s="113">
        <v>12853893.354131235</v>
      </c>
      <c r="D168" s="114">
        <v>600095.21723883157</v>
      </c>
      <c r="E168" s="114">
        <v>6567973.2511131344</v>
      </c>
      <c r="F168" s="114">
        <v>27317568.111105613</v>
      </c>
      <c r="G168" s="114">
        <v>13018497.661652021</v>
      </c>
      <c r="H168" s="114">
        <v>5861491.0041051041</v>
      </c>
      <c r="I168" s="114">
        <v>362702.67550457554</v>
      </c>
      <c r="J168" s="115">
        <v>115864.77875670853</v>
      </c>
      <c r="K168" s="116">
        <v>7.5129032258064523</v>
      </c>
      <c r="L168" s="117">
        <v>0</v>
      </c>
      <c r="M168" s="118">
        <v>0</v>
      </c>
      <c r="N168" s="119">
        <v>115</v>
      </c>
      <c r="O168" s="120">
        <v>0</v>
      </c>
      <c r="P168" s="121">
        <v>165</v>
      </c>
      <c r="Q168" s="119">
        <v>0</v>
      </c>
      <c r="R168" s="122">
        <v>67.741935483870961</v>
      </c>
      <c r="S168" s="123">
        <v>349968.97399999999</v>
      </c>
      <c r="T168" s="122">
        <v>8.2852293507353298</v>
      </c>
      <c r="U168" s="124">
        <v>3139.1002800000001</v>
      </c>
      <c r="V168" s="145">
        <v>64294</v>
      </c>
      <c r="W168" s="123">
        <v>70533</v>
      </c>
      <c r="X168" s="123">
        <v>10510</v>
      </c>
      <c r="Y168" s="124">
        <v>44</v>
      </c>
      <c r="Z168" s="125">
        <v>0</v>
      </c>
      <c r="AA168" s="146">
        <v>15422.533928836905</v>
      </c>
      <c r="AB168" s="127">
        <v>67625.862693694915</v>
      </c>
    </row>
    <row r="169" spans="1:28" x14ac:dyDescent="0.35">
      <c r="A169">
        <f t="shared" si="2"/>
        <v>2016</v>
      </c>
      <c r="B169" s="9">
        <v>42461</v>
      </c>
      <c r="C169" s="113">
        <v>11978507.593231317</v>
      </c>
      <c r="D169" s="114">
        <v>574378.93876249564</v>
      </c>
      <c r="E169" s="114">
        <v>6256438.4073273269</v>
      </c>
      <c r="F169" s="114">
        <v>26286427.936036333</v>
      </c>
      <c r="G169" s="114">
        <v>12910603.22854968</v>
      </c>
      <c r="H169" s="114">
        <v>5892734.7054363731</v>
      </c>
      <c r="I169" s="114">
        <v>306863.97788359842</v>
      </c>
      <c r="J169" s="115">
        <v>117207.81781326336</v>
      </c>
      <c r="K169" s="116">
        <v>5.5900000000000016</v>
      </c>
      <c r="L169" s="117">
        <v>0</v>
      </c>
      <c r="M169" s="118">
        <v>0</v>
      </c>
      <c r="N169" s="119">
        <v>115</v>
      </c>
      <c r="O169" s="120">
        <v>0</v>
      </c>
      <c r="P169" s="121">
        <v>166</v>
      </c>
      <c r="Q169" s="119">
        <v>0</v>
      </c>
      <c r="R169" s="122">
        <v>70</v>
      </c>
      <c r="S169" s="123">
        <v>349565.08433333336</v>
      </c>
      <c r="T169" s="122">
        <v>7.9872646179044411</v>
      </c>
      <c r="U169" s="124">
        <v>3144.3654366666665</v>
      </c>
      <c r="V169" s="145">
        <v>64680</v>
      </c>
      <c r="W169" s="123">
        <v>70531</v>
      </c>
      <c r="X169" s="123">
        <v>10508</v>
      </c>
      <c r="Y169" s="124">
        <v>44</v>
      </c>
      <c r="Z169" s="125">
        <v>0</v>
      </c>
      <c r="AA169" s="146">
        <v>16141.940862560832</v>
      </c>
      <c r="AB169" s="127">
        <v>70667.882437676744</v>
      </c>
    </row>
    <row r="170" spans="1:28" x14ac:dyDescent="0.35">
      <c r="A170">
        <f t="shared" si="2"/>
        <v>2016</v>
      </c>
      <c r="B170" s="9">
        <v>42491</v>
      </c>
      <c r="C170" s="113">
        <v>11844749.782321451</v>
      </c>
      <c r="D170" s="114">
        <v>574225.96056753653</v>
      </c>
      <c r="E170" s="114">
        <v>6104979.1042506313</v>
      </c>
      <c r="F170" s="114">
        <v>25991777.214956772</v>
      </c>
      <c r="G170" s="114">
        <v>12997694.919038745</v>
      </c>
      <c r="H170" s="114">
        <v>5989962.0926945191</v>
      </c>
      <c r="I170" s="114">
        <v>246533.02264099827</v>
      </c>
      <c r="J170" s="115">
        <v>113804.08009606579</v>
      </c>
      <c r="K170" s="116">
        <v>0.40645161290322585</v>
      </c>
      <c r="L170" s="117">
        <v>1.1903225806451612</v>
      </c>
      <c r="M170" s="118">
        <v>5.6521505376344088</v>
      </c>
      <c r="N170" s="119">
        <v>115</v>
      </c>
      <c r="O170" s="120">
        <v>0</v>
      </c>
      <c r="P170" s="121">
        <v>167</v>
      </c>
      <c r="Q170" s="119">
        <v>0</v>
      </c>
      <c r="R170" s="122">
        <v>67.741935483870961</v>
      </c>
      <c r="S170" s="123">
        <v>349161.19466666668</v>
      </c>
      <c r="T170" s="122">
        <v>7.9136266598962584</v>
      </c>
      <c r="U170" s="124">
        <v>3149.6305933333333</v>
      </c>
      <c r="V170" s="145">
        <v>64917</v>
      </c>
      <c r="W170" s="123">
        <v>70517</v>
      </c>
      <c r="X170" s="123">
        <v>10502</v>
      </c>
      <c r="Y170" s="124">
        <v>44</v>
      </c>
      <c r="Z170" s="125">
        <v>0</v>
      </c>
      <c r="AA170" s="146">
        <v>15824.769526652171</v>
      </c>
      <c r="AB170" s="127">
        <v>69169.244611683243</v>
      </c>
    </row>
    <row r="171" spans="1:28" x14ac:dyDescent="0.35">
      <c r="A171">
        <f t="shared" si="2"/>
        <v>2016</v>
      </c>
      <c r="B171" s="9">
        <v>42522</v>
      </c>
      <c r="C171" s="113">
        <v>14166537.442464711</v>
      </c>
      <c r="D171" s="114">
        <v>639803.88854880887</v>
      </c>
      <c r="E171" s="114">
        <v>6684139.5914378073</v>
      </c>
      <c r="F171" s="114">
        <v>27901364.116102353</v>
      </c>
      <c r="G171" s="114">
        <v>13665836.390041424</v>
      </c>
      <c r="H171" s="114">
        <v>6159321.0687150722</v>
      </c>
      <c r="I171" s="114">
        <v>235731.52370484578</v>
      </c>
      <c r="J171" s="115">
        <v>115824.72688736612</v>
      </c>
      <c r="K171" s="116">
        <v>0</v>
      </c>
      <c r="L171" s="117">
        <v>2.7900000000000005</v>
      </c>
      <c r="M171" s="118">
        <v>8.9379166666666663</v>
      </c>
      <c r="N171" s="119">
        <v>115</v>
      </c>
      <c r="O171" s="120">
        <v>0</v>
      </c>
      <c r="P171" s="121">
        <v>168</v>
      </c>
      <c r="Q171" s="119">
        <v>0</v>
      </c>
      <c r="R171" s="122">
        <v>73.333333333333329</v>
      </c>
      <c r="S171" s="123">
        <v>348757.30499999999</v>
      </c>
      <c r="T171" s="122">
        <v>5.7390450088905576</v>
      </c>
      <c r="U171" s="124">
        <v>3154.8957500000001</v>
      </c>
      <c r="V171" s="145">
        <v>65685</v>
      </c>
      <c r="W171" s="123">
        <v>70499</v>
      </c>
      <c r="X171" s="123">
        <v>10475</v>
      </c>
      <c r="Y171" s="124">
        <v>42</v>
      </c>
      <c r="Z171" s="125">
        <v>0</v>
      </c>
      <c r="AA171" s="146">
        <v>16577.615847352292</v>
      </c>
      <c r="AB171" s="127">
        <v>72339.571610139799</v>
      </c>
    </row>
    <row r="172" spans="1:28" x14ac:dyDescent="0.35">
      <c r="A172">
        <f t="shared" si="2"/>
        <v>2016</v>
      </c>
      <c r="B172" s="9">
        <v>42552</v>
      </c>
      <c r="C172" s="113">
        <v>16806123.438933279</v>
      </c>
      <c r="D172" s="114">
        <v>706687.73987410683</v>
      </c>
      <c r="E172" s="114">
        <v>7343491.9358307309</v>
      </c>
      <c r="F172" s="114">
        <v>30637742.408856496</v>
      </c>
      <c r="G172" s="114">
        <v>14206594.617947748</v>
      </c>
      <c r="H172" s="114">
        <v>6413052.3936186451</v>
      </c>
      <c r="I172" s="114">
        <v>252778.62328392381</v>
      </c>
      <c r="J172" s="115">
        <v>117703.30812728126</v>
      </c>
      <c r="K172" s="116">
        <v>0</v>
      </c>
      <c r="L172" s="117">
        <v>5.7064516129032272</v>
      </c>
      <c r="M172" s="118">
        <v>14.327688172043008</v>
      </c>
      <c r="N172" s="119">
        <v>115</v>
      </c>
      <c r="O172" s="120">
        <v>0</v>
      </c>
      <c r="P172" s="121">
        <v>169</v>
      </c>
      <c r="Q172" s="119">
        <v>0</v>
      </c>
      <c r="R172" s="122">
        <v>64.516129032258064</v>
      </c>
      <c r="S172" s="123">
        <v>349709.9053333333</v>
      </c>
      <c r="T172" s="122">
        <v>7.2949160198616765</v>
      </c>
      <c r="U172" s="124">
        <v>3149.6972400000004</v>
      </c>
      <c r="V172" s="145">
        <v>65758</v>
      </c>
      <c r="W172" s="123">
        <v>70566</v>
      </c>
      <c r="X172" s="123">
        <v>10359</v>
      </c>
      <c r="Y172" s="124">
        <v>44</v>
      </c>
      <c r="Z172" s="125">
        <v>0</v>
      </c>
      <c r="AA172" s="146">
        <v>16297.016640529</v>
      </c>
      <c r="AB172" s="127">
        <v>70981.261400695599</v>
      </c>
    </row>
    <row r="173" spans="1:28" x14ac:dyDescent="0.35">
      <c r="A173">
        <f t="shared" si="2"/>
        <v>2016</v>
      </c>
      <c r="B173" s="9">
        <v>42583</v>
      </c>
      <c r="C173" s="113">
        <v>17717712.800204087</v>
      </c>
      <c r="D173" s="114">
        <v>756695.56581186899</v>
      </c>
      <c r="E173" s="114">
        <v>7662990.8667473057</v>
      </c>
      <c r="F173" s="114">
        <v>32225457.398367312</v>
      </c>
      <c r="G173" s="114">
        <v>14766030.206970502</v>
      </c>
      <c r="H173" s="114">
        <v>6553145.8058259003</v>
      </c>
      <c r="I173" s="114">
        <v>251937.95793066887</v>
      </c>
      <c r="J173" s="115">
        <v>120594.36120700414</v>
      </c>
      <c r="K173" s="116">
        <v>0</v>
      </c>
      <c r="L173" s="117">
        <v>6.3032258064516142</v>
      </c>
      <c r="M173" s="118">
        <v>16.422849462365594</v>
      </c>
      <c r="N173" s="119">
        <v>115</v>
      </c>
      <c r="O173" s="120">
        <v>0</v>
      </c>
      <c r="P173" s="121">
        <v>170</v>
      </c>
      <c r="Q173" s="119">
        <v>0</v>
      </c>
      <c r="R173" s="122">
        <v>70.967741935483872</v>
      </c>
      <c r="S173" s="123">
        <v>350662.50566666666</v>
      </c>
      <c r="T173" s="122">
        <v>7.683791423577226</v>
      </c>
      <c r="U173" s="124">
        <v>3144.4987300000003</v>
      </c>
      <c r="V173" s="145">
        <v>66456</v>
      </c>
      <c r="W173" s="123">
        <v>70544</v>
      </c>
      <c r="X173" s="123">
        <v>10310</v>
      </c>
      <c r="Y173" s="124">
        <v>44</v>
      </c>
      <c r="Z173" s="125">
        <v>0</v>
      </c>
      <c r="AA173" s="146">
        <v>16548.272112632745</v>
      </c>
      <c r="AB173" s="127">
        <v>71945.331101504707</v>
      </c>
    </row>
    <row r="174" spans="1:28" x14ac:dyDescent="0.35">
      <c r="A174">
        <f t="shared" si="2"/>
        <v>2016</v>
      </c>
      <c r="B174" s="9">
        <v>42614</v>
      </c>
      <c r="C174" s="113">
        <v>13427294.888191719</v>
      </c>
      <c r="D174" s="114">
        <v>665280.28105760133</v>
      </c>
      <c r="E174" s="114">
        <v>6521530.5853310879</v>
      </c>
      <c r="F174" s="114">
        <v>28327256.656716749</v>
      </c>
      <c r="G174" s="114">
        <v>13838368.301313462</v>
      </c>
      <c r="H174" s="114">
        <v>6149511.8943812875</v>
      </c>
      <c r="I174" s="114">
        <v>291217.16189331462</v>
      </c>
      <c r="J174" s="115">
        <v>114998.24788896856</v>
      </c>
      <c r="K174" s="116">
        <v>0</v>
      </c>
      <c r="L174" s="117">
        <v>2.3133333333333335</v>
      </c>
      <c r="M174" s="118">
        <v>12.534027777777775</v>
      </c>
      <c r="N174" s="119">
        <v>115</v>
      </c>
      <c r="O174" s="120">
        <v>0</v>
      </c>
      <c r="P174" s="121">
        <v>171</v>
      </c>
      <c r="Q174" s="119">
        <v>0</v>
      </c>
      <c r="R174" s="122">
        <v>70</v>
      </c>
      <c r="S174" s="123">
        <v>351615.10600000003</v>
      </c>
      <c r="T174" s="122">
        <v>7.2428199656483656</v>
      </c>
      <c r="U174" s="124">
        <v>3139.3002200000001</v>
      </c>
      <c r="V174" s="145">
        <v>66796</v>
      </c>
      <c r="W174" s="123">
        <v>70527</v>
      </c>
      <c r="X174" s="123">
        <v>10318</v>
      </c>
      <c r="Y174" s="124">
        <v>44</v>
      </c>
      <c r="Z174" s="125">
        <v>0</v>
      </c>
      <c r="AA174" s="146">
        <v>17317.508293629224</v>
      </c>
      <c r="AB174" s="127">
        <v>75178.54615401999</v>
      </c>
    </row>
    <row r="175" spans="1:28" x14ac:dyDescent="0.35">
      <c r="A175">
        <f t="shared" si="2"/>
        <v>2016</v>
      </c>
      <c r="B175" s="9">
        <v>42644</v>
      </c>
      <c r="C175" s="113">
        <v>10925962.580833957</v>
      </c>
      <c r="D175" s="114">
        <v>604450.86028822896</v>
      </c>
      <c r="E175" s="114">
        <v>5945997.3491870379</v>
      </c>
      <c r="F175" s="114">
        <v>25506285.686797179</v>
      </c>
      <c r="G175" s="114">
        <v>12895989.119786713</v>
      </c>
      <c r="H175" s="114">
        <v>5848284.4890598655</v>
      </c>
      <c r="I175" s="114">
        <v>335877.72209518048</v>
      </c>
      <c r="J175" s="115">
        <v>113952.29087229873</v>
      </c>
      <c r="K175" s="116">
        <v>1.4645161290322581</v>
      </c>
      <c r="L175" s="117">
        <v>0.13225806451612906</v>
      </c>
      <c r="M175" s="118">
        <v>7.3604569892473153</v>
      </c>
      <c r="N175" s="119">
        <v>115</v>
      </c>
      <c r="O175" s="120">
        <v>0</v>
      </c>
      <c r="P175" s="121">
        <v>172</v>
      </c>
      <c r="Q175" s="119">
        <v>0</v>
      </c>
      <c r="R175" s="122">
        <v>64.516129032258064</v>
      </c>
      <c r="S175" s="123">
        <v>352425.73599999998</v>
      </c>
      <c r="T175" s="122">
        <v>7.5061928420510782</v>
      </c>
      <c r="U175" s="124">
        <v>3135.2013966666664</v>
      </c>
      <c r="V175" s="145">
        <v>67351</v>
      </c>
      <c r="W175" s="123">
        <v>70508</v>
      </c>
      <c r="X175" s="123">
        <v>10333</v>
      </c>
      <c r="Y175" s="124">
        <v>44</v>
      </c>
      <c r="Z175" s="125">
        <v>0</v>
      </c>
      <c r="AA175" s="146">
        <v>16962.487043554913</v>
      </c>
      <c r="AB175" s="127">
        <v>73534.677837642332</v>
      </c>
    </row>
    <row r="176" spans="1:28" x14ac:dyDescent="0.35">
      <c r="A176">
        <f t="shared" si="2"/>
        <v>2016</v>
      </c>
      <c r="B176" s="9">
        <v>42675</v>
      </c>
      <c r="C176" s="113">
        <v>12062797.044012284</v>
      </c>
      <c r="D176" s="114">
        <v>619491.39743261831</v>
      </c>
      <c r="E176" s="114">
        <v>6204546.3055224186</v>
      </c>
      <c r="F176" s="114">
        <v>26175299.248998366</v>
      </c>
      <c r="G176" s="114">
        <v>12898499.974328885</v>
      </c>
      <c r="H176" s="114">
        <v>5881854.9668312604</v>
      </c>
      <c r="I176" s="114">
        <v>390978.397350543</v>
      </c>
      <c r="J176" s="115">
        <v>115363.47450414146</v>
      </c>
      <c r="K176" s="116">
        <v>3.6199999999999988</v>
      </c>
      <c r="L176" s="117">
        <v>0</v>
      </c>
      <c r="M176" s="118">
        <v>2.3522222222222222</v>
      </c>
      <c r="N176" s="119">
        <v>115</v>
      </c>
      <c r="O176" s="120">
        <v>0</v>
      </c>
      <c r="P176" s="121">
        <v>173</v>
      </c>
      <c r="Q176" s="119">
        <v>0</v>
      </c>
      <c r="R176" s="122">
        <v>73.333333333333329</v>
      </c>
      <c r="S176" s="123">
        <v>353236.36599999998</v>
      </c>
      <c r="T176" s="122">
        <v>7.6597552601612922</v>
      </c>
      <c r="U176" s="124">
        <v>3131.1025733333331</v>
      </c>
      <c r="V176" s="145">
        <v>67985</v>
      </c>
      <c r="W176" s="123">
        <v>70497</v>
      </c>
      <c r="X176" s="123">
        <v>10343</v>
      </c>
      <c r="Y176" s="124">
        <v>44</v>
      </c>
      <c r="Z176" s="125">
        <v>0</v>
      </c>
      <c r="AA176" s="146">
        <v>17745.798382447141</v>
      </c>
      <c r="AB176" s="127">
        <v>76821.899408494428</v>
      </c>
    </row>
    <row r="177" spans="1:28" x14ac:dyDescent="0.35">
      <c r="A177">
        <f t="shared" si="2"/>
        <v>2016</v>
      </c>
      <c r="B177" s="11">
        <v>42705</v>
      </c>
      <c r="C177" s="128">
        <v>14164515.350034248</v>
      </c>
      <c r="D177" s="129">
        <v>706194.1686599009</v>
      </c>
      <c r="E177" s="129">
        <v>6744874.9390052091</v>
      </c>
      <c r="F177" s="129">
        <v>28327459.088617586</v>
      </c>
      <c r="G177" s="129">
        <v>12701176.050704094</v>
      </c>
      <c r="H177" s="129">
        <v>5874540.0779886041</v>
      </c>
      <c r="I177" s="129">
        <v>393774.8599774781</v>
      </c>
      <c r="J177" s="130">
        <v>117738.89580356504</v>
      </c>
      <c r="K177" s="131">
        <v>11.61290322580645</v>
      </c>
      <c r="L177" s="132">
        <v>0</v>
      </c>
      <c r="M177" s="133">
        <v>0</v>
      </c>
      <c r="N177" s="134">
        <v>115</v>
      </c>
      <c r="O177" s="135">
        <v>0</v>
      </c>
      <c r="P177" s="136">
        <v>174</v>
      </c>
      <c r="Q177" s="134">
        <v>0</v>
      </c>
      <c r="R177" s="137">
        <v>64.516129032258064</v>
      </c>
      <c r="S177" s="138">
        <v>354046.99599999998</v>
      </c>
      <c r="T177" s="137">
        <v>7.3065819180100622</v>
      </c>
      <c r="U177" s="139">
        <v>3127.0037499999999</v>
      </c>
      <c r="V177" s="147">
        <v>68472</v>
      </c>
      <c r="W177" s="138">
        <v>70539</v>
      </c>
      <c r="X177" s="138">
        <v>10352</v>
      </c>
      <c r="Y177" s="139">
        <v>44</v>
      </c>
      <c r="Z177" s="140">
        <v>0</v>
      </c>
      <c r="AA177" s="148">
        <v>17399.169464311923</v>
      </c>
      <c r="AB177" s="142">
        <v>75210.232551746158</v>
      </c>
    </row>
    <row r="178" spans="1:28" x14ac:dyDescent="0.35">
      <c r="A178">
        <f t="shared" si="2"/>
        <v>2017</v>
      </c>
      <c r="B178" s="7">
        <v>42736</v>
      </c>
      <c r="C178" s="98">
        <v>14326211.101292934</v>
      </c>
      <c r="D178" s="99">
        <v>727857.66732391249</v>
      </c>
      <c r="E178" s="99">
        <v>6935869.3969641114</v>
      </c>
      <c r="F178" s="99">
        <v>28543255.084796596</v>
      </c>
      <c r="G178" s="99">
        <v>12864145.817124778</v>
      </c>
      <c r="H178" s="99">
        <v>5996668.8628516151</v>
      </c>
      <c r="I178" s="99">
        <v>420963.05088138074</v>
      </c>
      <c r="J178" s="100">
        <v>116558.88453757028</v>
      </c>
      <c r="K178" s="101">
        <v>11.641935483870968</v>
      </c>
      <c r="L178" s="102">
        <v>0</v>
      </c>
      <c r="M178" s="103">
        <v>0</v>
      </c>
      <c r="N178" s="104">
        <v>115</v>
      </c>
      <c r="O178" s="105">
        <v>0</v>
      </c>
      <c r="P178" s="106">
        <v>175</v>
      </c>
      <c r="Q178" s="104">
        <v>0</v>
      </c>
      <c r="R178" s="107">
        <v>67.741935483870961</v>
      </c>
      <c r="S178" s="108">
        <v>355972.67733333335</v>
      </c>
      <c r="T178" s="107">
        <v>7.6818491466807162</v>
      </c>
      <c r="U178" s="109">
        <v>3140.3502433333333</v>
      </c>
      <c r="V178" s="143">
        <v>69066</v>
      </c>
      <c r="W178" s="108">
        <v>70495</v>
      </c>
      <c r="X178" s="108">
        <v>10364</v>
      </c>
      <c r="Y178" s="109">
        <v>44</v>
      </c>
      <c r="Z178" s="110">
        <v>0</v>
      </c>
      <c r="AA178" s="144">
        <v>17834.41797298643</v>
      </c>
      <c r="AB178" s="112">
        <v>76086.919461724421</v>
      </c>
    </row>
    <row r="179" spans="1:28" x14ac:dyDescent="0.35">
      <c r="A179">
        <f t="shared" si="2"/>
        <v>2017</v>
      </c>
      <c r="B179" s="9">
        <v>42767</v>
      </c>
      <c r="C179" s="113">
        <v>13550078.904941637</v>
      </c>
      <c r="D179" s="114">
        <v>691052.33738871862</v>
      </c>
      <c r="E179" s="114">
        <v>6794045.3189437641</v>
      </c>
      <c r="F179" s="114">
        <v>28179674.116364092</v>
      </c>
      <c r="G179" s="114">
        <v>12942917.136427039</v>
      </c>
      <c r="H179" s="114">
        <v>5955882.1406423543</v>
      </c>
      <c r="I179" s="114">
        <v>392595.88539271941</v>
      </c>
      <c r="J179" s="115">
        <v>115452.52753214668</v>
      </c>
      <c r="K179" s="116">
        <v>10.260714285714286</v>
      </c>
      <c r="L179" s="117">
        <v>0</v>
      </c>
      <c r="M179" s="118">
        <v>0</v>
      </c>
      <c r="N179" s="119">
        <v>115</v>
      </c>
      <c r="O179" s="120">
        <v>0</v>
      </c>
      <c r="P179" s="121">
        <v>176</v>
      </c>
      <c r="Q179" s="119">
        <v>0</v>
      </c>
      <c r="R179" s="122">
        <v>67.857142857142861</v>
      </c>
      <c r="S179" s="123">
        <v>357898.35866666667</v>
      </c>
      <c r="T179" s="122">
        <v>8.011075933999674</v>
      </c>
      <c r="U179" s="124">
        <v>3153.6967366666668</v>
      </c>
      <c r="V179" s="145">
        <v>69376</v>
      </c>
      <c r="W179" s="123">
        <v>70529</v>
      </c>
      <c r="X179" s="123">
        <v>10386</v>
      </c>
      <c r="Y179" s="124">
        <v>44</v>
      </c>
      <c r="Z179" s="125">
        <v>0</v>
      </c>
      <c r="AA179" s="146">
        <v>20180.538774076016</v>
      </c>
      <c r="AB179" s="127">
        <v>85115.860499041664</v>
      </c>
    </row>
    <row r="180" spans="1:28" x14ac:dyDescent="0.35">
      <c r="A180">
        <f t="shared" si="2"/>
        <v>2017</v>
      </c>
      <c r="B180" s="9">
        <v>42795</v>
      </c>
      <c r="C180" s="113">
        <v>13291769.512905572</v>
      </c>
      <c r="D180" s="114">
        <v>688729.75783453544</v>
      </c>
      <c r="E180" s="114">
        <v>6827363.9193204148</v>
      </c>
      <c r="F180" s="114">
        <v>28031799.194385391</v>
      </c>
      <c r="G180" s="114">
        <v>13021635.822052544</v>
      </c>
      <c r="H180" s="114">
        <v>5969591.1087622941</v>
      </c>
      <c r="I180" s="114">
        <v>362401.48526051152</v>
      </c>
      <c r="J180" s="115">
        <v>118682.01702719428</v>
      </c>
      <c r="K180" s="116">
        <v>10.551612903225807</v>
      </c>
      <c r="L180" s="117">
        <v>0</v>
      </c>
      <c r="M180" s="118">
        <v>0</v>
      </c>
      <c r="N180" s="119">
        <v>115</v>
      </c>
      <c r="O180" s="120">
        <v>0</v>
      </c>
      <c r="P180" s="121">
        <v>177</v>
      </c>
      <c r="Q180" s="119">
        <v>0</v>
      </c>
      <c r="R180" s="122">
        <v>74.193548387096769</v>
      </c>
      <c r="S180" s="123">
        <v>359824.04</v>
      </c>
      <c r="T180" s="122">
        <v>8.0566594548853345</v>
      </c>
      <c r="U180" s="124">
        <v>3167.0432300000002</v>
      </c>
      <c r="V180" s="145">
        <v>69954</v>
      </c>
      <c r="W180" s="123">
        <v>70899</v>
      </c>
      <c r="X180" s="123">
        <v>10370</v>
      </c>
      <c r="Y180" s="124">
        <v>44</v>
      </c>
      <c r="Z180" s="125">
        <v>0</v>
      </c>
      <c r="AA180" s="146">
        <v>18629.481907229154</v>
      </c>
      <c r="AB180" s="127">
        <v>77688.354342843522</v>
      </c>
    </row>
    <row r="181" spans="1:28" x14ac:dyDescent="0.35">
      <c r="A181">
        <f t="shared" si="2"/>
        <v>2017</v>
      </c>
      <c r="B181" s="9">
        <v>42826</v>
      </c>
      <c r="C181" s="113">
        <v>11122225.944323862</v>
      </c>
      <c r="D181" s="114">
        <v>590373.23381866317</v>
      </c>
      <c r="E181" s="114">
        <v>6013775.0173158217</v>
      </c>
      <c r="F181" s="114">
        <v>24931385.2074221</v>
      </c>
      <c r="G181" s="114">
        <v>12201303.347354449</v>
      </c>
      <c r="H181" s="114">
        <v>5614944.8841020064</v>
      </c>
      <c r="I181" s="114">
        <v>305234.54888841335</v>
      </c>
      <c r="J181" s="115">
        <v>114265.18545597393</v>
      </c>
      <c r="K181" s="116">
        <v>1.9166666666666663</v>
      </c>
      <c r="L181" s="117">
        <v>0</v>
      </c>
      <c r="M181" s="118">
        <v>2.4829166666666658</v>
      </c>
      <c r="N181" s="119">
        <v>115</v>
      </c>
      <c r="O181" s="120">
        <v>0</v>
      </c>
      <c r="P181" s="121">
        <v>178</v>
      </c>
      <c r="Q181" s="119">
        <v>0</v>
      </c>
      <c r="R181" s="122">
        <v>60</v>
      </c>
      <c r="S181" s="123">
        <v>360388.49800000002</v>
      </c>
      <c r="T181" s="122">
        <v>7.2593496614957047</v>
      </c>
      <c r="U181" s="124">
        <v>3173.1737433333337</v>
      </c>
      <c r="V181" s="145">
        <v>70312</v>
      </c>
      <c r="W181" s="123">
        <v>71111</v>
      </c>
      <c r="X181" s="123">
        <v>10399</v>
      </c>
      <c r="Y181" s="124">
        <v>44</v>
      </c>
      <c r="Z181" s="125">
        <v>0</v>
      </c>
      <c r="AA181" s="146">
        <v>19622.187669224957</v>
      </c>
      <c r="AB181" s="127">
        <v>81026.698681970214</v>
      </c>
    </row>
    <row r="182" spans="1:28" x14ac:dyDescent="0.35">
      <c r="A182">
        <f t="shared" si="2"/>
        <v>2017</v>
      </c>
      <c r="B182" s="9">
        <v>42856</v>
      </c>
      <c r="C182" s="113">
        <v>10738671.946726073</v>
      </c>
      <c r="D182" s="114">
        <v>599682.59473964234</v>
      </c>
      <c r="E182" s="114">
        <v>5900632.9763074778</v>
      </c>
      <c r="F182" s="114">
        <v>24971676.714665685</v>
      </c>
      <c r="G182" s="114">
        <v>12635469.780047817</v>
      </c>
      <c r="H182" s="114">
        <v>5773539.2892615171</v>
      </c>
      <c r="I182" s="114">
        <v>248809.45809316053</v>
      </c>
      <c r="J182" s="115">
        <v>116323.65171890095</v>
      </c>
      <c r="K182" s="116">
        <v>0.71612903225806457</v>
      </c>
      <c r="L182" s="117">
        <v>0.29032258064516131</v>
      </c>
      <c r="M182" s="118">
        <v>6.3080645161290319</v>
      </c>
      <c r="N182" s="119">
        <v>115</v>
      </c>
      <c r="O182" s="120">
        <v>0</v>
      </c>
      <c r="P182" s="121">
        <v>179</v>
      </c>
      <c r="Q182" s="119">
        <v>0</v>
      </c>
      <c r="R182" s="122">
        <v>70.967741935483872</v>
      </c>
      <c r="S182" s="123">
        <v>360952.95600000001</v>
      </c>
      <c r="T182" s="122">
        <v>7.2591100940952389</v>
      </c>
      <c r="U182" s="124">
        <v>3179.3042566666668</v>
      </c>
      <c r="V182" s="145">
        <v>70637</v>
      </c>
      <c r="W182" s="123">
        <v>71074</v>
      </c>
      <c r="X182" s="123">
        <v>10448</v>
      </c>
      <c r="Y182" s="124">
        <v>44</v>
      </c>
      <c r="Z182" s="125">
        <v>0</v>
      </c>
      <c r="AA182" s="146">
        <v>19357.70340346947</v>
      </c>
      <c r="AB182" s="127">
        <v>79155.153747309989</v>
      </c>
    </row>
    <row r="183" spans="1:28" x14ac:dyDescent="0.35">
      <c r="A183">
        <f t="shared" si="2"/>
        <v>2017</v>
      </c>
      <c r="B183" s="9">
        <v>42887</v>
      </c>
      <c r="C183" s="113">
        <v>12368949.378856424</v>
      </c>
      <c r="D183" s="114">
        <v>668010.06269606727</v>
      </c>
      <c r="E183" s="114">
        <v>6490284.8872550474</v>
      </c>
      <c r="F183" s="114">
        <v>27349792.672535583</v>
      </c>
      <c r="G183" s="114">
        <v>13252658.309653644</v>
      </c>
      <c r="H183" s="114">
        <v>6074279.0973894736</v>
      </c>
      <c r="I183" s="114">
        <v>236746.92223874526</v>
      </c>
      <c r="J183" s="115">
        <v>116429.59563860163</v>
      </c>
      <c r="K183" s="116">
        <v>0</v>
      </c>
      <c r="L183" s="117">
        <v>2.2733333333333334</v>
      </c>
      <c r="M183" s="118">
        <v>12.093097826086957</v>
      </c>
      <c r="N183" s="119">
        <v>115</v>
      </c>
      <c r="O183" s="120">
        <v>0</v>
      </c>
      <c r="P183" s="121">
        <v>180</v>
      </c>
      <c r="Q183" s="119">
        <v>0</v>
      </c>
      <c r="R183" s="122">
        <v>73.333333333333329</v>
      </c>
      <c r="S183" s="123">
        <v>361517.41399999999</v>
      </c>
      <c r="T183" s="122">
        <v>6.9244583814617844</v>
      </c>
      <c r="U183" s="124">
        <v>3185.4347699999998</v>
      </c>
      <c r="V183" s="145">
        <v>71041</v>
      </c>
      <c r="W183" s="123">
        <v>71116</v>
      </c>
      <c r="X183" s="123">
        <v>10407</v>
      </c>
      <c r="Y183" s="124">
        <v>44</v>
      </c>
      <c r="Z183" s="125">
        <v>0</v>
      </c>
      <c r="AA183" s="146">
        <v>20410.949009649692</v>
      </c>
      <c r="AB183" s="127">
        <v>82615.438743028979</v>
      </c>
    </row>
    <row r="184" spans="1:28" x14ac:dyDescent="0.35">
      <c r="A184">
        <f t="shared" si="2"/>
        <v>2017</v>
      </c>
      <c r="B184" s="9">
        <v>42917</v>
      </c>
      <c r="C184" s="113">
        <v>14116414.401428316</v>
      </c>
      <c r="D184" s="114">
        <v>719275.27720235859</v>
      </c>
      <c r="E184" s="114">
        <v>6751010.6381063331</v>
      </c>
      <c r="F184" s="114">
        <v>28483525.732276887</v>
      </c>
      <c r="G184" s="114">
        <v>13472877.886851793</v>
      </c>
      <c r="H184" s="114">
        <v>6134370.613382211</v>
      </c>
      <c r="I184" s="114">
        <v>251531.85244451783</v>
      </c>
      <c r="J184" s="115">
        <v>114720.65235050317</v>
      </c>
      <c r="K184" s="116">
        <v>0</v>
      </c>
      <c r="L184" s="117">
        <v>3.7580645161290325</v>
      </c>
      <c r="M184" s="118">
        <v>14.946102150537634</v>
      </c>
      <c r="N184" s="119">
        <v>115</v>
      </c>
      <c r="O184" s="120">
        <v>0</v>
      </c>
      <c r="P184" s="121">
        <v>181</v>
      </c>
      <c r="Q184" s="119">
        <v>0</v>
      </c>
      <c r="R184" s="122">
        <v>64.516129032258064</v>
      </c>
      <c r="S184" s="123">
        <v>361568.38699999999</v>
      </c>
      <c r="T184" s="122">
        <v>6.8830657016068857</v>
      </c>
      <c r="U184" s="124">
        <v>3193.8975433333335</v>
      </c>
      <c r="V184" s="145">
        <v>71093.121265897658</v>
      </c>
      <c r="W184" s="123">
        <v>71139.71428571429</v>
      </c>
      <c r="X184" s="123">
        <v>10412.714285714286</v>
      </c>
      <c r="Y184" s="124">
        <v>44</v>
      </c>
      <c r="Z184" s="125">
        <v>0</v>
      </c>
      <c r="AA184" s="146">
        <v>20212.676214753308</v>
      </c>
      <c r="AB184" s="127">
        <v>80877.258377426915</v>
      </c>
    </row>
    <row r="185" spans="1:28" x14ac:dyDescent="0.35">
      <c r="A185">
        <f t="shared" si="2"/>
        <v>2017</v>
      </c>
      <c r="B185" s="9">
        <v>42948</v>
      </c>
      <c r="C185" s="113">
        <v>13108494.094716998</v>
      </c>
      <c r="D185" s="114">
        <v>708327.34078489034</v>
      </c>
      <c r="E185" s="114">
        <v>6618098.0947531508</v>
      </c>
      <c r="F185" s="114">
        <v>28153271.442967422</v>
      </c>
      <c r="G185" s="114">
        <v>13453970.34118581</v>
      </c>
      <c r="H185" s="114">
        <v>6149285.9039620627</v>
      </c>
      <c r="I185" s="114">
        <v>251239.13887551092</v>
      </c>
      <c r="J185" s="115">
        <v>120422.97390423121</v>
      </c>
      <c r="K185" s="116">
        <v>0</v>
      </c>
      <c r="L185" s="117">
        <v>2.4258064516129032</v>
      </c>
      <c r="M185" s="118">
        <v>14.008333333333326</v>
      </c>
      <c r="N185" s="119">
        <v>115</v>
      </c>
      <c r="O185" s="120">
        <v>0</v>
      </c>
      <c r="P185" s="121">
        <v>182</v>
      </c>
      <c r="Q185" s="119">
        <v>0</v>
      </c>
      <c r="R185" s="122">
        <v>70.967741935483872</v>
      </c>
      <c r="S185" s="123">
        <v>361619.36</v>
      </c>
      <c r="T185" s="122">
        <v>6.7113201232125164</v>
      </c>
      <c r="U185" s="124">
        <v>3202.3603166666667</v>
      </c>
      <c r="V185" s="145">
        <v>71591.486246672575</v>
      </c>
      <c r="W185" s="123">
        <v>71163.42857142858</v>
      </c>
      <c r="X185" s="123">
        <v>10418.428571428572</v>
      </c>
      <c r="Y185" s="124">
        <v>44</v>
      </c>
      <c r="Z185" s="125">
        <v>0</v>
      </c>
      <c r="AA185" s="146">
        <v>20667.557972677652</v>
      </c>
      <c r="AB185" s="127">
        <v>81793.491000428054</v>
      </c>
    </row>
    <row r="186" spans="1:28" x14ac:dyDescent="0.35">
      <c r="A186">
        <f t="shared" si="2"/>
        <v>2017</v>
      </c>
      <c r="B186" s="9">
        <v>42979</v>
      </c>
      <c r="C186" s="113">
        <v>12675761.962390143</v>
      </c>
      <c r="D186" s="114">
        <v>722499.22735014046</v>
      </c>
      <c r="E186" s="114">
        <v>6517708.3132058894</v>
      </c>
      <c r="F186" s="114">
        <v>27629588.501312461</v>
      </c>
      <c r="G186" s="114">
        <v>13318066.603383936</v>
      </c>
      <c r="H186" s="114">
        <v>6121003.2148085479</v>
      </c>
      <c r="I186" s="114">
        <v>292182.01809708553</v>
      </c>
      <c r="J186" s="115">
        <v>116421.21894194708</v>
      </c>
      <c r="K186" s="116">
        <v>0</v>
      </c>
      <c r="L186" s="117">
        <v>2.3833333333333333</v>
      </c>
      <c r="M186" s="118">
        <v>12.316805555555558</v>
      </c>
      <c r="N186" s="119">
        <v>115</v>
      </c>
      <c r="O186" s="120">
        <v>0</v>
      </c>
      <c r="P186" s="121">
        <v>183</v>
      </c>
      <c r="Q186" s="119">
        <v>0</v>
      </c>
      <c r="R186" s="122">
        <v>66.666666666666657</v>
      </c>
      <c r="S186" s="123">
        <v>361670.33299999998</v>
      </c>
      <c r="T186" s="122">
        <v>6.9529355651257312</v>
      </c>
      <c r="U186" s="124">
        <v>3210.8230899999999</v>
      </c>
      <c r="V186" s="145">
        <v>71834.242827565802</v>
      </c>
      <c r="W186" s="123">
        <v>71187.14285714287</v>
      </c>
      <c r="X186" s="123">
        <v>10424.142857142859</v>
      </c>
      <c r="Y186" s="124">
        <v>43</v>
      </c>
      <c r="Z186" s="125">
        <v>0</v>
      </c>
      <c r="AA186" s="146">
        <v>21750.476359320393</v>
      </c>
      <c r="AB186" s="127">
        <v>85313.543548925983</v>
      </c>
    </row>
    <row r="187" spans="1:28" x14ac:dyDescent="0.35">
      <c r="A187">
        <f t="shared" si="2"/>
        <v>2017</v>
      </c>
      <c r="B187" s="9">
        <v>43009</v>
      </c>
      <c r="C187" s="113">
        <v>11012220.222710067</v>
      </c>
      <c r="D187" s="114">
        <v>653210.35226232791</v>
      </c>
      <c r="E187" s="114">
        <v>5826724.1302278182</v>
      </c>
      <c r="F187" s="114">
        <v>25126582.152068522</v>
      </c>
      <c r="G187" s="114">
        <v>12663872.567219758</v>
      </c>
      <c r="H187" s="114">
        <v>5735572.9575674841</v>
      </c>
      <c r="I187" s="114">
        <v>336968.78563930152</v>
      </c>
      <c r="J187" s="115">
        <v>113110.91425856602</v>
      </c>
      <c r="K187" s="116">
        <v>0.78064516129032246</v>
      </c>
      <c r="L187" s="117">
        <v>0.26129032258064511</v>
      </c>
      <c r="M187" s="118">
        <v>8.0883333333333347</v>
      </c>
      <c r="N187" s="119">
        <v>115</v>
      </c>
      <c r="O187" s="120">
        <v>0</v>
      </c>
      <c r="P187" s="121">
        <v>184</v>
      </c>
      <c r="Q187" s="119">
        <v>0</v>
      </c>
      <c r="R187" s="122">
        <v>67.741935483870961</v>
      </c>
      <c r="S187" s="123">
        <v>362648.06633333332</v>
      </c>
      <c r="T187" s="122">
        <v>7.3341565892403437</v>
      </c>
      <c r="U187" s="124">
        <v>3228.3483633333335</v>
      </c>
      <c r="V187" s="145">
        <v>72230.507246376801</v>
      </c>
      <c r="W187" s="123">
        <v>71210.857142857159</v>
      </c>
      <c r="X187" s="123">
        <v>10429.857142857145</v>
      </c>
      <c r="Y187" s="124">
        <v>44</v>
      </c>
      <c r="Z187" s="125">
        <v>0</v>
      </c>
      <c r="AA187" s="146">
        <v>21417.46727558264</v>
      </c>
      <c r="AB187" s="127">
        <v>83303.974451663453</v>
      </c>
    </row>
    <row r="188" spans="1:28" x14ac:dyDescent="0.35">
      <c r="A188">
        <f t="shared" si="2"/>
        <v>2017</v>
      </c>
      <c r="B188" s="9">
        <v>43040</v>
      </c>
      <c r="C188" s="113">
        <v>12664841.213695724</v>
      </c>
      <c r="D188" s="114">
        <v>714557.40140876779</v>
      </c>
      <c r="E188" s="114">
        <v>6529486.5118707921</v>
      </c>
      <c r="F188" s="114">
        <v>26539958.603794243</v>
      </c>
      <c r="G188" s="114">
        <v>12615201.915217819</v>
      </c>
      <c r="H188" s="114">
        <v>5638959.5591795929</v>
      </c>
      <c r="I188" s="114">
        <v>391260.10971649108</v>
      </c>
      <c r="J188" s="115">
        <v>117864.01691810235</v>
      </c>
      <c r="K188" s="116">
        <v>6.4666666666666677</v>
      </c>
      <c r="L188" s="117">
        <v>0</v>
      </c>
      <c r="M188" s="118">
        <v>0</v>
      </c>
      <c r="N188" s="119">
        <v>115</v>
      </c>
      <c r="O188" s="120">
        <v>0</v>
      </c>
      <c r="P188" s="121">
        <v>185</v>
      </c>
      <c r="Q188" s="119">
        <v>0</v>
      </c>
      <c r="R188" s="122">
        <v>73.333333333333329</v>
      </c>
      <c r="S188" s="123">
        <v>363625.79966666666</v>
      </c>
      <c r="T188" s="122">
        <v>6.9435976661814243</v>
      </c>
      <c r="U188" s="124">
        <v>3245.8736366666667</v>
      </c>
      <c r="V188" s="145">
        <v>72683.176870748284</v>
      </c>
      <c r="W188" s="123">
        <v>71234.571428571449</v>
      </c>
      <c r="X188" s="123">
        <v>10435.571428571431</v>
      </c>
      <c r="Y188" s="124">
        <v>44</v>
      </c>
      <c r="Z188" s="125">
        <v>0</v>
      </c>
      <c r="AA188" s="146">
        <v>22525.867823919507</v>
      </c>
      <c r="AB188" s="127">
        <v>86875.353718461294</v>
      </c>
    </row>
    <row r="189" spans="1:28" x14ac:dyDescent="0.35">
      <c r="A189">
        <f t="shared" si="2"/>
        <v>2017</v>
      </c>
      <c r="B189" s="11">
        <v>43070</v>
      </c>
      <c r="C189" s="128">
        <v>14872594.938629819</v>
      </c>
      <c r="D189" s="129">
        <v>815766.72439698467</v>
      </c>
      <c r="E189" s="129">
        <v>7052197.7091707475</v>
      </c>
      <c r="F189" s="129">
        <v>27789574.372170836</v>
      </c>
      <c r="G189" s="129">
        <v>12873793.519231994</v>
      </c>
      <c r="H189" s="129">
        <v>5971525.0639323369</v>
      </c>
      <c r="I189" s="129">
        <v>409099.68702734931</v>
      </c>
      <c r="J189" s="130">
        <v>120951.14543369532</v>
      </c>
      <c r="K189" s="131">
        <v>15.17741935483871</v>
      </c>
      <c r="L189" s="132">
        <v>0</v>
      </c>
      <c r="M189" s="133">
        <v>0</v>
      </c>
      <c r="N189" s="134">
        <v>115</v>
      </c>
      <c r="O189" s="135">
        <v>0</v>
      </c>
      <c r="P189" s="136">
        <v>186</v>
      </c>
      <c r="Q189" s="134">
        <v>0</v>
      </c>
      <c r="R189" s="137">
        <v>61.29032258064516</v>
      </c>
      <c r="S189" s="138">
        <v>364603.533</v>
      </c>
      <c r="T189" s="137">
        <v>7.5141756059150762</v>
      </c>
      <c r="U189" s="139">
        <v>3263.3989099999999</v>
      </c>
      <c r="V189" s="147">
        <v>73030.889973380647</v>
      </c>
      <c r="W189" s="138">
        <v>71258.285714285739</v>
      </c>
      <c r="X189" s="138">
        <v>10441.285714285717</v>
      </c>
      <c r="Y189" s="139">
        <v>44</v>
      </c>
      <c r="Z189" s="140">
        <v>0</v>
      </c>
      <c r="AA189" s="148">
        <v>22208.052513569353</v>
      </c>
      <c r="AB189" s="142">
        <v>84896.388246430346</v>
      </c>
    </row>
    <row r="190" spans="1:28" x14ac:dyDescent="0.35">
      <c r="A190">
        <f t="shared" si="2"/>
        <v>2018</v>
      </c>
      <c r="B190" s="7">
        <v>43101</v>
      </c>
      <c r="C190" s="98">
        <v>15528763.059853656</v>
      </c>
      <c r="D190" s="99">
        <v>843176.22866862803</v>
      </c>
      <c r="E190" s="99">
        <v>7366660.3684821511</v>
      </c>
      <c r="F190" s="99">
        <v>29944996.1860516</v>
      </c>
      <c r="G190" s="99">
        <v>13185678.205439495</v>
      </c>
      <c r="H190" s="99">
        <v>5969986.32408127</v>
      </c>
      <c r="I190" s="99">
        <v>422521.90378571115</v>
      </c>
      <c r="J190" s="100">
        <v>115053.90714688963</v>
      </c>
      <c r="K190" s="101">
        <v>15.622580645161287</v>
      </c>
      <c r="L190" s="102">
        <v>0</v>
      </c>
      <c r="M190" s="103">
        <v>0</v>
      </c>
      <c r="N190" s="104">
        <v>115</v>
      </c>
      <c r="O190" s="105">
        <v>1</v>
      </c>
      <c r="P190" s="106">
        <v>187</v>
      </c>
      <c r="Q190" s="104">
        <v>0</v>
      </c>
      <c r="R190" s="107">
        <v>70.967741935483872</v>
      </c>
      <c r="S190" s="108">
        <v>366573.39966666669</v>
      </c>
      <c r="T190" s="107">
        <v>6.9</v>
      </c>
      <c r="U190" s="109">
        <v>3261.1497766666666</v>
      </c>
      <c r="V190" s="143">
        <v>73455</v>
      </c>
      <c r="W190" s="108">
        <v>71282</v>
      </c>
      <c r="X190" s="108">
        <v>10447</v>
      </c>
      <c r="Y190" s="109">
        <v>44</v>
      </c>
      <c r="Z190" s="110">
        <v>0</v>
      </c>
      <c r="AA190" s="144">
        <v>22298.676774799365</v>
      </c>
      <c r="AB190" s="112">
        <v>85758.824401917111</v>
      </c>
    </row>
    <row r="191" spans="1:28" x14ac:dyDescent="0.35">
      <c r="A191">
        <f t="shared" si="2"/>
        <v>2018</v>
      </c>
      <c r="B191" s="9">
        <v>43132</v>
      </c>
      <c r="C191" s="113">
        <v>14148658.167676378</v>
      </c>
      <c r="D191" s="114">
        <v>763580.79209554871</v>
      </c>
      <c r="E191" s="114">
        <v>7085290.2022138629</v>
      </c>
      <c r="F191" s="114">
        <v>28573794.653471999</v>
      </c>
      <c r="G191" s="114">
        <v>12864350.150748968</v>
      </c>
      <c r="H191" s="114">
        <v>5774483.1861618878</v>
      </c>
      <c r="I191" s="114">
        <v>391074.32941383944</v>
      </c>
      <c r="J191" s="115">
        <v>115452.85602489373</v>
      </c>
      <c r="K191" s="116">
        <v>11.821428571428575</v>
      </c>
      <c r="L191" s="117">
        <v>0</v>
      </c>
      <c r="M191" s="118">
        <v>0</v>
      </c>
      <c r="N191" s="119">
        <v>115</v>
      </c>
      <c r="O191" s="120">
        <v>2</v>
      </c>
      <c r="P191" s="121">
        <v>187</v>
      </c>
      <c r="Q191" s="119">
        <v>0</v>
      </c>
      <c r="R191" s="122">
        <v>67.857142857142861</v>
      </c>
      <c r="S191" s="123">
        <v>368543.26633333333</v>
      </c>
      <c r="T191" s="122">
        <v>6.5</v>
      </c>
      <c r="U191" s="124">
        <v>3258.9006433333334</v>
      </c>
      <c r="V191" s="145">
        <v>73465</v>
      </c>
      <c r="W191" s="123">
        <v>71284</v>
      </c>
      <c r="X191" s="123">
        <v>10463</v>
      </c>
      <c r="Y191" s="124">
        <v>44</v>
      </c>
      <c r="Z191" s="125">
        <v>0</v>
      </c>
      <c r="AA191" s="146">
        <v>24778.453678500096</v>
      </c>
      <c r="AB191" s="127">
        <v>95809.788845601797</v>
      </c>
    </row>
    <row r="192" spans="1:28" x14ac:dyDescent="0.35">
      <c r="A192">
        <f t="shared" si="2"/>
        <v>2018</v>
      </c>
      <c r="B192" s="9">
        <v>43160</v>
      </c>
      <c r="C192" s="113">
        <v>13033455.954582235</v>
      </c>
      <c r="D192" s="114">
        <v>713157.52677039837</v>
      </c>
      <c r="E192" s="114">
        <v>6678533.4163398147</v>
      </c>
      <c r="F192" s="114">
        <v>27192248.581591796</v>
      </c>
      <c r="G192" s="114">
        <v>12522998.656159028</v>
      </c>
      <c r="H192" s="114">
        <v>5642575.4089625943</v>
      </c>
      <c r="I192" s="114">
        <v>363127.95715835423</v>
      </c>
      <c r="J192" s="115">
        <v>113942.38051221849</v>
      </c>
      <c r="K192" s="116">
        <v>9.8709677419354858</v>
      </c>
      <c r="L192" s="117">
        <v>0</v>
      </c>
      <c r="M192" s="118">
        <v>0</v>
      </c>
      <c r="N192" s="119">
        <v>115</v>
      </c>
      <c r="O192" s="120">
        <v>3</v>
      </c>
      <c r="P192" s="121">
        <v>187</v>
      </c>
      <c r="Q192" s="119">
        <v>0</v>
      </c>
      <c r="R192" s="122">
        <v>67.741935483870961</v>
      </c>
      <c r="S192" s="123">
        <v>370513.13299999997</v>
      </c>
      <c r="T192" s="122">
        <v>7.1</v>
      </c>
      <c r="U192" s="124">
        <v>3256.6515100000001</v>
      </c>
      <c r="V192" s="145">
        <v>73919</v>
      </c>
      <c r="W192" s="123">
        <v>71279</v>
      </c>
      <c r="X192" s="123">
        <v>10489</v>
      </c>
      <c r="Y192" s="124">
        <v>44</v>
      </c>
      <c r="Z192" s="125">
        <v>0</v>
      </c>
      <c r="AA192" s="146">
        <v>22464.219172384597</v>
      </c>
      <c r="AB192" s="127">
        <v>87334.227577685961</v>
      </c>
    </row>
    <row r="193" spans="1:28" x14ac:dyDescent="0.35">
      <c r="A193">
        <f t="shared" si="2"/>
        <v>2018</v>
      </c>
      <c r="B193" s="9">
        <v>43191</v>
      </c>
      <c r="C193" s="113">
        <v>12379103.043949682</v>
      </c>
      <c r="D193" s="114">
        <v>694017.41078553407</v>
      </c>
      <c r="E193" s="114">
        <v>6524973.1617636699</v>
      </c>
      <c r="F193" s="114">
        <v>26522468.877837054</v>
      </c>
      <c r="G193" s="114">
        <v>12398703.86254737</v>
      </c>
      <c r="H193" s="114">
        <v>5581005.9815726178</v>
      </c>
      <c r="I193" s="114">
        <v>307535.98185781384</v>
      </c>
      <c r="J193" s="115">
        <v>115419.13669017816</v>
      </c>
      <c r="K193" s="116">
        <v>6.666666666666667</v>
      </c>
      <c r="L193" s="117">
        <v>0</v>
      </c>
      <c r="M193" s="118">
        <v>0</v>
      </c>
      <c r="N193" s="119">
        <v>115</v>
      </c>
      <c r="O193" s="120">
        <v>4</v>
      </c>
      <c r="P193" s="121">
        <v>187</v>
      </c>
      <c r="Q193" s="119">
        <v>0</v>
      </c>
      <c r="R193" s="122">
        <v>66.666666666666657</v>
      </c>
      <c r="S193" s="123">
        <v>371345.55766666669</v>
      </c>
      <c r="T193" s="122">
        <v>7.4</v>
      </c>
      <c r="U193" s="124">
        <v>3255.6850966666671</v>
      </c>
      <c r="V193" s="145">
        <v>74037</v>
      </c>
      <c r="W193" s="123">
        <v>71275</v>
      </c>
      <c r="X193" s="123">
        <v>10486</v>
      </c>
      <c r="Y193" s="124">
        <v>44</v>
      </c>
      <c r="Z193" s="125">
        <v>0</v>
      </c>
      <c r="AA193" s="146">
        <v>23290.423929158329</v>
      </c>
      <c r="AB193" s="127">
        <v>90981.930199103605</v>
      </c>
    </row>
    <row r="194" spans="1:28" x14ac:dyDescent="0.35">
      <c r="A194">
        <f t="shared" si="2"/>
        <v>2018</v>
      </c>
      <c r="B194" s="9">
        <v>43221</v>
      </c>
      <c r="C194" s="113">
        <v>11527456.200192563</v>
      </c>
      <c r="D194" s="114">
        <v>678240.59825790359</v>
      </c>
      <c r="E194" s="114">
        <v>6234266.9014571439</v>
      </c>
      <c r="F194" s="114">
        <v>25674069.25539827</v>
      </c>
      <c r="G194" s="114">
        <v>12734367.578227373</v>
      </c>
      <c r="H194" s="114">
        <v>5683311.7443257645</v>
      </c>
      <c r="I194" s="114">
        <v>246134.75367297727</v>
      </c>
      <c r="J194" s="115">
        <v>112418.0379356312</v>
      </c>
      <c r="K194" s="116">
        <v>6.1290322580645172E-2</v>
      </c>
      <c r="L194" s="117">
        <v>1.4</v>
      </c>
      <c r="M194" s="118">
        <v>8.0368279569892476</v>
      </c>
      <c r="N194" s="119">
        <v>115</v>
      </c>
      <c r="O194" s="120">
        <v>5</v>
      </c>
      <c r="P194" s="121">
        <v>187</v>
      </c>
      <c r="Q194" s="119">
        <v>0</v>
      </c>
      <c r="R194" s="122">
        <v>70.967741935483872</v>
      </c>
      <c r="S194" s="123">
        <v>372177.98233333335</v>
      </c>
      <c r="T194" s="122">
        <v>6.6</v>
      </c>
      <c r="U194" s="124">
        <v>3254.7186833333335</v>
      </c>
      <c r="V194" s="145">
        <v>74081</v>
      </c>
      <c r="W194" s="123">
        <v>71285</v>
      </c>
      <c r="X194" s="123">
        <v>10463</v>
      </c>
      <c r="Y194" s="124">
        <v>44</v>
      </c>
      <c r="Z194" s="125">
        <v>0</v>
      </c>
      <c r="AA194" s="146">
        <v>22615.844126389773</v>
      </c>
      <c r="AB194" s="127">
        <v>88777.183808536589</v>
      </c>
    </row>
    <row r="195" spans="1:28" x14ac:dyDescent="0.35">
      <c r="A195">
        <f t="shared" si="2"/>
        <v>2018</v>
      </c>
      <c r="B195" s="9">
        <v>43252</v>
      </c>
      <c r="C195" s="113">
        <v>13549943.426557492</v>
      </c>
      <c r="D195" s="114">
        <v>715256.40401018295</v>
      </c>
      <c r="E195" s="114">
        <v>6433047.6084459862</v>
      </c>
      <c r="F195" s="114">
        <v>27263200.836757172</v>
      </c>
      <c r="G195" s="114">
        <v>13267467.655955963</v>
      </c>
      <c r="H195" s="114">
        <v>6076207.6012299908</v>
      </c>
      <c r="I195" s="114">
        <v>237671.34264359163</v>
      </c>
      <c r="J195" s="115">
        <v>108818.70854449242</v>
      </c>
      <c r="K195" s="116">
        <v>0</v>
      </c>
      <c r="L195" s="117">
        <v>2.0166666666666671</v>
      </c>
      <c r="M195" s="118">
        <v>11.719444444444443</v>
      </c>
      <c r="N195" s="119">
        <v>115</v>
      </c>
      <c r="O195" s="120">
        <v>6</v>
      </c>
      <c r="P195" s="121">
        <v>187</v>
      </c>
      <c r="Q195" s="119">
        <v>0</v>
      </c>
      <c r="R195" s="122">
        <v>70</v>
      </c>
      <c r="S195" s="123">
        <v>373010.40700000001</v>
      </c>
      <c r="T195" s="122">
        <v>6.6</v>
      </c>
      <c r="U195" s="124">
        <v>3253.75227</v>
      </c>
      <c r="V195" s="145">
        <v>74523</v>
      </c>
      <c r="W195" s="123">
        <v>71170</v>
      </c>
      <c r="X195" s="123">
        <v>10515</v>
      </c>
      <c r="Y195" s="124">
        <v>44</v>
      </c>
      <c r="Z195" s="125">
        <v>0</v>
      </c>
      <c r="AA195" s="146">
        <v>23454.654046753611</v>
      </c>
      <c r="AB195" s="127">
        <v>92544.844912135319</v>
      </c>
    </row>
    <row r="196" spans="1:28" x14ac:dyDescent="0.35">
      <c r="A196">
        <f t="shared" si="2"/>
        <v>2018</v>
      </c>
      <c r="B196" s="9">
        <v>43282</v>
      </c>
      <c r="C196" s="113">
        <v>17368685.198544528</v>
      </c>
      <c r="D196" s="114">
        <v>839324.91677921184</v>
      </c>
      <c r="E196" s="114">
        <v>7417956.0029977718</v>
      </c>
      <c r="F196" s="114">
        <v>31160534.56691863</v>
      </c>
      <c r="G196" s="114">
        <v>14172416.404157229</v>
      </c>
      <c r="H196" s="114">
        <v>5793291.9779657051</v>
      </c>
      <c r="I196" s="114">
        <v>252217.71330090327</v>
      </c>
      <c r="J196" s="115">
        <v>118484.77991941296</v>
      </c>
      <c r="K196" s="116">
        <v>0</v>
      </c>
      <c r="L196" s="117">
        <v>5.4129032258064527</v>
      </c>
      <c r="M196" s="118">
        <v>15.369525904203325</v>
      </c>
      <c r="N196" s="119">
        <v>115</v>
      </c>
      <c r="O196" s="120">
        <v>7</v>
      </c>
      <c r="P196" s="121">
        <v>187</v>
      </c>
      <c r="Q196" s="119">
        <v>0</v>
      </c>
      <c r="R196" s="122">
        <v>67.741935483870961</v>
      </c>
      <c r="S196" s="123">
        <v>374019.41</v>
      </c>
      <c r="T196" s="122">
        <v>6</v>
      </c>
      <c r="U196" s="124">
        <v>3254.085516666667</v>
      </c>
      <c r="V196" s="145">
        <v>75000</v>
      </c>
      <c r="W196" s="123">
        <v>71216</v>
      </c>
      <c r="X196" s="123">
        <v>10530</v>
      </c>
      <c r="Y196" s="124">
        <v>44</v>
      </c>
      <c r="Z196" s="125">
        <v>0</v>
      </c>
      <c r="AA196" s="146">
        <v>22793.860312201192</v>
      </c>
      <c r="AB196" s="127">
        <v>90471.295217797655</v>
      </c>
    </row>
    <row r="197" spans="1:28" x14ac:dyDescent="0.35">
      <c r="A197">
        <f t="shared" ref="A197:A260" si="3">YEAR(B197)</f>
        <v>2018</v>
      </c>
      <c r="B197" s="9">
        <v>43313</v>
      </c>
      <c r="C197" s="113">
        <v>16855061.283640284</v>
      </c>
      <c r="D197" s="114">
        <v>849578.9149980956</v>
      </c>
      <c r="E197" s="114">
        <v>7382810.5909219524</v>
      </c>
      <c r="F197" s="114">
        <v>31219456.640029415</v>
      </c>
      <c r="G197" s="114">
        <v>14288189.390166286</v>
      </c>
      <c r="H197" s="114">
        <v>5944632.7458681716</v>
      </c>
      <c r="I197" s="114">
        <v>252218.88603939459</v>
      </c>
      <c r="J197" s="115">
        <v>115278.63843755983</v>
      </c>
      <c r="K197" s="116">
        <v>0</v>
      </c>
      <c r="L197" s="117">
        <v>5.2387096774193553</v>
      </c>
      <c r="M197" s="118">
        <v>17.423790322580643</v>
      </c>
      <c r="N197" s="119">
        <v>115</v>
      </c>
      <c r="O197" s="120">
        <v>8</v>
      </c>
      <c r="P197" s="121">
        <v>187</v>
      </c>
      <c r="Q197" s="119">
        <v>0</v>
      </c>
      <c r="R197" s="122">
        <v>70.967741935483872</v>
      </c>
      <c r="S197" s="123">
        <v>375028.413</v>
      </c>
      <c r="T197" s="122">
        <v>5.4</v>
      </c>
      <c r="U197" s="124">
        <v>3254.4187633333336</v>
      </c>
      <c r="V197" s="145">
        <v>75635</v>
      </c>
      <c r="W197" s="123">
        <v>71176</v>
      </c>
      <c r="X197" s="123">
        <v>10506</v>
      </c>
      <c r="Y197" s="124">
        <v>38</v>
      </c>
      <c r="Z197" s="125">
        <v>0</v>
      </c>
      <c r="AA197" s="146">
        <v>22888.572464999699</v>
      </c>
      <c r="AB197" s="127">
        <v>91372.634261324871</v>
      </c>
    </row>
    <row r="198" spans="1:28" x14ac:dyDescent="0.35">
      <c r="A198">
        <f t="shared" si="3"/>
        <v>2018</v>
      </c>
      <c r="B198" s="9">
        <v>43344</v>
      </c>
      <c r="C198" s="113">
        <v>13736018.970459249</v>
      </c>
      <c r="D198" s="114">
        <v>785194.5506325973</v>
      </c>
      <c r="E198" s="114">
        <v>6653318.1976270173</v>
      </c>
      <c r="F198" s="114">
        <v>28441771.416581675</v>
      </c>
      <c r="G198" s="114">
        <v>13539736.203678887</v>
      </c>
      <c r="H198" s="114">
        <v>5678919.4088786691</v>
      </c>
      <c r="I198" s="114">
        <v>292260.63807213033</v>
      </c>
      <c r="J198" s="115">
        <v>116652.22803718691</v>
      </c>
      <c r="K198" s="116">
        <v>0</v>
      </c>
      <c r="L198" s="117">
        <v>2.546666666666666</v>
      </c>
      <c r="M198" s="118">
        <v>13.941757246376815</v>
      </c>
      <c r="N198" s="119">
        <v>115</v>
      </c>
      <c r="O198" s="120">
        <v>9</v>
      </c>
      <c r="P198" s="121">
        <v>187</v>
      </c>
      <c r="Q198" s="119">
        <v>0</v>
      </c>
      <c r="R198" s="122">
        <v>63.333333333333329</v>
      </c>
      <c r="S198" s="123">
        <v>376037.41600000003</v>
      </c>
      <c r="T198" s="122">
        <v>6.5</v>
      </c>
      <c r="U198" s="124">
        <v>3254.7520100000002</v>
      </c>
      <c r="V198" s="145">
        <v>76188</v>
      </c>
      <c r="W198" s="123">
        <v>71223</v>
      </c>
      <c r="X198" s="123">
        <v>10422</v>
      </c>
      <c r="Y198" s="124">
        <v>38</v>
      </c>
      <c r="Z198" s="125">
        <v>0</v>
      </c>
      <c r="AA198" s="146">
        <v>23733.560634695732</v>
      </c>
      <c r="AB198" s="127">
        <v>95199.091381899358</v>
      </c>
    </row>
    <row r="199" spans="1:28" x14ac:dyDescent="0.35">
      <c r="A199">
        <f t="shared" si="3"/>
        <v>2018</v>
      </c>
      <c r="B199" s="9">
        <v>43374</v>
      </c>
      <c r="C199" s="113">
        <v>11313508.250369828</v>
      </c>
      <c r="D199" s="114">
        <v>704718.46515870013</v>
      </c>
      <c r="E199" s="114">
        <v>6046849.2421633666</v>
      </c>
      <c r="F199" s="114">
        <v>25765511.76030007</v>
      </c>
      <c r="G199" s="114">
        <v>12860800.088518135</v>
      </c>
      <c r="H199" s="114">
        <v>5417477.6114221392</v>
      </c>
      <c r="I199" s="114">
        <v>338542.79851449601</v>
      </c>
      <c r="J199" s="115">
        <v>113552.38941326455</v>
      </c>
      <c r="K199" s="116">
        <v>2.641935483870967</v>
      </c>
      <c r="L199" s="117">
        <v>0.26451612903225802</v>
      </c>
      <c r="M199" s="118">
        <v>4.4403225806451596</v>
      </c>
      <c r="N199" s="119">
        <v>115</v>
      </c>
      <c r="O199" s="120">
        <v>10</v>
      </c>
      <c r="P199" s="121">
        <v>187</v>
      </c>
      <c r="Q199" s="119">
        <v>0</v>
      </c>
      <c r="R199" s="122">
        <v>70.967741935483872</v>
      </c>
      <c r="S199" s="123">
        <v>376511.07766666665</v>
      </c>
      <c r="T199" s="122">
        <v>6.6</v>
      </c>
      <c r="U199" s="124">
        <v>3264.7160800000001</v>
      </c>
      <c r="V199" s="145">
        <v>76449</v>
      </c>
      <c r="W199" s="123">
        <v>71250</v>
      </c>
      <c r="X199" s="123">
        <v>10419</v>
      </c>
      <c r="Y199" s="124">
        <v>38</v>
      </c>
      <c r="Z199" s="125">
        <v>0</v>
      </c>
      <c r="AA199" s="146">
        <v>23044.713095492018</v>
      </c>
      <c r="AB199" s="127">
        <v>92858.564444361517</v>
      </c>
    </row>
    <row r="200" spans="1:28" x14ac:dyDescent="0.35">
      <c r="A200">
        <f t="shared" si="3"/>
        <v>2018</v>
      </c>
      <c r="B200" s="9">
        <v>43405</v>
      </c>
      <c r="C200" s="113">
        <v>13273182.303354597</v>
      </c>
      <c r="D200" s="114">
        <v>773170.66104134149</v>
      </c>
      <c r="E200" s="114">
        <v>6711507.1023504985</v>
      </c>
      <c r="F200" s="114">
        <v>27434294.981176186</v>
      </c>
      <c r="G200" s="114">
        <v>12887995.446461527</v>
      </c>
      <c r="H200" s="114">
        <v>5282622.8838664936</v>
      </c>
      <c r="I200" s="114">
        <v>391973.76829365763</v>
      </c>
      <c r="J200" s="115">
        <v>110009.3197209361</v>
      </c>
      <c r="K200" s="116">
        <v>8.5499999999999989</v>
      </c>
      <c r="L200" s="117">
        <v>0</v>
      </c>
      <c r="M200" s="118">
        <v>0</v>
      </c>
      <c r="N200" s="119">
        <v>115</v>
      </c>
      <c r="O200" s="120">
        <v>11</v>
      </c>
      <c r="P200" s="121">
        <v>187</v>
      </c>
      <c r="Q200" s="119">
        <v>0</v>
      </c>
      <c r="R200" s="122">
        <v>73.333333333333329</v>
      </c>
      <c r="S200" s="123">
        <v>376984.73933333333</v>
      </c>
      <c r="T200" s="122">
        <v>6.2</v>
      </c>
      <c r="U200" s="124">
        <v>3274.6801500000001</v>
      </c>
      <c r="V200" s="145">
        <v>76776</v>
      </c>
      <c r="W200" s="123">
        <v>71348</v>
      </c>
      <c r="X200" s="123">
        <v>10439</v>
      </c>
      <c r="Y200" s="124">
        <v>38</v>
      </c>
      <c r="Z200" s="125">
        <v>0</v>
      </c>
      <c r="AA200" s="146">
        <v>23895.006974528918</v>
      </c>
      <c r="AB200" s="127">
        <v>96735.513955207265</v>
      </c>
    </row>
    <row r="201" spans="1:28" x14ac:dyDescent="0.35">
      <c r="A201">
        <f t="shared" si="3"/>
        <v>2018</v>
      </c>
      <c r="B201" s="11">
        <v>43435</v>
      </c>
      <c r="C201" s="128">
        <v>14004656.430984778</v>
      </c>
      <c r="D201" s="129">
        <v>804591.98656113539</v>
      </c>
      <c r="E201" s="129">
        <v>6846788.1725662556</v>
      </c>
      <c r="F201" s="129">
        <v>26611161.940835319</v>
      </c>
      <c r="G201" s="129">
        <v>12857571.324469024</v>
      </c>
      <c r="H201" s="129">
        <v>5189347.4305193415</v>
      </c>
      <c r="I201" s="129">
        <v>414751.42162970215</v>
      </c>
      <c r="J201" s="130">
        <v>114887.45736717098</v>
      </c>
      <c r="K201" s="131">
        <v>10.180645161290323</v>
      </c>
      <c r="L201" s="132">
        <v>0</v>
      </c>
      <c r="M201" s="133">
        <v>0</v>
      </c>
      <c r="N201" s="134">
        <v>115</v>
      </c>
      <c r="O201" s="135">
        <v>12</v>
      </c>
      <c r="P201" s="136">
        <v>187</v>
      </c>
      <c r="Q201" s="134">
        <v>0</v>
      </c>
      <c r="R201" s="137">
        <v>61.29032258064516</v>
      </c>
      <c r="S201" s="138">
        <v>377458.40100000001</v>
      </c>
      <c r="T201" s="137">
        <v>6.1</v>
      </c>
      <c r="U201" s="139">
        <v>3284.6442200000001</v>
      </c>
      <c r="V201" s="147">
        <v>76806</v>
      </c>
      <c r="W201" s="138">
        <v>71400</v>
      </c>
      <c r="X201" s="138">
        <v>10462</v>
      </c>
      <c r="Y201" s="139">
        <v>38</v>
      </c>
      <c r="Z201" s="140">
        <v>0</v>
      </c>
      <c r="AA201" s="148">
        <v>23209.322971698348</v>
      </c>
      <c r="AB201" s="142">
        <v>94425.093173685091</v>
      </c>
    </row>
    <row r="202" spans="1:28" x14ac:dyDescent="0.35">
      <c r="A202">
        <f t="shared" si="3"/>
        <v>2019</v>
      </c>
      <c r="B202" s="7">
        <v>43466</v>
      </c>
      <c r="C202" s="98">
        <v>15638062.204397082</v>
      </c>
      <c r="D202" s="99">
        <v>886526.14602940646</v>
      </c>
      <c r="E202" s="99">
        <v>7478240.0591592509</v>
      </c>
      <c r="F202" s="99">
        <v>29868647.487168282</v>
      </c>
      <c r="G202" s="99">
        <v>13220593.833316088</v>
      </c>
      <c r="H202" s="99">
        <v>5368495.9380450817</v>
      </c>
      <c r="I202" s="99">
        <v>421221.01746873005</v>
      </c>
      <c r="J202" s="100">
        <v>115218.94485763498</v>
      </c>
      <c r="K202" s="101">
        <v>16.661290322580644</v>
      </c>
      <c r="L202" s="102">
        <v>0</v>
      </c>
      <c r="M202" s="103">
        <v>0</v>
      </c>
      <c r="N202" s="104">
        <v>115</v>
      </c>
      <c r="O202" s="105">
        <v>13</v>
      </c>
      <c r="P202" s="106">
        <v>187</v>
      </c>
      <c r="Q202" s="104">
        <v>0</v>
      </c>
      <c r="R202" s="107">
        <v>70.967741935483872</v>
      </c>
      <c r="S202" s="108">
        <v>377797.3783333333</v>
      </c>
      <c r="T202" s="107">
        <v>7.3</v>
      </c>
      <c r="U202" s="109">
        <v>3300.0487866666667</v>
      </c>
      <c r="V202" s="143">
        <v>77476</v>
      </c>
      <c r="W202" s="108">
        <v>71402</v>
      </c>
      <c r="X202" s="108">
        <v>10464</v>
      </c>
      <c r="Y202" s="109">
        <v>38</v>
      </c>
      <c r="Z202" s="110">
        <v>0</v>
      </c>
      <c r="AA202" s="144">
        <v>23244.840263340589</v>
      </c>
      <c r="AB202" s="112">
        <v>95594.103375902792</v>
      </c>
    </row>
    <row r="203" spans="1:28" x14ac:dyDescent="0.35">
      <c r="A203">
        <f t="shared" si="3"/>
        <v>2019</v>
      </c>
      <c r="B203" s="9">
        <v>43497</v>
      </c>
      <c r="C203" s="113">
        <v>14939836.532652318</v>
      </c>
      <c r="D203" s="114">
        <v>849676.43255660252</v>
      </c>
      <c r="E203" s="114">
        <v>7324749.041908741</v>
      </c>
      <c r="F203" s="114">
        <v>29822728.830538966</v>
      </c>
      <c r="G203" s="114">
        <v>13255413.003179651</v>
      </c>
      <c r="H203" s="114">
        <v>5628242.9164172281</v>
      </c>
      <c r="I203" s="114">
        <v>395414.72606789874</v>
      </c>
      <c r="J203" s="115">
        <v>113488.91319800851</v>
      </c>
      <c r="K203" s="116">
        <v>14.203571428571433</v>
      </c>
      <c r="L203" s="117">
        <v>0</v>
      </c>
      <c r="M203" s="118">
        <v>0</v>
      </c>
      <c r="N203" s="119">
        <v>115</v>
      </c>
      <c r="O203" s="120">
        <v>14</v>
      </c>
      <c r="P203" s="121">
        <v>187</v>
      </c>
      <c r="Q203" s="119">
        <v>0</v>
      </c>
      <c r="R203" s="122">
        <v>67.857142857142861</v>
      </c>
      <c r="S203" s="123">
        <v>378136.35566666664</v>
      </c>
      <c r="T203" s="122">
        <v>6.9</v>
      </c>
      <c r="U203" s="124">
        <v>3315.4533533333333</v>
      </c>
      <c r="V203" s="145">
        <v>78026</v>
      </c>
      <c r="W203" s="123">
        <v>71426</v>
      </c>
      <c r="X203" s="123">
        <v>10489</v>
      </c>
      <c r="Y203" s="124">
        <v>38</v>
      </c>
      <c r="Z203" s="125">
        <v>0</v>
      </c>
      <c r="AA203" s="146">
        <v>25770.879565221014</v>
      </c>
      <c r="AB203" s="127">
        <v>107005.45119556358</v>
      </c>
    </row>
    <row r="204" spans="1:28" x14ac:dyDescent="0.35">
      <c r="A204">
        <f t="shared" si="3"/>
        <v>2019</v>
      </c>
      <c r="B204" s="9">
        <v>43525</v>
      </c>
      <c r="C204" s="113">
        <v>13694616.014915762</v>
      </c>
      <c r="D204" s="114">
        <v>777546.99638158316</v>
      </c>
      <c r="E204" s="114">
        <v>7020409.7573156878</v>
      </c>
      <c r="F204" s="114">
        <v>27759279.934255499</v>
      </c>
      <c r="G204" s="114">
        <v>12799874.589959817</v>
      </c>
      <c r="H204" s="114">
        <v>5312694.0316667007</v>
      </c>
      <c r="I204" s="114">
        <v>363127.38396243856</v>
      </c>
      <c r="J204" s="115">
        <v>115086.31618739427</v>
      </c>
      <c r="K204" s="116">
        <v>11.158064516129032</v>
      </c>
      <c r="L204" s="117">
        <v>0</v>
      </c>
      <c r="M204" s="118">
        <v>0</v>
      </c>
      <c r="N204" s="119">
        <v>115</v>
      </c>
      <c r="O204" s="120">
        <v>15</v>
      </c>
      <c r="P204" s="121">
        <v>187</v>
      </c>
      <c r="Q204" s="119">
        <v>0</v>
      </c>
      <c r="R204" s="122">
        <v>67.741935483870961</v>
      </c>
      <c r="S204" s="123">
        <v>378475.33299999998</v>
      </c>
      <c r="T204" s="122">
        <v>7.6</v>
      </c>
      <c r="U204" s="124">
        <v>3330.8579199999999</v>
      </c>
      <c r="V204" s="145">
        <v>78852</v>
      </c>
      <c r="W204" s="123">
        <v>71460</v>
      </c>
      <c r="X204" s="123">
        <v>10503</v>
      </c>
      <c r="Y204" s="124">
        <v>40</v>
      </c>
      <c r="Z204" s="125">
        <v>0</v>
      </c>
      <c r="AA204" s="146">
        <v>23309.719331422228</v>
      </c>
      <c r="AB204" s="127">
        <v>97729.522181530832</v>
      </c>
    </row>
    <row r="205" spans="1:28" x14ac:dyDescent="0.35">
      <c r="A205">
        <f t="shared" si="3"/>
        <v>2019</v>
      </c>
      <c r="B205" s="9">
        <v>43556</v>
      </c>
      <c r="C205" s="113">
        <v>11792880.480786595</v>
      </c>
      <c r="D205" s="114">
        <v>682404.0205367771</v>
      </c>
      <c r="E205" s="114">
        <v>6289550.8692075526</v>
      </c>
      <c r="F205" s="114">
        <v>25489334.845382724</v>
      </c>
      <c r="G205" s="114">
        <v>12348454.668795463</v>
      </c>
      <c r="H205" s="114">
        <v>4971283.1504969159</v>
      </c>
      <c r="I205" s="114">
        <v>308990.16662739648</v>
      </c>
      <c r="J205" s="115">
        <v>113646.34145293472</v>
      </c>
      <c r="K205" s="116">
        <v>3.7299999999999991</v>
      </c>
      <c r="L205" s="117">
        <v>0</v>
      </c>
      <c r="M205" s="118">
        <v>0</v>
      </c>
      <c r="N205" s="119">
        <v>115</v>
      </c>
      <c r="O205" s="120">
        <v>16</v>
      </c>
      <c r="P205" s="121">
        <v>187</v>
      </c>
      <c r="Q205" s="119">
        <v>0</v>
      </c>
      <c r="R205" s="122">
        <v>66.666666666666657</v>
      </c>
      <c r="S205" s="123">
        <v>379396.56399999995</v>
      </c>
      <c r="T205" s="122">
        <v>6.8</v>
      </c>
      <c r="U205" s="124">
        <v>3347.3372433333329</v>
      </c>
      <c r="V205" s="145">
        <v>78999</v>
      </c>
      <c r="W205" s="123">
        <v>71501</v>
      </c>
      <c r="X205" s="123">
        <v>10494</v>
      </c>
      <c r="Y205" s="124">
        <v>40</v>
      </c>
      <c r="Z205" s="125">
        <v>0</v>
      </c>
      <c r="AA205" s="146">
        <v>24117.043440630183</v>
      </c>
      <c r="AB205" s="127">
        <v>101985.56351355399</v>
      </c>
    </row>
    <row r="206" spans="1:28" x14ac:dyDescent="0.35">
      <c r="A206">
        <f t="shared" si="3"/>
        <v>2019</v>
      </c>
      <c r="B206" s="9">
        <v>43586</v>
      </c>
      <c r="C206" s="113">
        <v>10617188.454112753</v>
      </c>
      <c r="D206" s="114">
        <v>693324.76804022188</v>
      </c>
      <c r="E206" s="114">
        <v>5907954.712794411</v>
      </c>
      <c r="F206" s="114">
        <v>24682421.622275691</v>
      </c>
      <c r="G206" s="114">
        <v>12447079.132113149</v>
      </c>
      <c r="H206" s="114">
        <v>5042878.6729720179</v>
      </c>
      <c r="I206" s="114">
        <v>249795.78419680166</v>
      </c>
      <c r="J206" s="115">
        <v>114443.80626253373</v>
      </c>
      <c r="K206" s="116">
        <v>0.66521739130434798</v>
      </c>
      <c r="L206" s="117">
        <v>0</v>
      </c>
      <c r="M206" s="118">
        <v>6.5303880317905563</v>
      </c>
      <c r="N206" s="119">
        <v>115</v>
      </c>
      <c r="O206" s="120">
        <v>17</v>
      </c>
      <c r="P206" s="121">
        <v>187</v>
      </c>
      <c r="Q206" s="119">
        <v>0</v>
      </c>
      <c r="R206" s="122">
        <v>70.967741935483872</v>
      </c>
      <c r="S206" s="123">
        <v>380317.79499999998</v>
      </c>
      <c r="T206" s="122">
        <v>5.0999999999999996</v>
      </c>
      <c r="U206" s="124">
        <v>3363.8165666666664</v>
      </c>
      <c r="V206" s="145">
        <v>79376</v>
      </c>
      <c r="W206" s="123">
        <v>71653</v>
      </c>
      <c r="X206" s="123">
        <v>10388</v>
      </c>
      <c r="Y206" s="124">
        <v>41</v>
      </c>
      <c r="Z206" s="125">
        <v>0</v>
      </c>
      <c r="AA206" s="146">
        <v>23369.143900942025</v>
      </c>
      <c r="AB206" s="127">
        <v>99685.412532934191</v>
      </c>
    </row>
    <row r="207" spans="1:28" x14ac:dyDescent="0.35">
      <c r="A207">
        <f t="shared" si="3"/>
        <v>2019</v>
      </c>
      <c r="B207" s="9">
        <v>43617</v>
      </c>
      <c r="C207" s="113">
        <v>12106606.463372827</v>
      </c>
      <c r="D207" s="114">
        <v>717013.26947909617</v>
      </c>
      <c r="E207" s="114">
        <v>6229293.8019131673</v>
      </c>
      <c r="F207" s="114">
        <v>26001989.539596517</v>
      </c>
      <c r="G207" s="114">
        <v>12847819.25193622</v>
      </c>
      <c r="H207" s="114">
        <v>5171565.3392342813</v>
      </c>
      <c r="I207" s="114">
        <v>237731.21963851803</v>
      </c>
      <c r="J207" s="115">
        <v>109158.75066036687</v>
      </c>
      <c r="K207" s="116">
        <v>0</v>
      </c>
      <c r="L207" s="117">
        <v>1.3686111111111108</v>
      </c>
      <c r="M207" s="118">
        <v>10.910277777777777</v>
      </c>
      <c r="N207" s="119">
        <v>115</v>
      </c>
      <c r="O207" s="120">
        <v>18</v>
      </c>
      <c r="P207" s="121">
        <v>187</v>
      </c>
      <c r="Q207" s="119">
        <v>0</v>
      </c>
      <c r="R207" s="122">
        <v>66.666666666666657</v>
      </c>
      <c r="S207" s="123">
        <v>381239.02600000001</v>
      </c>
      <c r="T207" s="122">
        <v>5.7</v>
      </c>
      <c r="U207" s="124">
        <v>3380.2958899999999</v>
      </c>
      <c r="V207" s="145">
        <v>79738</v>
      </c>
      <c r="W207" s="123">
        <v>71594</v>
      </c>
      <c r="X207" s="123">
        <v>10313</v>
      </c>
      <c r="Y207" s="124">
        <v>40</v>
      </c>
      <c r="Z207" s="125">
        <v>0</v>
      </c>
      <c r="AA207" s="146">
        <v>24181.408202382736</v>
      </c>
      <c r="AB207" s="127">
        <v>104104.05452660643</v>
      </c>
    </row>
    <row r="208" spans="1:28" x14ac:dyDescent="0.35">
      <c r="A208">
        <f t="shared" si="3"/>
        <v>2019</v>
      </c>
      <c r="B208" s="9">
        <v>43647</v>
      </c>
      <c r="C208" s="113">
        <v>17394100.934174471</v>
      </c>
      <c r="D208" s="114">
        <v>891224.62597850186</v>
      </c>
      <c r="E208" s="114">
        <v>7659239.4806855777</v>
      </c>
      <c r="F208" s="114">
        <v>30932031.604756735</v>
      </c>
      <c r="G208" s="114">
        <v>13793226.127847649</v>
      </c>
      <c r="H208" s="114">
        <v>5609303.969875372</v>
      </c>
      <c r="I208" s="114">
        <v>250817.33718971559</v>
      </c>
      <c r="J208" s="115">
        <v>118682.19213233687</v>
      </c>
      <c r="K208" s="116">
        <v>0</v>
      </c>
      <c r="L208" s="117">
        <v>5.3838709677419372</v>
      </c>
      <c r="M208" s="118">
        <v>16.484274193548384</v>
      </c>
      <c r="N208" s="119">
        <v>115</v>
      </c>
      <c r="O208" s="120">
        <v>19</v>
      </c>
      <c r="P208" s="121">
        <v>187</v>
      </c>
      <c r="Q208" s="119">
        <v>0</v>
      </c>
      <c r="R208" s="122">
        <v>70.967741935483872</v>
      </c>
      <c r="S208" s="123">
        <v>382355.56700000004</v>
      </c>
      <c r="T208" s="122">
        <v>6.1</v>
      </c>
      <c r="U208" s="124">
        <v>3391.637933333333</v>
      </c>
      <c r="V208" s="145">
        <v>80310</v>
      </c>
      <c r="W208" s="123">
        <v>71521</v>
      </c>
      <c r="X208" s="123">
        <v>10372</v>
      </c>
      <c r="Y208" s="124">
        <v>40</v>
      </c>
      <c r="Z208" s="125">
        <v>0</v>
      </c>
      <c r="AA208" s="146">
        <v>23438.911672868526</v>
      </c>
      <c r="AB208" s="127">
        <v>101981.73732001577</v>
      </c>
    </row>
    <row r="209" spans="1:28" x14ac:dyDescent="0.35">
      <c r="A209">
        <f t="shared" si="3"/>
        <v>2019</v>
      </c>
      <c r="B209" s="9">
        <v>43678</v>
      </c>
      <c r="C209" s="113">
        <v>14409788.600783749</v>
      </c>
      <c r="D209" s="114">
        <v>816471.49428084353</v>
      </c>
      <c r="E209" s="114">
        <v>6841041.5517706089</v>
      </c>
      <c r="F209" s="114">
        <v>28736734.598336928</v>
      </c>
      <c r="G209" s="114">
        <v>13475948.04889532</v>
      </c>
      <c r="H209" s="114">
        <v>5576182.2237544153</v>
      </c>
      <c r="I209" s="114">
        <v>252561.08395375151</v>
      </c>
      <c r="J209" s="115">
        <v>115931.83271912506</v>
      </c>
      <c r="K209" s="116">
        <v>0</v>
      </c>
      <c r="L209" s="117">
        <v>3.3415322580645155</v>
      </c>
      <c r="M209" s="118">
        <v>14.01478494623656</v>
      </c>
      <c r="N209" s="119">
        <v>115</v>
      </c>
      <c r="O209" s="120">
        <v>20</v>
      </c>
      <c r="P209" s="121">
        <v>187</v>
      </c>
      <c r="Q209" s="119">
        <v>0</v>
      </c>
      <c r="R209" s="122">
        <v>67.741935483870961</v>
      </c>
      <c r="S209" s="123">
        <v>383472.10800000001</v>
      </c>
      <c r="T209" s="122">
        <v>7.1</v>
      </c>
      <c r="U209" s="124">
        <v>3402.9799766666665</v>
      </c>
      <c r="V209" s="145">
        <v>80585</v>
      </c>
      <c r="W209" s="123">
        <v>71459</v>
      </c>
      <c r="X209" s="123">
        <v>10434</v>
      </c>
      <c r="Y209" s="124">
        <v>40</v>
      </c>
      <c r="Z209" s="125">
        <v>0</v>
      </c>
      <c r="AA209" s="146">
        <v>23476.031083359187</v>
      </c>
      <c r="AB209" s="127">
        <v>103203.47939429809</v>
      </c>
    </row>
    <row r="210" spans="1:28" x14ac:dyDescent="0.35">
      <c r="A210">
        <f t="shared" si="3"/>
        <v>2019</v>
      </c>
      <c r="B210" s="9">
        <v>43709</v>
      </c>
      <c r="C210" s="113">
        <v>11307691.385688551</v>
      </c>
      <c r="D210" s="114">
        <v>739737.94822589203</v>
      </c>
      <c r="E210" s="114">
        <v>6068586.7294020448</v>
      </c>
      <c r="F210" s="114">
        <v>26006488.3406194</v>
      </c>
      <c r="G210" s="114">
        <v>12880281.676036632</v>
      </c>
      <c r="H210" s="114">
        <v>5323798.3771238225</v>
      </c>
      <c r="I210" s="114">
        <v>292760.08677314891</v>
      </c>
      <c r="J210" s="115">
        <v>111920.61339573699</v>
      </c>
      <c r="K210" s="116">
        <v>0</v>
      </c>
      <c r="L210" s="117">
        <v>0.84666666666666679</v>
      </c>
      <c r="M210" s="118">
        <v>12.523472222222219</v>
      </c>
      <c r="N210" s="119">
        <v>115</v>
      </c>
      <c r="O210" s="120">
        <v>21</v>
      </c>
      <c r="P210" s="121">
        <v>187</v>
      </c>
      <c r="Q210" s="119">
        <v>0</v>
      </c>
      <c r="R210" s="122">
        <v>66.666666666666657</v>
      </c>
      <c r="S210" s="123">
        <v>384588.64899999998</v>
      </c>
      <c r="T210" s="122">
        <v>6.8</v>
      </c>
      <c r="U210" s="124">
        <v>3414.3220200000001</v>
      </c>
      <c r="V210" s="145">
        <v>80786</v>
      </c>
      <c r="W210" s="123">
        <v>71471</v>
      </c>
      <c r="X210" s="123">
        <v>10492</v>
      </c>
      <c r="Y210" s="124">
        <v>40</v>
      </c>
      <c r="Z210" s="125">
        <v>0</v>
      </c>
      <c r="AA210" s="146">
        <v>24290.716752769044</v>
      </c>
      <c r="AB210" s="127">
        <v>107701.8178886993</v>
      </c>
    </row>
    <row r="211" spans="1:28" x14ac:dyDescent="0.35">
      <c r="A211">
        <f t="shared" si="3"/>
        <v>2019</v>
      </c>
      <c r="B211" s="9">
        <v>43739</v>
      </c>
      <c r="C211" s="113">
        <v>10678831.834765736</v>
      </c>
      <c r="D211" s="114">
        <v>708511.46923814504</v>
      </c>
      <c r="E211" s="114">
        <v>5846395.1552011641</v>
      </c>
      <c r="F211" s="114">
        <v>24685495.32670014</v>
      </c>
      <c r="G211" s="114">
        <v>12229964.946817523</v>
      </c>
      <c r="H211" s="114">
        <v>5112805.2305682441</v>
      </c>
      <c r="I211" s="114">
        <v>336276.85122582788</v>
      </c>
      <c r="J211" s="115">
        <v>113522.8012709106</v>
      </c>
      <c r="K211" s="116">
        <v>0.85806451612903223</v>
      </c>
      <c r="L211" s="117">
        <v>0.16451612903225812</v>
      </c>
      <c r="M211" s="118">
        <v>6.5827956989247305</v>
      </c>
      <c r="N211" s="119">
        <v>115</v>
      </c>
      <c r="O211" s="120">
        <v>22</v>
      </c>
      <c r="P211" s="121">
        <v>187</v>
      </c>
      <c r="Q211" s="119">
        <v>0</v>
      </c>
      <c r="R211" s="122">
        <v>70.967741935483872</v>
      </c>
      <c r="S211" s="123">
        <v>385087.72899999999</v>
      </c>
      <c r="T211" s="122">
        <v>6.5</v>
      </c>
      <c r="U211" s="124">
        <v>3415.2560700000004</v>
      </c>
      <c r="V211" s="145">
        <v>80976</v>
      </c>
      <c r="W211" s="123">
        <v>71526</v>
      </c>
      <c r="X211" s="123">
        <v>10434</v>
      </c>
      <c r="Y211" s="124">
        <v>41</v>
      </c>
      <c r="Z211" s="125">
        <v>0</v>
      </c>
      <c r="AA211" s="146">
        <v>23537.225428395814</v>
      </c>
      <c r="AB211" s="127">
        <v>105217.61984133518</v>
      </c>
    </row>
    <row r="212" spans="1:28" x14ac:dyDescent="0.35">
      <c r="A212">
        <f t="shared" si="3"/>
        <v>2019</v>
      </c>
      <c r="B212" s="9">
        <v>43770</v>
      </c>
      <c r="C212" s="113">
        <v>13331418.240633545</v>
      </c>
      <c r="D212" s="114">
        <v>808519.85190227849</v>
      </c>
      <c r="E212" s="114">
        <v>6632505.2581795221</v>
      </c>
      <c r="F212" s="114">
        <v>27108858.601833511</v>
      </c>
      <c r="G212" s="114">
        <v>12661481.221813524</v>
      </c>
      <c r="H212" s="114">
        <v>5203075.2057829285</v>
      </c>
      <c r="I212" s="114">
        <v>395931.28747744038</v>
      </c>
      <c r="J212" s="115">
        <v>114602.52039806783</v>
      </c>
      <c r="K212" s="116">
        <v>9.1100000000000012</v>
      </c>
      <c r="L212" s="117">
        <v>0</v>
      </c>
      <c r="M212" s="118">
        <v>0</v>
      </c>
      <c r="N212" s="119">
        <v>115</v>
      </c>
      <c r="O212" s="120">
        <v>23</v>
      </c>
      <c r="P212" s="121">
        <v>187</v>
      </c>
      <c r="Q212" s="119">
        <v>0</v>
      </c>
      <c r="R212" s="122">
        <v>70</v>
      </c>
      <c r="S212" s="123">
        <v>385586.80900000001</v>
      </c>
      <c r="T212" s="122">
        <v>7.1</v>
      </c>
      <c r="U212" s="124">
        <v>3416.1901200000002</v>
      </c>
      <c r="V212" s="145">
        <v>81197</v>
      </c>
      <c r="W212" s="123">
        <v>71581</v>
      </c>
      <c r="X212" s="123">
        <v>10471</v>
      </c>
      <c r="Y212" s="124">
        <v>42</v>
      </c>
      <c r="Z212" s="125">
        <v>0</v>
      </c>
      <c r="AA212" s="146">
        <v>24353.99050152683</v>
      </c>
      <c r="AB212" s="127">
        <v>109784.39948234872</v>
      </c>
    </row>
    <row r="213" spans="1:28" x14ac:dyDescent="0.35">
      <c r="A213">
        <f t="shared" si="3"/>
        <v>2019</v>
      </c>
      <c r="B213" s="11">
        <v>43800</v>
      </c>
      <c r="C213" s="128">
        <v>14164327.512382433</v>
      </c>
      <c r="D213" s="129">
        <v>824288.09396627115</v>
      </c>
      <c r="E213" s="129">
        <v>6847452.7719543586</v>
      </c>
      <c r="F213" s="129">
        <v>27694622.982832585</v>
      </c>
      <c r="G213" s="129">
        <v>12208587.350224685</v>
      </c>
      <c r="H213" s="129">
        <v>5127395.3907101844</v>
      </c>
      <c r="I213" s="129">
        <v>395634.47769029881</v>
      </c>
      <c r="J213" s="130">
        <v>111301.17306581566</v>
      </c>
      <c r="K213" s="131">
        <v>10.787096774193548</v>
      </c>
      <c r="L213" s="132">
        <v>0</v>
      </c>
      <c r="M213" s="133">
        <v>0</v>
      </c>
      <c r="N213" s="134">
        <v>115</v>
      </c>
      <c r="O213" s="135">
        <v>24</v>
      </c>
      <c r="P213" s="136">
        <v>187</v>
      </c>
      <c r="Q213" s="134">
        <v>0</v>
      </c>
      <c r="R213" s="137">
        <v>64.516129032258064</v>
      </c>
      <c r="S213" s="138">
        <v>386085.88900000002</v>
      </c>
      <c r="T213" s="137">
        <v>7.3</v>
      </c>
      <c r="U213" s="139">
        <v>3417.12417</v>
      </c>
      <c r="V213" s="147">
        <v>82260</v>
      </c>
      <c r="W213" s="138">
        <v>71583</v>
      </c>
      <c r="X213" s="138">
        <v>10474</v>
      </c>
      <c r="Y213" s="139">
        <v>42</v>
      </c>
      <c r="Z213" s="140">
        <v>0</v>
      </c>
      <c r="AA213" s="148">
        <v>23601.739024435781</v>
      </c>
      <c r="AB213" s="142">
        <v>107341.00956125339</v>
      </c>
    </row>
    <row r="214" spans="1:28" x14ac:dyDescent="0.35">
      <c r="A214">
        <f t="shared" si="3"/>
        <v>2020</v>
      </c>
      <c r="B214" s="7">
        <v>43831</v>
      </c>
      <c r="C214" s="98">
        <v>14421101.751271192</v>
      </c>
      <c r="D214" s="99">
        <v>873935.41184676311</v>
      </c>
      <c r="E214" s="99">
        <v>7027733.7591610868</v>
      </c>
      <c r="F214" s="99">
        <v>27975710.630172659</v>
      </c>
      <c r="G214" s="99">
        <v>12717462.865240686</v>
      </c>
      <c r="H214" s="99">
        <v>5246294.0191391408</v>
      </c>
      <c r="I214" s="99">
        <v>418152.41720417753</v>
      </c>
      <c r="J214" s="100">
        <v>114040.07855518367</v>
      </c>
      <c r="K214" s="101">
        <v>11.516129032258064</v>
      </c>
      <c r="L214" s="102">
        <v>0</v>
      </c>
      <c r="M214" s="103">
        <v>0</v>
      </c>
      <c r="N214" s="104">
        <v>115</v>
      </c>
      <c r="O214" s="105">
        <v>25</v>
      </c>
      <c r="P214" s="106">
        <v>187</v>
      </c>
      <c r="Q214" s="104">
        <v>0</v>
      </c>
      <c r="R214" s="107">
        <v>70.967741935483872</v>
      </c>
      <c r="S214" s="108">
        <v>383204.09600000002</v>
      </c>
      <c r="T214" s="107">
        <v>6.4</v>
      </c>
      <c r="U214" s="109">
        <v>3410.037503333333</v>
      </c>
      <c r="V214" s="143">
        <v>82535</v>
      </c>
      <c r="W214" s="108">
        <v>71530</v>
      </c>
      <c r="X214" s="108">
        <v>10458</v>
      </c>
      <c r="Y214" s="109">
        <v>42</v>
      </c>
      <c r="Z214" s="110">
        <v>0</v>
      </c>
      <c r="AA214" s="144">
        <v>23605.114579971156</v>
      </c>
      <c r="AB214" s="112">
        <v>108368.98580887677</v>
      </c>
    </row>
    <row r="215" spans="1:28" x14ac:dyDescent="0.35">
      <c r="A215">
        <f t="shared" si="3"/>
        <v>2020</v>
      </c>
      <c r="B215" s="9">
        <v>43862</v>
      </c>
      <c r="C215" s="113">
        <v>14069871.367023306</v>
      </c>
      <c r="D215" s="114">
        <v>827452.39987456973</v>
      </c>
      <c r="E215" s="114">
        <v>6902747.1365336515</v>
      </c>
      <c r="F215" s="114">
        <v>28293119.547226366</v>
      </c>
      <c r="G215" s="114">
        <v>13130795.033033041</v>
      </c>
      <c r="H215" s="114">
        <v>5347382.3460094593</v>
      </c>
      <c r="I215" s="114">
        <v>398349.29219950509</v>
      </c>
      <c r="J215" s="115">
        <v>115264.531113662</v>
      </c>
      <c r="K215" s="116">
        <v>13.09655172413793</v>
      </c>
      <c r="L215" s="117">
        <v>0</v>
      </c>
      <c r="M215" s="118">
        <v>0</v>
      </c>
      <c r="N215" s="119">
        <v>115</v>
      </c>
      <c r="O215" s="120">
        <v>26</v>
      </c>
      <c r="P215" s="121">
        <v>187</v>
      </c>
      <c r="Q215" s="119">
        <v>0</v>
      </c>
      <c r="R215" s="122">
        <v>65.517241379310349</v>
      </c>
      <c r="S215" s="123">
        <v>380322.30300000001</v>
      </c>
      <c r="T215" s="122">
        <v>6</v>
      </c>
      <c r="U215" s="124">
        <v>3402.9508366666664</v>
      </c>
      <c r="V215" s="145">
        <v>82725</v>
      </c>
      <c r="W215" s="123">
        <v>71510</v>
      </c>
      <c r="X215" s="123">
        <v>10459</v>
      </c>
      <c r="Y215" s="124">
        <v>42</v>
      </c>
      <c r="Z215" s="125">
        <v>0</v>
      </c>
      <c r="AA215" s="146">
        <v>25236.312986554363</v>
      </c>
      <c r="AB215" s="127">
        <v>116835.33306779843</v>
      </c>
    </row>
    <row r="216" spans="1:28" x14ac:dyDescent="0.35">
      <c r="A216">
        <f t="shared" si="3"/>
        <v>2020</v>
      </c>
      <c r="B216" s="9">
        <v>43891</v>
      </c>
      <c r="C216" s="113">
        <v>13316055.942181632</v>
      </c>
      <c r="D216" s="114">
        <v>821899.38844661147</v>
      </c>
      <c r="E216" s="114">
        <v>6113675.7490737978</v>
      </c>
      <c r="F216" s="114">
        <v>25607967.680947319</v>
      </c>
      <c r="G216" s="114">
        <v>11913738.218262216</v>
      </c>
      <c r="H216" s="114">
        <v>4932001.2535694903</v>
      </c>
      <c r="I216" s="114">
        <v>360350.75485300453</v>
      </c>
      <c r="J216" s="115">
        <v>113803.09069647932</v>
      </c>
      <c r="K216" s="116">
        <v>6.925806451612905</v>
      </c>
      <c r="L216" s="117">
        <v>0</v>
      </c>
      <c r="M216" s="118">
        <v>0</v>
      </c>
      <c r="N216" s="119">
        <v>115</v>
      </c>
      <c r="O216" s="120">
        <v>27</v>
      </c>
      <c r="P216" s="121">
        <v>187</v>
      </c>
      <c r="Q216" s="119">
        <v>0</v>
      </c>
      <c r="R216" s="122">
        <v>70.967741935483872</v>
      </c>
      <c r="S216" s="123">
        <v>377440.51</v>
      </c>
      <c r="T216" s="122">
        <v>8.5</v>
      </c>
      <c r="U216" s="124">
        <v>3395.8641699999998</v>
      </c>
      <c r="V216" s="145">
        <v>82927</v>
      </c>
      <c r="W216" s="123">
        <v>71589</v>
      </c>
      <c r="X216" s="123">
        <v>10493</v>
      </c>
      <c r="Y216" s="124">
        <v>44</v>
      </c>
      <c r="Z216" s="125">
        <v>0</v>
      </c>
      <c r="AA216" s="146">
        <v>23611.280672239645</v>
      </c>
      <c r="AB216" s="127">
        <v>110246.77935314993</v>
      </c>
    </row>
    <row r="217" spans="1:28" x14ac:dyDescent="0.35">
      <c r="A217">
        <f t="shared" si="3"/>
        <v>2020</v>
      </c>
      <c r="B217" s="9">
        <v>43922</v>
      </c>
      <c r="C217" s="113">
        <v>12576483.569646677</v>
      </c>
      <c r="D217" s="114">
        <v>796982.74839791167</v>
      </c>
      <c r="E217" s="114">
        <v>5004162.7878857246</v>
      </c>
      <c r="F217" s="114">
        <v>22737142.890557587</v>
      </c>
      <c r="G217" s="114">
        <v>10574052.030018058</v>
      </c>
      <c r="H217" s="114">
        <v>4531068.6444212832</v>
      </c>
      <c r="I217" s="114">
        <v>308058.48552137031</v>
      </c>
      <c r="J217" s="115">
        <v>110854.75856103585</v>
      </c>
      <c r="K217" s="116">
        <v>4.1833333333333336</v>
      </c>
      <c r="L217" s="117">
        <v>0</v>
      </c>
      <c r="M217" s="118">
        <v>0</v>
      </c>
      <c r="N217" s="119">
        <v>115</v>
      </c>
      <c r="O217" s="120">
        <v>28</v>
      </c>
      <c r="P217" s="121">
        <v>187</v>
      </c>
      <c r="Q217" s="119">
        <v>0</v>
      </c>
      <c r="R217" s="122">
        <v>66.666666666666657</v>
      </c>
      <c r="S217" s="123">
        <v>363235.65499999997</v>
      </c>
      <c r="T217" s="122">
        <v>10.7</v>
      </c>
      <c r="U217" s="124">
        <v>3247.9308799999999</v>
      </c>
      <c r="V217" s="145">
        <v>82975</v>
      </c>
      <c r="W217" s="123">
        <v>71544</v>
      </c>
      <c r="X217" s="123">
        <v>10473</v>
      </c>
      <c r="Y217" s="124">
        <v>44</v>
      </c>
      <c r="Z217" s="125">
        <v>1</v>
      </c>
      <c r="AA217" s="146">
        <v>24401.206247096699</v>
      </c>
      <c r="AB217" s="127">
        <v>114799.61285209545</v>
      </c>
    </row>
    <row r="218" spans="1:28" x14ac:dyDescent="0.35">
      <c r="A218">
        <f t="shared" si="3"/>
        <v>2020</v>
      </c>
      <c r="B218" s="9">
        <v>43952</v>
      </c>
      <c r="C218" s="113">
        <v>12616399.439837044</v>
      </c>
      <c r="D218" s="114">
        <v>801989.69598532352</v>
      </c>
      <c r="E218" s="114">
        <v>5043694.9139520163</v>
      </c>
      <c r="F218" s="114">
        <v>23068456.509097531</v>
      </c>
      <c r="G218" s="114">
        <v>10713229.541432252</v>
      </c>
      <c r="H218" s="114">
        <v>4601624.0287055066</v>
      </c>
      <c r="I218" s="114">
        <v>247748.92734293255</v>
      </c>
      <c r="J218" s="115">
        <v>110292.71594018194</v>
      </c>
      <c r="K218" s="116">
        <v>1.8548387096774193</v>
      </c>
      <c r="L218" s="117">
        <v>0.78064516129032258</v>
      </c>
      <c r="M218" s="118">
        <v>4.3337365591397852</v>
      </c>
      <c r="N218" s="119">
        <v>115</v>
      </c>
      <c r="O218" s="120">
        <v>29</v>
      </c>
      <c r="P218" s="121">
        <v>187</v>
      </c>
      <c r="Q218" s="119">
        <v>0</v>
      </c>
      <c r="R218" s="122">
        <v>64.516129032258064</v>
      </c>
      <c r="S218" s="123">
        <v>349030.8</v>
      </c>
      <c r="T218" s="122">
        <v>13.7</v>
      </c>
      <c r="U218" s="124">
        <v>3099.9975899999999</v>
      </c>
      <c r="V218" s="145">
        <v>82966</v>
      </c>
      <c r="W218" s="123">
        <v>71760</v>
      </c>
      <c r="X218" s="123">
        <v>10438</v>
      </c>
      <c r="Y218" s="124">
        <v>46</v>
      </c>
      <c r="Z218" s="125">
        <v>1</v>
      </c>
      <c r="AA218" s="146">
        <v>23616.92837017226</v>
      </c>
      <c r="AB218" s="127">
        <v>111966.70345679256</v>
      </c>
    </row>
    <row r="219" spans="1:28" x14ac:dyDescent="0.35">
      <c r="A219">
        <f t="shared" si="3"/>
        <v>2020</v>
      </c>
      <c r="B219" s="9">
        <v>43983</v>
      </c>
      <c r="C219" s="113">
        <v>15870712.795917811</v>
      </c>
      <c r="D219" s="114">
        <v>859574.69176378695</v>
      </c>
      <c r="E219" s="114">
        <v>5745410.2902434776</v>
      </c>
      <c r="F219" s="114">
        <v>25944232.048375763</v>
      </c>
      <c r="G219" s="114">
        <v>11789122.830781763</v>
      </c>
      <c r="H219" s="114">
        <v>5047635.9790019961</v>
      </c>
      <c r="I219" s="114">
        <v>237916.39848232269</v>
      </c>
      <c r="J219" s="115">
        <v>106181.04785232533</v>
      </c>
      <c r="K219" s="116">
        <v>0</v>
      </c>
      <c r="L219" s="117">
        <v>3.2566666666666673</v>
      </c>
      <c r="M219" s="118">
        <v>11.865277777777775</v>
      </c>
      <c r="N219" s="119">
        <v>115</v>
      </c>
      <c r="O219" s="120">
        <v>30</v>
      </c>
      <c r="P219" s="121">
        <v>187</v>
      </c>
      <c r="Q219" s="119">
        <v>0</v>
      </c>
      <c r="R219" s="122">
        <v>73.333333333333329</v>
      </c>
      <c r="S219" s="123">
        <v>334825.94500000001</v>
      </c>
      <c r="T219" s="122">
        <v>13.8</v>
      </c>
      <c r="U219" s="124">
        <v>2952.0643</v>
      </c>
      <c r="V219" s="145">
        <v>83111</v>
      </c>
      <c r="W219" s="123">
        <v>71866</v>
      </c>
      <c r="X219" s="123">
        <v>10232</v>
      </c>
      <c r="Y219" s="124">
        <v>46</v>
      </c>
      <c r="Z219" s="125">
        <v>0</v>
      </c>
      <c r="AA219" s="146">
        <v>24407.323459805521</v>
      </c>
      <c r="AB219" s="127">
        <v>116662.52083877522</v>
      </c>
    </row>
    <row r="220" spans="1:28" x14ac:dyDescent="0.35">
      <c r="A220">
        <f t="shared" si="3"/>
        <v>2020</v>
      </c>
      <c r="B220" s="9">
        <v>44013</v>
      </c>
      <c r="C220" s="113">
        <v>20738389.620993923</v>
      </c>
      <c r="D220" s="114">
        <v>1041137.173125599</v>
      </c>
      <c r="E220" s="114">
        <v>7243849.1929467432</v>
      </c>
      <c r="F220" s="114">
        <v>31048207.389889229</v>
      </c>
      <c r="G220" s="114">
        <v>12744238.18958611</v>
      </c>
      <c r="H220" s="114">
        <v>5709447.7334649777</v>
      </c>
      <c r="I220" s="114">
        <v>252506.05566526356</v>
      </c>
      <c r="J220" s="115">
        <v>124466.87212745304</v>
      </c>
      <c r="K220" s="116">
        <v>0</v>
      </c>
      <c r="L220" s="117">
        <v>6.9580645161290322</v>
      </c>
      <c r="M220" s="118">
        <v>16.988037634408602</v>
      </c>
      <c r="N220" s="119">
        <v>115</v>
      </c>
      <c r="O220" s="120">
        <v>31</v>
      </c>
      <c r="P220" s="121">
        <v>187</v>
      </c>
      <c r="Q220" s="119">
        <v>0</v>
      </c>
      <c r="R220" s="122">
        <v>70.967741935483872</v>
      </c>
      <c r="S220" s="123">
        <v>347025.40833333338</v>
      </c>
      <c r="T220" s="122">
        <v>14</v>
      </c>
      <c r="U220" s="124">
        <v>3037.1501133333336</v>
      </c>
      <c r="V220" s="145">
        <v>83392</v>
      </c>
      <c r="W220" s="123">
        <v>71826</v>
      </c>
      <c r="X220" s="123">
        <v>10239</v>
      </c>
      <c r="Y220" s="124">
        <v>47</v>
      </c>
      <c r="Z220" s="125">
        <v>0</v>
      </c>
      <c r="AA220" s="146">
        <v>23623.559083771976</v>
      </c>
      <c r="AB220" s="127">
        <v>113985.99065674211</v>
      </c>
    </row>
    <row r="221" spans="1:28" x14ac:dyDescent="0.35">
      <c r="A221">
        <f t="shared" si="3"/>
        <v>2020</v>
      </c>
      <c r="B221" s="9">
        <v>44044</v>
      </c>
      <c r="C221" s="113">
        <v>16951815.811123379</v>
      </c>
      <c r="D221" s="114">
        <v>932198.15650383243</v>
      </c>
      <c r="E221" s="114">
        <v>6773436.390841742</v>
      </c>
      <c r="F221" s="114">
        <v>28615449.83930533</v>
      </c>
      <c r="G221" s="114">
        <v>12310789.178106613</v>
      </c>
      <c r="H221" s="114">
        <v>5492898.7941264687</v>
      </c>
      <c r="I221" s="114">
        <v>252074.16127565849</v>
      </c>
      <c r="J221" s="115">
        <v>112317.81305508569</v>
      </c>
      <c r="K221" s="116">
        <v>0</v>
      </c>
      <c r="L221" s="117">
        <v>4.0870967741935482</v>
      </c>
      <c r="M221" s="118">
        <v>15.425268817204303</v>
      </c>
      <c r="N221" s="119">
        <v>115</v>
      </c>
      <c r="O221" s="120">
        <v>32</v>
      </c>
      <c r="P221" s="121">
        <v>187</v>
      </c>
      <c r="Q221" s="119">
        <v>0</v>
      </c>
      <c r="R221" s="122">
        <v>64.516129032258064</v>
      </c>
      <c r="S221" s="123">
        <v>359224.8716666667</v>
      </c>
      <c r="T221" s="122">
        <v>14.7</v>
      </c>
      <c r="U221" s="124">
        <v>3122.2359266666667</v>
      </c>
      <c r="V221" s="145">
        <v>83641</v>
      </c>
      <c r="W221" s="123">
        <v>72258</v>
      </c>
      <c r="X221" s="123">
        <v>10062</v>
      </c>
      <c r="Y221" s="124">
        <v>41</v>
      </c>
      <c r="Z221" s="125">
        <v>0</v>
      </c>
      <c r="AA221" s="146">
        <v>23627.086904328051</v>
      </c>
      <c r="AB221" s="127">
        <v>115060.33699751976</v>
      </c>
    </row>
    <row r="222" spans="1:28" x14ac:dyDescent="0.35">
      <c r="A222">
        <f t="shared" si="3"/>
        <v>2020</v>
      </c>
      <c r="B222" s="9">
        <v>44075</v>
      </c>
      <c r="C222" s="113">
        <v>12091200.628227657</v>
      </c>
      <c r="D222" s="114">
        <v>803757.0925498727</v>
      </c>
      <c r="E222" s="114">
        <v>5853065.110441207</v>
      </c>
      <c r="F222" s="114">
        <v>25299286.867638912</v>
      </c>
      <c r="G222" s="114">
        <v>11572401.353702839</v>
      </c>
      <c r="H222" s="114">
        <v>4816703.2654677825</v>
      </c>
      <c r="I222" s="114">
        <v>292547.72019754414</v>
      </c>
      <c r="J222" s="115">
        <v>113170.20399330097</v>
      </c>
      <c r="K222" s="116">
        <v>3.9999999999999973E-2</v>
      </c>
      <c r="L222" s="117">
        <v>1.1099999999999999</v>
      </c>
      <c r="M222" s="118">
        <v>10.791388888888887</v>
      </c>
      <c r="N222" s="119">
        <v>115</v>
      </c>
      <c r="O222" s="120">
        <v>33</v>
      </c>
      <c r="P222" s="121">
        <v>187</v>
      </c>
      <c r="Q222" s="119">
        <v>0</v>
      </c>
      <c r="R222" s="122">
        <v>70</v>
      </c>
      <c r="S222" s="123">
        <v>371424.33500000002</v>
      </c>
      <c r="T222" s="122">
        <v>10.7</v>
      </c>
      <c r="U222" s="124">
        <v>3207.3217399999999</v>
      </c>
      <c r="V222" s="145">
        <v>84117</v>
      </c>
      <c r="W222" s="123">
        <v>72254</v>
      </c>
      <c r="X222" s="123">
        <v>9837</v>
      </c>
      <c r="Y222" s="124">
        <v>41</v>
      </c>
      <c r="Z222" s="125">
        <v>0</v>
      </c>
      <c r="AA222" s="146">
        <v>24417.712120237098</v>
      </c>
      <c r="AB222" s="127">
        <v>119826.23598324944</v>
      </c>
    </row>
    <row r="223" spans="1:28" x14ac:dyDescent="0.35">
      <c r="A223">
        <f t="shared" si="3"/>
        <v>2020</v>
      </c>
      <c r="B223" s="9">
        <v>44105</v>
      </c>
      <c r="C223" s="113">
        <v>11523628.020505611</v>
      </c>
      <c r="D223" s="114">
        <v>795782.04270345147</v>
      </c>
      <c r="E223" s="114">
        <v>5721658.1213055039</v>
      </c>
      <c r="F223" s="114">
        <v>24053285.437587213</v>
      </c>
      <c r="G223" s="114">
        <v>11075948.28847393</v>
      </c>
      <c r="H223" s="114">
        <v>4698674.6714077052</v>
      </c>
      <c r="I223" s="114">
        <v>339161.78601399582</v>
      </c>
      <c r="J223" s="115">
        <v>113729.31541188322</v>
      </c>
      <c r="K223" s="116">
        <v>1.9580645161290324</v>
      </c>
      <c r="L223" s="117">
        <v>0</v>
      </c>
      <c r="M223" s="118">
        <v>4.7750000000000004</v>
      </c>
      <c r="N223" s="119">
        <v>115</v>
      </c>
      <c r="O223" s="120">
        <v>34</v>
      </c>
      <c r="P223" s="121">
        <v>187</v>
      </c>
      <c r="Q223" s="119">
        <v>0</v>
      </c>
      <c r="R223" s="122">
        <v>67.741935483870961</v>
      </c>
      <c r="S223" s="123">
        <v>372416.06666666665</v>
      </c>
      <c r="T223" s="122">
        <v>10.6</v>
      </c>
      <c r="U223" s="124">
        <v>3248.864423333333</v>
      </c>
      <c r="V223" s="145">
        <v>84769</v>
      </c>
      <c r="W223" s="123">
        <v>72249</v>
      </c>
      <c r="X223" s="123">
        <v>9887</v>
      </c>
      <c r="Y223" s="124">
        <v>43</v>
      </c>
      <c r="Z223" s="125">
        <v>0</v>
      </c>
      <c r="AA223" s="146">
        <v>23632.902801334018</v>
      </c>
      <c r="AB223" s="127">
        <v>116831.48367785133</v>
      </c>
    </row>
    <row r="224" spans="1:28" x14ac:dyDescent="0.35">
      <c r="A224">
        <f t="shared" si="3"/>
        <v>2020</v>
      </c>
      <c r="B224" s="9">
        <v>44136</v>
      </c>
      <c r="C224" s="113">
        <v>12884259.680817477</v>
      </c>
      <c r="D224" s="114">
        <v>839372.00732202048</v>
      </c>
      <c r="E224" s="114">
        <v>6087126.4190829648</v>
      </c>
      <c r="F224" s="114">
        <v>24928696.443833817</v>
      </c>
      <c r="G224" s="114">
        <v>11123721.913971104</v>
      </c>
      <c r="H224" s="114">
        <v>4624739.6083018091</v>
      </c>
      <c r="I224" s="114">
        <v>390820.74058387202</v>
      </c>
      <c r="J224" s="115">
        <v>112624.96209911256</v>
      </c>
      <c r="K224" s="116">
        <v>4.2466666666666661</v>
      </c>
      <c r="L224" s="117">
        <v>0</v>
      </c>
      <c r="M224" s="118">
        <v>1.6449999999999998</v>
      </c>
      <c r="N224" s="119">
        <v>115</v>
      </c>
      <c r="O224" s="120">
        <v>35</v>
      </c>
      <c r="P224" s="121">
        <v>187</v>
      </c>
      <c r="Q224" s="119">
        <v>0</v>
      </c>
      <c r="R224" s="122">
        <v>70</v>
      </c>
      <c r="S224" s="123">
        <v>373407.79833333334</v>
      </c>
      <c r="T224" s="122">
        <v>11.5</v>
      </c>
      <c r="U224" s="124">
        <v>3290.4071066666666</v>
      </c>
      <c r="V224" s="145">
        <v>85292</v>
      </c>
      <c r="W224" s="123">
        <v>72196</v>
      </c>
      <c r="X224" s="123">
        <v>9969</v>
      </c>
      <c r="Y224" s="124">
        <v>44</v>
      </c>
      <c r="Z224" s="125">
        <v>0</v>
      </c>
      <c r="AA224" s="146">
        <v>24423.725643312409</v>
      </c>
      <c r="AB224" s="127">
        <v>121657.56680307283</v>
      </c>
    </row>
    <row r="225" spans="1:28" x14ac:dyDescent="0.35">
      <c r="A225">
        <f t="shared" si="3"/>
        <v>2020</v>
      </c>
      <c r="B225" s="11">
        <v>44166</v>
      </c>
      <c r="C225" s="128">
        <v>14768744.253755303</v>
      </c>
      <c r="D225" s="129">
        <v>895587.37806301424</v>
      </c>
      <c r="E225" s="129">
        <v>6406969.8864883278</v>
      </c>
      <c r="F225" s="129">
        <v>26680715.86408456</v>
      </c>
      <c r="G225" s="129">
        <v>11285096.733886864</v>
      </c>
      <c r="H225" s="129">
        <v>4692128.9455518583</v>
      </c>
      <c r="I225" s="129">
        <v>397127.56414443423</v>
      </c>
      <c r="J225" s="130">
        <v>116290.29391264103</v>
      </c>
      <c r="K225" s="131">
        <v>10.3</v>
      </c>
      <c r="L225" s="132">
        <v>0</v>
      </c>
      <c r="M225" s="133">
        <v>0</v>
      </c>
      <c r="N225" s="134">
        <v>115</v>
      </c>
      <c r="O225" s="135">
        <v>36</v>
      </c>
      <c r="P225" s="136">
        <v>187</v>
      </c>
      <c r="Q225" s="134">
        <v>0</v>
      </c>
      <c r="R225" s="137">
        <v>67.741935483870961</v>
      </c>
      <c r="S225" s="138">
        <v>374399.53</v>
      </c>
      <c r="T225" s="137">
        <v>11.2</v>
      </c>
      <c r="U225" s="139">
        <v>3331.9497900000001</v>
      </c>
      <c r="V225" s="147">
        <v>85783</v>
      </c>
      <c r="W225" s="138">
        <v>72208</v>
      </c>
      <c r="X225" s="138">
        <v>10009</v>
      </c>
      <c r="Y225" s="139">
        <v>45</v>
      </c>
      <c r="Z225" s="140">
        <v>0</v>
      </c>
      <c r="AA225" s="148">
        <v>23639.03415922057</v>
      </c>
      <c r="AB225" s="142">
        <v>118698.69937227611</v>
      </c>
    </row>
    <row r="226" spans="1:28" x14ac:dyDescent="0.35">
      <c r="A226">
        <f t="shared" si="3"/>
        <v>2021</v>
      </c>
      <c r="B226" s="7">
        <v>44197</v>
      </c>
      <c r="C226" s="98">
        <v>15349382.947040021</v>
      </c>
      <c r="D226" s="99">
        <v>940315.98886826378</v>
      </c>
      <c r="E226" s="99">
        <v>6565563.6989210751</v>
      </c>
      <c r="F226" s="99">
        <v>26768133.604128268</v>
      </c>
      <c r="G226" s="99">
        <v>11354550.973174192</v>
      </c>
      <c r="H226" s="99">
        <v>4663937.1012156736</v>
      </c>
      <c r="I226" s="99">
        <v>419619.42206815217</v>
      </c>
      <c r="J226" s="100">
        <v>115914.13899105381</v>
      </c>
      <c r="K226" s="101">
        <v>12.64516129032258</v>
      </c>
      <c r="L226" s="102">
        <v>0</v>
      </c>
      <c r="M226" s="103">
        <v>0</v>
      </c>
      <c r="N226" s="104">
        <v>115</v>
      </c>
      <c r="O226" s="105">
        <v>37</v>
      </c>
      <c r="P226" s="106">
        <v>187</v>
      </c>
      <c r="Q226" s="104">
        <v>0</v>
      </c>
      <c r="R226" s="107">
        <v>64.516129032258064</v>
      </c>
      <c r="S226" s="108">
        <v>375357.83066666668</v>
      </c>
      <c r="T226" s="107">
        <v>10.9</v>
      </c>
      <c r="U226" s="109">
        <v>3315.7342733333335</v>
      </c>
      <c r="V226" s="143">
        <v>86054</v>
      </c>
      <c r="W226" s="108">
        <v>72165</v>
      </c>
      <c r="X226" s="108">
        <v>9998</v>
      </c>
      <c r="Y226" s="109">
        <v>44</v>
      </c>
      <c r="Z226" s="110">
        <v>1</v>
      </c>
      <c r="AA226" s="144">
        <v>23643.227177763325</v>
      </c>
      <c r="AB226" s="112">
        <v>119575.91276222955</v>
      </c>
    </row>
    <row r="227" spans="1:28" x14ac:dyDescent="0.35">
      <c r="A227">
        <f t="shared" si="3"/>
        <v>2021</v>
      </c>
      <c r="B227" s="9">
        <v>44228</v>
      </c>
      <c r="C227" s="113">
        <v>15701312.312912432</v>
      </c>
      <c r="D227" s="114">
        <v>972605.59451020241</v>
      </c>
      <c r="E227" s="114">
        <v>6825443.30652346</v>
      </c>
      <c r="F227" s="114">
        <v>28242150.358688779</v>
      </c>
      <c r="G227" s="114">
        <v>11842682.157895336</v>
      </c>
      <c r="H227" s="114">
        <v>4605909.0309311477</v>
      </c>
      <c r="I227" s="114">
        <v>392863.0742290226</v>
      </c>
      <c r="J227" s="115">
        <v>117557.88190340588</v>
      </c>
      <c r="K227" s="116">
        <v>15.267857142857142</v>
      </c>
      <c r="L227" s="117">
        <v>0</v>
      </c>
      <c r="M227" s="118">
        <v>0</v>
      </c>
      <c r="N227" s="119">
        <v>115</v>
      </c>
      <c r="O227" s="120">
        <v>38</v>
      </c>
      <c r="P227" s="121">
        <v>187</v>
      </c>
      <c r="Q227" s="119">
        <v>0</v>
      </c>
      <c r="R227" s="122">
        <v>67.857142857142861</v>
      </c>
      <c r="S227" s="123">
        <v>376316.13133333332</v>
      </c>
      <c r="T227" s="122">
        <v>11</v>
      </c>
      <c r="U227" s="124">
        <v>3299.5187566666668</v>
      </c>
      <c r="V227" s="145">
        <v>86434</v>
      </c>
      <c r="W227" s="123">
        <v>72130</v>
      </c>
      <c r="X227" s="123">
        <v>10008</v>
      </c>
      <c r="Y227" s="124">
        <v>45</v>
      </c>
      <c r="Z227" s="125">
        <v>1</v>
      </c>
      <c r="AA227" s="146">
        <v>26180.623510849404</v>
      </c>
      <c r="AB227" s="127">
        <v>133264.91532656059</v>
      </c>
    </row>
    <row r="228" spans="1:28" x14ac:dyDescent="0.35">
      <c r="A228">
        <f t="shared" si="3"/>
        <v>2021</v>
      </c>
      <c r="B228" s="9">
        <v>44256</v>
      </c>
      <c r="C228" s="113">
        <v>13348870.248205423</v>
      </c>
      <c r="D228" s="114">
        <v>835721.64053784253</v>
      </c>
      <c r="E228" s="114">
        <v>6223374.2188893519</v>
      </c>
      <c r="F228" s="114">
        <v>25506921.773862254</v>
      </c>
      <c r="G228" s="114">
        <v>11318780.201856557</v>
      </c>
      <c r="H228" s="114">
        <v>4397205.3107169447</v>
      </c>
      <c r="I228" s="114">
        <v>362564.24182088143</v>
      </c>
      <c r="J228" s="115">
        <v>116506.77616897013</v>
      </c>
      <c r="K228" s="116">
        <v>7.1645161290322577</v>
      </c>
      <c r="L228" s="117">
        <v>0</v>
      </c>
      <c r="M228" s="118">
        <v>0</v>
      </c>
      <c r="N228" s="119">
        <v>115</v>
      </c>
      <c r="O228" s="120">
        <v>39</v>
      </c>
      <c r="P228" s="121">
        <v>187</v>
      </c>
      <c r="Q228" s="119">
        <v>0</v>
      </c>
      <c r="R228" s="122">
        <v>74.193548387096769</v>
      </c>
      <c r="S228" s="123">
        <v>377274.43199999997</v>
      </c>
      <c r="T228" s="122">
        <v>9</v>
      </c>
      <c r="U228" s="124">
        <v>3283.3032400000002</v>
      </c>
      <c r="V228" s="145">
        <v>86865</v>
      </c>
      <c r="W228" s="123">
        <v>72191</v>
      </c>
      <c r="X228" s="123">
        <v>10028</v>
      </c>
      <c r="Y228" s="124">
        <v>45</v>
      </c>
      <c r="Z228" s="125">
        <v>0</v>
      </c>
      <c r="AA228" s="146">
        <v>23650.886521224624</v>
      </c>
      <c r="AB228" s="127">
        <v>121178.30935885604</v>
      </c>
    </row>
    <row r="229" spans="1:28" x14ac:dyDescent="0.35">
      <c r="A229">
        <f t="shared" si="3"/>
        <v>2021</v>
      </c>
      <c r="B229" s="9">
        <v>44287</v>
      </c>
      <c r="C229" s="113">
        <v>11785390.772153312</v>
      </c>
      <c r="D229" s="114">
        <v>776792.60714182607</v>
      </c>
      <c r="E229" s="114">
        <v>5602447.3245565509</v>
      </c>
      <c r="F229" s="114">
        <v>23772324.364562098</v>
      </c>
      <c r="G229" s="114">
        <v>10941135.128538942</v>
      </c>
      <c r="H229" s="114">
        <v>4111674.3235172858</v>
      </c>
      <c r="I229" s="114">
        <v>310404.41969363508</v>
      </c>
      <c r="J229" s="115">
        <v>114653.76827256406</v>
      </c>
      <c r="K229" s="116">
        <v>2.92</v>
      </c>
      <c r="L229" s="117">
        <v>0</v>
      </c>
      <c r="M229" s="118">
        <v>0.52</v>
      </c>
      <c r="N229" s="119">
        <v>115</v>
      </c>
      <c r="O229" s="120">
        <v>40</v>
      </c>
      <c r="P229" s="121">
        <v>187</v>
      </c>
      <c r="Q229" s="119">
        <v>0</v>
      </c>
      <c r="R229" s="122">
        <v>66.666666666666657</v>
      </c>
      <c r="S229" s="123">
        <v>376936.46666666662</v>
      </c>
      <c r="T229" s="122">
        <v>9.4</v>
      </c>
      <c r="U229" s="124">
        <v>3290.3697000000002</v>
      </c>
      <c r="V229" s="145">
        <v>87508</v>
      </c>
      <c r="W229" s="123">
        <v>72174</v>
      </c>
      <c r="X229" s="123">
        <v>10024</v>
      </c>
      <c r="Y229" s="124">
        <v>45</v>
      </c>
      <c r="Z229" s="125">
        <v>1</v>
      </c>
      <c r="AA229" s="146">
        <v>24442.830443531755</v>
      </c>
      <c r="AB229" s="127">
        <v>125966.76850424823</v>
      </c>
    </row>
    <row r="230" spans="1:28" x14ac:dyDescent="0.35">
      <c r="A230">
        <f t="shared" si="3"/>
        <v>2021</v>
      </c>
      <c r="B230" s="9">
        <v>44317</v>
      </c>
      <c r="C230" s="113">
        <v>12317259.515211528</v>
      </c>
      <c r="D230" s="114">
        <v>813707.19730562344</v>
      </c>
      <c r="E230" s="114">
        <v>5589341.9064725842</v>
      </c>
      <c r="F230" s="114">
        <v>23801296.978719354</v>
      </c>
      <c r="G230" s="114">
        <v>10795733.206395933</v>
      </c>
      <c r="H230" s="114">
        <v>4183462.6290445654</v>
      </c>
      <c r="I230" s="114">
        <v>246575.27320391926</v>
      </c>
      <c r="J230" s="115">
        <v>114796.74444861893</v>
      </c>
      <c r="K230" s="116">
        <v>0.8193548387096774</v>
      </c>
      <c r="L230" s="117">
        <v>0.8999999999999998</v>
      </c>
      <c r="M230" s="118">
        <v>4.4811827956989241</v>
      </c>
      <c r="N230" s="119">
        <v>115</v>
      </c>
      <c r="O230" s="120">
        <v>41</v>
      </c>
      <c r="P230" s="121">
        <v>187</v>
      </c>
      <c r="Q230" s="119">
        <v>0</v>
      </c>
      <c r="R230" s="122">
        <v>64.516129032258064</v>
      </c>
      <c r="S230" s="123">
        <v>376598.50133333332</v>
      </c>
      <c r="T230" s="122">
        <v>10.6</v>
      </c>
      <c r="U230" s="124">
        <v>3297.4361600000002</v>
      </c>
      <c r="V230" s="145">
        <v>87949</v>
      </c>
      <c r="W230" s="123">
        <v>72282</v>
      </c>
      <c r="X230" s="123">
        <v>10045</v>
      </c>
      <c r="Y230" s="124">
        <v>42</v>
      </c>
      <c r="Z230" s="125">
        <v>1</v>
      </c>
      <c r="AA230" s="146">
        <v>23657.901930068343</v>
      </c>
      <c r="AB230" s="127">
        <v>122645.98962569791</v>
      </c>
    </row>
    <row r="231" spans="1:28" x14ac:dyDescent="0.35">
      <c r="A231">
        <f t="shared" si="3"/>
        <v>2021</v>
      </c>
      <c r="B231" s="9">
        <v>44348</v>
      </c>
      <c r="C231" s="113">
        <v>15628838.1642232</v>
      </c>
      <c r="D231" s="114">
        <v>931331.33592743671</v>
      </c>
      <c r="E231" s="114">
        <v>6578263.3721662257</v>
      </c>
      <c r="F231" s="114">
        <v>27566749.600794032</v>
      </c>
      <c r="G231" s="114">
        <v>12169007.644014467</v>
      </c>
      <c r="H231" s="114">
        <v>4452607.4363286812</v>
      </c>
      <c r="I231" s="114">
        <v>239044.94296939674</v>
      </c>
      <c r="J231" s="115">
        <v>118487.51684771189</v>
      </c>
      <c r="K231" s="116">
        <v>0</v>
      </c>
      <c r="L231" s="117">
        <v>4.0631944444444441</v>
      </c>
      <c r="M231" s="118">
        <v>13.373611111111114</v>
      </c>
      <c r="N231" s="119">
        <v>115</v>
      </c>
      <c r="O231" s="120">
        <v>42</v>
      </c>
      <c r="P231" s="121">
        <v>187</v>
      </c>
      <c r="Q231" s="119">
        <v>0</v>
      </c>
      <c r="R231" s="122">
        <v>73.333333333333329</v>
      </c>
      <c r="S231" s="123">
        <v>376260.53600000002</v>
      </c>
      <c r="T231" s="122">
        <v>9.8000000000000007</v>
      </c>
      <c r="U231" s="124">
        <v>3304.5026200000002</v>
      </c>
      <c r="V231" s="145">
        <v>88284</v>
      </c>
      <c r="W231" s="123">
        <v>72552</v>
      </c>
      <c r="X231" s="123">
        <v>9751</v>
      </c>
      <c r="Y231" s="124">
        <v>42</v>
      </c>
      <c r="Z231" s="125">
        <v>0</v>
      </c>
      <c r="AA231" s="146">
        <v>24450.42907020203</v>
      </c>
      <c r="AB231" s="127">
        <v>127556.46265714796</v>
      </c>
    </row>
    <row r="232" spans="1:28" x14ac:dyDescent="0.35">
      <c r="A232">
        <f t="shared" si="3"/>
        <v>2021</v>
      </c>
      <c r="B232" s="9">
        <v>44378</v>
      </c>
      <c r="C232" s="113">
        <v>15498147.109218821</v>
      </c>
      <c r="D232" s="114">
        <v>908690.17473656242</v>
      </c>
      <c r="E232" s="114">
        <v>6694147.3998557022</v>
      </c>
      <c r="F232" s="114">
        <v>27832664.84888028</v>
      </c>
      <c r="G232" s="114">
        <v>11824808.930327576</v>
      </c>
      <c r="H232" s="114">
        <v>4804779.9222613871</v>
      </c>
      <c r="I232" s="114">
        <v>252858.50277920245</v>
      </c>
      <c r="J232" s="115">
        <v>117226.62489131205</v>
      </c>
      <c r="K232" s="116">
        <v>0</v>
      </c>
      <c r="L232" s="117">
        <v>3.4405329593267875</v>
      </c>
      <c r="M232" s="118">
        <v>15.428126460963069</v>
      </c>
      <c r="N232" s="119">
        <v>115</v>
      </c>
      <c r="O232" s="120">
        <v>43</v>
      </c>
      <c r="P232" s="121">
        <v>187</v>
      </c>
      <c r="Q232" s="119">
        <v>0</v>
      </c>
      <c r="R232" s="122">
        <v>67.741935483870961</v>
      </c>
      <c r="S232" s="123">
        <v>378766.98900000006</v>
      </c>
      <c r="T232" s="122">
        <v>9.6</v>
      </c>
      <c r="U232" s="124">
        <v>3351.8678900000004</v>
      </c>
      <c r="V232" s="145">
        <v>88662</v>
      </c>
      <c r="W232" s="123">
        <v>72593</v>
      </c>
      <c r="X232" s="123">
        <v>9691</v>
      </c>
      <c r="Y232" s="124">
        <v>45</v>
      </c>
      <c r="Z232" s="125">
        <v>0</v>
      </c>
      <c r="AA232" s="146">
        <v>23666.138412858792</v>
      </c>
      <c r="AB232" s="127">
        <v>124369.12843756498</v>
      </c>
    </row>
    <row r="233" spans="1:28" x14ac:dyDescent="0.35">
      <c r="A233">
        <f t="shared" si="3"/>
        <v>2021</v>
      </c>
      <c r="B233" s="9">
        <v>44409</v>
      </c>
      <c r="C233" s="113">
        <v>18336838.240951862</v>
      </c>
      <c r="D233" s="114">
        <v>1049553.9738339952</v>
      </c>
      <c r="E233" s="114">
        <v>7751612.2952238368</v>
      </c>
      <c r="F233" s="114">
        <v>30779950.588789057</v>
      </c>
      <c r="G233" s="114">
        <v>12392032.690912146</v>
      </c>
      <c r="H233" s="114">
        <v>5178939.6901461734</v>
      </c>
      <c r="I233" s="114">
        <v>250802.19962164632</v>
      </c>
      <c r="J233" s="115">
        <v>123770.56042298008</v>
      </c>
      <c r="K233" s="116">
        <v>0</v>
      </c>
      <c r="L233" s="117">
        <v>5.7431451612903226</v>
      </c>
      <c r="M233" s="118">
        <v>17.275479195885929</v>
      </c>
      <c r="N233" s="119">
        <v>115</v>
      </c>
      <c r="O233" s="120">
        <v>44</v>
      </c>
      <c r="P233" s="121">
        <v>187</v>
      </c>
      <c r="Q233" s="119">
        <v>0</v>
      </c>
      <c r="R233" s="122">
        <v>67.741935483870961</v>
      </c>
      <c r="S233" s="123">
        <v>381273.44200000004</v>
      </c>
      <c r="T233" s="122">
        <v>8.5</v>
      </c>
      <c r="U233" s="124">
        <v>3399.2331600000002</v>
      </c>
      <c r="V233" s="145">
        <v>89187</v>
      </c>
      <c r="W233" s="123">
        <v>72563</v>
      </c>
      <c r="X233" s="123">
        <v>9701</v>
      </c>
      <c r="Y233" s="124">
        <v>46</v>
      </c>
      <c r="Z233" s="125">
        <v>0</v>
      </c>
      <c r="AA233" s="146">
        <v>23670.520570655372</v>
      </c>
      <c r="AB233" s="127">
        <v>125285.91128907201</v>
      </c>
    </row>
    <row r="234" spans="1:28" x14ac:dyDescent="0.35">
      <c r="A234">
        <f t="shared" si="3"/>
        <v>2021</v>
      </c>
      <c r="B234" s="9">
        <v>44440</v>
      </c>
      <c r="C234" s="113">
        <v>12281162.55556085</v>
      </c>
      <c r="D234" s="114">
        <v>835909.1927642019</v>
      </c>
      <c r="E234" s="114">
        <v>6102538.2567693479</v>
      </c>
      <c r="F234" s="114">
        <v>25944050.456957292</v>
      </c>
      <c r="G234" s="114">
        <v>11753502.197999202</v>
      </c>
      <c r="H234" s="114">
        <v>4942788.8539522048</v>
      </c>
      <c r="I234" s="114">
        <v>294658.28415460489</v>
      </c>
      <c r="J234" s="115">
        <v>111886.4762994506</v>
      </c>
      <c r="K234" s="116">
        <v>0</v>
      </c>
      <c r="L234" s="117">
        <v>0.83000000000000007</v>
      </c>
      <c r="M234" s="118">
        <v>12.063712121212122</v>
      </c>
      <c r="N234" s="119">
        <v>115</v>
      </c>
      <c r="O234" s="120">
        <v>45</v>
      </c>
      <c r="P234" s="121">
        <v>187</v>
      </c>
      <c r="Q234" s="119">
        <v>0</v>
      </c>
      <c r="R234" s="122">
        <v>70</v>
      </c>
      <c r="S234" s="123">
        <v>383779.89500000002</v>
      </c>
      <c r="T234" s="122">
        <v>8.1</v>
      </c>
      <c r="U234" s="124">
        <v>3446.59843</v>
      </c>
      <c r="V234" s="145">
        <v>89684</v>
      </c>
      <c r="W234" s="123">
        <v>72591</v>
      </c>
      <c r="X234" s="123">
        <v>9708</v>
      </c>
      <c r="Y234" s="124">
        <v>46</v>
      </c>
      <c r="Z234" s="125">
        <v>0</v>
      </c>
      <c r="AA234" s="146">
        <v>24463.33356706706</v>
      </c>
      <c r="AB234" s="127">
        <v>130256.18776572662</v>
      </c>
    </row>
    <row r="235" spans="1:28" x14ac:dyDescent="0.35">
      <c r="A235">
        <f t="shared" si="3"/>
        <v>2021</v>
      </c>
      <c r="B235" s="9">
        <v>44470</v>
      </c>
      <c r="C235" s="113">
        <v>11237200.991468685</v>
      </c>
      <c r="D235" s="114">
        <v>838222.67364761489</v>
      </c>
      <c r="E235" s="114">
        <v>5972083.5705491519</v>
      </c>
      <c r="F235" s="114">
        <v>24469807.285237461</v>
      </c>
      <c r="G235" s="114">
        <v>11368269.509232204</v>
      </c>
      <c r="H235" s="114">
        <v>4725953.5771513414</v>
      </c>
      <c r="I235" s="114">
        <v>337997.51229261752</v>
      </c>
      <c r="J235" s="115">
        <v>116304.27975234113</v>
      </c>
      <c r="K235" s="116">
        <v>0.66129032258064502</v>
      </c>
      <c r="L235" s="117">
        <v>0.18064516129032251</v>
      </c>
      <c r="M235" s="118">
        <v>10.738037634408602</v>
      </c>
      <c r="N235" s="119">
        <v>115</v>
      </c>
      <c r="O235" s="120">
        <v>46</v>
      </c>
      <c r="P235" s="121">
        <v>187</v>
      </c>
      <c r="Q235" s="119">
        <v>0</v>
      </c>
      <c r="R235" s="122">
        <v>64.516129032258064</v>
      </c>
      <c r="S235" s="123">
        <v>385816.99866666668</v>
      </c>
      <c r="T235" s="122">
        <v>7.8</v>
      </c>
      <c r="U235" s="124">
        <v>3477.4308566666664</v>
      </c>
      <c r="V235" s="145">
        <v>90135</v>
      </c>
      <c r="W235" s="123">
        <v>72615</v>
      </c>
      <c r="X235" s="123">
        <v>9722</v>
      </c>
      <c r="Y235" s="124">
        <v>46</v>
      </c>
      <c r="Z235" s="125">
        <v>0</v>
      </c>
      <c r="AA235" s="146">
        <v>23677.744911577392</v>
      </c>
      <c r="AB235" s="127">
        <v>126797.30183642216</v>
      </c>
    </row>
    <row r="236" spans="1:28" x14ac:dyDescent="0.35">
      <c r="A236">
        <f t="shared" si="3"/>
        <v>2021</v>
      </c>
      <c r="B236" s="9">
        <v>44501</v>
      </c>
      <c r="C236" s="113">
        <v>12770562.365137717</v>
      </c>
      <c r="D236" s="114">
        <v>863922.28131831076</v>
      </c>
      <c r="E236" s="114">
        <v>6456821.7688189447</v>
      </c>
      <c r="F236" s="114">
        <v>25426655.168309554</v>
      </c>
      <c r="G236" s="114">
        <v>11467363.091803694</v>
      </c>
      <c r="H236" s="114">
        <v>4747638.2865865808</v>
      </c>
      <c r="I236" s="114">
        <v>390659.87994484539</v>
      </c>
      <c r="J236" s="115">
        <v>116172.96192264192</v>
      </c>
      <c r="K236" s="116">
        <v>5.8433333333333346</v>
      </c>
      <c r="L236" s="117">
        <v>0</v>
      </c>
      <c r="M236" s="118">
        <v>0</v>
      </c>
      <c r="N236" s="119">
        <v>115</v>
      </c>
      <c r="O236" s="120">
        <v>47</v>
      </c>
      <c r="P236" s="121">
        <v>187</v>
      </c>
      <c r="Q236" s="119">
        <v>0</v>
      </c>
      <c r="R236" s="122">
        <v>73.333333333333329</v>
      </c>
      <c r="S236" s="123">
        <v>387854.10233333334</v>
      </c>
      <c r="T236" s="122">
        <v>7.9</v>
      </c>
      <c r="U236" s="124">
        <v>3508.2632833333332</v>
      </c>
      <c r="V236" s="145">
        <v>90413</v>
      </c>
      <c r="W236" s="123">
        <v>72552</v>
      </c>
      <c r="X236" s="123">
        <v>9724</v>
      </c>
      <c r="Y236" s="124">
        <v>46</v>
      </c>
      <c r="Z236" s="125">
        <v>0</v>
      </c>
      <c r="AA236" s="146">
        <v>24470.803393440179</v>
      </c>
      <c r="AB236" s="127">
        <v>131818.93585479731</v>
      </c>
    </row>
    <row r="237" spans="1:28" x14ac:dyDescent="0.35">
      <c r="A237">
        <f t="shared" si="3"/>
        <v>2021</v>
      </c>
      <c r="B237" s="11">
        <v>44531</v>
      </c>
      <c r="C237" s="128">
        <v>14220508.89376688</v>
      </c>
      <c r="D237" s="129">
        <v>950969.44710809155</v>
      </c>
      <c r="E237" s="129">
        <v>6792812.46758541</v>
      </c>
      <c r="F237" s="129">
        <v>25814422.297722701</v>
      </c>
      <c r="G237" s="129">
        <v>11707795.302712645</v>
      </c>
      <c r="H237" s="129">
        <v>4780960.5951204505</v>
      </c>
      <c r="I237" s="129">
        <v>409766.05910042702</v>
      </c>
      <c r="J237" s="130">
        <v>124038.08743883722</v>
      </c>
      <c r="K237" s="131">
        <v>8.4072580645161299</v>
      </c>
      <c r="L237" s="132">
        <v>0</v>
      </c>
      <c r="M237" s="133">
        <v>0</v>
      </c>
      <c r="N237" s="134">
        <v>115</v>
      </c>
      <c r="O237" s="135">
        <v>48</v>
      </c>
      <c r="P237" s="136">
        <v>187</v>
      </c>
      <c r="Q237" s="134">
        <v>0</v>
      </c>
      <c r="R237" s="137">
        <v>67.741935483870961</v>
      </c>
      <c r="S237" s="138">
        <v>389891.20600000001</v>
      </c>
      <c r="T237" s="137">
        <v>7.8</v>
      </c>
      <c r="U237" s="139">
        <v>3539.0957100000001</v>
      </c>
      <c r="V237" s="147">
        <v>90557</v>
      </c>
      <c r="W237" s="138">
        <v>72487</v>
      </c>
      <c r="X237" s="138">
        <v>9748</v>
      </c>
      <c r="Y237" s="139">
        <v>46</v>
      </c>
      <c r="Z237" s="140">
        <v>0</v>
      </c>
      <c r="AA237" s="148">
        <v>23685.361108982881</v>
      </c>
      <c r="AB237" s="142">
        <v>128390.67192923071</v>
      </c>
    </row>
    <row r="238" spans="1:28" x14ac:dyDescent="0.35">
      <c r="A238">
        <f t="shared" si="3"/>
        <v>2022</v>
      </c>
      <c r="B238" s="7">
        <v>44562</v>
      </c>
      <c r="C238" s="98">
        <v>16441803.53861264</v>
      </c>
      <c r="D238" s="99">
        <v>1063280.6066794044</v>
      </c>
      <c r="E238" s="99">
        <v>7262308.2969540991</v>
      </c>
      <c r="F238" s="99">
        <v>28663876.699172765</v>
      </c>
      <c r="G238" s="99">
        <v>12101518.262056623</v>
      </c>
      <c r="H238" s="99">
        <v>4833289.1462674774</v>
      </c>
      <c r="I238" s="99">
        <v>424707.19424857845</v>
      </c>
      <c r="J238" s="100">
        <v>119057.02601112248</v>
      </c>
      <c r="K238" s="101">
        <v>17.964247311827958</v>
      </c>
      <c r="L238" s="102">
        <v>0</v>
      </c>
      <c r="M238" s="103">
        <v>0</v>
      </c>
      <c r="N238" s="104">
        <v>115</v>
      </c>
      <c r="O238" s="105">
        <v>49</v>
      </c>
      <c r="P238" s="106">
        <v>187</v>
      </c>
      <c r="Q238" s="104">
        <v>0</v>
      </c>
      <c r="R238" s="107">
        <v>64.516129032258064</v>
      </c>
      <c r="S238" s="108">
        <v>391653.27066666668</v>
      </c>
      <c r="T238" s="107">
        <v>9.6999999999999993</v>
      </c>
      <c r="U238" s="109">
        <v>3538.5304733333337</v>
      </c>
      <c r="V238" s="143">
        <v>90699</v>
      </c>
      <c r="W238" s="108">
        <v>72590</v>
      </c>
      <c r="X238" s="108">
        <v>9748</v>
      </c>
      <c r="Y238" s="109">
        <v>46</v>
      </c>
      <c r="Z238" s="110">
        <v>0</v>
      </c>
      <c r="AA238" s="144">
        <v>23690.183331176275</v>
      </c>
      <c r="AB238" s="112">
        <v>129024.76699484952</v>
      </c>
    </row>
    <row r="239" spans="1:28" x14ac:dyDescent="0.35">
      <c r="A239">
        <f t="shared" si="3"/>
        <v>2022</v>
      </c>
      <c r="B239" s="9">
        <v>44593</v>
      </c>
      <c r="C239" s="113">
        <v>15426747.983655667</v>
      </c>
      <c r="D239" s="114">
        <v>996264.05342147162</v>
      </c>
      <c r="E239" s="114">
        <v>7350939.1735658636</v>
      </c>
      <c r="F239" s="114">
        <v>28644416.582327455</v>
      </c>
      <c r="G239" s="114">
        <v>12179228.275803506</v>
      </c>
      <c r="H239" s="114">
        <v>4881627.7692633746</v>
      </c>
      <c r="I239" s="114">
        <v>392989.70745244436</v>
      </c>
      <c r="J239" s="115">
        <v>118082.76700947127</v>
      </c>
      <c r="K239" s="116">
        <v>14.33779761904762</v>
      </c>
      <c r="L239" s="117">
        <v>0</v>
      </c>
      <c r="M239" s="118">
        <v>0</v>
      </c>
      <c r="N239" s="119">
        <v>115</v>
      </c>
      <c r="O239" s="120">
        <v>50</v>
      </c>
      <c r="P239" s="121">
        <v>187</v>
      </c>
      <c r="Q239" s="119">
        <v>0</v>
      </c>
      <c r="R239" s="122">
        <v>67.857142857142861</v>
      </c>
      <c r="S239" s="123">
        <v>393415.33533333335</v>
      </c>
      <c r="T239" s="122">
        <v>7.7</v>
      </c>
      <c r="U239" s="124">
        <v>3537.9652366666669</v>
      </c>
      <c r="V239" s="145">
        <v>91140</v>
      </c>
      <c r="W239" s="123">
        <v>72648</v>
      </c>
      <c r="X239" s="123">
        <v>9757</v>
      </c>
      <c r="Y239" s="124">
        <v>46</v>
      </c>
      <c r="Z239" s="125">
        <v>0</v>
      </c>
      <c r="AA239" s="146">
        <v>26233.239944770197</v>
      </c>
      <c r="AB239" s="127">
        <v>143483.00512829894</v>
      </c>
    </row>
    <row r="240" spans="1:28" x14ac:dyDescent="0.35">
      <c r="A240">
        <f t="shared" si="3"/>
        <v>2022</v>
      </c>
      <c r="B240" s="9">
        <v>44621</v>
      </c>
      <c r="C240" s="113">
        <v>13752298.235940235</v>
      </c>
      <c r="D240" s="114">
        <v>904810.01515940658</v>
      </c>
      <c r="E240" s="114">
        <v>6903126.0346261961</v>
      </c>
      <c r="F240" s="114">
        <v>26976262.533097915</v>
      </c>
      <c r="G240" s="114">
        <v>12036594.781382753</v>
      </c>
      <c r="H240" s="114">
        <v>4817145.1361134779</v>
      </c>
      <c r="I240" s="114">
        <v>364297.4836220736</v>
      </c>
      <c r="J240" s="115">
        <v>118039.48332790924</v>
      </c>
      <c r="K240" s="116">
        <v>8.9096774193548391</v>
      </c>
      <c r="L240" s="117">
        <v>0</v>
      </c>
      <c r="M240" s="118">
        <v>0</v>
      </c>
      <c r="N240" s="119">
        <v>115</v>
      </c>
      <c r="O240" s="120">
        <v>51</v>
      </c>
      <c r="P240" s="121">
        <v>187</v>
      </c>
      <c r="Q240" s="119">
        <v>0</v>
      </c>
      <c r="R240" s="122">
        <v>74.193548387096769</v>
      </c>
      <c r="S240" s="123">
        <v>395177.4</v>
      </c>
      <c r="T240" s="122">
        <v>7.7</v>
      </c>
      <c r="U240" s="124">
        <v>3537.4</v>
      </c>
      <c r="V240" s="145">
        <v>91424</v>
      </c>
      <c r="W240" s="123">
        <v>72606</v>
      </c>
      <c r="X240" s="123">
        <v>9778</v>
      </c>
      <c r="Y240" s="124">
        <v>47</v>
      </c>
      <c r="Z240" s="125">
        <v>0</v>
      </c>
      <c r="AA240" s="146">
        <v>23698.99203441698</v>
      </c>
      <c r="AB240" s="127">
        <v>130183.06187124115</v>
      </c>
    </row>
    <row r="241" spans="1:28" x14ac:dyDescent="0.35">
      <c r="A241">
        <f t="shared" si="3"/>
        <v>2022</v>
      </c>
      <c r="B241" s="9">
        <v>44652</v>
      </c>
      <c r="C241" s="113">
        <v>12154574.896538179</v>
      </c>
      <c r="D241" s="114">
        <v>816865.70893277833</v>
      </c>
      <c r="E241" s="114">
        <v>6295757.1530035464</v>
      </c>
      <c r="F241" s="114">
        <v>24699166.951391637</v>
      </c>
      <c r="G241" s="114">
        <v>11382629.952737102</v>
      </c>
      <c r="H241" s="114">
        <v>4498520.9616286512</v>
      </c>
      <c r="I241" s="114">
        <v>305206.34646686749</v>
      </c>
      <c r="J241" s="115">
        <v>116939.40667116949</v>
      </c>
      <c r="K241" s="116">
        <v>3.7579166666666661</v>
      </c>
      <c r="L241" s="117">
        <v>0</v>
      </c>
      <c r="M241" s="118">
        <v>0</v>
      </c>
      <c r="N241" s="119">
        <v>115</v>
      </c>
      <c r="O241" s="120">
        <v>52</v>
      </c>
      <c r="P241" s="121">
        <v>187</v>
      </c>
      <c r="Q241" s="119">
        <v>0</v>
      </c>
      <c r="R241" s="122">
        <v>63.333333333333329</v>
      </c>
      <c r="S241" s="123">
        <v>395884.2</v>
      </c>
      <c r="T241" s="122">
        <v>7.1</v>
      </c>
      <c r="U241" s="124">
        <v>3553.3666666666668</v>
      </c>
      <c r="V241" s="145">
        <v>91664</v>
      </c>
      <c r="W241" s="123">
        <v>72509</v>
      </c>
      <c r="X241" s="123">
        <v>9787</v>
      </c>
      <c r="Y241" s="124">
        <v>47</v>
      </c>
      <c r="Z241" s="125">
        <v>0</v>
      </c>
      <c r="AA241" s="146">
        <v>24493.076843824776</v>
      </c>
      <c r="AB241" s="127">
        <v>135064.04476341372</v>
      </c>
    </row>
    <row r="242" spans="1:28" x14ac:dyDescent="0.35">
      <c r="A242">
        <f t="shared" si="3"/>
        <v>2022</v>
      </c>
      <c r="B242" s="9">
        <v>44682</v>
      </c>
      <c r="C242" s="113">
        <v>11711280.598683674</v>
      </c>
      <c r="D242" s="114">
        <v>840531.14613885758</v>
      </c>
      <c r="E242" s="114">
        <v>6248847.0762750404</v>
      </c>
      <c r="F242" s="114">
        <v>24861818.599886056</v>
      </c>
      <c r="G242" s="114">
        <v>11655217.267213389</v>
      </c>
      <c r="H242" s="114">
        <v>4832038.2725275299</v>
      </c>
      <c r="I242" s="114">
        <v>247509.85952546282</v>
      </c>
      <c r="J242" s="115">
        <v>117918.76846306359</v>
      </c>
      <c r="K242" s="116">
        <v>4.5161290322580656E-2</v>
      </c>
      <c r="L242" s="117">
        <v>1.1161290322580646</v>
      </c>
      <c r="M242" s="118">
        <v>7.5110215053763429</v>
      </c>
      <c r="N242" s="119">
        <v>115</v>
      </c>
      <c r="O242" s="120">
        <v>53</v>
      </c>
      <c r="P242" s="121">
        <v>187</v>
      </c>
      <c r="Q242" s="119">
        <v>0</v>
      </c>
      <c r="R242" s="122">
        <v>67.741935483870961</v>
      </c>
      <c r="S242" s="123">
        <v>396591</v>
      </c>
      <c r="T242" s="122">
        <v>5.5</v>
      </c>
      <c r="U242" s="124">
        <v>3569.3333333333335</v>
      </c>
      <c r="V242" s="145">
        <v>91879</v>
      </c>
      <c r="W242" s="123">
        <v>72529</v>
      </c>
      <c r="X242" s="123">
        <v>9850</v>
      </c>
      <c r="Y242" s="124">
        <v>47</v>
      </c>
      <c r="Z242" s="125">
        <v>0</v>
      </c>
      <c r="AA242" s="146">
        <v>23707.060174320708</v>
      </c>
      <c r="AB242" s="127">
        <v>131243.97683876113</v>
      </c>
    </row>
    <row r="243" spans="1:28" x14ac:dyDescent="0.35">
      <c r="A243">
        <f t="shared" si="3"/>
        <v>2022</v>
      </c>
      <c r="B243" s="9">
        <v>44713</v>
      </c>
      <c r="C243" s="113">
        <v>13721032.474574639</v>
      </c>
      <c r="D243" s="114">
        <v>894014.82786207669</v>
      </c>
      <c r="E243" s="114">
        <v>6727032.0291610528</v>
      </c>
      <c r="F243" s="114">
        <v>26871491.056455348</v>
      </c>
      <c r="G243" s="114">
        <v>12156524.213315118</v>
      </c>
      <c r="H243" s="114">
        <v>5111038.4048830485</v>
      </c>
      <c r="I243" s="114">
        <v>236920.01044116754</v>
      </c>
      <c r="J243" s="115">
        <v>117751.67969389267</v>
      </c>
      <c r="K243" s="116">
        <v>0</v>
      </c>
      <c r="L243" s="117">
        <v>2.1400000000000006</v>
      </c>
      <c r="M243" s="118">
        <v>10.637083333333333</v>
      </c>
      <c r="N243" s="119">
        <v>115</v>
      </c>
      <c r="O243" s="120">
        <v>54</v>
      </c>
      <c r="P243" s="121">
        <v>187</v>
      </c>
      <c r="Q243" s="119">
        <v>0</v>
      </c>
      <c r="R243" s="122">
        <v>73.333333333333329</v>
      </c>
      <c r="S243" s="123">
        <v>397297.8</v>
      </c>
      <c r="T243" s="122">
        <v>5.2</v>
      </c>
      <c r="U243" s="124">
        <v>3585.3</v>
      </c>
      <c r="V243" s="145">
        <v>92004</v>
      </c>
      <c r="W243" s="123">
        <v>72726</v>
      </c>
      <c r="X243" s="123">
        <v>9652</v>
      </c>
      <c r="Y243" s="124">
        <v>38</v>
      </c>
      <c r="Z243" s="125">
        <v>0</v>
      </c>
      <c r="AA243" s="146">
        <v>24501.8157191231</v>
      </c>
      <c r="AB243" s="127">
        <v>136213.15765856722</v>
      </c>
    </row>
    <row r="244" spans="1:28" x14ac:dyDescent="0.35">
      <c r="A244">
        <f t="shared" si="3"/>
        <v>2022</v>
      </c>
      <c r="B244" s="9">
        <v>44743</v>
      </c>
      <c r="C244" s="113">
        <v>16493283.550548067</v>
      </c>
      <c r="D244" s="114">
        <v>981793.49886159517</v>
      </c>
      <c r="E244" s="114">
        <v>7277706.7747314004</v>
      </c>
      <c r="F244" s="114">
        <v>29360244.849336874</v>
      </c>
      <c r="G244" s="114">
        <v>12445578.163993845</v>
      </c>
      <c r="H244" s="114">
        <v>4868086.0636606105</v>
      </c>
      <c r="I244" s="114">
        <v>252361.38031386278</v>
      </c>
      <c r="J244" s="115">
        <v>118545.09533483734</v>
      </c>
      <c r="K244" s="116">
        <v>0</v>
      </c>
      <c r="L244" s="117">
        <v>4.6677419354838694</v>
      </c>
      <c r="M244" s="118">
        <v>14.118413978494621</v>
      </c>
      <c r="N244" s="119">
        <v>115</v>
      </c>
      <c r="O244" s="120">
        <v>55</v>
      </c>
      <c r="P244" s="121">
        <v>187</v>
      </c>
      <c r="Q244" s="119">
        <v>0</v>
      </c>
      <c r="R244" s="122">
        <v>64.516129032258064</v>
      </c>
      <c r="S244" s="123">
        <v>396901.4</v>
      </c>
      <c r="T244" s="122">
        <v>5.2</v>
      </c>
      <c r="U244" s="124">
        <v>3568.3333333333335</v>
      </c>
      <c r="V244" s="145">
        <v>92170</v>
      </c>
      <c r="W244" s="123">
        <v>72623</v>
      </c>
      <c r="X244" s="123">
        <v>9696</v>
      </c>
      <c r="Y244" s="124">
        <v>38</v>
      </c>
      <c r="Z244" s="125">
        <v>0</v>
      </c>
      <c r="AA244" s="146">
        <v>23716.532622320305</v>
      </c>
      <c r="AB244" s="127">
        <v>132489.5504135548</v>
      </c>
    </row>
    <row r="245" spans="1:28" x14ac:dyDescent="0.35">
      <c r="A245">
        <f t="shared" si="3"/>
        <v>2022</v>
      </c>
      <c r="B245" s="9">
        <v>44774</v>
      </c>
      <c r="C245" s="113">
        <v>16395069.115039244</v>
      </c>
      <c r="D245" s="114">
        <v>1002589.5811916438</v>
      </c>
      <c r="E245" s="114">
        <v>7361336.7448437801</v>
      </c>
      <c r="F245" s="114">
        <v>30137639.357368641</v>
      </c>
      <c r="G245" s="114">
        <v>13134825.958266493</v>
      </c>
      <c r="H245" s="114">
        <v>5283515.1090542888</v>
      </c>
      <c r="I245" s="114">
        <v>273840.15051604027</v>
      </c>
      <c r="J245" s="115">
        <v>119939.14701381749</v>
      </c>
      <c r="K245" s="116">
        <v>0</v>
      </c>
      <c r="L245" s="117">
        <v>4.5322580645161281</v>
      </c>
      <c r="M245" s="118">
        <v>15.976209677419359</v>
      </c>
      <c r="N245" s="119">
        <v>115</v>
      </c>
      <c r="O245" s="120">
        <v>56</v>
      </c>
      <c r="P245" s="121">
        <v>187</v>
      </c>
      <c r="Q245" s="119">
        <v>0</v>
      </c>
      <c r="R245" s="122">
        <v>70.967741935483872</v>
      </c>
      <c r="S245" s="123">
        <v>396505</v>
      </c>
      <c r="T245" s="122">
        <v>5.8</v>
      </c>
      <c r="U245" s="124">
        <v>3551.3666666666668</v>
      </c>
      <c r="V245" s="145">
        <v>92503</v>
      </c>
      <c r="W245" s="123">
        <v>72631</v>
      </c>
      <c r="X245" s="123">
        <v>9713</v>
      </c>
      <c r="Y245" s="124">
        <v>39</v>
      </c>
      <c r="Z245" s="125">
        <v>0</v>
      </c>
      <c r="AA245" s="146">
        <v>23721.572365971842</v>
      </c>
      <c r="AB245" s="127">
        <v>133152.24832610649</v>
      </c>
    </row>
    <row r="246" spans="1:28" x14ac:dyDescent="0.35">
      <c r="A246">
        <f t="shared" si="3"/>
        <v>2022</v>
      </c>
      <c r="B246" s="9">
        <v>44805</v>
      </c>
      <c r="C246" s="113">
        <v>12737862.683601379</v>
      </c>
      <c r="D246" s="114">
        <v>908018.55838576134</v>
      </c>
      <c r="E246" s="114">
        <v>6435347.3427453572</v>
      </c>
      <c r="F246" s="114">
        <v>26836374.513390493</v>
      </c>
      <c r="G246" s="114">
        <v>12000797.081438703</v>
      </c>
      <c r="H246" s="114">
        <v>4441695.6372437906</v>
      </c>
      <c r="I246" s="114">
        <v>310580.11553015368</v>
      </c>
      <c r="J246" s="115">
        <v>117655.44756156267</v>
      </c>
      <c r="K246" s="116">
        <v>0</v>
      </c>
      <c r="L246" s="117">
        <v>1.6959722222222227</v>
      </c>
      <c r="M246" s="118">
        <v>12.756757246376811</v>
      </c>
      <c r="N246" s="119">
        <v>115</v>
      </c>
      <c r="O246" s="120">
        <v>57</v>
      </c>
      <c r="P246" s="121">
        <v>187</v>
      </c>
      <c r="Q246" s="119">
        <v>0</v>
      </c>
      <c r="R246" s="122">
        <v>70</v>
      </c>
      <c r="S246" s="123">
        <v>396108.6</v>
      </c>
      <c r="T246" s="122">
        <v>7.1</v>
      </c>
      <c r="U246" s="124">
        <v>3534.4</v>
      </c>
      <c r="V246" s="145">
        <v>92696</v>
      </c>
      <c r="W246" s="123">
        <v>72600</v>
      </c>
      <c r="X246" s="123">
        <v>9691</v>
      </c>
      <c r="Y246" s="124">
        <v>39</v>
      </c>
      <c r="Z246" s="125">
        <v>0</v>
      </c>
      <c r="AA246" s="146">
        <v>24516.656662596772</v>
      </c>
      <c r="AB246" s="127">
        <v>138164.65815945194</v>
      </c>
    </row>
    <row r="247" spans="1:28" x14ac:dyDescent="0.35">
      <c r="A247">
        <f t="shared" si="3"/>
        <v>2022</v>
      </c>
      <c r="B247" s="9">
        <v>44835</v>
      </c>
      <c r="C247" s="113">
        <v>11204400.322457474</v>
      </c>
      <c r="D247" s="114">
        <v>851267.70924760716</v>
      </c>
      <c r="E247" s="114">
        <v>6007609.7647747081</v>
      </c>
      <c r="F247" s="114">
        <v>24517171.670799166</v>
      </c>
      <c r="G247" s="114">
        <v>11350989.903191004</v>
      </c>
      <c r="H247" s="114">
        <v>4259884.5892287632</v>
      </c>
      <c r="I247" s="114">
        <v>360664.05258476897</v>
      </c>
      <c r="J247" s="115">
        <v>118596.68577057953</v>
      </c>
      <c r="K247" s="116">
        <v>1.2645161290322582</v>
      </c>
      <c r="L247" s="117">
        <v>6.4516129032257839E-3</v>
      </c>
      <c r="M247" s="118">
        <v>4.7532258064516135</v>
      </c>
      <c r="N247" s="119">
        <v>115</v>
      </c>
      <c r="O247" s="120">
        <v>58</v>
      </c>
      <c r="P247" s="121">
        <v>187</v>
      </c>
      <c r="Q247" s="119">
        <v>0</v>
      </c>
      <c r="R247" s="122">
        <v>64.516129032258064</v>
      </c>
      <c r="S247" s="123">
        <v>396448.33333333331</v>
      </c>
      <c r="T247" s="122">
        <v>7.4</v>
      </c>
      <c r="U247" s="124">
        <v>3527.193666666667</v>
      </c>
      <c r="V247" s="145">
        <v>92805</v>
      </c>
      <c r="W247" s="123">
        <v>72603</v>
      </c>
      <c r="X247" s="123">
        <v>9697</v>
      </c>
      <c r="Y247" s="124">
        <v>40</v>
      </c>
      <c r="Z247" s="125">
        <v>0</v>
      </c>
      <c r="AA247" s="146">
        <v>23729.880790266074</v>
      </c>
      <c r="AB247" s="127">
        <v>134244.75933799212</v>
      </c>
    </row>
    <row r="248" spans="1:28" x14ac:dyDescent="0.35">
      <c r="A248">
        <f t="shared" si="3"/>
        <v>2022</v>
      </c>
      <c r="B248" s="9">
        <v>44866</v>
      </c>
      <c r="C248" s="113">
        <v>12639838.500129294</v>
      </c>
      <c r="D248" s="114">
        <v>887469.79541612114</v>
      </c>
      <c r="E248" s="114">
        <v>6516797.0713001993</v>
      </c>
      <c r="F248" s="114">
        <v>26054824.452947181</v>
      </c>
      <c r="G248" s="114">
        <v>11887213.351344012</v>
      </c>
      <c r="H248" s="114">
        <v>4385441.3127513714</v>
      </c>
      <c r="I248" s="114">
        <v>421984.05400257668</v>
      </c>
      <c r="J248" s="115">
        <v>118891.99608237113</v>
      </c>
      <c r="K248" s="116">
        <v>5.6066666666666665</v>
      </c>
      <c r="L248" s="117">
        <v>2.9999999999999954E-2</v>
      </c>
      <c r="M248" s="118">
        <v>0.94180555555555545</v>
      </c>
      <c r="N248" s="119">
        <v>115</v>
      </c>
      <c r="O248" s="120">
        <v>59</v>
      </c>
      <c r="P248" s="121">
        <v>187</v>
      </c>
      <c r="Q248" s="119">
        <v>0</v>
      </c>
      <c r="R248" s="122">
        <v>73.333333333333329</v>
      </c>
      <c r="S248" s="123">
        <v>396788.06666666665</v>
      </c>
      <c r="T248" s="122">
        <v>7.3</v>
      </c>
      <c r="U248" s="124">
        <v>3519.9873333333335</v>
      </c>
      <c r="V248" s="145">
        <v>93187</v>
      </c>
      <c r="W248" s="123">
        <v>72648</v>
      </c>
      <c r="X248" s="123">
        <v>9690</v>
      </c>
      <c r="Y248" s="124">
        <v>40</v>
      </c>
      <c r="Z248" s="125">
        <v>0</v>
      </c>
      <c r="AA248" s="146">
        <v>24525.247409847219</v>
      </c>
      <c r="AB248" s="127">
        <v>139294.29305038485</v>
      </c>
    </row>
    <row r="249" spans="1:28" x14ac:dyDescent="0.35">
      <c r="A249">
        <f t="shared" si="3"/>
        <v>2022</v>
      </c>
      <c r="B249" s="11">
        <v>44896</v>
      </c>
      <c r="C249" s="128">
        <v>14559448.361224553</v>
      </c>
      <c r="D249" s="129">
        <v>959953.38230643712</v>
      </c>
      <c r="E249" s="129">
        <v>6985803.3986460473</v>
      </c>
      <c r="F249" s="129">
        <v>27572574.255716469</v>
      </c>
      <c r="G249" s="129">
        <v>11713291.073164005</v>
      </c>
      <c r="H249" s="129">
        <v>4274120.0909484569</v>
      </c>
      <c r="I249" s="129">
        <v>424620.42547560175</v>
      </c>
      <c r="J249" s="130">
        <v>119808.95551912703</v>
      </c>
      <c r="K249" s="131">
        <v>10.58064516129032</v>
      </c>
      <c r="L249" s="132">
        <v>0</v>
      </c>
      <c r="M249" s="133">
        <v>0.7241935483870966</v>
      </c>
      <c r="N249" s="134">
        <v>115</v>
      </c>
      <c r="O249" s="135">
        <v>60</v>
      </c>
      <c r="P249" s="136">
        <v>187</v>
      </c>
      <c r="Q249" s="134">
        <v>0</v>
      </c>
      <c r="R249" s="137">
        <v>64.516129032258064</v>
      </c>
      <c r="S249" s="138">
        <v>397127.8</v>
      </c>
      <c r="T249" s="137">
        <v>6.5</v>
      </c>
      <c r="U249" s="139">
        <v>3512.7809999999999</v>
      </c>
      <c r="V249" s="147">
        <v>93341</v>
      </c>
      <c r="W249" s="138">
        <v>72658</v>
      </c>
      <c r="X249" s="138">
        <v>9707</v>
      </c>
      <c r="Y249" s="139">
        <v>42</v>
      </c>
      <c r="Z249" s="140">
        <v>0</v>
      </c>
      <c r="AA249" s="148">
        <v>23738.639872961154</v>
      </c>
      <c r="AB249" s="142">
        <v>135396.52939203577</v>
      </c>
    </row>
    <row r="250" spans="1:28" x14ac:dyDescent="0.35">
      <c r="A250">
        <f t="shared" si="3"/>
        <v>2023</v>
      </c>
      <c r="B250" s="7">
        <v>44927</v>
      </c>
      <c r="C250" s="98"/>
      <c r="D250" s="99"/>
      <c r="E250" s="99"/>
      <c r="F250" s="99"/>
      <c r="G250" s="99"/>
      <c r="H250" s="99"/>
      <c r="I250" s="99"/>
      <c r="J250" s="100"/>
      <c r="K250" s="101">
        <v>14.802231182795694</v>
      </c>
      <c r="L250" s="102">
        <v>0</v>
      </c>
      <c r="M250" s="103">
        <v>0</v>
      </c>
      <c r="N250" s="104">
        <v>115</v>
      </c>
      <c r="O250" s="105">
        <v>61</v>
      </c>
      <c r="P250" s="106">
        <v>187</v>
      </c>
      <c r="Q250" s="104">
        <v>0</v>
      </c>
      <c r="R250" s="107">
        <v>67.741935483870961</v>
      </c>
      <c r="S250" s="108">
        <v>397245.56666666665</v>
      </c>
      <c r="T250" s="107">
        <v>6.6061485438166665</v>
      </c>
      <c r="U250" s="109">
        <v>3516.5683333333336</v>
      </c>
      <c r="V250" s="143">
        <v>93469.833333333328</v>
      </c>
      <c r="W250" s="108">
        <v>72700.268877691095</v>
      </c>
      <c r="X250" s="108">
        <v>9686.2009448716653</v>
      </c>
      <c r="Y250" s="109">
        <v>48</v>
      </c>
      <c r="Z250" s="110">
        <v>0</v>
      </c>
      <c r="AA250" s="144">
        <v>23756.777788873336</v>
      </c>
      <c r="AB250" s="112">
        <v>136121.97865545112</v>
      </c>
    </row>
    <row r="251" spans="1:28" x14ac:dyDescent="0.35">
      <c r="A251">
        <f t="shared" si="3"/>
        <v>2023</v>
      </c>
      <c r="B251" s="9">
        <v>44958</v>
      </c>
      <c r="C251" s="113"/>
      <c r="D251" s="114"/>
      <c r="E251" s="114"/>
      <c r="F251" s="114"/>
      <c r="G251" s="114"/>
      <c r="H251" s="114"/>
      <c r="I251" s="114"/>
      <c r="J251" s="115"/>
      <c r="K251" s="116">
        <v>14.67561473727422</v>
      </c>
      <c r="L251" s="117">
        <v>0</v>
      </c>
      <c r="M251" s="118">
        <v>0</v>
      </c>
      <c r="N251" s="119">
        <v>115</v>
      </c>
      <c r="O251" s="120">
        <v>62</v>
      </c>
      <c r="P251" s="121">
        <v>187</v>
      </c>
      <c r="Q251" s="119">
        <v>0</v>
      </c>
      <c r="R251" s="122">
        <v>67.857142857142861</v>
      </c>
      <c r="S251" s="123">
        <v>397363.33333333331</v>
      </c>
      <c r="T251" s="122">
        <v>6.7035716639166667</v>
      </c>
      <c r="U251" s="124">
        <v>3520.3556666666668</v>
      </c>
      <c r="V251" s="145">
        <v>93590.222222222219</v>
      </c>
      <c r="W251" s="123">
        <v>72738.811780125368</v>
      </c>
      <c r="X251" s="123">
        <v>9674.9738958105136</v>
      </c>
      <c r="Y251" s="124">
        <v>48</v>
      </c>
      <c r="Z251" s="125">
        <v>0</v>
      </c>
      <c r="AA251" s="146">
        <v>26318.891342264327</v>
      </c>
      <c r="AB251" s="127">
        <v>151431.99529416833</v>
      </c>
    </row>
    <row r="252" spans="1:28" x14ac:dyDescent="0.35">
      <c r="A252">
        <f t="shared" si="3"/>
        <v>2023</v>
      </c>
      <c r="B252" s="9">
        <v>44986</v>
      </c>
      <c r="C252" s="113"/>
      <c r="D252" s="114"/>
      <c r="E252" s="114"/>
      <c r="F252" s="114"/>
      <c r="G252" s="114"/>
      <c r="H252" s="114"/>
      <c r="I252" s="114"/>
      <c r="J252" s="115"/>
      <c r="K252" s="116">
        <v>9.8122580645161293</v>
      </c>
      <c r="L252" s="117">
        <v>0</v>
      </c>
      <c r="M252" s="118">
        <v>0</v>
      </c>
      <c r="N252" s="119">
        <v>115</v>
      </c>
      <c r="O252" s="120">
        <v>63</v>
      </c>
      <c r="P252" s="121">
        <v>187</v>
      </c>
      <c r="Q252" s="119">
        <v>0</v>
      </c>
      <c r="R252" s="122">
        <v>74.193548387096769</v>
      </c>
      <c r="S252" s="123">
        <v>397481.1</v>
      </c>
      <c r="T252" s="122">
        <v>6.8009947840166669</v>
      </c>
      <c r="U252" s="124">
        <v>3524.143</v>
      </c>
      <c r="V252" s="145">
        <v>93755.333333333328</v>
      </c>
      <c r="W252" s="123">
        <v>72774.475520877371</v>
      </c>
      <c r="X252" s="123">
        <v>9669.106988278867</v>
      </c>
      <c r="Y252" s="124">
        <v>48</v>
      </c>
      <c r="Z252" s="125">
        <v>0</v>
      </c>
      <c r="AA252" s="146">
        <v>23787.511694748573</v>
      </c>
      <c r="AB252" s="127">
        <v>137447.14929697959</v>
      </c>
    </row>
    <row r="253" spans="1:28" x14ac:dyDescent="0.35">
      <c r="A253">
        <f t="shared" si="3"/>
        <v>2023</v>
      </c>
      <c r="B253" s="9">
        <v>45017</v>
      </c>
      <c r="C253" s="113"/>
      <c r="D253" s="114"/>
      <c r="E253" s="114"/>
      <c r="F253" s="114"/>
      <c r="G253" s="114"/>
      <c r="H253" s="114"/>
      <c r="I253" s="114"/>
      <c r="J253" s="115"/>
      <c r="K253" s="116">
        <v>4.0634583333333341</v>
      </c>
      <c r="L253" s="117">
        <v>0</v>
      </c>
      <c r="M253" s="118">
        <v>0.31284722222222211</v>
      </c>
      <c r="N253" s="119">
        <v>115</v>
      </c>
      <c r="O253" s="120">
        <v>64</v>
      </c>
      <c r="P253" s="121">
        <v>187</v>
      </c>
      <c r="Q253" s="119">
        <v>0</v>
      </c>
      <c r="R253" s="122">
        <v>60</v>
      </c>
      <c r="S253" s="123">
        <v>398249.7666666666</v>
      </c>
      <c r="T253" s="122">
        <v>6.7030669494833335</v>
      </c>
      <c r="U253" s="124">
        <v>3532.5940000000001</v>
      </c>
      <c r="V253" s="145">
        <v>93945.833333333328</v>
      </c>
      <c r="W253" s="123">
        <v>72807.304585932114</v>
      </c>
      <c r="X253" s="123">
        <v>9666.7588727853872</v>
      </c>
      <c r="Y253" s="124">
        <v>48</v>
      </c>
      <c r="Z253" s="125">
        <v>0</v>
      </c>
      <c r="AA253" s="146">
        <v>24594.717029580726</v>
      </c>
      <c r="AB253" s="127">
        <v>142648.28928842396</v>
      </c>
    </row>
    <row r="254" spans="1:28" x14ac:dyDescent="0.35">
      <c r="A254">
        <f t="shared" si="3"/>
        <v>2023</v>
      </c>
      <c r="B254" s="9">
        <v>45047</v>
      </c>
      <c r="C254" s="113"/>
      <c r="D254" s="114"/>
      <c r="E254" s="114"/>
      <c r="F254" s="114"/>
      <c r="G254" s="114"/>
      <c r="H254" s="114"/>
      <c r="I254" s="114"/>
      <c r="J254" s="115"/>
      <c r="K254" s="116">
        <v>0.53136044880785405</v>
      </c>
      <c r="L254" s="117">
        <v>0.79064516129032258</v>
      </c>
      <c r="M254" s="118">
        <v>6.4944553529686768</v>
      </c>
      <c r="N254" s="119">
        <v>115</v>
      </c>
      <c r="O254" s="120">
        <v>65</v>
      </c>
      <c r="P254" s="121">
        <v>187</v>
      </c>
      <c r="Q254" s="119">
        <v>0</v>
      </c>
      <c r="R254" s="122">
        <v>70.967741935483872</v>
      </c>
      <c r="S254" s="123">
        <v>399018.43333333329</v>
      </c>
      <c r="T254" s="122">
        <v>6.7028145922666669</v>
      </c>
      <c r="U254" s="124">
        <v>3541.0450000000001</v>
      </c>
      <c r="V254" s="145">
        <v>94138.388888888891</v>
      </c>
      <c r="W254" s="123">
        <v>72837.943220539339</v>
      </c>
      <c r="X254" s="123">
        <v>9666.381213976234</v>
      </c>
      <c r="Y254" s="124">
        <v>48</v>
      </c>
      <c r="Z254" s="125">
        <v>0</v>
      </c>
      <c r="AA254" s="146">
        <v>23815.653458248089</v>
      </c>
      <c r="AB254" s="127">
        <v>138660.9104874765</v>
      </c>
    </row>
    <row r="255" spans="1:28" x14ac:dyDescent="0.35">
      <c r="A255">
        <f t="shared" si="3"/>
        <v>2023</v>
      </c>
      <c r="B255" s="9">
        <v>45078</v>
      </c>
      <c r="C255" s="113"/>
      <c r="D255" s="114"/>
      <c r="E255" s="114"/>
      <c r="F255" s="114"/>
      <c r="G255" s="114"/>
      <c r="H255" s="114"/>
      <c r="I255" s="114"/>
      <c r="J255" s="115"/>
      <c r="K255" s="116">
        <v>0</v>
      </c>
      <c r="L255" s="117">
        <v>2.3298472222222228</v>
      </c>
      <c r="M255" s="118">
        <v>11.70464311594203</v>
      </c>
      <c r="N255" s="119">
        <v>115</v>
      </c>
      <c r="O255" s="120">
        <v>66</v>
      </c>
      <c r="P255" s="121">
        <v>187</v>
      </c>
      <c r="Q255" s="119">
        <v>0</v>
      </c>
      <c r="R255" s="122">
        <v>73.333333333333329</v>
      </c>
      <c r="S255" s="123">
        <v>399787.1</v>
      </c>
      <c r="T255" s="122">
        <v>6.7025622350500003</v>
      </c>
      <c r="U255" s="124">
        <v>3549.4960000000001</v>
      </c>
      <c r="V255" s="145">
        <v>94327.833333333328</v>
      </c>
      <c r="W255" s="123">
        <v>72866.889250398133</v>
      </c>
      <c r="X255" s="123">
        <v>9667.1069734716239</v>
      </c>
      <c r="Y255" s="124">
        <v>47</v>
      </c>
      <c r="Z255" s="125">
        <v>0</v>
      </c>
      <c r="AA255" s="146">
        <v>24625.408090415214</v>
      </c>
      <c r="AB255" s="127">
        <v>143962.95509891509</v>
      </c>
    </row>
    <row r="256" spans="1:28" x14ac:dyDescent="0.35">
      <c r="A256">
        <f t="shared" si="3"/>
        <v>2023</v>
      </c>
      <c r="B256" s="9">
        <v>45108</v>
      </c>
      <c r="C256" s="113"/>
      <c r="D256" s="114"/>
      <c r="E256" s="114"/>
      <c r="F256" s="114"/>
      <c r="G256" s="114"/>
      <c r="H256" s="114"/>
      <c r="I256" s="114"/>
      <c r="J256" s="115"/>
      <c r="K256" s="116">
        <v>0</v>
      </c>
      <c r="L256" s="117">
        <v>4.5753436185133243</v>
      </c>
      <c r="M256" s="118">
        <v>15.068383271707253</v>
      </c>
      <c r="N256" s="119">
        <v>115</v>
      </c>
      <c r="O256" s="120">
        <v>67</v>
      </c>
      <c r="P256" s="121">
        <v>187</v>
      </c>
      <c r="Q256" s="119">
        <v>0</v>
      </c>
      <c r="R256" s="122">
        <v>64.516129032258064</v>
      </c>
      <c r="S256" s="123">
        <v>400663.23333333328</v>
      </c>
      <c r="T256" s="122">
        <v>6.6872604845333337</v>
      </c>
      <c r="U256" s="124">
        <v>3556.9723333333332</v>
      </c>
      <c r="V256" s="145">
        <v>94494.5</v>
      </c>
      <c r="W256" s="123">
        <v>72894.081291080831</v>
      </c>
      <c r="X256" s="123">
        <v>9668.3425327952791</v>
      </c>
      <c r="Y256" s="124">
        <v>47</v>
      </c>
      <c r="Z256" s="125">
        <v>0</v>
      </c>
      <c r="AA256" s="146">
        <v>23849.072388339573</v>
      </c>
      <c r="AB256" s="127">
        <v>140085.93408623594</v>
      </c>
    </row>
    <row r="257" spans="1:28" x14ac:dyDescent="0.35">
      <c r="A257">
        <f t="shared" si="3"/>
        <v>2023</v>
      </c>
      <c r="B257" s="9">
        <v>45139</v>
      </c>
      <c r="C257" s="113"/>
      <c r="D257" s="114"/>
      <c r="E257" s="114"/>
      <c r="F257" s="114"/>
      <c r="G257" s="114"/>
      <c r="H257" s="114"/>
      <c r="I257" s="114"/>
      <c r="J257" s="115"/>
      <c r="K257" s="116">
        <v>0</v>
      </c>
      <c r="L257" s="117">
        <v>4.0194354838709669</v>
      </c>
      <c r="M257" s="118">
        <v>15.354931148795103</v>
      </c>
      <c r="N257" s="119">
        <v>115</v>
      </c>
      <c r="O257" s="120">
        <v>68</v>
      </c>
      <c r="P257" s="121">
        <v>187</v>
      </c>
      <c r="Q257" s="119">
        <v>0</v>
      </c>
      <c r="R257" s="122">
        <v>70.967741935483872</v>
      </c>
      <c r="S257" s="123">
        <v>401539.36666666664</v>
      </c>
      <c r="T257" s="122">
        <v>6.6794834306666671</v>
      </c>
      <c r="U257" s="124">
        <v>3564.4486666666667</v>
      </c>
      <c r="V257" s="145">
        <v>94661.166666666672</v>
      </c>
      <c r="W257" s="123">
        <v>72919.917976969446</v>
      </c>
      <c r="X257" s="123">
        <v>9669.8635703365653</v>
      </c>
      <c r="Y257" s="124">
        <v>47</v>
      </c>
      <c r="Z257" s="125">
        <v>0</v>
      </c>
      <c r="AA257" s="146">
        <v>23866.696253145659</v>
      </c>
      <c r="AB257" s="127">
        <v>140844.10701423115</v>
      </c>
    </row>
    <row r="258" spans="1:28" x14ac:dyDescent="0.35">
      <c r="A258">
        <f t="shared" si="3"/>
        <v>2023</v>
      </c>
      <c r="B258" s="9">
        <v>45170</v>
      </c>
      <c r="C258" s="113"/>
      <c r="D258" s="114"/>
      <c r="E258" s="114"/>
      <c r="F258" s="114"/>
      <c r="G258" s="114"/>
      <c r="H258" s="114"/>
      <c r="I258" s="114"/>
      <c r="J258" s="115"/>
      <c r="K258" s="116">
        <v>6.6666666666666593E-3</v>
      </c>
      <c r="L258" s="117">
        <v>1.6369305555555556</v>
      </c>
      <c r="M258" s="118">
        <v>12.870296662274921</v>
      </c>
      <c r="N258" s="119">
        <v>115</v>
      </c>
      <c r="O258" s="120">
        <v>69</v>
      </c>
      <c r="P258" s="121">
        <v>187</v>
      </c>
      <c r="Q258" s="119">
        <v>0</v>
      </c>
      <c r="R258" s="122">
        <v>66.666666666666657</v>
      </c>
      <c r="S258" s="123">
        <v>402415.5</v>
      </c>
      <c r="T258" s="122">
        <v>6.6717063768000013</v>
      </c>
      <c r="U258" s="124">
        <v>3571.9250000000002</v>
      </c>
      <c r="V258" s="145">
        <v>94827.833333333343</v>
      </c>
      <c r="W258" s="123">
        <v>72944.707343614107</v>
      </c>
      <c r="X258" s="123">
        <v>9671.5444702556397</v>
      </c>
      <c r="Y258" s="124">
        <v>47</v>
      </c>
      <c r="Z258" s="125">
        <v>0</v>
      </c>
      <c r="AA258" s="146">
        <v>24677.310891291738</v>
      </c>
      <c r="AB258" s="127">
        <v>146195.60865148608</v>
      </c>
    </row>
    <row r="259" spans="1:28" x14ac:dyDescent="0.35">
      <c r="A259">
        <f t="shared" si="3"/>
        <v>2023</v>
      </c>
      <c r="B259" s="9">
        <v>45200</v>
      </c>
      <c r="C259" s="113"/>
      <c r="D259" s="114"/>
      <c r="E259" s="114"/>
      <c r="F259" s="114"/>
      <c r="G259" s="114"/>
      <c r="H259" s="114"/>
      <c r="I259" s="114"/>
      <c r="J259" s="115"/>
      <c r="K259" s="116">
        <v>1.3945161290322581</v>
      </c>
      <c r="L259" s="117">
        <v>0.10645161290322577</v>
      </c>
      <c r="M259" s="118">
        <v>6.4180181371924006</v>
      </c>
      <c r="N259" s="119">
        <v>115</v>
      </c>
      <c r="O259" s="120">
        <v>70</v>
      </c>
      <c r="P259" s="121">
        <v>187</v>
      </c>
      <c r="Q259" s="119">
        <v>0</v>
      </c>
      <c r="R259" s="122">
        <v>67.741935483870961</v>
      </c>
      <c r="S259" s="123">
        <v>403406.53333333333</v>
      </c>
      <c r="T259" s="122">
        <v>6.6488450387666669</v>
      </c>
      <c r="U259" s="124">
        <v>3578.2273333333337</v>
      </c>
      <c r="V259" s="145">
        <v>94994.500000000015</v>
      </c>
      <c r="W259" s="123">
        <v>72968.405700999996</v>
      </c>
      <c r="X259" s="123">
        <v>9673.1846899468892</v>
      </c>
      <c r="Y259" s="124">
        <v>47</v>
      </c>
      <c r="Z259" s="125">
        <v>0</v>
      </c>
      <c r="AA259" s="146">
        <v>23895.525989438622</v>
      </c>
      <c r="AB259" s="127">
        <v>142094.01629726926</v>
      </c>
    </row>
    <row r="260" spans="1:28" x14ac:dyDescent="0.35">
      <c r="A260">
        <f t="shared" si="3"/>
        <v>2023</v>
      </c>
      <c r="B260" s="9">
        <v>45231</v>
      </c>
      <c r="C260" s="113"/>
      <c r="D260" s="114"/>
      <c r="E260" s="114"/>
      <c r="F260" s="114"/>
      <c r="G260" s="114"/>
      <c r="H260" s="114"/>
      <c r="I260" s="114"/>
      <c r="J260" s="115"/>
      <c r="K260" s="116">
        <v>6.3763333333333332</v>
      </c>
      <c r="L260" s="117">
        <v>2.9999999999999953E-3</v>
      </c>
      <c r="M260" s="118">
        <v>0.68892270531400956</v>
      </c>
      <c r="N260" s="119">
        <v>115</v>
      </c>
      <c r="O260" s="120">
        <v>71</v>
      </c>
      <c r="P260" s="121">
        <v>187</v>
      </c>
      <c r="Q260" s="119">
        <v>0</v>
      </c>
      <c r="R260" s="122">
        <v>73.333333333333329</v>
      </c>
      <c r="S260" s="123">
        <v>404397.56666666665</v>
      </c>
      <c r="T260" s="122">
        <v>6.6335258428166668</v>
      </c>
      <c r="U260" s="124">
        <v>3584.5296666666668</v>
      </c>
      <c r="V260" s="145">
        <v>95161.166666666686</v>
      </c>
      <c r="W260" s="123">
        <v>72991.26100607439</v>
      </c>
      <c r="X260" s="123">
        <v>9674.8021294834816</v>
      </c>
      <c r="Y260" s="124">
        <v>47</v>
      </c>
      <c r="Z260" s="125">
        <v>0</v>
      </c>
      <c r="AA260" s="146">
        <v>24707.379911383254</v>
      </c>
      <c r="AB260" s="127">
        <v>147487.99025795044</v>
      </c>
    </row>
    <row r="261" spans="1:28" x14ac:dyDescent="0.35">
      <c r="A261">
        <f t="shared" ref="A261:A324" si="4">YEAR(B261)</f>
        <v>2023</v>
      </c>
      <c r="B261" s="11">
        <v>45261</v>
      </c>
      <c r="C261" s="128"/>
      <c r="D261" s="129"/>
      <c r="E261" s="129"/>
      <c r="F261" s="129"/>
      <c r="G261" s="129"/>
      <c r="H261" s="129"/>
      <c r="I261" s="129"/>
      <c r="J261" s="130"/>
      <c r="K261" s="131">
        <v>10.709112903225805</v>
      </c>
      <c r="L261" s="132">
        <v>0</v>
      </c>
      <c r="M261" s="133">
        <v>0.13349111734455349</v>
      </c>
      <c r="N261" s="134">
        <v>115</v>
      </c>
      <c r="O261" s="135">
        <v>72</v>
      </c>
      <c r="P261" s="136">
        <v>187</v>
      </c>
      <c r="Q261" s="134">
        <v>0</v>
      </c>
      <c r="R261" s="137">
        <v>61.29032258064516</v>
      </c>
      <c r="S261" s="138">
        <v>405388.6</v>
      </c>
      <c r="T261" s="137">
        <v>6.6182066468666676</v>
      </c>
      <c r="U261" s="139">
        <v>3590.8319999999999</v>
      </c>
      <c r="V261" s="147">
        <v>95327.833333333358</v>
      </c>
      <c r="W261" s="138">
        <v>73013.464861865272</v>
      </c>
      <c r="X261" s="138">
        <v>9676.4068125662889</v>
      </c>
      <c r="Y261" s="139">
        <v>47</v>
      </c>
      <c r="Z261" s="140">
        <v>0</v>
      </c>
      <c r="AA261" s="148">
        <v>23926.299185068183</v>
      </c>
      <c r="AB261" s="142">
        <v>143411.72208404183</v>
      </c>
    </row>
    <row r="262" spans="1:28" x14ac:dyDescent="0.35">
      <c r="A262">
        <f t="shared" si="4"/>
        <v>2024</v>
      </c>
      <c r="B262" s="7">
        <v>45292</v>
      </c>
      <c r="C262" s="98"/>
      <c r="D262" s="99"/>
      <c r="E262" s="99"/>
      <c r="F262" s="99"/>
      <c r="G262" s="99"/>
      <c r="H262" s="99"/>
      <c r="I262" s="99"/>
      <c r="J262" s="100"/>
      <c r="K262" s="101">
        <v>14.802231182795694</v>
      </c>
      <c r="L262" s="102">
        <v>0</v>
      </c>
      <c r="M262" s="103">
        <v>0</v>
      </c>
      <c r="N262" s="104">
        <v>115</v>
      </c>
      <c r="O262" s="105">
        <v>73</v>
      </c>
      <c r="P262" s="106">
        <v>187</v>
      </c>
      <c r="Q262" s="104">
        <v>0</v>
      </c>
      <c r="R262" s="107">
        <v>70.967741935483872</v>
      </c>
      <c r="S262" s="108">
        <v>406662.56666666665</v>
      </c>
      <c r="T262" s="107">
        <v>6.5314760734833337</v>
      </c>
      <c r="U262" s="109">
        <v>3596.0379999999996</v>
      </c>
      <c r="V262" s="143">
        <v>95494.500000000029</v>
      </c>
      <c r="W262" s="108">
        <v>73035.409565600334</v>
      </c>
      <c r="X262" s="108">
        <v>9677.8827656216836</v>
      </c>
      <c r="Y262" s="109">
        <v>47</v>
      </c>
      <c r="Z262" s="110">
        <v>0</v>
      </c>
      <c r="AA262" s="144">
        <v>23961.466980345518</v>
      </c>
      <c r="AB262" s="112">
        <v>144511.58872494116</v>
      </c>
    </row>
    <row r="263" spans="1:28" x14ac:dyDescent="0.35">
      <c r="A263">
        <f t="shared" si="4"/>
        <v>2024</v>
      </c>
      <c r="B263" s="9">
        <v>45323</v>
      </c>
      <c r="C263" s="113"/>
      <c r="D263" s="114"/>
      <c r="E263" s="114"/>
      <c r="F263" s="114"/>
      <c r="G263" s="114"/>
      <c r="H263" s="114"/>
      <c r="I263" s="114"/>
      <c r="J263" s="115"/>
      <c r="K263" s="116">
        <v>14.67561473727422</v>
      </c>
      <c r="L263" s="117">
        <v>0</v>
      </c>
      <c r="M263" s="118">
        <v>0</v>
      </c>
      <c r="N263" s="119">
        <v>115</v>
      </c>
      <c r="O263" s="120">
        <v>74</v>
      </c>
      <c r="P263" s="121">
        <v>187</v>
      </c>
      <c r="Q263" s="119">
        <v>0</v>
      </c>
      <c r="R263" s="122">
        <v>68.965517241379317</v>
      </c>
      <c r="S263" s="123">
        <v>407936.53333333333</v>
      </c>
      <c r="T263" s="122">
        <v>6.4804511888166667</v>
      </c>
      <c r="U263" s="124">
        <v>3601.2439999999997</v>
      </c>
      <c r="V263" s="145">
        <v>95661.166666666701</v>
      </c>
      <c r="W263" s="123">
        <v>73057.154015544744</v>
      </c>
      <c r="X263" s="123">
        <v>9679.2866323075941</v>
      </c>
      <c r="Y263" s="124">
        <v>47</v>
      </c>
      <c r="Z263" s="125">
        <v>0</v>
      </c>
      <c r="AA263" s="146">
        <v>25645.940147173016</v>
      </c>
      <c r="AB263" s="127">
        <v>155539.94736793864</v>
      </c>
    </row>
    <row r="264" spans="1:28" x14ac:dyDescent="0.35">
      <c r="A264">
        <f t="shared" si="4"/>
        <v>2024</v>
      </c>
      <c r="B264" s="9">
        <v>45352</v>
      </c>
      <c r="C264" s="113"/>
      <c r="D264" s="114"/>
      <c r="E264" s="114"/>
      <c r="F264" s="114"/>
      <c r="G264" s="114"/>
      <c r="H264" s="114"/>
      <c r="I264" s="114"/>
      <c r="J264" s="115"/>
      <c r="K264" s="116">
        <v>9.8122580645161293</v>
      </c>
      <c r="L264" s="117">
        <v>0</v>
      </c>
      <c r="M264" s="118">
        <v>0</v>
      </c>
      <c r="N264" s="119">
        <v>115</v>
      </c>
      <c r="O264" s="120">
        <v>75</v>
      </c>
      <c r="P264" s="121">
        <v>187</v>
      </c>
      <c r="Q264" s="119">
        <v>0</v>
      </c>
      <c r="R264" s="122">
        <v>67.741935483870961</v>
      </c>
      <c r="S264" s="123">
        <v>409210.5</v>
      </c>
      <c r="T264" s="122">
        <v>6.4294263041499997</v>
      </c>
      <c r="U264" s="124">
        <v>3606.45</v>
      </c>
      <c r="V264" s="145">
        <v>95827.833333333372</v>
      </c>
      <c r="W264" s="123">
        <v>73078.743723978288</v>
      </c>
      <c r="X264" s="123">
        <v>9680.6501319962372</v>
      </c>
      <c r="Y264" s="124">
        <v>47</v>
      </c>
      <c r="Z264" s="125">
        <v>0</v>
      </c>
      <c r="AA264" s="146">
        <v>24022.273413851635</v>
      </c>
      <c r="AB264" s="127">
        <v>146520.70370460831</v>
      </c>
    </row>
    <row r="265" spans="1:28" x14ac:dyDescent="0.35">
      <c r="A265">
        <f t="shared" si="4"/>
        <v>2024</v>
      </c>
      <c r="B265" s="9">
        <v>45383</v>
      </c>
      <c r="C265" s="113"/>
      <c r="D265" s="114"/>
      <c r="E265" s="114"/>
      <c r="F265" s="114"/>
      <c r="G265" s="114"/>
      <c r="H265" s="114"/>
      <c r="I265" s="114"/>
      <c r="J265" s="115"/>
      <c r="K265" s="116">
        <v>4.0634583333333341</v>
      </c>
      <c r="L265" s="117">
        <v>0</v>
      </c>
      <c r="M265" s="118">
        <v>0.31284722222222211</v>
      </c>
      <c r="N265" s="119">
        <v>115</v>
      </c>
      <c r="O265" s="120">
        <v>76</v>
      </c>
      <c r="P265" s="121">
        <v>187</v>
      </c>
      <c r="Q265" s="119">
        <v>0</v>
      </c>
      <c r="R265" s="122">
        <v>66.666666666666657</v>
      </c>
      <c r="S265" s="123">
        <v>410336.6333333333</v>
      </c>
      <c r="T265" s="122">
        <v>6.4423232919166669</v>
      </c>
      <c r="U265" s="124">
        <v>3611.2449999999999</v>
      </c>
      <c r="V265" s="145">
        <v>95994.500000000044</v>
      </c>
      <c r="W265" s="123">
        <v>73100.116236436341</v>
      </c>
      <c r="X265" s="123">
        <v>9681.9454458003856</v>
      </c>
      <c r="Y265" s="124">
        <v>47</v>
      </c>
      <c r="Z265" s="125">
        <v>0</v>
      </c>
      <c r="AA265" s="146">
        <v>24851.256195452002</v>
      </c>
      <c r="AB265" s="127">
        <v>152344.0658475649</v>
      </c>
    </row>
    <row r="266" spans="1:28" x14ac:dyDescent="0.35">
      <c r="A266">
        <f t="shared" si="4"/>
        <v>2024</v>
      </c>
      <c r="B266" s="9">
        <v>45413</v>
      </c>
      <c r="C266" s="113"/>
      <c r="D266" s="114"/>
      <c r="E266" s="114"/>
      <c r="F266" s="114"/>
      <c r="G266" s="114"/>
      <c r="H266" s="114"/>
      <c r="I266" s="114"/>
      <c r="J266" s="115"/>
      <c r="K266" s="116">
        <v>0.53136044880785405</v>
      </c>
      <c r="L266" s="117">
        <v>0.79064516129032258</v>
      </c>
      <c r="M266" s="118">
        <v>6.4944553529686768</v>
      </c>
      <c r="N266" s="119">
        <v>115</v>
      </c>
      <c r="O266" s="120">
        <v>77</v>
      </c>
      <c r="P266" s="121">
        <v>187</v>
      </c>
      <c r="Q266" s="119">
        <v>0</v>
      </c>
      <c r="R266" s="122">
        <v>70.967741935483872</v>
      </c>
      <c r="S266" s="123">
        <v>411462.76666666666</v>
      </c>
      <c r="T266" s="122">
        <v>6.4232593434666674</v>
      </c>
      <c r="U266" s="124">
        <v>3616.04</v>
      </c>
      <c r="V266" s="145">
        <v>96161.166666666715</v>
      </c>
      <c r="W266" s="123">
        <v>73121.320915699849</v>
      </c>
      <c r="X266" s="123">
        <v>9683.2025768047442</v>
      </c>
      <c r="Y266" s="124">
        <v>47</v>
      </c>
      <c r="Z266" s="125">
        <v>0</v>
      </c>
      <c r="AA266" s="146">
        <v>24077.948403088736</v>
      </c>
      <c r="AB266" s="127">
        <v>148360.90881717656</v>
      </c>
    </row>
    <row r="267" spans="1:28" x14ac:dyDescent="0.35">
      <c r="A267">
        <f t="shared" si="4"/>
        <v>2024</v>
      </c>
      <c r="B267" s="9">
        <v>45444</v>
      </c>
      <c r="C267" s="113"/>
      <c r="D267" s="114"/>
      <c r="E267" s="114"/>
      <c r="F267" s="114"/>
      <c r="G267" s="114"/>
      <c r="H267" s="114"/>
      <c r="I267" s="114"/>
      <c r="J267" s="115"/>
      <c r="K267" s="116">
        <v>0</v>
      </c>
      <c r="L267" s="117">
        <v>2.3298472222222228</v>
      </c>
      <c r="M267" s="118">
        <v>11.70464311594203</v>
      </c>
      <c r="N267" s="119">
        <v>115</v>
      </c>
      <c r="O267" s="120">
        <v>78</v>
      </c>
      <c r="P267" s="121">
        <v>187</v>
      </c>
      <c r="Q267" s="119">
        <v>0</v>
      </c>
      <c r="R267" s="122">
        <v>66.666666666666657</v>
      </c>
      <c r="S267" s="123">
        <v>412588.9</v>
      </c>
      <c r="T267" s="122">
        <v>6.404195395016667</v>
      </c>
      <c r="U267" s="124">
        <v>3620.835</v>
      </c>
      <c r="V267" s="145">
        <v>96327.833333333387</v>
      </c>
      <c r="W267" s="123">
        <v>73142.395905722427</v>
      </c>
      <c r="X267" s="123">
        <v>9684.4383261666972</v>
      </c>
      <c r="Y267" s="124">
        <v>46</v>
      </c>
      <c r="Z267" s="125">
        <v>0</v>
      </c>
      <c r="AA267" s="146">
        <v>24912.049110839307</v>
      </c>
      <c r="AB267" s="127">
        <v>154337.25426446763</v>
      </c>
    </row>
    <row r="268" spans="1:28" x14ac:dyDescent="0.35">
      <c r="A268">
        <f t="shared" si="4"/>
        <v>2024</v>
      </c>
      <c r="B268" s="9">
        <v>45474</v>
      </c>
      <c r="C268" s="113"/>
      <c r="D268" s="114"/>
      <c r="E268" s="114"/>
      <c r="F268" s="114"/>
      <c r="G268" s="114"/>
      <c r="H268" s="114"/>
      <c r="I268" s="114"/>
      <c r="J268" s="115"/>
      <c r="K268" s="116">
        <v>0</v>
      </c>
      <c r="L268" s="117">
        <v>4.5753436185133243</v>
      </c>
      <c r="M268" s="118">
        <v>15.068383271707253</v>
      </c>
      <c r="N268" s="119">
        <v>115</v>
      </c>
      <c r="O268" s="120">
        <v>79</v>
      </c>
      <c r="P268" s="121">
        <v>187</v>
      </c>
      <c r="Q268" s="119">
        <v>0</v>
      </c>
      <c r="R268" s="122">
        <v>70.967741935483872</v>
      </c>
      <c r="S268" s="123">
        <v>413459.1</v>
      </c>
      <c r="T268" s="122">
        <v>6.3926149359000011</v>
      </c>
      <c r="U268" s="124">
        <v>3625.722666666667</v>
      </c>
      <c r="V268" s="145">
        <v>96494.500000000058</v>
      </c>
      <c r="W268" s="123">
        <v>73163.292253874941</v>
      </c>
      <c r="X268" s="123">
        <v>9685.6723792264856</v>
      </c>
      <c r="Y268" s="124">
        <v>46</v>
      </c>
      <c r="Z268" s="125">
        <v>0</v>
      </c>
      <c r="AA268" s="146">
        <v>24144.198113874132</v>
      </c>
      <c r="AB268" s="127">
        <v>150521.41265639875</v>
      </c>
    </row>
    <row r="269" spans="1:28" x14ac:dyDescent="0.35">
      <c r="A269">
        <f t="shared" si="4"/>
        <v>2024</v>
      </c>
      <c r="B269" s="9">
        <v>45505</v>
      </c>
      <c r="C269" s="113"/>
      <c r="D269" s="114"/>
      <c r="E269" s="114"/>
      <c r="F269" s="114"/>
      <c r="G269" s="114"/>
      <c r="H269" s="114"/>
      <c r="I269" s="114"/>
      <c r="J269" s="115"/>
      <c r="K269" s="116">
        <v>0</v>
      </c>
      <c r="L269" s="117">
        <v>4.0194354838709669</v>
      </c>
      <c r="M269" s="118">
        <v>15.354931148795103</v>
      </c>
      <c r="N269" s="119">
        <v>115</v>
      </c>
      <c r="O269" s="120">
        <v>80</v>
      </c>
      <c r="P269" s="121">
        <v>187</v>
      </c>
      <c r="Q269" s="119">
        <v>0</v>
      </c>
      <c r="R269" s="122">
        <v>67.741935483870961</v>
      </c>
      <c r="S269" s="123">
        <v>414329.3</v>
      </c>
      <c r="T269" s="122">
        <v>6.3772927321166675</v>
      </c>
      <c r="U269" s="124">
        <v>3630.6103333333335</v>
      </c>
      <c r="V269" s="145">
        <v>96661.16666666673</v>
      </c>
      <c r="W269" s="123">
        <v>73184.05056063112</v>
      </c>
      <c r="X269" s="123">
        <v>9686.905482389293</v>
      </c>
      <c r="Y269" s="124">
        <v>46</v>
      </c>
      <c r="Z269" s="125">
        <v>0</v>
      </c>
      <c r="AA269" s="146">
        <v>24179.080782472141</v>
      </c>
      <c r="AB269" s="127">
        <v>151670.89223214332</v>
      </c>
    </row>
    <row r="270" spans="1:28" x14ac:dyDescent="0.35">
      <c r="A270">
        <f t="shared" si="4"/>
        <v>2024</v>
      </c>
      <c r="B270" s="9">
        <v>45536</v>
      </c>
      <c r="C270" s="113"/>
      <c r="D270" s="114"/>
      <c r="E270" s="114"/>
      <c r="F270" s="114"/>
      <c r="G270" s="114"/>
      <c r="H270" s="114"/>
      <c r="I270" s="114"/>
      <c r="J270" s="115"/>
      <c r="K270" s="116">
        <v>6.6666666666666593E-3</v>
      </c>
      <c r="L270" s="117">
        <v>1.6369305555555556</v>
      </c>
      <c r="M270" s="118">
        <v>12.870296662274921</v>
      </c>
      <c r="N270" s="119">
        <v>115</v>
      </c>
      <c r="O270" s="120">
        <v>81</v>
      </c>
      <c r="P270" s="121">
        <v>187</v>
      </c>
      <c r="Q270" s="119">
        <v>0</v>
      </c>
      <c r="R270" s="122">
        <v>66.666666666666657</v>
      </c>
      <c r="S270" s="123">
        <v>415199.5</v>
      </c>
      <c r="T270" s="122">
        <v>6.3619705283333339</v>
      </c>
      <c r="U270" s="124">
        <v>3635.498</v>
      </c>
      <c r="V270" s="145">
        <v>96827.833333333401</v>
      </c>
      <c r="W270" s="123">
        <v>73204.702199073246</v>
      </c>
      <c r="X270" s="123">
        <v>9688.1380536278393</v>
      </c>
      <c r="Y270" s="124">
        <v>46</v>
      </c>
      <c r="Z270" s="125">
        <v>0</v>
      </c>
      <c r="AA270" s="146">
        <v>25014.781144774261</v>
      </c>
      <c r="AB270" s="127">
        <v>157722.2203634023</v>
      </c>
    </row>
    <row r="271" spans="1:28" x14ac:dyDescent="0.35">
      <c r="A271">
        <f t="shared" si="4"/>
        <v>2024</v>
      </c>
      <c r="B271" s="9">
        <v>45566</v>
      </c>
      <c r="C271" s="113"/>
      <c r="D271" s="114"/>
      <c r="E271" s="114"/>
      <c r="F271" s="114"/>
      <c r="G271" s="114"/>
      <c r="H271" s="114"/>
      <c r="I271" s="114"/>
      <c r="J271" s="115"/>
      <c r="K271" s="116">
        <v>1.3945161290322581</v>
      </c>
      <c r="L271" s="117">
        <v>0.10645161290322577</v>
      </c>
      <c r="M271" s="118">
        <v>6.4180181371924006</v>
      </c>
      <c r="N271" s="119">
        <v>115</v>
      </c>
      <c r="O271" s="120">
        <v>82</v>
      </c>
      <c r="P271" s="121">
        <v>187</v>
      </c>
      <c r="Q271" s="119">
        <v>0</v>
      </c>
      <c r="R271" s="122">
        <v>70.967741935483872</v>
      </c>
      <c r="S271" s="123">
        <v>415951.33333333337</v>
      </c>
      <c r="T271" s="122">
        <v>6.3541865564500002</v>
      </c>
      <c r="U271" s="124">
        <v>3639.673666666667</v>
      </c>
      <c r="V271" s="145">
        <v>96994.500000000073</v>
      </c>
      <c r="W271" s="123">
        <v>73225.212545706367</v>
      </c>
      <c r="X271" s="123">
        <v>9689.2913640629031</v>
      </c>
      <c r="Y271" s="124">
        <v>46</v>
      </c>
      <c r="Z271" s="125">
        <v>0</v>
      </c>
      <c r="AA271" s="146">
        <v>24236.063546600955</v>
      </c>
      <c r="AB271" s="127">
        <v>153565.90211621407</v>
      </c>
    </row>
    <row r="272" spans="1:28" x14ac:dyDescent="0.35">
      <c r="A272">
        <f t="shared" si="4"/>
        <v>2024</v>
      </c>
      <c r="B272" s="9">
        <v>45597</v>
      </c>
      <c r="C272" s="113"/>
      <c r="D272" s="114"/>
      <c r="E272" s="114"/>
      <c r="F272" s="114"/>
      <c r="G272" s="114"/>
      <c r="H272" s="114"/>
      <c r="I272" s="114"/>
      <c r="J272" s="115"/>
      <c r="K272" s="116">
        <v>6.3763333333333332</v>
      </c>
      <c r="L272" s="117">
        <v>2.9999999999999953E-3</v>
      </c>
      <c r="M272" s="118">
        <v>0.68892270531400956</v>
      </c>
      <c r="N272" s="119">
        <v>115</v>
      </c>
      <c r="O272" s="120">
        <v>83</v>
      </c>
      <c r="P272" s="121">
        <v>187</v>
      </c>
      <c r="Q272" s="119">
        <v>0</v>
      </c>
      <c r="R272" s="122">
        <v>70</v>
      </c>
      <c r="S272" s="123">
        <v>416703.16666666669</v>
      </c>
      <c r="T272" s="122">
        <v>6.3426334686166665</v>
      </c>
      <c r="U272" s="124">
        <v>3643.8493333333336</v>
      </c>
      <c r="V272" s="145">
        <v>97161.166666666744</v>
      </c>
      <c r="W272" s="123">
        <v>73245.613712343824</v>
      </c>
      <c r="X272" s="123">
        <v>9690.4002899539755</v>
      </c>
      <c r="Y272" s="124">
        <v>46</v>
      </c>
      <c r="Z272" s="125">
        <v>0</v>
      </c>
      <c r="AA272" s="146">
        <v>25074.306028391999</v>
      </c>
      <c r="AB272" s="127">
        <v>159681.6232988605</v>
      </c>
    </row>
    <row r="273" spans="1:28" x14ac:dyDescent="0.35">
      <c r="A273">
        <f t="shared" si="4"/>
        <v>2024</v>
      </c>
      <c r="B273" s="11">
        <v>45627</v>
      </c>
      <c r="C273" s="128"/>
      <c r="D273" s="129"/>
      <c r="E273" s="129"/>
      <c r="F273" s="129"/>
      <c r="G273" s="129"/>
      <c r="H273" s="129"/>
      <c r="I273" s="129"/>
      <c r="J273" s="130"/>
      <c r="K273" s="131">
        <v>10.709112903225805</v>
      </c>
      <c r="L273" s="132">
        <v>0</v>
      </c>
      <c r="M273" s="133">
        <v>0.13349111734455349</v>
      </c>
      <c r="N273" s="134">
        <v>115</v>
      </c>
      <c r="O273" s="135">
        <v>84</v>
      </c>
      <c r="P273" s="136">
        <v>187</v>
      </c>
      <c r="Q273" s="134">
        <v>0</v>
      </c>
      <c r="R273" s="137">
        <v>64.516129032258064</v>
      </c>
      <c r="S273" s="138">
        <v>417455</v>
      </c>
      <c r="T273" s="137">
        <v>6.3310803807833329</v>
      </c>
      <c r="U273" s="139">
        <v>3648.0250000000001</v>
      </c>
      <c r="V273" s="147">
        <v>97327.833333333416</v>
      </c>
      <c r="W273" s="138">
        <v>73265.930512650739</v>
      </c>
      <c r="X273" s="138">
        <v>9691.484361343717</v>
      </c>
      <c r="Y273" s="139">
        <v>46</v>
      </c>
      <c r="Z273" s="140">
        <v>0</v>
      </c>
      <c r="AA273" s="148">
        <v>24297.02309116174</v>
      </c>
      <c r="AB273" s="142">
        <v>155563.6994956861</v>
      </c>
    </row>
    <row r="274" spans="1:28" x14ac:dyDescent="0.35">
      <c r="A274">
        <f t="shared" si="4"/>
        <v>2025</v>
      </c>
      <c r="B274" s="7">
        <v>45658</v>
      </c>
      <c r="C274" s="98"/>
      <c r="D274" s="99"/>
      <c r="E274" s="99"/>
      <c r="F274" s="99"/>
      <c r="G274" s="99"/>
      <c r="H274" s="99"/>
      <c r="I274" s="99"/>
      <c r="J274" s="100"/>
      <c r="K274" s="101">
        <v>14.802231182795694</v>
      </c>
      <c r="L274" s="102">
        <v>0</v>
      </c>
      <c r="M274" s="103">
        <v>0</v>
      </c>
      <c r="N274" s="104">
        <v>115</v>
      </c>
      <c r="O274" s="105">
        <v>85</v>
      </c>
      <c r="P274" s="106">
        <v>187</v>
      </c>
      <c r="Q274" s="104">
        <v>0</v>
      </c>
      <c r="R274" s="107">
        <v>70.967741935483872</v>
      </c>
      <c r="S274" s="108">
        <v>417951.69999999995</v>
      </c>
      <c r="T274" s="107">
        <v>6.3458133500166669</v>
      </c>
      <c r="U274" s="109">
        <v>3652.6126666666664</v>
      </c>
      <c r="V274" s="143">
        <v>97494.500000000087</v>
      </c>
      <c r="W274" s="108">
        <v>73286.190895920168</v>
      </c>
      <c r="X274" s="108">
        <v>9692.6002067209502</v>
      </c>
      <c r="Y274" s="109">
        <v>46</v>
      </c>
      <c r="Z274" s="110">
        <v>0</v>
      </c>
      <c r="AA274" s="144">
        <v>24330.612702194961</v>
      </c>
      <c r="AB274" s="112">
        <v>156663.5661365854</v>
      </c>
    </row>
    <row r="275" spans="1:28" x14ac:dyDescent="0.35">
      <c r="A275">
        <f t="shared" si="4"/>
        <v>2025</v>
      </c>
      <c r="B275" s="9">
        <v>45689</v>
      </c>
      <c r="C275" s="113"/>
      <c r="D275" s="114"/>
      <c r="E275" s="114"/>
      <c r="F275" s="114"/>
      <c r="G275" s="114"/>
      <c r="H275" s="114"/>
      <c r="I275" s="114"/>
      <c r="J275" s="115"/>
      <c r="K275" s="116">
        <v>14.67561473727422</v>
      </c>
      <c r="L275" s="117">
        <v>0</v>
      </c>
      <c r="M275" s="118">
        <v>0</v>
      </c>
      <c r="N275" s="119">
        <v>115</v>
      </c>
      <c r="O275" s="120">
        <v>86</v>
      </c>
      <c r="P275" s="121">
        <v>187</v>
      </c>
      <c r="Q275" s="119">
        <v>0</v>
      </c>
      <c r="R275" s="122">
        <v>67.857142857142861</v>
      </c>
      <c r="S275" s="123">
        <v>418448.39999999997</v>
      </c>
      <c r="T275" s="122">
        <v>6.3474032907166675</v>
      </c>
      <c r="U275" s="124">
        <v>3657.2003333333332</v>
      </c>
      <c r="V275" s="145">
        <v>97661.846165086827</v>
      </c>
      <c r="W275" s="123">
        <v>73306.407684221471</v>
      </c>
      <c r="X275" s="123">
        <v>9693.7338449274703</v>
      </c>
      <c r="Y275" s="124">
        <v>46</v>
      </c>
      <c r="Z275" s="125">
        <v>0</v>
      </c>
      <c r="AA275" s="146">
        <v>26970.563630191085</v>
      </c>
      <c r="AB275" s="127">
        <v>174548.92047968545</v>
      </c>
    </row>
    <row r="276" spans="1:28" x14ac:dyDescent="0.35">
      <c r="A276">
        <f t="shared" si="4"/>
        <v>2025</v>
      </c>
      <c r="B276" s="9">
        <v>45717</v>
      </c>
      <c r="C276" s="113"/>
      <c r="D276" s="114"/>
      <c r="E276" s="114"/>
      <c r="F276" s="114"/>
      <c r="G276" s="114"/>
      <c r="H276" s="114"/>
      <c r="I276" s="114"/>
      <c r="J276" s="115"/>
      <c r="K276" s="116">
        <v>9.8122580645161293</v>
      </c>
      <c r="L276" s="117">
        <v>0</v>
      </c>
      <c r="M276" s="118">
        <v>0</v>
      </c>
      <c r="N276" s="119">
        <v>115</v>
      </c>
      <c r="O276" s="120">
        <v>87</v>
      </c>
      <c r="P276" s="121">
        <v>187</v>
      </c>
      <c r="Q276" s="119">
        <v>0</v>
      </c>
      <c r="R276" s="122">
        <v>67.741935483870961</v>
      </c>
      <c r="S276" s="123">
        <v>418945.1</v>
      </c>
      <c r="T276" s="122">
        <v>6.3489932314166673</v>
      </c>
      <c r="U276" s="124">
        <v>3661.788</v>
      </c>
      <c r="V276" s="145">
        <v>97830.226349508463</v>
      </c>
      <c r="W276" s="123">
        <v>73326.590785513836</v>
      </c>
      <c r="X276" s="123">
        <v>9694.8774467803305</v>
      </c>
      <c r="Y276" s="124">
        <v>46</v>
      </c>
      <c r="Z276" s="125">
        <v>0</v>
      </c>
      <c r="AA276" s="146">
        <v>24391.419135701079</v>
      </c>
      <c r="AB276" s="127">
        <v>158672.68111625261</v>
      </c>
    </row>
    <row r="277" spans="1:28" x14ac:dyDescent="0.35">
      <c r="A277">
        <f t="shared" si="4"/>
        <v>2025</v>
      </c>
      <c r="B277" s="9">
        <v>45748</v>
      </c>
      <c r="C277" s="113"/>
      <c r="D277" s="114"/>
      <c r="E277" s="114"/>
      <c r="F277" s="114"/>
      <c r="G277" s="114"/>
      <c r="H277" s="114"/>
      <c r="I277" s="114"/>
      <c r="J277" s="115"/>
      <c r="K277" s="116">
        <v>4.0634583333333341</v>
      </c>
      <c r="L277" s="117">
        <v>0</v>
      </c>
      <c r="M277" s="118">
        <v>0.31284722222222211</v>
      </c>
      <c r="N277" s="119">
        <v>115</v>
      </c>
      <c r="O277" s="120">
        <v>88</v>
      </c>
      <c r="P277" s="121">
        <v>187</v>
      </c>
      <c r="Q277" s="119">
        <v>0</v>
      </c>
      <c r="R277" s="122">
        <v>66.666666666666657</v>
      </c>
      <c r="S277" s="123">
        <v>419621.63333333336</v>
      </c>
      <c r="T277" s="122">
        <v>6.3318299328500007</v>
      </c>
      <c r="U277" s="124">
        <v>3666.319</v>
      </c>
      <c r="V277" s="145">
        <v>97999.286032350181</v>
      </c>
      <c r="W277" s="123">
        <v>73346.708733606181</v>
      </c>
      <c r="X277" s="123">
        <v>9696.0203435824951</v>
      </c>
      <c r="Y277" s="124">
        <v>46</v>
      </c>
      <c r="Z277" s="125">
        <v>0</v>
      </c>
      <c r="AA277" s="146">
        <v>25232.706774696428</v>
      </c>
      <c r="AB277" s="127">
        <v>164901.10917293065</v>
      </c>
    </row>
    <row r="278" spans="1:28" x14ac:dyDescent="0.35">
      <c r="A278">
        <f t="shared" si="4"/>
        <v>2025</v>
      </c>
      <c r="B278" s="9">
        <v>45778</v>
      </c>
      <c r="C278" s="113"/>
      <c r="D278" s="114"/>
      <c r="E278" s="114"/>
      <c r="F278" s="114"/>
      <c r="G278" s="114"/>
      <c r="H278" s="114"/>
      <c r="I278" s="114"/>
      <c r="J278" s="115"/>
      <c r="K278" s="116">
        <v>0.53136044880785405</v>
      </c>
      <c r="L278" s="117">
        <v>0.79064516129032258</v>
      </c>
      <c r="M278" s="118">
        <v>6.4944553529686768</v>
      </c>
      <c r="N278" s="119">
        <v>115</v>
      </c>
      <c r="O278" s="120">
        <v>89</v>
      </c>
      <c r="P278" s="121">
        <v>187</v>
      </c>
      <c r="Q278" s="119">
        <v>0</v>
      </c>
      <c r="R278" s="122">
        <v>67.741935483870961</v>
      </c>
      <c r="S278" s="123">
        <v>420298.16666666669</v>
      </c>
      <c r="T278" s="122">
        <v>6.3240432539166669</v>
      </c>
      <c r="U278" s="124">
        <v>3670.85</v>
      </c>
      <c r="V278" s="145">
        <v>98169.025213611982</v>
      </c>
      <c r="W278" s="123">
        <v>73366.776336061739</v>
      </c>
      <c r="X278" s="123">
        <v>9697.1628455696682</v>
      </c>
      <c r="Y278" s="124">
        <v>46</v>
      </c>
      <c r="Z278" s="125">
        <v>0</v>
      </c>
      <c r="AA278" s="146">
        <v>24447.094124938183</v>
      </c>
      <c r="AB278" s="127">
        <v>160512.8862288208</v>
      </c>
    </row>
    <row r="279" spans="1:28" x14ac:dyDescent="0.35">
      <c r="A279">
        <f t="shared" si="4"/>
        <v>2025</v>
      </c>
      <c r="B279" s="9">
        <v>45809</v>
      </c>
      <c r="C279" s="113"/>
      <c r="D279" s="114"/>
      <c r="E279" s="114"/>
      <c r="F279" s="114"/>
      <c r="G279" s="114"/>
      <c r="H279" s="114"/>
      <c r="I279" s="114"/>
      <c r="J279" s="115"/>
      <c r="K279" s="116">
        <v>0</v>
      </c>
      <c r="L279" s="117">
        <v>2.3298472222222228</v>
      </c>
      <c r="M279" s="118">
        <v>11.70464311594203</v>
      </c>
      <c r="N279" s="119">
        <v>115</v>
      </c>
      <c r="O279" s="120">
        <v>90</v>
      </c>
      <c r="P279" s="121">
        <v>187</v>
      </c>
      <c r="Q279" s="119">
        <v>0</v>
      </c>
      <c r="R279" s="122">
        <v>70</v>
      </c>
      <c r="S279" s="123">
        <v>420974.7</v>
      </c>
      <c r="T279" s="122">
        <v>6.3162565749833339</v>
      </c>
      <c r="U279" s="124">
        <v>3675.3809999999999</v>
      </c>
      <c r="V279" s="145">
        <v>98339.44389329385</v>
      </c>
      <c r="W279" s="123">
        <v>73386.805035084428</v>
      </c>
      <c r="X279" s="123">
        <v>9698.305126467947</v>
      </c>
      <c r="Y279" s="124">
        <v>45</v>
      </c>
      <c r="Z279" s="125">
        <v>0</v>
      </c>
      <c r="AA279" s="146">
        <v>25293.499690083736</v>
      </c>
      <c r="AB279" s="127">
        <v>166894.29758983335</v>
      </c>
    </row>
    <row r="280" spans="1:28" x14ac:dyDescent="0.35">
      <c r="A280">
        <f t="shared" si="4"/>
        <v>2025</v>
      </c>
      <c r="B280" s="9">
        <v>45839</v>
      </c>
      <c r="C280" s="113"/>
      <c r="D280" s="114"/>
      <c r="E280" s="114"/>
      <c r="F280" s="114"/>
      <c r="G280" s="114"/>
      <c r="H280" s="114"/>
      <c r="I280" s="114"/>
      <c r="J280" s="115"/>
      <c r="K280" s="116">
        <v>0</v>
      </c>
      <c r="L280" s="117">
        <v>4.5753436185133243</v>
      </c>
      <c r="M280" s="118">
        <v>15.068383271707253</v>
      </c>
      <c r="N280" s="119">
        <v>115</v>
      </c>
      <c r="O280" s="120">
        <v>91</v>
      </c>
      <c r="P280" s="121">
        <v>187</v>
      </c>
      <c r="Q280" s="119">
        <v>0</v>
      </c>
      <c r="R280" s="122">
        <v>70.967741935483872</v>
      </c>
      <c r="S280" s="123">
        <v>421648.53333333338</v>
      </c>
      <c r="T280" s="122">
        <v>6.3084747085833337</v>
      </c>
      <c r="U280" s="124">
        <v>3679.8920000000003</v>
      </c>
      <c r="V280" s="145">
        <v>98510.542071395801</v>
      </c>
      <c r="W280" s="123">
        <v>73406.764732850119</v>
      </c>
      <c r="X280" s="123">
        <v>9699.4450655006476</v>
      </c>
      <c r="Y280" s="124">
        <v>45</v>
      </c>
      <c r="Z280" s="125">
        <v>0</v>
      </c>
      <c r="AA280" s="146">
        <v>24513.343835723583</v>
      </c>
      <c r="AB280" s="127">
        <v>162673.39006804299</v>
      </c>
    </row>
    <row r="281" spans="1:28" x14ac:dyDescent="0.35">
      <c r="A281">
        <f t="shared" si="4"/>
        <v>2025</v>
      </c>
      <c r="B281" s="9">
        <v>45870</v>
      </c>
      <c r="C281" s="113"/>
      <c r="D281" s="114"/>
      <c r="E281" s="114"/>
      <c r="F281" s="114"/>
      <c r="G281" s="114"/>
      <c r="H281" s="114"/>
      <c r="I281" s="114"/>
      <c r="J281" s="115"/>
      <c r="K281" s="116">
        <v>0</v>
      </c>
      <c r="L281" s="117">
        <v>4.0194354838709669</v>
      </c>
      <c r="M281" s="118">
        <v>15.354931148795103</v>
      </c>
      <c r="N281" s="119">
        <v>115</v>
      </c>
      <c r="O281" s="120">
        <v>92</v>
      </c>
      <c r="P281" s="121">
        <v>187</v>
      </c>
      <c r="Q281" s="119">
        <v>0</v>
      </c>
      <c r="R281" s="122">
        <v>64.516129032258064</v>
      </c>
      <c r="S281" s="123">
        <v>422322.3666666667</v>
      </c>
      <c r="T281" s="122">
        <v>6.3006904359166676</v>
      </c>
      <c r="U281" s="124">
        <v>3684.4030000000002</v>
      </c>
      <c r="V281" s="145">
        <v>98681.640249497752</v>
      </c>
      <c r="W281" s="123">
        <v>73426.671111481512</v>
      </c>
      <c r="X281" s="123">
        <v>9700.5836931331178</v>
      </c>
      <c r="Y281" s="124">
        <v>45</v>
      </c>
      <c r="Z281" s="125">
        <v>0</v>
      </c>
      <c r="AA281" s="146">
        <v>24548.226504321585</v>
      </c>
      <c r="AB281" s="127">
        <v>163822.86964378756</v>
      </c>
    </row>
    <row r="282" spans="1:28" x14ac:dyDescent="0.35">
      <c r="A282">
        <f t="shared" si="4"/>
        <v>2025</v>
      </c>
      <c r="B282" s="9">
        <v>45901</v>
      </c>
      <c r="C282" s="113"/>
      <c r="D282" s="114"/>
      <c r="E282" s="114"/>
      <c r="F282" s="114"/>
      <c r="G282" s="114"/>
      <c r="H282" s="114"/>
      <c r="I282" s="114"/>
      <c r="J282" s="115"/>
      <c r="K282" s="116">
        <v>6.6666666666666593E-3</v>
      </c>
      <c r="L282" s="117">
        <v>1.6369305555555556</v>
      </c>
      <c r="M282" s="118">
        <v>12.870296662274921</v>
      </c>
      <c r="N282" s="119">
        <v>115</v>
      </c>
      <c r="O282" s="120">
        <v>93</v>
      </c>
      <c r="P282" s="121">
        <v>187</v>
      </c>
      <c r="Q282" s="119">
        <v>0</v>
      </c>
      <c r="R282" s="122">
        <v>70</v>
      </c>
      <c r="S282" s="123">
        <v>422996.2</v>
      </c>
      <c r="T282" s="122">
        <v>6.2929061632500005</v>
      </c>
      <c r="U282" s="124">
        <v>3688.9140000000002</v>
      </c>
      <c r="V282" s="145">
        <v>98852.738427599703</v>
      </c>
      <c r="W282" s="123">
        <v>73446.536288978212</v>
      </c>
      <c r="X282" s="123">
        <v>9701.7215864063764</v>
      </c>
      <c r="Y282" s="124">
        <v>45</v>
      </c>
      <c r="Z282" s="125">
        <v>0</v>
      </c>
      <c r="AA282" s="146">
        <v>25396.231724018689</v>
      </c>
      <c r="AB282" s="127">
        <v>170279.26368876803</v>
      </c>
    </row>
    <row r="283" spans="1:28" x14ac:dyDescent="0.35">
      <c r="A283">
        <f t="shared" si="4"/>
        <v>2025</v>
      </c>
      <c r="B283" s="9">
        <v>45931</v>
      </c>
      <c r="C283" s="113"/>
      <c r="D283" s="114"/>
      <c r="E283" s="114"/>
      <c r="F283" s="114"/>
      <c r="G283" s="114"/>
      <c r="H283" s="114"/>
      <c r="I283" s="114"/>
      <c r="J283" s="115"/>
      <c r="K283" s="116">
        <v>1.3945161290322581</v>
      </c>
      <c r="L283" s="117">
        <v>0.10645161290322577</v>
      </c>
      <c r="M283" s="118">
        <v>6.4180181371924006</v>
      </c>
      <c r="N283" s="119">
        <v>115</v>
      </c>
      <c r="O283" s="120">
        <v>94</v>
      </c>
      <c r="P283" s="121">
        <v>187</v>
      </c>
      <c r="Q283" s="119">
        <v>0</v>
      </c>
      <c r="R283" s="122">
        <v>70.967741935483872</v>
      </c>
      <c r="S283" s="123">
        <v>423667.36666666664</v>
      </c>
      <c r="T283" s="122">
        <v>6.2851339219166675</v>
      </c>
      <c r="U283" s="124">
        <v>3693.4046666666668</v>
      </c>
      <c r="V283" s="145">
        <v>99023.836605701654</v>
      </c>
      <c r="W283" s="123">
        <v>73466.331055351038</v>
      </c>
      <c r="X283" s="123">
        <v>9702.8568134247616</v>
      </c>
      <c r="Y283" s="124">
        <v>45</v>
      </c>
      <c r="Z283" s="125">
        <v>0</v>
      </c>
      <c r="AA283" s="146">
        <v>24605.209268450402</v>
      </c>
      <c r="AB283" s="127">
        <v>165717.87952785834</v>
      </c>
    </row>
    <row r="284" spans="1:28" x14ac:dyDescent="0.35">
      <c r="A284">
        <f t="shared" si="4"/>
        <v>2025</v>
      </c>
      <c r="B284" s="9">
        <v>45962</v>
      </c>
      <c r="C284" s="113"/>
      <c r="D284" s="114"/>
      <c r="E284" s="114"/>
      <c r="F284" s="114"/>
      <c r="G284" s="114"/>
      <c r="H284" s="114"/>
      <c r="I284" s="114"/>
      <c r="J284" s="115"/>
      <c r="K284" s="116">
        <v>6.3763333333333332</v>
      </c>
      <c r="L284" s="117">
        <v>2.9999999999999953E-3</v>
      </c>
      <c r="M284" s="118">
        <v>0.68892270531400956</v>
      </c>
      <c r="N284" s="119">
        <v>115</v>
      </c>
      <c r="O284" s="120">
        <v>95</v>
      </c>
      <c r="P284" s="121">
        <v>187</v>
      </c>
      <c r="Q284" s="119">
        <v>0</v>
      </c>
      <c r="R284" s="122">
        <v>66.666666666666657</v>
      </c>
      <c r="S284" s="123">
        <v>424338.53333333333</v>
      </c>
      <c r="T284" s="122">
        <v>6.2773556649166666</v>
      </c>
      <c r="U284" s="124">
        <v>3697.8953333333334</v>
      </c>
      <c r="V284" s="145">
        <v>99194.934783803605</v>
      </c>
      <c r="W284" s="123">
        <v>73486.071413147351</v>
      </c>
      <c r="X284" s="123">
        <v>9703.9905473910785</v>
      </c>
      <c r="Y284" s="124">
        <v>45</v>
      </c>
      <c r="Z284" s="125">
        <v>0</v>
      </c>
      <c r="AA284" s="146">
        <v>25455.756607636427</v>
      </c>
      <c r="AB284" s="127">
        <v>172238.6666242262</v>
      </c>
    </row>
    <row r="285" spans="1:28" x14ac:dyDescent="0.35">
      <c r="A285">
        <f t="shared" si="4"/>
        <v>2025</v>
      </c>
      <c r="B285" s="11">
        <v>45992</v>
      </c>
      <c r="C285" s="128"/>
      <c r="D285" s="129"/>
      <c r="E285" s="129"/>
      <c r="F285" s="129"/>
      <c r="G285" s="129"/>
      <c r="H285" s="129"/>
      <c r="I285" s="129"/>
      <c r="J285" s="130"/>
      <c r="K285" s="131">
        <v>10.709112903225805</v>
      </c>
      <c r="L285" s="132">
        <v>0</v>
      </c>
      <c r="M285" s="133">
        <v>0.13349111734455349</v>
      </c>
      <c r="N285" s="134">
        <v>115</v>
      </c>
      <c r="O285" s="135">
        <v>96</v>
      </c>
      <c r="P285" s="136">
        <v>187</v>
      </c>
      <c r="Q285" s="134">
        <v>0</v>
      </c>
      <c r="R285" s="137">
        <v>67.741935483870961</v>
      </c>
      <c r="S285" s="138">
        <v>425009.7</v>
      </c>
      <c r="T285" s="137">
        <v>6.2695774079166666</v>
      </c>
      <c r="U285" s="139">
        <v>3702.386</v>
      </c>
      <c r="V285" s="147">
        <v>99366.032961905556</v>
      </c>
      <c r="W285" s="138">
        <v>73505.769727967549</v>
      </c>
      <c r="X285" s="138">
        <v>9705.1234452766021</v>
      </c>
      <c r="Y285" s="139">
        <v>45</v>
      </c>
      <c r="Z285" s="140">
        <v>0</v>
      </c>
      <c r="AA285" s="148">
        <v>24666.168813011183</v>
      </c>
      <c r="AB285" s="142">
        <v>167715.67690733037</v>
      </c>
    </row>
    <row r="286" spans="1:28" x14ac:dyDescent="0.35">
      <c r="A286">
        <f t="shared" si="4"/>
        <v>2026</v>
      </c>
      <c r="B286" s="7">
        <v>46023</v>
      </c>
      <c r="C286" s="98"/>
      <c r="D286" s="99"/>
      <c r="E286" s="99"/>
      <c r="F286" s="99"/>
      <c r="G286" s="99"/>
      <c r="H286" s="99"/>
      <c r="I286" s="99"/>
      <c r="J286" s="100"/>
      <c r="K286" s="101">
        <v>14.802231182795694</v>
      </c>
      <c r="L286" s="102">
        <v>0</v>
      </c>
      <c r="M286" s="103">
        <v>0</v>
      </c>
      <c r="N286" s="104">
        <v>115</v>
      </c>
      <c r="O286" s="105">
        <v>97</v>
      </c>
      <c r="P286" s="106">
        <v>187</v>
      </c>
      <c r="Q286" s="104">
        <v>0</v>
      </c>
      <c r="R286" s="107">
        <v>67.741935483870961</v>
      </c>
      <c r="S286" s="108">
        <v>425627.86666666664</v>
      </c>
      <c r="T286" s="107">
        <v>6.2618075728500004</v>
      </c>
      <c r="U286" s="109">
        <v>3706.96</v>
      </c>
      <c r="V286" s="143">
        <v>99537.131140007506</v>
      </c>
      <c r="W286" s="108">
        <v>73525.425317423622</v>
      </c>
      <c r="X286" s="108">
        <v>9706.2651168894354</v>
      </c>
      <c r="Y286" s="109">
        <v>49</v>
      </c>
      <c r="Z286" s="110">
        <v>0</v>
      </c>
      <c r="AA286" s="144">
        <v>24699.758424044408</v>
      </c>
      <c r="AB286" s="112">
        <v>168815.54354822967</v>
      </c>
    </row>
    <row r="287" spans="1:28" x14ac:dyDescent="0.35">
      <c r="A287">
        <f t="shared" si="4"/>
        <v>2026</v>
      </c>
      <c r="B287" s="9">
        <v>46054</v>
      </c>
      <c r="C287" s="113"/>
      <c r="D287" s="114"/>
      <c r="E287" s="114"/>
      <c r="F287" s="114"/>
      <c r="G287" s="114"/>
      <c r="H287" s="114"/>
      <c r="I287" s="114"/>
      <c r="J287" s="115"/>
      <c r="K287" s="116">
        <v>14.67561473727422</v>
      </c>
      <c r="L287" s="117">
        <v>0</v>
      </c>
      <c r="M287" s="118">
        <v>0</v>
      </c>
      <c r="N287" s="119">
        <v>115</v>
      </c>
      <c r="O287" s="120">
        <v>98</v>
      </c>
      <c r="P287" s="121">
        <v>187</v>
      </c>
      <c r="Q287" s="119">
        <v>0</v>
      </c>
      <c r="R287" s="122">
        <v>67.857142857142861</v>
      </c>
      <c r="S287" s="123">
        <v>426246.03333333333</v>
      </c>
      <c r="T287" s="122">
        <v>6.2540335268166674</v>
      </c>
      <c r="U287" s="124">
        <v>3711.5340000000001</v>
      </c>
      <c r="V287" s="145">
        <v>99705.048580639879</v>
      </c>
      <c r="W287" s="123">
        <v>73545.047891837239</v>
      </c>
      <c r="X287" s="123">
        <v>9707.4117016228629</v>
      </c>
      <c r="Y287" s="124">
        <v>49</v>
      </c>
      <c r="Z287" s="125">
        <v>0</v>
      </c>
      <c r="AA287" s="146">
        <v>27379.260679381543</v>
      </c>
      <c r="AB287" s="127">
        <v>188002.89547114872</v>
      </c>
    </row>
    <row r="288" spans="1:28" x14ac:dyDescent="0.35">
      <c r="A288">
        <f t="shared" si="4"/>
        <v>2026</v>
      </c>
      <c r="B288" s="9">
        <v>46082</v>
      </c>
      <c r="C288" s="113"/>
      <c r="D288" s="114"/>
      <c r="E288" s="114"/>
      <c r="F288" s="114"/>
      <c r="G288" s="114"/>
      <c r="H288" s="114"/>
      <c r="I288" s="114"/>
      <c r="J288" s="115"/>
      <c r="K288" s="116">
        <v>9.8122580645161293</v>
      </c>
      <c r="L288" s="117">
        <v>0</v>
      </c>
      <c r="M288" s="118">
        <v>0</v>
      </c>
      <c r="N288" s="119">
        <v>115</v>
      </c>
      <c r="O288" s="120">
        <v>99</v>
      </c>
      <c r="P288" s="121">
        <v>187</v>
      </c>
      <c r="Q288" s="119">
        <v>0</v>
      </c>
      <c r="R288" s="122">
        <v>70.967741935483872</v>
      </c>
      <c r="S288" s="123">
        <v>426864.2</v>
      </c>
      <c r="T288" s="122">
        <v>6.2462594807833343</v>
      </c>
      <c r="U288" s="124">
        <v>3716.1080000000002</v>
      </c>
      <c r="V288" s="145">
        <v>99868.125768601152</v>
      </c>
      <c r="W288" s="123">
        <v>73564.644954636155</v>
      </c>
      <c r="X288" s="123">
        <v>9708.5610376104723</v>
      </c>
      <c r="Y288" s="124">
        <v>49</v>
      </c>
      <c r="Z288" s="125">
        <v>0</v>
      </c>
      <c r="AA288" s="146">
        <v>24760.564857550526</v>
      </c>
      <c r="AB288" s="127">
        <v>170824.65852789686</v>
      </c>
    </row>
    <row r="289" spans="1:28" x14ac:dyDescent="0.35">
      <c r="A289">
        <f t="shared" si="4"/>
        <v>2026</v>
      </c>
      <c r="B289" s="9">
        <v>46113</v>
      </c>
      <c r="C289" s="113"/>
      <c r="D289" s="114"/>
      <c r="E289" s="114"/>
      <c r="F289" s="114"/>
      <c r="G289" s="114"/>
      <c r="H289" s="114"/>
      <c r="I289" s="114"/>
      <c r="J289" s="115"/>
      <c r="K289" s="116">
        <v>4.0634583333333341</v>
      </c>
      <c r="L289" s="117">
        <v>0</v>
      </c>
      <c r="M289" s="118">
        <v>0.31284722222222211</v>
      </c>
      <c r="N289" s="119">
        <v>115</v>
      </c>
      <c r="O289" s="120">
        <v>100</v>
      </c>
      <c r="P289" s="121">
        <v>187</v>
      </c>
      <c r="Q289" s="119">
        <v>0</v>
      </c>
      <c r="R289" s="122">
        <v>66.666666666666657</v>
      </c>
      <c r="S289" s="123">
        <v>427550.06666666671</v>
      </c>
      <c r="T289" s="122">
        <v>6.238526942850001</v>
      </c>
      <c r="U289" s="124">
        <v>3720.4306666666671</v>
      </c>
      <c r="V289" s="145">
        <v>100028.02221909286</v>
      </c>
      <c r="W289" s="123">
        <v>73584.173126776237</v>
      </c>
      <c r="X289" s="123">
        <v>9709.6840406274823</v>
      </c>
      <c r="Y289" s="124">
        <v>49</v>
      </c>
      <c r="Z289" s="125">
        <v>0</v>
      </c>
      <c r="AA289" s="146">
        <v>25614.157353940856</v>
      </c>
      <c r="AB289" s="127">
        <v>177458.15249829637</v>
      </c>
    </row>
    <row r="290" spans="1:28" x14ac:dyDescent="0.35">
      <c r="A290">
        <f t="shared" si="4"/>
        <v>2026</v>
      </c>
      <c r="B290" s="9">
        <v>46143</v>
      </c>
      <c r="C290" s="113"/>
      <c r="D290" s="114"/>
      <c r="E290" s="114"/>
      <c r="F290" s="114"/>
      <c r="G290" s="114"/>
      <c r="H290" s="114"/>
      <c r="I290" s="114"/>
      <c r="J290" s="115"/>
      <c r="K290" s="116">
        <v>0.53136044880785405</v>
      </c>
      <c r="L290" s="117">
        <v>0.79064516129032258</v>
      </c>
      <c r="M290" s="118">
        <v>6.4944553529686768</v>
      </c>
      <c r="N290" s="119">
        <v>115</v>
      </c>
      <c r="O290" s="120">
        <v>101</v>
      </c>
      <c r="P290" s="121">
        <v>187</v>
      </c>
      <c r="Q290" s="119">
        <v>0</v>
      </c>
      <c r="R290" s="122">
        <v>64.516129032258064</v>
      </c>
      <c r="S290" s="123">
        <v>428235.93333333335</v>
      </c>
      <c r="T290" s="122">
        <v>6.2307736508666673</v>
      </c>
      <c r="U290" s="124">
        <v>3724.7533333333336</v>
      </c>
      <c r="V290" s="145">
        <v>100184.73793211499</v>
      </c>
      <c r="W290" s="123">
        <v>73603.648065244197</v>
      </c>
      <c r="X290" s="123">
        <v>9710.7922976812843</v>
      </c>
      <c r="Y290" s="124">
        <v>49</v>
      </c>
      <c r="Z290" s="125">
        <v>0</v>
      </c>
      <c r="AA290" s="146">
        <v>24816.239846787626</v>
      </c>
      <c r="AB290" s="127">
        <v>172664.86364046505</v>
      </c>
    </row>
    <row r="291" spans="1:28" x14ac:dyDescent="0.35">
      <c r="A291">
        <f t="shared" si="4"/>
        <v>2026</v>
      </c>
      <c r="B291" s="9">
        <v>46174</v>
      </c>
      <c r="C291" s="113"/>
      <c r="D291" s="114"/>
      <c r="E291" s="114"/>
      <c r="F291" s="114"/>
      <c r="G291" s="114"/>
      <c r="H291" s="114"/>
      <c r="I291" s="114"/>
      <c r="J291" s="115"/>
      <c r="K291" s="116">
        <v>0</v>
      </c>
      <c r="L291" s="117">
        <v>2.3298472222222228</v>
      </c>
      <c r="M291" s="118">
        <v>11.70464311594203</v>
      </c>
      <c r="N291" s="119">
        <v>115</v>
      </c>
      <c r="O291" s="120">
        <v>102</v>
      </c>
      <c r="P291" s="121">
        <v>187</v>
      </c>
      <c r="Q291" s="119">
        <v>0</v>
      </c>
      <c r="R291" s="122">
        <v>73.333333333333329</v>
      </c>
      <c r="S291" s="123">
        <v>428921.8</v>
      </c>
      <c r="T291" s="122">
        <v>6.2230203588833337</v>
      </c>
      <c r="U291" s="124">
        <v>3729.076</v>
      </c>
      <c r="V291" s="145">
        <v>100338.27290766755</v>
      </c>
      <c r="W291" s="123">
        <v>73623.081868616398</v>
      </c>
      <c r="X291" s="123">
        <v>9711.8922972758628</v>
      </c>
      <c r="Y291" s="124">
        <v>48</v>
      </c>
      <c r="Z291" s="125">
        <v>0</v>
      </c>
      <c r="AA291" s="146">
        <v>25674.950269328161</v>
      </c>
      <c r="AB291" s="127">
        <v>179451.34091519911</v>
      </c>
    </row>
    <row r="292" spans="1:28" x14ac:dyDescent="0.35">
      <c r="A292">
        <f t="shared" si="4"/>
        <v>2026</v>
      </c>
      <c r="B292" s="9">
        <v>46204</v>
      </c>
      <c r="C292" s="113"/>
      <c r="D292" s="114"/>
      <c r="E292" s="114"/>
      <c r="F292" s="114"/>
      <c r="G292" s="114"/>
      <c r="H292" s="114"/>
      <c r="I292" s="114"/>
      <c r="J292" s="115"/>
      <c r="K292" s="116">
        <v>0</v>
      </c>
      <c r="L292" s="117">
        <v>4.5753436185133243</v>
      </c>
      <c r="M292" s="118">
        <v>15.068383271707253</v>
      </c>
      <c r="N292" s="119">
        <v>115</v>
      </c>
      <c r="O292" s="120">
        <v>103</v>
      </c>
      <c r="P292" s="121">
        <v>187</v>
      </c>
      <c r="Q292" s="119">
        <v>0</v>
      </c>
      <c r="R292" s="122">
        <v>70.967741935483872</v>
      </c>
      <c r="S292" s="123">
        <v>429625.06666666665</v>
      </c>
      <c r="T292" s="122">
        <v>6.2152875201666671</v>
      </c>
      <c r="U292" s="124">
        <v>3733.3093333333336</v>
      </c>
      <c r="V292" s="145">
        <v>100488.62714575052</v>
      </c>
      <c r="W292" s="123">
        <v>73642.423374134785</v>
      </c>
      <c r="X292" s="123">
        <v>9712.9777655155012</v>
      </c>
      <c r="Y292" s="124">
        <v>48</v>
      </c>
      <c r="Z292" s="125">
        <v>0</v>
      </c>
      <c r="AA292" s="146">
        <v>24882.489557573026</v>
      </c>
      <c r="AB292" s="127">
        <v>174825.36747968727</v>
      </c>
    </row>
    <row r="293" spans="1:28" x14ac:dyDescent="0.35">
      <c r="A293">
        <f t="shared" si="4"/>
        <v>2026</v>
      </c>
      <c r="B293" s="9">
        <v>46235</v>
      </c>
      <c r="C293" s="113"/>
      <c r="D293" s="114"/>
      <c r="E293" s="114"/>
      <c r="F293" s="114"/>
      <c r="G293" s="114"/>
      <c r="H293" s="114"/>
      <c r="I293" s="114"/>
      <c r="J293" s="115"/>
      <c r="K293" s="116">
        <v>0</v>
      </c>
      <c r="L293" s="117">
        <v>4.0194354838709669</v>
      </c>
      <c r="M293" s="118">
        <v>15.354931148795103</v>
      </c>
      <c r="N293" s="119">
        <v>115</v>
      </c>
      <c r="O293" s="120">
        <v>104</v>
      </c>
      <c r="P293" s="121">
        <v>187</v>
      </c>
      <c r="Q293" s="119">
        <v>0</v>
      </c>
      <c r="R293" s="122">
        <v>64.516129032258064</v>
      </c>
      <c r="S293" s="123">
        <v>430328.33333333331</v>
      </c>
      <c r="T293" s="122">
        <v>6.2075444548166674</v>
      </c>
      <c r="U293" s="124">
        <v>3737.5426666666667</v>
      </c>
      <c r="V293" s="145">
        <v>100638.9813838335</v>
      </c>
      <c r="W293" s="123">
        <v>73661.693558609491</v>
      </c>
      <c r="X293" s="123">
        <v>9714.055096472468</v>
      </c>
      <c r="Y293" s="124">
        <v>48</v>
      </c>
      <c r="Z293" s="125">
        <v>0</v>
      </c>
      <c r="AA293" s="146">
        <v>24917.372226171032</v>
      </c>
      <c r="AB293" s="127">
        <v>175974.8470554318</v>
      </c>
    </row>
    <row r="294" spans="1:28" x14ac:dyDescent="0.35">
      <c r="A294">
        <f t="shared" si="4"/>
        <v>2026</v>
      </c>
      <c r="B294" s="9">
        <v>46266</v>
      </c>
      <c r="C294" s="113"/>
      <c r="D294" s="114"/>
      <c r="E294" s="114"/>
      <c r="F294" s="114"/>
      <c r="G294" s="114"/>
      <c r="H294" s="114"/>
      <c r="I294" s="114"/>
      <c r="J294" s="115"/>
      <c r="K294" s="116">
        <v>6.6666666666666593E-3</v>
      </c>
      <c r="L294" s="117">
        <v>1.6369305555555556</v>
      </c>
      <c r="M294" s="118">
        <v>12.870296662274921</v>
      </c>
      <c r="N294" s="119">
        <v>115</v>
      </c>
      <c r="O294" s="120">
        <v>105</v>
      </c>
      <c r="P294" s="121">
        <v>187</v>
      </c>
      <c r="Q294" s="119">
        <v>0</v>
      </c>
      <c r="R294" s="122">
        <v>70</v>
      </c>
      <c r="S294" s="123">
        <v>431031.6</v>
      </c>
      <c r="T294" s="122">
        <v>6.1998013894666668</v>
      </c>
      <c r="U294" s="124">
        <v>3741.7759999999998</v>
      </c>
      <c r="V294" s="145">
        <v>100789.33562191647</v>
      </c>
      <c r="W294" s="123">
        <v>73680.908631388069</v>
      </c>
      <c r="X294" s="123">
        <v>9715.1278707057481</v>
      </c>
      <c r="Y294" s="124">
        <v>48</v>
      </c>
      <c r="Z294" s="125">
        <v>0</v>
      </c>
      <c r="AA294" s="146">
        <v>25777.682303263118</v>
      </c>
      <c r="AB294" s="127">
        <v>182836.30701413378</v>
      </c>
    </row>
    <row r="295" spans="1:28" x14ac:dyDescent="0.35">
      <c r="A295">
        <f t="shared" si="4"/>
        <v>2026</v>
      </c>
      <c r="B295" s="9">
        <v>46296</v>
      </c>
      <c r="C295" s="113"/>
      <c r="D295" s="114"/>
      <c r="E295" s="114"/>
      <c r="F295" s="114"/>
      <c r="G295" s="114"/>
      <c r="H295" s="114"/>
      <c r="I295" s="114"/>
      <c r="J295" s="115"/>
      <c r="K295" s="116">
        <v>1.3945161290322581</v>
      </c>
      <c r="L295" s="117">
        <v>0.10645161290322577</v>
      </c>
      <c r="M295" s="118">
        <v>6.4180181371924006</v>
      </c>
      <c r="N295" s="119">
        <v>115</v>
      </c>
      <c r="O295" s="120">
        <v>106</v>
      </c>
      <c r="P295" s="121">
        <v>187</v>
      </c>
      <c r="Q295" s="119">
        <v>0</v>
      </c>
      <c r="R295" s="122">
        <v>67.741935483870961</v>
      </c>
      <c r="S295" s="123">
        <v>431752.2666666666</v>
      </c>
      <c r="T295" s="122">
        <v>6.1920739648500005</v>
      </c>
      <c r="U295" s="124">
        <v>3745.9179999999997</v>
      </c>
      <c r="V295" s="145">
        <v>100939.68985999945</v>
      </c>
      <c r="W295" s="123">
        <v>73700.009637336378</v>
      </c>
      <c r="X295" s="123">
        <v>9716.1879641196738</v>
      </c>
      <c r="Y295" s="124">
        <v>48</v>
      </c>
      <c r="Z295" s="125">
        <v>0</v>
      </c>
      <c r="AA295" s="146">
        <v>24974.354990299846</v>
      </c>
      <c r="AB295" s="127">
        <v>177869.85693950258</v>
      </c>
    </row>
    <row r="296" spans="1:28" x14ac:dyDescent="0.35">
      <c r="A296">
        <f t="shared" si="4"/>
        <v>2026</v>
      </c>
      <c r="B296" s="9">
        <v>46327</v>
      </c>
      <c r="C296" s="113"/>
      <c r="D296" s="114"/>
      <c r="E296" s="114"/>
      <c r="F296" s="114"/>
      <c r="G296" s="114"/>
      <c r="H296" s="114"/>
      <c r="I296" s="114"/>
      <c r="J296" s="115"/>
      <c r="K296" s="116">
        <v>6.3763333333333332</v>
      </c>
      <c r="L296" s="117">
        <v>2.9999999999999953E-3</v>
      </c>
      <c r="M296" s="118">
        <v>0.68892270531400956</v>
      </c>
      <c r="N296" s="119">
        <v>115</v>
      </c>
      <c r="O296" s="120">
        <v>107</v>
      </c>
      <c r="P296" s="121">
        <v>187</v>
      </c>
      <c r="Q296" s="119">
        <v>0</v>
      </c>
      <c r="R296" s="122">
        <v>70</v>
      </c>
      <c r="S296" s="123">
        <v>432472.93333333329</v>
      </c>
      <c r="T296" s="122">
        <v>6.1843387198666671</v>
      </c>
      <c r="U296" s="124">
        <v>3750.06</v>
      </c>
      <c r="V296" s="145">
        <v>101090.04409808242</v>
      </c>
      <c r="W296" s="123">
        <v>73719.022500765132</v>
      </c>
      <c r="X296" s="123">
        <v>9717.2409565156995</v>
      </c>
      <c r="Y296" s="124">
        <v>48</v>
      </c>
      <c r="Z296" s="125">
        <v>0</v>
      </c>
      <c r="AA296" s="146">
        <v>25837.207186880849</v>
      </c>
      <c r="AB296" s="127">
        <v>184795.70994959195</v>
      </c>
    </row>
    <row r="297" spans="1:28" x14ac:dyDescent="0.35">
      <c r="A297">
        <f t="shared" si="4"/>
        <v>2026</v>
      </c>
      <c r="B297" s="11">
        <v>46357</v>
      </c>
      <c r="C297" s="128"/>
      <c r="D297" s="129"/>
      <c r="E297" s="129"/>
      <c r="F297" s="129"/>
      <c r="G297" s="129"/>
      <c r="H297" s="129"/>
      <c r="I297" s="129"/>
      <c r="J297" s="130"/>
      <c r="K297" s="131">
        <v>10.709112903225805</v>
      </c>
      <c r="L297" s="132">
        <v>0</v>
      </c>
      <c r="M297" s="133">
        <v>0.13349111734455349</v>
      </c>
      <c r="N297" s="134">
        <v>115</v>
      </c>
      <c r="O297" s="135">
        <v>108</v>
      </c>
      <c r="P297" s="136">
        <v>187</v>
      </c>
      <c r="Q297" s="134">
        <v>0</v>
      </c>
      <c r="R297" s="137">
        <v>67.741935483870961</v>
      </c>
      <c r="S297" s="138">
        <v>433193.6</v>
      </c>
      <c r="T297" s="137">
        <v>6.1766034748833336</v>
      </c>
      <c r="U297" s="139">
        <v>3754.2020000000002</v>
      </c>
      <c r="V297" s="147">
        <v>101240.3983361654</v>
      </c>
      <c r="W297" s="138">
        <v>73737.967254089177</v>
      </c>
      <c r="X297" s="138">
        <v>9718.2899724766175</v>
      </c>
      <c r="Y297" s="139">
        <v>48</v>
      </c>
      <c r="Z297" s="140">
        <v>0</v>
      </c>
      <c r="AA297" s="148">
        <v>25035.31453486063</v>
      </c>
      <c r="AB297" s="142">
        <v>179867.65431897462</v>
      </c>
    </row>
    <row r="298" spans="1:28" x14ac:dyDescent="0.35">
      <c r="A298">
        <f t="shared" si="4"/>
        <v>2027</v>
      </c>
      <c r="B298" s="7">
        <v>46388</v>
      </c>
      <c r="C298" s="98"/>
      <c r="D298" s="99"/>
      <c r="E298" s="99"/>
      <c r="F298" s="99"/>
      <c r="G298" s="99"/>
      <c r="H298" s="99"/>
      <c r="I298" s="99"/>
      <c r="J298" s="100"/>
      <c r="K298" s="101">
        <v>14.802231182795694</v>
      </c>
      <c r="L298" s="102">
        <v>0</v>
      </c>
      <c r="M298" s="103">
        <v>0</v>
      </c>
      <c r="N298" s="104">
        <v>115</v>
      </c>
      <c r="O298" s="105">
        <v>109</v>
      </c>
      <c r="P298" s="106">
        <v>187</v>
      </c>
      <c r="Q298" s="104">
        <v>0</v>
      </c>
      <c r="R298" s="107">
        <v>64.516129032258064</v>
      </c>
      <c r="S298" s="108">
        <v>433931.56666666665</v>
      </c>
      <c r="T298" s="107">
        <v>6.1689019176333337</v>
      </c>
      <c r="U298" s="109">
        <v>3758.2333333333331</v>
      </c>
      <c r="V298" s="143">
        <v>101390.75257424837</v>
      </c>
      <c r="W298" s="108">
        <v>73756.776744667004</v>
      </c>
      <c r="X298" s="108">
        <v>9719.3244884440937</v>
      </c>
      <c r="Y298" s="109">
        <v>48</v>
      </c>
      <c r="Z298" s="110">
        <v>0</v>
      </c>
      <c r="AA298" s="144">
        <v>25068.904145893852</v>
      </c>
      <c r="AB298" s="112">
        <v>180967.52095987395</v>
      </c>
    </row>
    <row r="299" spans="1:28" x14ac:dyDescent="0.35">
      <c r="A299">
        <f t="shared" si="4"/>
        <v>2027</v>
      </c>
      <c r="B299" s="9">
        <v>46419</v>
      </c>
      <c r="C299" s="113"/>
      <c r="D299" s="114"/>
      <c r="E299" s="114"/>
      <c r="F299" s="114"/>
      <c r="G299" s="114"/>
      <c r="H299" s="114"/>
      <c r="I299" s="114"/>
      <c r="J299" s="115"/>
      <c r="K299" s="116">
        <v>14.67561473727422</v>
      </c>
      <c r="L299" s="117">
        <v>0</v>
      </c>
      <c r="M299" s="118">
        <v>0</v>
      </c>
      <c r="N299" s="119">
        <v>115</v>
      </c>
      <c r="O299" s="120">
        <v>110</v>
      </c>
      <c r="P299" s="121">
        <v>187</v>
      </c>
      <c r="Q299" s="119">
        <v>0</v>
      </c>
      <c r="R299" s="122">
        <v>67.857142857142861</v>
      </c>
      <c r="S299" s="123">
        <v>434669.53333333333</v>
      </c>
      <c r="T299" s="122">
        <v>6.1611835165166671</v>
      </c>
      <c r="U299" s="124">
        <v>3762.2646666666665</v>
      </c>
      <c r="V299" s="145">
        <v>101538.20900431459</v>
      </c>
      <c r="W299" s="123">
        <v>73775.481714068737</v>
      </c>
      <c r="X299" s="123">
        <v>9720.3508846907444</v>
      </c>
      <c r="Y299" s="124">
        <v>48</v>
      </c>
      <c r="Z299" s="125">
        <v>0</v>
      </c>
      <c r="AA299" s="146">
        <v>27787.957728572001</v>
      </c>
      <c r="AB299" s="127">
        <v>201456.87046261202</v>
      </c>
    </row>
    <row r="300" spans="1:28" x14ac:dyDescent="0.35">
      <c r="A300">
        <f t="shared" si="4"/>
        <v>2027</v>
      </c>
      <c r="B300" s="9">
        <v>46447</v>
      </c>
      <c r="C300" s="113"/>
      <c r="D300" s="114"/>
      <c r="E300" s="114"/>
      <c r="F300" s="114"/>
      <c r="G300" s="114"/>
      <c r="H300" s="114"/>
      <c r="I300" s="114"/>
      <c r="J300" s="115"/>
      <c r="K300" s="116">
        <v>9.8122580645161293</v>
      </c>
      <c r="L300" s="117">
        <v>0</v>
      </c>
      <c r="M300" s="118">
        <v>0</v>
      </c>
      <c r="N300" s="119">
        <v>115</v>
      </c>
      <c r="O300" s="120">
        <v>111</v>
      </c>
      <c r="P300" s="121">
        <v>187</v>
      </c>
      <c r="Q300" s="119">
        <v>0</v>
      </c>
      <c r="R300" s="122">
        <v>74.193548387096769</v>
      </c>
      <c r="S300" s="123">
        <v>435407.5</v>
      </c>
      <c r="T300" s="122">
        <v>6.1534651154000004</v>
      </c>
      <c r="U300" s="124">
        <v>3766.2959999999998</v>
      </c>
      <c r="V300" s="145">
        <v>101681.25572652921</v>
      </c>
      <c r="W300" s="123">
        <v>73794.105917135632</v>
      </c>
      <c r="X300" s="123">
        <v>9721.3727340480073</v>
      </c>
      <c r="Y300" s="124">
        <v>48</v>
      </c>
      <c r="Z300" s="125">
        <v>0</v>
      </c>
      <c r="AA300" s="146">
        <v>25129.710579399969</v>
      </c>
      <c r="AB300" s="127">
        <v>182976.6359395411</v>
      </c>
    </row>
    <row r="301" spans="1:28" x14ac:dyDescent="0.35">
      <c r="A301">
        <f t="shared" si="4"/>
        <v>2027</v>
      </c>
      <c r="B301" s="9">
        <v>46478</v>
      </c>
      <c r="C301" s="113"/>
      <c r="D301" s="114"/>
      <c r="E301" s="114"/>
      <c r="F301" s="114"/>
      <c r="G301" s="114"/>
      <c r="H301" s="114"/>
      <c r="I301" s="114"/>
      <c r="J301" s="115"/>
      <c r="K301" s="116">
        <v>4.0634583333333341</v>
      </c>
      <c r="L301" s="117">
        <v>0</v>
      </c>
      <c r="M301" s="118">
        <v>0.31284722222222211</v>
      </c>
      <c r="N301" s="119">
        <v>115</v>
      </c>
      <c r="O301" s="120">
        <v>112</v>
      </c>
      <c r="P301" s="121">
        <v>187</v>
      </c>
      <c r="Q301" s="119">
        <v>0</v>
      </c>
      <c r="R301" s="122">
        <v>66.666666666666657</v>
      </c>
      <c r="S301" s="123">
        <v>436162.83333333337</v>
      </c>
      <c r="T301" s="122">
        <v>6.1457563393500001</v>
      </c>
      <c r="U301" s="124">
        <v>3770.2353333333335</v>
      </c>
      <c r="V301" s="145">
        <v>101821.40464072707</v>
      </c>
      <c r="W301" s="123">
        <v>73812.573925950899</v>
      </c>
      <c r="X301" s="123">
        <v>9722.3818341576043</v>
      </c>
      <c r="Y301" s="124">
        <v>48</v>
      </c>
      <c r="Z301" s="125">
        <v>0</v>
      </c>
      <c r="AA301" s="146">
        <v>25995.607933185282</v>
      </c>
      <c r="AB301" s="127">
        <v>190015.19582366213</v>
      </c>
    </row>
    <row r="302" spans="1:28" x14ac:dyDescent="0.35">
      <c r="A302">
        <f t="shared" si="4"/>
        <v>2027</v>
      </c>
      <c r="B302" s="9">
        <v>46508</v>
      </c>
      <c r="C302" s="113"/>
      <c r="D302" s="114"/>
      <c r="E302" s="114"/>
      <c r="F302" s="114"/>
      <c r="G302" s="114"/>
      <c r="H302" s="114"/>
      <c r="I302" s="114"/>
      <c r="J302" s="115"/>
      <c r="K302" s="116">
        <v>0.53136044880785405</v>
      </c>
      <c r="L302" s="117">
        <v>0.79064516129032258</v>
      </c>
      <c r="M302" s="118">
        <v>6.4944553529686768</v>
      </c>
      <c r="N302" s="119">
        <v>115</v>
      </c>
      <c r="O302" s="120">
        <v>113</v>
      </c>
      <c r="P302" s="121">
        <v>187</v>
      </c>
      <c r="Q302" s="119">
        <v>0</v>
      </c>
      <c r="R302" s="122">
        <v>64.516129032258064</v>
      </c>
      <c r="S302" s="123">
        <v>436918.16666666669</v>
      </c>
      <c r="T302" s="122">
        <v>6.1380427507666662</v>
      </c>
      <c r="U302" s="124">
        <v>3774.1746666666668</v>
      </c>
      <c r="V302" s="145">
        <v>101958.65574690816</v>
      </c>
      <c r="W302" s="123">
        <v>73830.921239250703</v>
      </c>
      <c r="X302" s="123">
        <v>9723.3837949307417</v>
      </c>
      <c r="Y302" s="124">
        <v>48</v>
      </c>
      <c r="Z302" s="125">
        <v>0</v>
      </c>
      <c r="AA302" s="146">
        <v>25185.385568637077</v>
      </c>
      <c r="AB302" s="127">
        <v>184816.84105210932</v>
      </c>
    </row>
    <row r="303" spans="1:28" x14ac:dyDescent="0.35">
      <c r="A303">
        <f t="shared" si="4"/>
        <v>2027</v>
      </c>
      <c r="B303" s="9">
        <v>46539</v>
      </c>
      <c r="C303" s="113"/>
      <c r="D303" s="114"/>
      <c r="E303" s="114"/>
      <c r="F303" s="114"/>
      <c r="G303" s="114"/>
      <c r="H303" s="114"/>
      <c r="I303" s="114"/>
      <c r="J303" s="115"/>
      <c r="K303" s="116">
        <v>0</v>
      </c>
      <c r="L303" s="117">
        <v>2.3298472222222228</v>
      </c>
      <c r="M303" s="118">
        <v>11.70464311594203</v>
      </c>
      <c r="N303" s="119">
        <v>115</v>
      </c>
      <c r="O303" s="120">
        <v>114</v>
      </c>
      <c r="P303" s="121">
        <v>187</v>
      </c>
      <c r="Q303" s="119">
        <v>0</v>
      </c>
      <c r="R303" s="122">
        <v>73.333333333333329</v>
      </c>
      <c r="S303" s="123">
        <v>437673.5</v>
      </c>
      <c r="T303" s="122">
        <v>6.1303291621833331</v>
      </c>
      <c r="U303" s="124">
        <v>3778.114</v>
      </c>
      <c r="V303" s="145">
        <v>102093.0090450725</v>
      </c>
      <c r="W303" s="123">
        <v>73849.175287866907</v>
      </c>
      <c r="X303" s="123">
        <v>9724.381757811112</v>
      </c>
      <c r="Y303" s="124">
        <v>47</v>
      </c>
      <c r="Z303" s="125">
        <v>0</v>
      </c>
      <c r="AA303" s="146">
        <v>26056.40084857259</v>
      </c>
      <c r="AB303" s="127">
        <v>192008.38424056483</v>
      </c>
    </row>
    <row r="304" spans="1:28" x14ac:dyDescent="0.35">
      <c r="A304">
        <f t="shared" si="4"/>
        <v>2027</v>
      </c>
      <c r="B304" s="9">
        <v>46569</v>
      </c>
      <c r="C304" s="113"/>
      <c r="D304" s="114"/>
      <c r="E304" s="114"/>
      <c r="F304" s="114"/>
      <c r="G304" s="114"/>
      <c r="H304" s="114"/>
      <c r="I304" s="114"/>
      <c r="J304" s="115"/>
      <c r="K304" s="116">
        <v>0</v>
      </c>
      <c r="L304" s="117">
        <v>4.5753436185133243</v>
      </c>
      <c r="M304" s="118">
        <v>15.068383271707253</v>
      </c>
      <c r="N304" s="119">
        <v>115</v>
      </c>
      <c r="O304" s="120">
        <v>115</v>
      </c>
      <c r="P304" s="121">
        <v>187</v>
      </c>
      <c r="Q304" s="119">
        <v>0</v>
      </c>
      <c r="R304" s="122">
        <v>67.741935483870961</v>
      </c>
      <c r="S304" s="123">
        <v>438446.16666666663</v>
      </c>
      <c r="T304" s="122">
        <v>6.1226516676000005</v>
      </c>
      <c r="U304" s="124">
        <v>3781.9613333333336</v>
      </c>
      <c r="V304" s="145">
        <v>102224.46453522006</v>
      </c>
      <c r="W304" s="123">
        <v>73867.252515539963</v>
      </c>
      <c r="X304" s="123">
        <v>9725.3672788714903</v>
      </c>
      <c r="Y304" s="124">
        <v>47</v>
      </c>
      <c r="Z304" s="125">
        <v>0</v>
      </c>
      <c r="AA304" s="146">
        <v>25251.635279422473</v>
      </c>
      <c r="AB304" s="127">
        <v>186977.34489133154</v>
      </c>
    </row>
    <row r="305" spans="1:28" x14ac:dyDescent="0.35">
      <c r="A305">
        <f t="shared" si="4"/>
        <v>2027</v>
      </c>
      <c r="B305" s="9">
        <v>46600</v>
      </c>
      <c r="C305" s="113"/>
      <c r="D305" s="114"/>
      <c r="E305" s="114"/>
      <c r="F305" s="114"/>
      <c r="G305" s="114"/>
      <c r="H305" s="114"/>
      <c r="I305" s="114"/>
      <c r="J305" s="115"/>
      <c r="K305" s="116">
        <v>0</v>
      </c>
      <c r="L305" s="117">
        <v>4.0194354838709669</v>
      </c>
      <c r="M305" s="118">
        <v>15.354931148795103</v>
      </c>
      <c r="N305" s="119">
        <v>115</v>
      </c>
      <c r="O305" s="120">
        <v>116</v>
      </c>
      <c r="P305" s="121">
        <v>187</v>
      </c>
      <c r="Q305" s="119">
        <v>0</v>
      </c>
      <c r="R305" s="122">
        <v>67.741935483870961</v>
      </c>
      <c r="S305" s="123">
        <v>439218.83333333331</v>
      </c>
      <c r="T305" s="122">
        <v>6.1149561260166667</v>
      </c>
      <c r="U305" s="124">
        <v>3785.8086666666668</v>
      </c>
      <c r="V305" s="145">
        <v>102355.92002536762</v>
      </c>
      <c r="W305" s="123">
        <v>73885.193108896085</v>
      </c>
      <c r="X305" s="123">
        <v>9726.3458327490698</v>
      </c>
      <c r="Y305" s="124">
        <v>47</v>
      </c>
      <c r="Z305" s="125">
        <v>0</v>
      </c>
      <c r="AA305" s="146">
        <v>25286.517948020475</v>
      </c>
      <c r="AB305" s="127">
        <v>188126.82446707611</v>
      </c>
    </row>
    <row r="306" spans="1:28" x14ac:dyDescent="0.35">
      <c r="A306">
        <f t="shared" si="4"/>
        <v>2027</v>
      </c>
      <c r="B306" s="9">
        <v>46631</v>
      </c>
      <c r="C306" s="113"/>
      <c r="D306" s="114"/>
      <c r="E306" s="114"/>
      <c r="F306" s="114"/>
      <c r="G306" s="114"/>
      <c r="H306" s="114"/>
      <c r="I306" s="114"/>
      <c r="J306" s="115"/>
      <c r="K306" s="116">
        <v>6.6666666666666593E-3</v>
      </c>
      <c r="L306" s="117">
        <v>1.6369305555555556</v>
      </c>
      <c r="M306" s="118">
        <v>12.870296662274921</v>
      </c>
      <c r="N306" s="119">
        <v>115</v>
      </c>
      <c r="O306" s="120">
        <v>117</v>
      </c>
      <c r="P306" s="121">
        <v>187</v>
      </c>
      <c r="Q306" s="119">
        <v>0</v>
      </c>
      <c r="R306" s="122">
        <v>70</v>
      </c>
      <c r="S306" s="123">
        <v>439991.5</v>
      </c>
      <c r="T306" s="122">
        <v>6.1072605844333339</v>
      </c>
      <c r="U306" s="124">
        <v>3789.6559999999999</v>
      </c>
      <c r="V306" s="145">
        <v>102487.37551551519</v>
      </c>
      <c r="W306" s="123">
        <v>73903.02812122638</v>
      </c>
      <c r="X306" s="123">
        <v>9727.3204851366572</v>
      </c>
      <c r="Y306" s="124">
        <v>47</v>
      </c>
      <c r="Z306" s="125">
        <v>0</v>
      </c>
      <c r="AA306" s="146">
        <v>26159.132882507543</v>
      </c>
      <c r="AB306" s="127">
        <v>195393.35033949951</v>
      </c>
    </row>
    <row r="307" spans="1:28" x14ac:dyDescent="0.35">
      <c r="A307">
        <f t="shared" si="4"/>
        <v>2027</v>
      </c>
      <c r="B307" s="9">
        <v>46661</v>
      </c>
      <c r="C307" s="113"/>
      <c r="D307" s="114"/>
      <c r="E307" s="114"/>
      <c r="F307" s="114"/>
      <c r="G307" s="114"/>
      <c r="H307" s="114"/>
      <c r="I307" s="114"/>
      <c r="J307" s="115"/>
      <c r="K307" s="116">
        <v>1.3945161290322581</v>
      </c>
      <c r="L307" s="117">
        <v>0.10645161290322577</v>
      </c>
      <c r="M307" s="118">
        <v>6.4180181371924006</v>
      </c>
      <c r="N307" s="119">
        <v>115</v>
      </c>
      <c r="O307" s="120">
        <v>118</v>
      </c>
      <c r="P307" s="121">
        <v>187</v>
      </c>
      <c r="Q307" s="119">
        <v>0</v>
      </c>
      <c r="R307" s="122">
        <v>64.516129032258064</v>
      </c>
      <c r="S307" s="123">
        <v>440781.56666666671</v>
      </c>
      <c r="T307" s="122">
        <v>6.0995800820166668</v>
      </c>
      <c r="U307" s="124">
        <v>3793.4103333333333</v>
      </c>
      <c r="V307" s="145">
        <v>102618.83100566275</v>
      </c>
      <c r="W307" s="123">
        <v>73920.665643748667</v>
      </c>
      <c r="X307" s="123">
        <v>9728.2826387849764</v>
      </c>
      <c r="Y307" s="124">
        <v>47</v>
      </c>
      <c r="Z307" s="125">
        <v>0</v>
      </c>
      <c r="AA307" s="146">
        <v>25343.500712149293</v>
      </c>
      <c r="AB307" s="127">
        <v>190021.83435114686</v>
      </c>
    </row>
    <row r="308" spans="1:28" x14ac:dyDescent="0.35">
      <c r="A308">
        <f t="shared" si="4"/>
        <v>2027</v>
      </c>
      <c r="B308" s="9">
        <v>46692</v>
      </c>
      <c r="C308" s="113"/>
      <c r="D308" s="114"/>
      <c r="E308" s="114"/>
      <c r="F308" s="114"/>
      <c r="G308" s="114"/>
      <c r="H308" s="114"/>
      <c r="I308" s="114"/>
      <c r="J308" s="115"/>
      <c r="K308" s="116">
        <v>6.3763333333333332</v>
      </c>
      <c r="L308" s="117">
        <v>2.9999999999999953E-3</v>
      </c>
      <c r="M308" s="118">
        <v>0.68892270531400956</v>
      </c>
      <c r="N308" s="119">
        <v>115</v>
      </c>
      <c r="O308" s="120">
        <v>119</v>
      </c>
      <c r="P308" s="121">
        <v>187</v>
      </c>
      <c r="Q308" s="119">
        <v>0</v>
      </c>
      <c r="R308" s="122">
        <v>73.333333333333329</v>
      </c>
      <c r="S308" s="123">
        <v>441571.63333333336</v>
      </c>
      <c r="T308" s="122">
        <v>6.0918920600166668</v>
      </c>
      <c r="U308" s="124">
        <v>3797.1646666666666</v>
      </c>
      <c r="V308" s="145">
        <v>102750.28649581032</v>
      </c>
      <c r="W308" s="123">
        <v>73938.150560564085</v>
      </c>
      <c r="X308" s="123">
        <v>9729.2377933767821</v>
      </c>
      <c r="Y308" s="124">
        <v>47</v>
      </c>
      <c r="Z308" s="125">
        <v>0</v>
      </c>
      <c r="AA308" s="146">
        <v>26218.657766125278</v>
      </c>
      <c r="AB308" s="127">
        <v>197352.75327495768</v>
      </c>
    </row>
    <row r="309" spans="1:28" x14ac:dyDescent="0.35">
      <c r="A309">
        <f t="shared" si="4"/>
        <v>2027</v>
      </c>
      <c r="B309" s="11">
        <v>46722</v>
      </c>
      <c r="C309" s="128"/>
      <c r="D309" s="129"/>
      <c r="E309" s="129"/>
      <c r="F309" s="129"/>
      <c r="G309" s="129"/>
      <c r="H309" s="129"/>
      <c r="I309" s="129"/>
      <c r="J309" s="130"/>
      <c r="K309" s="131">
        <v>10.709112903225805</v>
      </c>
      <c r="L309" s="132">
        <v>0</v>
      </c>
      <c r="M309" s="133">
        <v>0.13349111734455349</v>
      </c>
      <c r="N309" s="134">
        <v>115</v>
      </c>
      <c r="O309" s="135">
        <v>120</v>
      </c>
      <c r="P309" s="136">
        <v>187</v>
      </c>
      <c r="Q309" s="134">
        <v>0</v>
      </c>
      <c r="R309" s="137">
        <v>67.741935483870961</v>
      </c>
      <c r="S309" s="138">
        <v>442361.7</v>
      </c>
      <c r="T309" s="137">
        <v>6.0842040380166669</v>
      </c>
      <c r="U309" s="139">
        <v>3800.9189999999999</v>
      </c>
      <c r="V309" s="147">
        <v>102881.74198595788</v>
      </c>
      <c r="W309" s="138">
        <v>73955.517554829436</v>
      </c>
      <c r="X309" s="138">
        <v>9730.189028629924</v>
      </c>
      <c r="Y309" s="139">
        <v>47</v>
      </c>
      <c r="Z309" s="140">
        <v>0</v>
      </c>
      <c r="AA309" s="148">
        <v>25404.460256710074</v>
      </c>
      <c r="AB309" s="142">
        <v>192019.63173061886</v>
      </c>
    </row>
    <row r="310" spans="1:28" x14ac:dyDescent="0.35">
      <c r="A310">
        <f t="shared" si="4"/>
        <v>2028</v>
      </c>
      <c r="B310" s="7">
        <v>46753</v>
      </c>
      <c r="C310" s="98"/>
      <c r="D310" s="99"/>
      <c r="E310" s="99"/>
      <c r="F310" s="99"/>
      <c r="G310" s="99"/>
      <c r="H310" s="99"/>
      <c r="I310" s="99"/>
      <c r="J310" s="100"/>
      <c r="K310" s="101">
        <v>14.802231182795694</v>
      </c>
      <c r="L310" s="102">
        <v>0</v>
      </c>
      <c r="M310" s="103">
        <v>0</v>
      </c>
      <c r="N310" s="104">
        <v>115</v>
      </c>
      <c r="O310" s="105">
        <v>121</v>
      </c>
      <c r="P310" s="106">
        <v>187</v>
      </c>
      <c r="Q310" s="104">
        <v>0</v>
      </c>
      <c r="R310" s="107">
        <v>64.516129032258064</v>
      </c>
      <c r="S310" s="108">
        <v>443733.25533423596</v>
      </c>
      <c r="T310" s="107">
        <v>6.021905194824126</v>
      </c>
      <c r="U310" s="109">
        <v>3816.1269227360522</v>
      </c>
      <c r="V310" s="143">
        <v>103013.19747610544</v>
      </c>
      <c r="W310" s="108">
        <v>73998.11665120961</v>
      </c>
      <c r="X310" s="108">
        <v>9732.4083065534087</v>
      </c>
      <c r="Y310" s="109">
        <v>47</v>
      </c>
      <c r="Z310" s="110">
        <v>0</v>
      </c>
      <c r="AA310" s="144">
        <v>25438.049867743299</v>
      </c>
      <c r="AB310" s="112">
        <v>193119.49837151819</v>
      </c>
    </row>
    <row r="311" spans="1:28" x14ac:dyDescent="0.35">
      <c r="A311">
        <f t="shared" si="4"/>
        <v>2028</v>
      </c>
      <c r="B311" s="9">
        <v>46784</v>
      </c>
      <c r="C311" s="113"/>
      <c r="D311" s="114"/>
      <c r="E311" s="114"/>
      <c r="F311" s="114"/>
      <c r="G311" s="114"/>
      <c r="H311" s="114"/>
      <c r="I311" s="114"/>
      <c r="J311" s="115"/>
      <c r="K311" s="116">
        <v>14.67561473727422</v>
      </c>
      <c r="L311" s="117">
        <v>0</v>
      </c>
      <c r="M311" s="118">
        <v>0</v>
      </c>
      <c r="N311" s="119">
        <v>115</v>
      </c>
      <c r="O311" s="120">
        <v>122</v>
      </c>
      <c r="P311" s="121">
        <v>187</v>
      </c>
      <c r="Q311" s="119">
        <v>0</v>
      </c>
      <c r="R311" s="122">
        <v>68.965517241379317</v>
      </c>
      <c r="S311" s="123">
        <v>444512.3928139878</v>
      </c>
      <c r="T311" s="122">
        <v>6.0109950253995761</v>
      </c>
      <c r="U311" s="124">
        <v>3820.9113799589545</v>
      </c>
      <c r="V311" s="145">
        <v>103141.99409625458</v>
      </c>
      <c r="W311" s="123">
        <v>74036.176494665837</v>
      </c>
      <c r="X311" s="123">
        <v>9734.1816706836726</v>
      </c>
      <c r="Y311" s="124">
        <v>47</v>
      </c>
      <c r="Z311" s="125">
        <v>0</v>
      </c>
      <c r="AA311" s="146">
        <v>27224.356337149955</v>
      </c>
      <c r="AB311" s="127">
        <v>207500.1266453141</v>
      </c>
    </row>
    <row r="312" spans="1:28" x14ac:dyDescent="0.35">
      <c r="A312">
        <f t="shared" si="4"/>
        <v>2028</v>
      </c>
      <c r="B312" s="9">
        <v>46813</v>
      </c>
      <c r="C312" s="113"/>
      <c r="D312" s="114"/>
      <c r="E312" s="114"/>
      <c r="F312" s="114"/>
      <c r="G312" s="114"/>
      <c r="H312" s="114"/>
      <c r="I312" s="114"/>
      <c r="J312" s="115"/>
      <c r="K312" s="116">
        <v>9.8122580645161293</v>
      </c>
      <c r="L312" s="117">
        <v>0</v>
      </c>
      <c r="M312" s="118">
        <v>0</v>
      </c>
      <c r="N312" s="119">
        <v>115</v>
      </c>
      <c r="O312" s="120">
        <v>123</v>
      </c>
      <c r="P312" s="121">
        <v>187</v>
      </c>
      <c r="Q312" s="119">
        <v>0</v>
      </c>
      <c r="R312" s="122">
        <v>74.193548387096769</v>
      </c>
      <c r="S312" s="123">
        <v>445241.2633595618</v>
      </c>
      <c r="T312" s="122">
        <v>6.0007887378733846</v>
      </c>
      <c r="U312" s="124">
        <v>3825.387162522316</v>
      </c>
      <c r="V312" s="145">
        <v>103266.74460988435</v>
      </c>
      <c r="W312" s="123">
        <v>74070.396968924179</v>
      </c>
      <c r="X312" s="123">
        <v>9735.6710986163253</v>
      </c>
      <c r="Y312" s="124">
        <v>47</v>
      </c>
      <c r="Z312" s="125">
        <v>0</v>
      </c>
      <c r="AA312" s="146">
        <v>25498.856301249416</v>
      </c>
      <c r="AB312" s="127">
        <v>195128.61335118537</v>
      </c>
    </row>
    <row r="313" spans="1:28" x14ac:dyDescent="0.35">
      <c r="A313">
        <f t="shared" si="4"/>
        <v>2028</v>
      </c>
      <c r="B313" s="9">
        <v>46844</v>
      </c>
      <c r="C313" s="113"/>
      <c r="D313" s="114"/>
      <c r="E313" s="114"/>
      <c r="F313" s="114"/>
      <c r="G313" s="114"/>
      <c r="H313" s="114"/>
      <c r="I313" s="114"/>
      <c r="J313" s="115"/>
      <c r="K313" s="116">
        <v>4.0634583333333341</v>
      </c>
      <c r="L313" s="117">
        <v>0</v>
      </c>
      <c r="M313" s="118">
        <v>0.31284722222222211</v>
      </c>
      <c r="N313" s="119">
        <v>115</v>
      </c>
      <c r="O313" s="120">
        <v>124</v>
      </c>
      <c r="P313" s="121">
        <v>187</v>
      </c>
      <c r="Q313" s="119">
        <v>0</v>
      </c>
      <c r="R313" s="122">
        <v>60</v>
      </c>
      <c r="S313" s="123">
        <v>446020.4008393134</v>
      </c>
      <c r="T313" s="122">
        <v>5.9898785684488347</v>
      </c>
      <c r="U313" s="124">
        <v>3830.1716197452192</v>
      </c>
      <c r="V313" s="145">
        <v>103388.83625351568</v>
      </c>
      <c r="W313" s="123">
        <v>74101.982424844085</v>
      </c>
      <c r="X313" s="123">
        <v>9737.0357606188736</v>
      </c>
      <c r="Y313" s="124">
        <v>47</v>
      </c>
      <c r="Z313" s="125">
        <v>0</v>
      </c>
      <c r="AA313" s="146">
        <v>26377.05851242971</v>
      </c>
      <c r="AB313" s="127">
        <v>202572.23914902785</v>
      </c>
    </row>
    <row r="314" spans="1:28" x14ac:dyDescent="0.35">
      <c r="A314">
        <f t="shared" si="4"/>
        <v>2028</v>
      </c>
      <c r="B314" s="9">
        <v>46874</v>
      </c>
      <c r="C314" s="113"/>
      <c r="D314" s="114"/>
      <c r="E314" s="114"/>
      <c r="F314" s="114"/>
      <c r="G314" s="114"/>
      <c r="H314" s="114"/>
      <c r="I314" s="114"/>
      <c r="J314" s="115"/>
      <c r="K314" s="116">
        <v>0.53136044880785405</v>
      </c>
      <c r="L314" s="117">
        <v>0.79064516129032258</v>
      </c>
      <c r="M314" s="118">
        <v>6.4944553529686768</v>
      </c>
      <c r="N314" s="119">
        <v>115</v>
      </c>
      <c r="O314" s="120">
        <v>125</v>
      </c>
      <c r="P314" s="121">
        <v>187</v>
      </c>
      <c r="Q314" s="119">
        <v>0</v>
      </c>
      <c r="R314" s="122">
        <v>70.967741935483872</v>
      </c>
      <c r="S314" s="123">
        <v>446774.40485197632</v>
      </c>
      <c r="T314" s="122">
        <v>5.9793203399734658</v>
      </c>
      <c r="U314" s="124">
        <v>3834.8017396383507</v>
      </c>
      <c r="V314" s="145">
        <v>103508.26902714856</v>
      </c>
      <c r="W314" s="123">
        <v>74131.365847996509</v>
      </c>
      <c r="X314" s="123">
        <v>9738.3134395982288</v>
      </c>
      <c r="Y314" s="124">
        <v>47</v>
      </c>
      <c r="Z314" s="125">
        <v>0</v>
      </c>
      <c r="AA314" s="146">
        <v>25554.53129048652</v>
      </c>
      <c r="AB314" s="127">
        <v>196968.81846375359</v>
      </c>
    </row>
    <row r="315" spans="1:28" x14ac:dyDescent="0.35">
      <c r="A315">
        <f t="shared" si="4"/>
        <v>2028</v>
      </c>
      <c r="B315" s="9">
        <v>46905</v>
      </c>
      <c r="C315" s="113"/>
      <c r="D315" s="114"/>
      <c r="E315" s="114"/>
      <c r="F315" s="114"/>
      <c r="G315" s="114"/>
      <c r="H315" s="114"/>
      <c r="I315" s="114"/>
      <c r="J315" s="115"/>
      <c r="K315" s="116">
        <v>0</v>
      </c>
      <c r="L315" s="117">
        <v>2.3298472222222228</v>
      </c>
      <c r="M315" s="118">
        <v>11.70464311594203</v>
      </c>
      <c r="N315" s="119">
        <v>115</v>
      </c>
      <c r="O315" s="120">
        <v>126</v>
      </c>
      <c r="P315" s="121">
        <v>187</v>
      </c>
      <c r="Q315" s="119">
        <v>0</v>
      </c>
      <c r="R315" s="122">
        <v>73.333333333333329</v>
      </c>
      <c r="S315" s="123">
        <v>447553.54233172792</v>
      </c>
      <c r="T315" s="122">
        <v>5.9684101705489159</v>
      </c>
      <c r="U315" s="124">
        <v>3839.5861968612539</v>
      </c>
      <c r="V315" s="145">
        <v>103625.04293078301</v>
      </c>
      <c r="W315" s="123">
        <v>74159.213583926467</v>
      </c>
      <c r="X315" s="123">
        <v>9739.5595262101597</v>
      </c>
      <c r="Y315" s="124">
        <v>46</v>
      </c>
      <c r="Z315" s="125">
        <v>0</v>
      </c>
      <c r="AA315" s="146">
        <v>26437.851427817011</v>
      </c>
      <c r="AB315" s="127">
        <v>204565.42756593056</v>
      </c>
    </row>
    <row r="316" spans="1:28" x14ac:dyDescent="0.35">
      <c r="A316">
        <f t="shared" si="4"/>
        <v>2028</v>
      </c>
      <c r="B316" s="9">
        <v>46935</v>
      </c>
      <c r="C316" s="113"/>
      <c r="D316" s="114"/>
      <c r="E316" s="114"/>
      <c r="F316" s="114"/>
      <c r="G316" s="114"/>
      <c r="H316" s="114"/>
      <c r="I316" s="114"/>
      <c r="J316" s="115"/>
      <c r="K316" s="116">
        <v>0</v>
      </c>
      <c r="L316" s="117">
        <v>4.5753436185133243</v>
      </c>
      <c r="M316" s="118">
        <v>15.068383271707253</v>
      </c>
      <c r="N316" s="119">
        <v>115</v>
      </c>
      <c r="O316" s="120">
        <v>127</v>
      </c>
      <c r="P316" s="121">
        <v>187</v>
      </c>
      <c r="Q316" s="119">
        <v>0</v>
      </c>
      <c r="R316" s="122">
        <v>64.516129032258064</v>
      </c>
      <c r="S316" s="123">
        <v>448307.54634439084</v>
      </c>
      <c r="T316" s="122">
        <v>5.9578519420735443</v>
      </c>
      <c r="U316" s="124">
        <v>3844.2163167543863</v>
      </c>
      <c r="V316" s="145">
        <v>103739.15796441901</v>
      </c>
      <c r="W316" s="123">
        <v>74185.708769924226</v>
      </c>
      <c r="X316" s="123">
        <v>9740.7708052237031</v>
      </c>
      <c r="Y316" s="124">
        <v>46</v>
      </c>
      <c r="Z316" s="125">
        <v>0</v>
      </c>
      <c r="AA316" s="146">
        <v>25620.78100127192</v>
      </c>
      <c r="AB316" s="127">
        <v>199129.32230297578</v>
      </c>
    </row>
    <row r="317" spans="1:28" x14ac:dyDescent="0.35">
      <c r="A317">
        <f t="shared" si="4"/>
        <v>2028</v>
      </c>
      <c r="B317" s="9">
        <v>46966</v>
      </c>
      <c r="C317" s="113"/>
      <c r="D317" s="114"/>
      <c r="E317" s="114"/>
      <c r="F317" s="114"/>
      <c r="G317" s="114"/>
      <c r="H317" s="114"/>
      <c r="I317" s="114"/>
      <c r="J317" s="115"/>
      <c r="K317" s="116">
        <v>0</v>
      </c>
      <c r="L317" s="117">
        <v>4.0194354838709669</v>
      </c>
      <c r="M317" s="118">
        <v>15.354931148795103</v>
      </c>
      <c r="N317" s="119">
        <v>115</v>
      </c>
      <c r="O317" s="120">
        <v>128</v>
      </c>
      <c r="P317" s="121">
        <v>187</v>
      </c>
      <c r="Q317" s="119">
        <v>0</v>
      </c>
      <c r="R317" s="122">
        <v>70.967741935483872</v>
      </c>
      <c r="S317" s="123">
        <v>449086.68382414244</v>
      </c>
      <c r="T317" s="122">
        <v>5.9469417726489944</v>
      </c>
      <c r="U317" s="124">
        <v>3849.0007739772896</v>
      </c>
      <c r="V317" s="145">
        <v>103853.27299805501</v>
      </c>
      <c r="W317" s="123">
        <v>74211.324687022381</v>
      </c>
      <c r="X317" s="123">
        <v>9741.9797091163782</v>
      </c>
      <c r="Y317" s="124">
        <v>46</v>
      </c>
      <c r="Z317" s="125">
        <v>0</v>
      </c>
      <c r="AA317" s="146">
        <v>25655.663669869922</v>
      </c>
      <c r="AB317" s="127">
        <v>200278.80187872035</v>
      </c>
    </row>
    <row r="318" spans="1:28" x14ac:dyDescent="0.35">
      <c r="A318">
        <f t="shared" si="4"/>
        <v>2028</v>
      </c>
      <c r="B318" s="9">
        <v>46997</v>
      </c>
      <c r="C318" s="113"/>
      <c r="D318" s="114"/>
      <c r="E318" s="114"/>
      <c r="F318" s="114"/>
      <c r="G318" s="114"/>
      <c r="H318" s="114"/>
      <c r="I318" s="114"/>
      <c r="J318" s="115"/>
      <c r="K318" s="116">
        <v>6.6666666666666593E-3</v>
      </c>
      <c r="L318" s="117">
        <v>1.6369305555555556</v>
      </c>
      <c r="M318" s="118">
        <v>12.870296662274921</v>
      </c>
      <c r="N318" s="119">
        <v>115</v>
      </c>
      <c r="O318" s="120">
        <v>129</v>
      </c>
      <c r="P318" s="121">
        <v>187</v>
      </c>
      <c r="Q318" s="119">
        <v>0</v>
      </c>
      <c r="R318" s="122">
        <v>66.666666666666657</v>
      </c>
      <c r="S318" s="123">
        <v>449865.82130389404</v>
      </c>
      <c r="T318" s="122">
        <v>5.9360316032244445</v>
      </c>
      <c r="U318" s="124">
        <v>3853.7852312001928</v>
      </c>
      <c r="V318" s="145">
        <v>103967.38803169101</v>
      </c>
      <c r="W318" s="123">
        <v>74236.26116930155</v>
      </c>
      <c r="X318" s="123">
        <v>9743.1872829864933</v>
      </c>
      <c r="Y318" s="124">
        <v>46</v>
      </c>
      <c r="Z318" s="125">
        <v>0</v>
      </c>
      <c r="AA318" s="146">
        <v>26540.583461751972</v>
      </c>
      <c r="AB318" s="127">
        <v>207950.39366486523</v>
      </c>
    </row>
    <row r="319" spans="1:28" x14ac:dyDescent="0.35">
      <c r="A319">
        <f t="shared" si="4"/>
        <v>2028</v>
      </c>
      <c r="B319" s="9">
        <v>47027</v>
      </c>
      <c r="C319" s="113"/>
      <c r="D319" s="114"/>
      <c r="E319" s="114"/>
      <c r="F319" s="114"/>
      <c r="G319" s="114"/>
      <c r="H319" s="114"/>
      <c r="I319" s="114"/>
      <c r="J319" s="115"/>
      <c r="K319" s="116">
        <v>1.3945161290322581</v>
      </c>
      <c r="L319" s="117">
        <v>0.10645161290322577</v>
      </c>
      <c r="M319" s="118">
        <v>6.4180181371924006</v>
      </c>
      <c r="N319" s="119">
        <v>115</v>
      </c>
      <c r="O319" s="120">
        <v>130</v>
      </c>
      <c r="P319" s="121">
        <v>187</v>
      </c>
      <c r="Q319" s="119">
        <v>0</v>
      </c>
      <c r="R319" s="122">
        <v>67.741935483870961</v>
      </c>
      <c r="S319" s="123">
        <v>450619.82531655696</v>
      </c>
      <c r="T319" s="122">
        <v>5.925473374749072</v>
      </c>
      <c r="U319" s="124">
        <v>3858.4153510933243</v>
      </c>
      <c r="V319" s="145">
        <v>104081.50306532701</v>
      </c>
      <c r="W319" s="123">
        <v>74260.506750999499</v>
      </c>
      <c r="X319" s="123">
        <v>9744.3769955963617</v>
      </c>
      <c r="Y319" s="124">
        <v>46</v>
      </c>
      <c r="Z319" s="125">
        <v>0</v>
      </c>
      <c r="AA319" s="146">
        <v>25712.646433998736</v>
      </c>
      <c r="AB319" s="127">
        <v>202173.8117627911</v>
      </c>
    </row>
    <row r="320" spans="1:28" x14ac:dyDescent="0.35">
      <c r="A320">
        <f t="shared" si="4"/>
        <v>2028</v>
      </c>
      <c r="B320" s="9">
        <v>47058</v>
      </c>
      <c r="C320" s="113"/>
      <c r="D320" s="114"/>
      <c r="E320" s="114"/>
      <c r="F320" s="114"/>
      <c r="G320" s="114"/>
      <c r="H320" s="114"/>
      <c r="I320" s="114"/>
      <c r="J320" s="115"/>
      <c r="K320" s="116">
        <v>6.3763333333333332</v>
      </c>
      <c r="L320" s="117">
        <v>2.9999999999999953E-3</v>
      </c>
      <c r="M320" s="118">
        <v>0.68892270531400956</v>
      </c>
      <c r="N320" s="119">
        <v>115</v>
      </c>
      <c r="O320" s="120">
        <v>131</v>
      </c>
      <c r="P320" s="121">
        <v>187</v>
      </c>
      <c r="Q320" s="119">
        <v>0</v>
      </c>
      <c r="R320" s="122">
        <v>73.333333333333329</v>
      </c>
      <c r="S320" s="123">
        <v>451398.96279630857</v>
      </c>
      <c r="T320" s="122">
        <v>5.9145632053245221</v>
      </c>
      <c r="U320" s="124">
        <v>3863.1998083162275</v>
      </c>
      <c r="V320" s="145">
        <v>104195.61809896301</v>
      </c>
      <c r="W320" s="123">
        <v>74284.384338115866</v>
      </c>
      <c r="X320" s="123">
        <v>9745.5738227127404</v>
      </c>
      <c r="Y320" s="124">
        <v>46</v>
      </c>
      <c r="Z320" s="125">
        <v>0</v>
      </c>
      <c r="AA320" s="146">
        <v>26600.108345369703</v>
      </c>
      <c r="AB320" s="127">
        <v>209909.7966003234</v>
      </c>
    </row>
    <row r="321" spans="1:28" x14ac:dyDescent="0.35">
      <c r="A321">
        <f t="shared" si="4"/>
        <v>2028</v>
      </c>
      <c r="B321" s="11">
        <v>47088</v>
      </c>
      <c r="C321" s="128"/>
      <c r="D321" s="129"/>
      <c r="E321" s="129"/>
      <c r="F321" s="129"/>
      <c r="G321" s="129"/>
      <c r="H321" s="129"/>
      <c r="I321" s="129"/>
      <c r="J321" s="130"/>
      <c r="K321" s="131">
        <v>10.709112903225805</v>
      </c>
      <c r="L321" s="132">
        <v>0</v>
      </c>
      <c r="M321" s="133">
        <v>0.13349111734455349</v>
      </c>
      <c r="N321" s="134">
        <v>115</v>
      </c>
      <c r="O321" s="135">
        <v>132</v>
      </c>
      <c r="P321" s="136">
        <v>187</v>
      </c>
      <c r="Q321" s="134">
        <v>0</v>
      </c>
      <c r="R321" s="137">
        <v>61.29032258064516</v>
      </c>
      <c r="S321" s="138">
        <v>452152.96680897125</v>
      </c>
      <c r="T321" s="137">
        <v>5.9040049768491532</v>
      </c>
      <c r="U321" s="139">
        <v>3867.8299282093599</v>
      </c>
      <c r="V321" s="147">
        <v>104309.73313259901</v>
      </c>
      <c r="W321" s="138">
        <v>74307.811682931351</v>
      </c>
      <c r="X321" s="138">
        <v>9746.757517344704</v>
      </c>
      <c r="Y321" s="139">
        <v>46</v>
      </c>
      <c r="Z321" s="140">
        <v>0</v>
      </c>
      <c r="AA321" s="148">
        <v>25773.605978559521</v>
      </c>
      <c r="AB321" s="142">
        <v>204171.60914226316</v>
      </c>
    </row>
    <row r="322" spans="1:28" x14ac:dyDescent="0.35">
      <c r="A322">
        <f t="shared" si="4"/>
        <v>2029</v>
      </c>
      <c r="B322" s="7">
        <v>47119</v>
      </c>
      <c r="C322" s="98"/>
      <c r="D322" s="99"/>
      <c r="E322" s="99"/>
      <c r="F322" s="99"/>
      <c r="G322" s="99"/>
      <c r="H322" s="99"/>
      <c r="I322" s="99"/>
      <c r="J322" s="100"/>
      <c r="K322" s="101">
        <v>14.802231182795694</v>
      </c>
      <c r="L322" s="102">
        <v>0</v>
      </c>
      <c r="M322" s="103">
        <v>0</v>
      </c>
      <c r="N322" s="104">
        <v>115</v>
      </c>
      <c r="O322" s="105">
        <v>133</v>
      </c>
      <c r="P322" s="106">
        <v>187</v>
      </c>
      <c r="Q322" s="104">
        <v>0</v>
      </c>
      <c r="R322" s="107">
        <v>70.967741935483872</v>
      </c>
      <c r="S322" s="108">
        <v>452932.10428872309</v>
      </c>
      <c r="T322" s="107">
        <v>5.8930948074246032</v>
      </c>
      <c r="U322" s="109">
        <v>3872.6143854322631</v>
      </c>
      <c r="V322" s="143">
        <v>104423.84816623501</v>
      </c>
      <c r="W322" s="108">
        <v>74331.056996316242</v>
      </c>
      <c r="X322" s="108">
        <v>9747.9509745077994</v>
      </c>
      <c r="Y322" s="109">
        <v>47</v>
      </c>
      <c r="Z322" s="110">
        <v>0</v>
      </c>
      <c r="AA322" s="144">
        <v>25807.195589592742</v>
      </c>
      <c r="AB322" s="112">
        <v>205271.47578316246</v>
      </c>
    </row>
    <row r="323" spans="1:28" x14ac:dyDescent="0.35">
      <c r="A323">
        <f t="shared" si="4"/>
        <v>2029</v>
      </c>
      <c r="B323" s="9">
        <v>47150</v>
      </c>
      <c r="C323" s="113"/>
      <c r="D323" s="114"/>
      <c r="E323" s="114"/>
      <c r="F323" s="114"/>
      <c r="G323" s="114"/>
      <c r="H323" s="114"/>
      <c r="I323" s="114"/>
      <c r="J323" s="115"/>
      <c r="K323" s="116">
        <v>14.67561473727422</v>
      </c>
      <c r="L323" s="117">
        <v>0</v>
      </c>
      <c r="M323" s="118">
        <v>0</v>
      </c>
      <c r="N323" s="119">
        <v>115</v>
      </c>
      <c r="O323" s="120">
        <v>134</v>
      </c>
      <c r="P323" s="121">
        <v>187</v>
      </c>
      <c r="Q323" s="119">
        <v>0</v>
      </c>
      <c r="R323" s="122">
        <v>67.857142857142861</v>
      </c>
      <c r="S323" s="123">
        <v>453711.24176847469</v>
      </c>
      <c r="T323" s="122">
        <v>5.8821846380000506</v>
      </c>
      <c r="U323" s="124">
        <v>3877.3988426551664</v>
      </c>
      <c r="V323" s="145">
        <v>104535.50866311071</v>
      </c>
      <c r="W323" s="123">
        <v>74354.161649099871</v>
      </c>
      <c r="X323" s="123">
        <v>9749.1498985028375</v>
      </c>
      <c r="Y323" s="124">
        <v>47</v>
      </c>
      <c r="Z323" s="125">
        <v>0</v>
      </c>
      <c r="AA323" s="146">
        <v>28605.351826952912</v>
      </c>
      <c r="AB323" s="127">
        <v>228364.82044553859</v>
      </c>
    </row>
    <row r="324" spans="1:28" x14ac:dyDescent="0.35">
      <c r="A324">
        <f t="shared" si="4"/>
        <v>2029</v>
      </c>
      <c r="B324" s="9">
        <v>47178</v>
      </c>
      <c r="C324" s="113"/>
      <c r="D324" s="114"/>
      <c r="E324" s="114"/>
      <c r="F324" s="114"/>
      <c r="G324" s="114"/>
      <c r="H324" s="114"/>
      <c r="I324" s="114"/>
      <c r="J324" s="115"/>
      <c r="K324" s="116">
        <v>9.8122580645161293</v>
      </c>
      <c r="L324" s="117">
        <v>0</v>
      </c>
      <c r="M324" s="118">
        <v>0</v>
      </c>
      <c r="N324" s="119">
        <v>115</v>
      </c>
      <c r="O324" s="120">
        <v>135</v>
      </c>
      <c r="P324" s="121">
        <v>187</v>
      </c>
      <c r="Q324" s="119">
        <v>0</v>
      </c>
      <c r="R324" s="122">
        <v>70.967741935483872</v>
      </c>
      <c r="S324" s="123">
        <v>454414.97884696</v>
      </c>
      <c r="T324" s="122">
        <v>5.8723302914230402</v>
      </c>
      <c r="U324" s="124">
        <v>3881.720287888756</v>
      </c>
      <c r="V324" s="145">
        <v>104643.43399535117</v>
      </c>
      <c r="W324" s="123">
        <v>74376.659960783494</v>
      </c>
      <c r="X324" s="123">
        <v>9750.3005344012436</v>
      </c>
      <c r="Y324" s="124">
        <v>47</v>
      </c>
      <c r="Z324" s="125">
        <v>0</v>
      </c>
      <c r="AA324" s="146">
        <v>25868.002023098859</v>
      </c>
      <c r="AB324" s="127">
        <v>207280.59076282964</v>
      </c>
    </row>
    <row r="325" spans="1:28" x14ac:dyDescent="0.35">
      <c r="A325">
        <f t="shared" ref="A325:A333" si="5">YEAR(B325)</f>
        <v>2029</v>
      </c>
      <c r="B325" s="9">
        <v>47209</v>
      </c>
      <c r="C325" s="113"/>
      <c r="D325" s="114"/>
      <c r="E325" s="114"/>
      <c r="F325" s="114"/>
      <c r="G325" s="114"/>
      <c r="H325" s="114"/>
      <c r="I325" s="114"/>
      <c r="J325" s="115"/>
      <c r="K325" s="116">
        <v>4.0634583333333341</v>
      </c>
      <c r="L325" s="117">
        <v>0</v>
      </c>
      <c r="M325" s="118">
        <v>0.31284722222222211</v>
      </c>
      <c r="N325" s="119">
        <v>115</v>
      </c>
      <c r="O325" s="120">
        <v>136</v>
      </c>
      <c r="P325" s="121">
        <v>187</v>
      </c>
      <c r="Q325" s="119">
        <v>0</v>
      </c>
      <c r="R325" s="122">
        <v>63.333333333333329</v>
      </c>
      <c r="S325" s="123">
        <v>455194.11632671161</v>
      </c>
      <c r="T325" s="122">
        <v>5.8614201219984903</v>
      </c>
      <c r="U325" s="124">
        <v>3886.5047451116593</v>
      </c>
      <c r="V325" s="145">
        <v>104748.90479083131</v>
      </c>
      <c r="W325" s="123">
        <v>74399.187385183512</v>
      </c>
      <c r="X325" s="123">
        <v>9751.47547930166</v>
      </c>
      <c r="Y325" s="124">
        <v>47</v>
      </c>
      <c r="Z325" s="125">
        <v>0</v>
      </c>
      <c r="AA325" s="146">
        <v>26758.509091674139</v>
      </c>
      <c r="AB325" s="127">
        <v>215129.28247439358</v>
      </c>
    </row>
    <row r="326" spans="1:28" x14ac:dyDescent="0.35">
      <c r="A326">
        <f t="shared" si="5"/>
        <v>2029</v>
      </c>
      <c r="B326" s="9">
        <v>47239</v>
      </c>
      <c r="C326" s="113"/>
      <c r="D326" s="114"/>
      <c r="E326" s="114"/>
      <c r="F326" s="114"/>
      <c r="G326" s="114"/>
      <c r="H326" s="114"/>
      <c r="I326" s="114"/>
      <c r="J326" s="115"/>
      <c r="K326" s="116">
        <v>0.53136044880785405</v>
      </c>
      <c r="L326" s="117">
        <v>0.79064516129032258</v>
      </c>
      <c r="M326" s="118">
        <v>6.4944553529686768</v>
      </c>
      <c r="N326" s="119">
        <v>115</v>
      </c>
      <c r="O326" s="120">
        <v>137</v>
      </c>
      <c r="P326" s="121">
        <v>187</v>
      </c>
      <c r="Q326" s="119">
        <v>0</v>
      </c>
      <c r="R326" s="122">
        <v>70.967741935483872</v>
      </c>
      <c r="S326" s="123">
        <v>455948.12033937452</v>
      </c>
      <c r="T326" s="122">
        <v>5.8508618935231178</v>
      </c>
      <c r="U326" s="124">
        <v>3891.1348650047917</v>
      </c>
      <c r="V326" s="145">
        <v>104851.92104955115</v>
      </c>
      <c r="W326" s="123">
        <v>74421.571422813664</v>
      </c>
      <c r="X326" s="123">
        <v>9752.6469203084489</v>
      </c>
      <c r="Y326" s="124">
        <v>47</v>
      </c>
      <c r="Z326" s="125">
        <v>0</v>
      </c>
      <c r="AA326" s="146">
        <v>25923.677012335967</v>
      </c>
      <c r="AB326" s="127">
        <v>209120.79587539783</v>
      </c>
    </row>
    <row r="327" spans="1:28" x14ac:dyDescent="0.35">
      <c r="A327">
        <f t="shared" si="5"/>
        <v>2029</v>
      </c>
      <c r="B327" s="9">
        <v>47270</v>
      </c>
      <c r="C327" s="113"/>
      <c r="D327" s="114"/>
      <c r="E327" s="114"/>
      <c r="F327" s="114"/>
      <c r="G327" s="114"/>
      <c r="H327" s="114"/>
      <c r="I327" s="114"/>
      <c r="J327" s="115"/>
      <c r="K327" s="116">
        <v>0</v>
      </c>
      <c r="L327" s="117">
        <v>2.3298472222222228</v>
      </c>
      <c r="M327" s="118">
        <v>11.70464311594203</v>
      </c>
      <c r="N327" s="119">
        <v>115</v>
      </c>
      <c r="O327" s="120">
        <v>138</v>
      </c>
      <c r="P327" s="121">
        <v>187</v>
      </c>
      <c r="Q327" s="119">
        <v>0</v>
      </c>
      <c r="R327" s="122">
        <v>70</v>
      </c>
      <c r="S327" s="123">
        <v>456727.25781912613</v>
      </c>
      <c r="T327" s="122">
        <v>5.8399517240985679</v>
      </c>
      <c r="U327" s="124">
        <v>3895.919322227694</v>
      </c>
      <c r="V327" s="145">
        <v>104952.48277151068</v>
      </c>
      <c r="W327" s="123">
        <v>74444.010544567165</v>
      </c>
      <c r="X327" s="123">
        <v>9753.8335156742633</v>
      </c>
      <c r="Y327" s="124">
        <v>46</v>
      </c>
      <c r="Z327" s="125">
        <v>0</v>
      </c>
      <c r="AA327" s="146">
        <v>26819.30200706144</v>
      </c>
      <c r="AB327" s="127">
        <v>217122.47089129631</v>
      </c>
    </row>
    <row r="328" spans="1:28" x14ac:dyDescent="0.35">
      <c r="A328">
        <f t="shared" si="5"/>
        <v>2029</v>
      </c>
      <c r="B328" s="9">
        <v>47300</v>
      </c>
      <c r="C328" s="113"/>
      <c r="D328" s="114"/>
      <c r="E328" s="114"/>
      <c r="F328" s="114"/>
      <c r="G328" s="114"/>
      <c r="H328" s="114"/>
      <c r="I328" s="114"/>
      <c r="J328" s="115"/>
      <c r="K328" s="116">
        <v>0</v>
      </c>
      <c r="L328" s="117">
        <v>4.5753436185133243</v>
      </c>
      <c r="M328" s="118">
        <v>15.068383271707253</v>
      </c>
      <c r="N328" s="119">
        <v>115</v>
      </c>
      <c r="O328" s="120">
        <v>139</v>
      </c>
      <c r="P328" s="121">
        <v>187</v>
      </c>
      <c r="Q328" s="119">
        <v>0</v>
      </c>
      <c r="R328" s="122">
        <v>67.741935483870961</v>
      </c>
      <c r="S328" s="123">
        <v>457481.26183178881</v>
      </c>
      <c r="T328" s="122">
        <v>5.8293934956231954</v>
      </c>
      <c r="U328" s="124">
        <v>3900.5494421208264</v>
      </c>
      <c r="V328" s="145">
        <v>105050.58995670991</v>
      </c>
      <c r="W328" s="123">
        <v>74466.326348358183</v>
      </c>
      <c r="X328" s="123">
        <v>9755.0114807203154</v>
      </c>
      <c r="Y328" s="124">
        <v>46</v>
      </c>
      <c r="Z328" s="125">
        <v>0</v>
      </c>
      <c r="AA328" s="146">
        <v>25989.926723121363</v>
      </c>
      <c r="AB328" s="127">
        <v>211281.29971462002</v>
      </c>
    </row>
    <row r="329" spans="1:28" x14ac:dyDescent="0.35">
      <c r="A329">
        <f t="shared" si="5"/>
        <v>2029</v>
      </c>
      <c r="B329" s="9">
        <v>47331</v>
      </c>
      <c r="C329" s="113"/>
      <c r="D329" s="114"/>
      <c r="E329" s="114"/>
      <c r="F329" s="114"/>
      <c r="G329" s="114"/>
      <c r="H329" s="114"/>
      <c r="I329" s="114"/>
      <c r="J329" s="115"/>
      <c r="K329" s="116">
        <v>0</v>
      </c>
      <c r="L329" s="117">
        <v>4.0194354838709669</v>
      </c>
      <c r="M329" s="118">
        <v>15.354931148795103</v>
      </c>
      <c r="N329" s="119">
        <v>115</v>
      </c>
      <c r="O329" s="120">
        <v>140</v>
      </c>
      <c r="P329" s="121">
        <v>187</v>
      </c>
      <c r="Q329" s="119">
        <v>0</v>
      </c>
      <c r="R329" s="122">
        <v>70.967741935483872</v>
      </c>
      <c r="S329" s="123">
        <v>458260.39931154042</v>
      </c>
      <c r="T329" s="122">
        <v>5.8184833261986464</v>
      </c>
      <c r="U329" s="124">
        <v>3905.3338993437296</v>
      </c>
      <c r="V329" s="145">
        <v>105148.69714190914</v>
      </c>
      <c r="W329" s="123">
        <v>74488.712743981887</v>
      </c>
      <c r="X329" s="123">
        <v>9756.2017294241596</v>
      </c>
      <c r="Y329" s="124">
        <v>46</v>
      </c>
      <c r="Z329" s="125">
        <v>0</v>
      </c>
      <c r="AA329" s="146">
        <v>26024.809391719369</v>
      </c>
      <c r="AB329" s="127">
        <v>212430.77929036459</v>
      </c>
    </row>
    <row r="330" spans="1:28" x14ac:dyDescent="0.35">
      <c r="A330">
        <f t="shared" si="5"/>
        <v>2029</v>
      </c>
      <c r="B330" s="9">
        <v>47362</v>
      </c>
      <c r="C330" s="113"/>
      <c r="D330" s="114"/>
      <c r="E330" s="114"/>
      <c r="F330" s="114"/>
      <c r="G330" s="114"/>
      <c r="H330" s="114"/>
      <c r="I330" s="114"/>
      <c r="J330" s="115"/>
      <c r="K330" s="116">
        <v>6.6666666666666593E-3</v>
      </c>
      <c r="L330" s="117">
        <v>1.6369305555555556</v>
      </c>
      <c r="M330" s="118">
        <v>12.870296662274921</v>
      </c>
      <c r="N330" s="119">
        <v>115</v>
      </c>
      <c r="O330" s="120">
        <v>141</v>
      </c>
      <c r="P330" s="121">
        <v>187</v>
      </c>
      <c r="Q330" s="119">
        <v>0</v>
      </c>
      <c r="R330" s="122">
        <v>63.333333333333329</v>
      </c>
      <c r="S330" s="123">
        <v>459039.53679129225</v>
      </c>
      <c r="T330" s="122">
        <v>5.8075731567740965</v>
      </c>
      <c r="U330" s="124">
        <v>3910.1183565666329</v>
      </c>
      <c r="V330" s="145">
        <v>105246.80432710837</v>
      </c>
      <c r="W330" s="123">
        <v>74511.153687820668</v>
      </c>
      <c r="X330" s="123">
        <v>9757.3988567429788</v>
      </c>
      <c r="Y330" s="124">
        <v>46</v>
      </c>
      <c r="Z330" s="125">
        <v>0</v>
      </c>
      <c r="AA330" s="146">
        <v>26922.034040996394</v>
      </c>
      <c r="AB330" s="127">
        <v>220507.43699023098</v>
      </c>
    </row>
    <row r="331" spans="1:28" x14ac:dyDescent="0.35">
      <c r="A331">
        <f t="shared" si="5"/>
        <v>2029</v>
      </c>
      <c r="B331" s="9">
        <v>47392</v>
      </c>
      <c r="C331" s="113"/>
      <c r="D331" s="114"/>
      <c r="E331" s="114"/>
      <c r="F331" s="114"/>
      <c r="G331" s="114"/>
      <c r="H331" s="114"/>
      <c r="I331" s="114"/>
      <c r="J331" s="115"/>
      <c r="K331" s="116">
        <v>1.3945161290322581</v>
      </c>
      <c r="L331" s="117">
        <v>0.10645161290322577</v>
      </c>
      <c r="M331" s="118">
        <v>6.4180181371924006</v>
      </c>
      <c r="N331" s="119">
        <v>115</v>
      </c>
      <c r="O331" s="120">
        <v>142</v>
      </c>
      <c r="P331" s="121">
        <v>187</v>
      </c>
      <c r="Q331" s="119">
        <v>0</v>
      </c>
      <c r="R331" s="122">
        <v>70.967741935483872</v>
      </c>
      <c r="S331" s="123">
        <v>459793.54080395494</v>
      </c>
      <c r="T331" s="122">
        <v>5.7970149282987276</v>
      </c>
      <c r="U331" s="124">
        <v>3914.7484764597652</v>
      </c>
      <c r="V331" s="145">
        <v>105344.9115123076</v>
      </c>
      <c r="W331" s="123">
        <v>74533.470899586187</v>
      </c>
      <c r="X331" s="123">
        <v>9758.582719482607</v>
      </c>
      <c r="Y331" s="124">
        <v>46</v>
      </c>
      <c r="Z331" s="125">
        <v>0</v>
      </c>
      <c r="AA331" s="146">
        <v>26081.792155848183</v>
      </c>
      <c r="AB331" s="127">
        <v>214325.78917443537</v>
      </c>
    </row>
    <row r="332" spans="1:28" x14ac:dyDescent="0.35">
      <c r="A332">
        <f t="shared" si="5"/>
        <v>2029</v>
      </c>
      <c r="B332" s="9">
        <v>47423</v>
      </c>
      <c r="C332" s="113"/>
      <c r="D332" s="114"/>
      <c r="E332" s="114"/>
      <c r="F332" s="114"/>
      <c r="G332" s="114"/>
      <c r="H332" s="114"/>
      <c r="I332" s="114"/>
      <c r="J332" s="115"/>
      <c r="K332" s="116">
        <v>6.3763333333333332</v>
      </c>
      <c r="L332" s="117">
        <v>2.9999999999999953E-3</v>
      </c>
      <c r="M332" s="118">
        <v>0.68892270531400956</v>
      </c>
      <c r="N332" s="119">
        <v>115</v>
      </c>
      <c r="O332" s="120">
        <v>143</v>
      </c>
      <c r="P332" s="121">
        <v>187</v>
      </c>
      <c r="Q332" s="119">
        <v>0</v>
      </c>
      <c r="R332" s="122">
        <v>73.333333333333329</v>
      </c>
      <c r="S332" s="123">
        <v>460572.67828370654</v>
      </c>
      <c r="T332" s="122">
        <v>5.7861047588741776</v>
      </c>
      <c r="U332" s="124">
        <v>3919.5329336826676</v>
      </c>
      <c r="V332" s="145">
        <v>105443.01869750684</v>
      </c>
      <c r="W332" s="123">
        <v>74555.858383189785</v>
      </c>
      <c r="X332" s="123">
        <v>9759.7762707827987</v>
      </c>
      <c r="Y332" s="124">
        <v>46</v>
      </c>
      <c r="Z332" s="125">
        <v>0</v>
      </c>
      <c r="AA332" s="146">
        <v>26981.558924614132</v>
      </c>
      <c r="AB332" s="127">
        <v>222466.83992568916</v>
      </c>
    </row>
    <row r="333" spans="1:28" x14ac:dyDescent="0.35">
      <c r="A333">
        <f t="shared" si="5"/>
        <v>2029</v>
      </c>
      <c r="B333" s="11">
        <v>47453</v>
      </c>
      <c r="C333" s="128"/>
      <c r="D333" s="129"/>
      <c r="E333" s="129"/>
      <c r="F333" s="129"/>
      <c r="G333" s="129"/>
      <c r="H333" s="129"/>
      <c r="I333" s="129"/>
      <c r="J333" s="130"/>
      <c r="K333" s="131">
        <v>10.709112903225805</v>
      </c>
      <c r="L333" s="132">
        <v>0</v>
      </c>
      <c r="M333" s="133">
        <v>0.13349111734455349</v>
      </c>
      <c r="N333" s="134">
        <v>115</v>
      </c>
      <c r="O333" s="135">
        <v>144</v>
      </c>
      <c r="P333" s="136">
        <v>187</v>
      </c>
      <c r="Q333" s="134">
        <v>0</v>
      </c>
      <c r="R333" s="137">
        <v>61.29032258064516</v>
      </c>
      <c r="S333" s="138">
        <v>461326.68229636946</v>
      </c>
      <c r="T333" s="137">
        <v>5.7755465303988052</v>
      </c>
      <c r="U333" s="139">
        <v>3924.1630535757999</v>
      </c>
      <c r="V333" s="147">
        <v>105541.12588270607</v>
      </c>
      <c r="W333" s="138">
        <v>74578.134284788146</v>
      </c>
      <c r="X333" s="138">
        <v>9760.9581310199392</v>
      </c>
      <c r="Y333" s="139">
        <v>46</v>
      </c>
      <c r="Z333" s="140">
        <v>0</v>
      </c>
      <c r="AA333" s="148">
        <v>26142.751700408964</v>
      </c>
      <c r="AB333" s="142">
        <v>216323.5865539074</v>
      </c>
    </row>
    <row r="334" spans="1:28" x14ac:dyDescent="0.35">
      <c r="O334" s="150"/>
      <c r="P334" s="150"/>
      <c r="S334" s="150"/>
      <c r="W334" s="150"/>
      <c r="Y334" s="150"/>
    </row>
    <row r="335" spans="1:28" x14ac:dyDescent="0.35">
      <c r="O335" s="150"/>
      <c r="P335" s="150"/>
      <c r="S335" s="150"/>
      <c r="W335" s="150"/>
      <c r="Y335" s="150"/>
    </row>
    <row r="336" spans="1:28" x14ac:dyDescent="0.35">
      <c r="O336" s="150"/>
      <c r="P336" s="150"/>
      <c r="S336" s="150"/>
      <c r="W336" s="150"/>
      <c r="Y336" s="150"/>
    </row>
    <row r="337" spans="15:25" x14ac:dyDescent="0.35">
      <c r="O337" s="150"/>
      <c r="P337" s="150"/>
      <c r="S337" s="150"/>
      <c r="W337" s="150"/>
      <c r="Y337" s="150"/>
    </row>
    <row r="338" spans="15:25" x14ac:dyDescent="0.35">
      <c r="O338" s="150"/>
      <c r="P338" s="150"/>
      <c r="S338" s="150"/>
      <c r="W338" s="150"/>
      <c r="Y338" s="150"/>
    </row>
    <row r="339" spans="15:25" x14ac:dyDescent="0.35">
      <c r="O339" s="150"/>
      <c r="P339" s="150"/>
      <c r="S339" s="150"/>
      <c r="W339" s="150"/>
      <c r="Y339" s="150"/>
    </row>
    <row r="340" spans="15:25" x14ac:dyDescent="0.35">
      <c r="O340" s="150"/>
      <c r="P340" s="150"/>
      <c r="S340" s="150"/>
      <c r="W340" s="150"/>
      <c r="Y340" s="150"/>
    </row>
    <row r="341" spans="15:25" x14ac:dyDescent="0.35">
      <c r="O341" s="150"/>
      <c r="P341" s="150"/>
      <c r="S341" s="150"/>
      <c r="W341" s="150"/>
      <c r="Y341" s="150"/>
    </row>
    <row r="342" spans="15:25" x14ac:dyDescent="0.35">
      <c r="O342" s="150"/>
      <c r="P342" s="150"/>
      <c r="S342" s="150"/>
      <c r="W342" s="150"/>
      <c r="Y342" s="150"/>
    </row>
    <row r="343" spans="15:25" x14ac:dyDescent="0.35">
      <c r="O343" s="150"/>
      <c r="P343" s="150"/>
      <c r="S343" s="150"/>
      <c r="W343" s="150"/>
      <c r="Y343" s="150"/>
    </row>
    <row r="344" spans="15:25" x14ac:dyDescent="0.35">
      <c r="O344" s="150"/>
      <c r="P344" s="150"/>
      <c r="S344" s="150"/>
      <c r="W344" s="150"/>
      <c r="Y344" s="150"/>
    </row>
    <row r="345" spans="15:25" x14ac:dyDescent="0.35">
      <c r="O345" s="150"/>
      <c r="P345" s="150"/>
      <c r="S345" s="150"/>
      <c r="W345" s="150"/>
      <c r="Y345" s="150"/>
    </row>
  </sheetData>
  <mergeCells count="6">
    <mergeCell ref="B1:AB1"/>
    <mergeCell ref="C2:J2"/>
    <mergeCell ref="K2:M2"/>
    <mergeCell ref="N2:P2"/>
    <mergeCell ref="V2:Y2"/>
    <mergeCell ref="AA2:AB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6104-6BE1-4B50-845D-A57782DCAEA7}">
  <dimension ref="B1:G25"/>
  <sheetViews>
    <sheetView workbookViewId="0">
      <selection activeCell="G25" sqref="G25"/>
    </sheetView>
  </sheetViews>
  <sheetFormatPr defaultRowHeight="14.5" x14ac:dyDescent="0.35"/>
  <cols>
    <col min="2" max="2" width="11" bestFit="1" customWidth="1"/>
    <col min="3" max="3" width="29.7265625" bestFit="1" customWidth="1"/>
    <col min="4" max="4" width="20.54296875" bestFit="1" customWidth="1"/>
    <col min="5" max="5" width="21.7265625" bestFit="1" customWidth="1"/>
    <col min="6" max="6" width="10.81640625" bestFit="1" customWidth="1"/>
    <col min="7" max="7" width="11.54296875" bestFit="1" customWidth="1"/>
  </cols>
  <sheetData>
    <row r="1" spans="2:7" ht="15" thickBot="1" x14ac:dyDescent="0.4"/>
    <row r="2" spans="2:7" x14ac:dyDescent="0.35">
      <c r="B2" s="18" t="s">
        <v>3</v>
      </c>
      <c r="C2" s="19" t="s">
        <v>11</v>
      </c>
      <c r="D2" s="20"/>
      <c r="E2" s="20"/>
      <c r="F2" s="20"/>
      <c r="G2" s="21"/>
    </row>
    <row r="3" spans="2:7" x14ac:dyDescent="0.35">
      <c r="B3" s="22" t="s">
        <v>12</v>
      </c>
      <c r="C3" s="23" t="s">
        <v>13</v>
      </c>
      <c r="D3" s="24"/>
      <c r="E3" s="24"/>
      <c r="F3" s="24"/>
      <c r="G3" s="25"/>
    </row>
    <row r="4" spans="2:7" x14ac:dyDescent="0.35">
      <c r="B4" s="22"/>
      <c r="C4" s="23" t="s">
        <v>14</v>
      </c>
      <c r="D4" s="24"/>
      <c r="E4" s="24"/>
      <c r="F4" s="24"/>
      <c r="G4" s="25"/>
    </row>
    <row r="5" spans="2:7" x14ac:dyDescent="0.35">
      <c r="B5" s="22"/>
      <c r="C5" s="23" t="s">
        <v>15</v>
      </c>
      <c r="D5" s="24"/>
      <c r="E5" s="24"/>
      <c r="F5" s="24"/>
      <c r="G5" s="25"/>
    </row>
    <row r="6" spans="2:7" x14ac:dyDescent="0.35">
      <c r="B6" s="22"/>
      <c r="C6" s="23" t="s">
        <v>16</v>
      </c>
      <c r="D6" s="24"/>
      <c r="E6" s="24"/>
      <c r="F6" s="24"/>
      <c r="G6" s="25"/>
    </row>
    <row r="7" spans="2:7" x14ac:dyDescent="0.35">
      <c r="B7" s="22"/>
      <c r="C7" s="23"/>
      <c r="D7" s="24"/>
      <c r="E7" s="24"/>
      <c r="F7" s="24"/>
      <c r="G7" s="25"/>
    </row>
    <row r="8" spans="2:7" x14ac:dyDescent="0.35">
      <c r="B8" s="22"/>
      <c r="C8" s="23"/>
      <c r="D8" s="24"/>
      <c r="E8" s="24"/>
      <c r="F8" s="24"/>
      <c r="G8" s="25"/>
    </row>
    <row r="9" spans="2:7" x14ac:dyDescent="0.35">
      <c r="B9" s="22"/>
      <c r="C9" s="23" t="s">
        <v>17</v>
      </c>
      <c r="D9" s="26" t="s">
        <v>18</v>
      </c>
      <c r="E9" s="27" t="s">
        <v>19</v>
      </c>
      <c r="F9" s="26" t="s">
        <v>20</v>
      </c>
      <c r="G9" s="28" t="s">
        <v>21</v>
      </c>
    </row>
    <row r="10" spans="2:7" x14ac:dyDescent="0.35">
      <c r="B10" s="22"/>
      <c r="C10" s="23"/>
      <c r="E10" s="29"/>
      <c r="G10" s="30"/>
    </row>
    <row r="11" spans="2:7" x14ac:dyDescent="0.35">
      <c r="B11" s="22"/>
      <c r="C11" s="23" t="s">
        <v>22</v>
      </c>
      <c r="D11" s="31">
        <v>-1852101</v>
      </c>
      <c r="E11" s="32">
        <v>496823</v>
      </c>
      <c r="F11" s="33">
        <v>-3.7278889999999998</v>
      </c>
      <c r="G11" s="34">
        <v>2.0000000000000001E-4</v>
      </c>
    </row>
    <row r="12" spans="2:7" x14ac:dyDescent="0.35">
      <c r="B12" s="22"/>
      <c r="C12" s="23" t="s">
        <v>23</v>
      </c>
      <c r="D12" s="31">
        <v>1065957</v>
      </c>
      <c r="E12" s="32">
        <v>21855.9</v>
      </c>
      <c r="F12" s="33">
        <v>48.77205</v>
      </c>
      <c r="G12" s="34">
        <v>0</v>
      </c>
    </row>
    <row r="13" spans="2:7" x14ac:dyDescent="0.35">
      <c r="B13" s="22"/>
      <c r="C13" s="23" t="s">
        <v>24</v>
      </c>
      <c r="D13" s="31">
        <v>299501.09999999998</v>
      </c>
      <c r="E13" s="32">
        <v>6381.7740000000003</v>
      </c>
      <c r="F13" s="33">
        <v>46.930700000000002</v>
      </c>
      <c r="G13" s="34">
        <v>0</v>
      </c>
    </row>
    <row r="14" spans="2:7" x14ac:dyDescent="0.35">
      <c r="B14" s="22"/>
      <c r="C14" s="23" t="s">
        <v>25</v>
      </c>
      <c r="D14" s="31">
        <v>-25.920839999999998</v>
      </c>
      <c r="E14" s="32">
        <v>7.4950580000000002</v>
      </c>
      <c r="F14" s="33">
        <v>-3.4583900000000001</v>
      </c>
      <c r="G14" s="34">
        <v>5.9999999999999995E-4</v>
      </c>
    </row>
    <row r="15" spans="2:7" x14ac:dyDescent="0.35">
      <c r="B15" s="22"/>
      <c r="C15" s="23" t="s">
        <v>26</v>
      </c>
      <c r="D15" s="31">
        <v>-14579.68</v>
      </c>
      <c r="E15" s="32">
        <v>1781.9559999999999</v>
      </c>
      <c r="F15" s="33">
        <v>-8.1818410000000004</v>
      </c>
      <c r="G15" s="34">
        <v>0</v>
      </c>
    </row>
    <row r="16" spans="2:7" x14ac:dyDescent="0.35">
      <c r="B16" s="22"/>
      <c r="C16" s="23" t="s">
        <v>27</v>
      </c>
      <c r="D16" s="31">
        <v>144732.4</v>
      </c>
      <c r="E16" s="32">
        <v>21406.54</v>
      </c>
      <c r="F16" s="33">
        <v>6.7611340000000002</v>
      </c>
      <c r="G16" s="34">
        <v>0</v>
      </c>
    </row>
    <row r="17" spans="2:7" x14ac:dyDescent="0.35">
      <c r="B17" s="22"/>
      <c r="C17" s="23" t="s">
        <v>28</v>
      </c>
      <c r="D17" s="31">
        <v>12089622</v>
      </c>
      <c r="E17" s="32">
        <v>197336</v>
      </c>
      <c r="F17" s="33">
        <v>61.264159999999997</v>
      </c>
      <c r="G17" s="34">
        <v>0</v>
      </c>
    </row>
    <row r="18" spans="2:7" x14ac:dyDescent="0.35">
      <c r="B18" s="22"/>
      <c r="C18" s="23"/>
      <c r="D18" s="35"/>
      <c r="E18" s="36"/>
      <c r="F18" s="24"/>
      <c r="G18" s="37"/>
    </row>
    <row r="19" spans="2:7" x14ac:dyDescent="0.35">
      <c r="B19" s="22"/>
      <c r="C19" s="38" t="s">
        <v>29</v>
      </c>
      <c r="D19" s="39">
        <v>0.937361</v>
      </c>
      <c r="E19" t="s">
        <v>30</v>
      </c>
      <c r="G19" s="40">
        <v>14393738</v>
      </c>
    </row>
    <row r="20" spans="2:7" x14ac:dyDescent="0.35">
      <c r="B20" s="22"/>
      <c r="C20" s="38" t="s">
        <v>31</v>
      </c>
      <c r="D20" s="39">
        <v>0.93578799999999995</v>
      </c>
      <c r="E20" t="s">
        <v>32</v>
      </c>
      <c r="G20" s="40">
        <v>1924116</v>
      </c>
    </row>
    <row r="21" spans="2:7" x14ac:dyDescent="0.35">
      <c r="B21" s="22"/>
      <c r="C21" s="38" t="s">
        <v>33</v>
      </c>
      <c r="D21" s="41">
        <v>487572.7</v>
      </c>
      <c r="E21" t="s">
        <v>34</v>
      </c>
      <c r="G21" s="40">
        <v>29.060310000000001</v>
      </c>
    </row>
    <row r="22" spans="2:7" x14ac:dyDescent="0.35">
      <c r="B22" s="22"/>
      <c r="C22" s="38" t="s">
        <v>35</v>
      </c>
      <c r="D22" s="41">
        <v>56800000000000</v>
      </c>
      <c r="E22" t="s">
        <v>36</v>
      </c>
      <c r="G22" s="40">
        <v>29.160049999999998</v>
      </c>
    </row>
    <row r="23" spans="2:7" x14ac:dyDescent="0.35">
      <c r="B23" s="22"/>
      <c r="C23" s="38" t="s">
        <v>37</v>
      </c>
      <c r="D23" s="41">
        <v>-3567.4180000000001</v>
      </c>
      <c r="E23" t="s">
        <v>38</v>
      </c>
      <c r="G23" s="40">
        <v>29.100470000000001</v>
      </c>
    </row>
    <row r="24" spans="2:7" x14ac:dyDescent="0.35">
      <c r="B24" s="22"/>
      <c r="C24" s="38" t="s">
        <v>39</v>
      </c>
      <c r="D24" s="41">
        <v>596.08119999999997</v>
      </c>
      <c r="E24" t="s">
        <v>40</v>
      </c>
      <c r="G24" s="40">
        <v>1.2163600000000001</v>
      </c>
    </row>
    <row r="25" spans="2:7" ht="15" thickBot="1" x14ac:dyDescent="0.4">
      <c r="B25" s="42"/>
      <c r="C25" s="43" t="s">
        <v>41</v>
      </c>
      <c r="D25" s="44">
        <v>0</v>
      </c>
      <c r="E25" s="45"/>
      <c r="F25" s="45"/>
      <c r="G25" s="4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799CF-67F6-4C55-BB8C-DDF0C11DAA08}">
  <dimension ref="B1:G24"/>
  <sheetViews>
    <sheetView workbookViewId="0">
      <selection activeCell="G23" sqref="G23"/>
    </sheetView>
  </sheetViews>
  <sheetFormatPr defaultRowHeight="14.5" x14ac:dyDescent="0.35"/>
  <cols>
    <col min="2" max="2" width="7.26953125" bestFit="1" customWidth="1"/>
    <col min="3" max="3" width="34.81640625" bestFit="1" customWidth="1"/>
    <col min="4" max="4" width="16.81640625" bestFit="1" customWidth="1"/>
    <col min="5" max="5" width="21.7265625" bestFit="1" customWidth="1"/>
    <col min="6" max="6" width="9.453125" bestFit="1" customWidth="1"/>
    <col min="7" max="7" width="9.54296875" bestFit="1" customWidth="1"/>
  </cols>
  <sheetData>
    <row r="1" spans="2:7" ht="15" thickBot="1" x14ac:dyDescent="0.4"/>
    <row r="2" spans="2:7" x14ac:dyDescent="0.35">
      <c r="B2" s="18" t="s">
        <v>8</v>
      </c>
      <c r="C2" s="47" t="s">
        <v>42</v>
      </c>
      <c r="D2" s="48"/>
      <c r="E2" s="48"/>
      <c r="F2" s="48"/>
      <c r="G2" s="49"/>
    </row>
    <row r="3" spans="2:7" x14ac:dyDescent="0.35">
      <c r="B3" s="22" t="s">
        <v>12</v>
      </c>
      <c r="C3" s="38" t="s">
        <v>13</v>
      </c>
      <c r="G3" s="50"/>
    </row>
    <row r="4" spans="2:7" x14ac:dyDescent="0.35">
      <c r="B4" s="22"/>
      <c r="C4" s="38" t="s">
        <v>43</v>
      </c>
      <c r="G4" s="50"/>
    </row>
    <row r="5" spans="2:7" x14ac:dyDescent="0.35">
      <c r="B5" s="22"/>
      <c r="C5" s="38" t="s">
        <v>44</v>
      </c>
      <c r="G5" s="50"/>
    </row>
    <row r="6" spans="2:7" x14ac:dyDescent="0.35">
      <c r="B6" s="22"/>
      <c r="C6" s="38" t="s">
        <v>45</v>
      </c>
      <c r="G6" s="50"/>
    </row>
    <row r="7" spans="2:7" x14ac:dyDescent="0.35">
      <c r="B7" s="22"/>
      <c r="C7" s="38"/>
      <c r="G7" s="50"/>
    </row>
    <row r="8" spans="2:7" x14ac:dyDescent="0.35">
      <c r="B8" s="22"/>
      <c r="C8" s="38"/>
      <c r="G8" s="50"/>
    </row>
    <row r="9" spans="2:7" x14ac:dyDescent="0.35">
      <c r="B9" s="22"/>
      <c r="C9" s="38" t="s">
        <v>17</v>
      </c>
      <c r="D9" s="51" t="s">
        <v>18</v>
      </c>
      <c r="E9" s="51" t="s">
        <v>19</v>
      </c>
      <c r="F9" s="51" t="s">
        <v>20</v>
      </c>
      <c r="G9" s="52" t="s">
        <v>21</v>
      </c>
    </row>
    <row r="10" spans="2:7" x14ac:dyDescent="0.35">
      <c r="B10" s="22"/>
      <c r="C10" s="38"/>
      <c r="G10" s="50"/>
    </row>
    <row r="11" spans="2:7" x14ac:dyDescent="0.35">
      <c r="B11" s="22"/>
      <c r="C11" s="38" t="s">
        <v>23</v>
      </c>
      <c r="D11" s="53">
        <v>26275.37</v>
      </c>
      <c r="E11" s="54">
        <v>2678.183</v>
      </c>
      <c r="F11" s="55">
        <v>9.8108939999999993</v>
      </c>
      <c r="G11" s="56">
        <v>0</v>
      </c>
    </row>
    <row r="12" spans="2:7" x14ac:dyDescent="0.35">
      <c r="B12" s="22"/>
      <c r="C12" s="38" t="s">
        <v>46</v>
      </c>
      <c r="D12" s="53">
        <v>9.9469399999999997</v>
      </c>
      <c r="E12" s="54">
        <v>0.13555600000000001</v>
      </c>
      <c r="F12" s="55">
        <v>73.378799999999998</v>
      </c>
      <c r="G12" s="56">
        <v>0</v>
      </c>
    </row>
    <row r="13" spans="2:7" x14ac:dyDescent="0.35">
      <c r="B13" s="22"/>
      <c r="C13" s="38" t="s">
        <v>47</v>
      </c>
      <c r="D13" s="53">
        <v>3810.4470000000001</v>
      </c>
      <c r="E13" s="54">
        <v>981.64080000000001</v>
      </c>
      <c r="F13" s="55">
        <v>3.881713</v>
      </c>
      <c r="G13" s="56">
        <v>2.0000000000000001E-4</v>
      </c>
    </row>
    <row r="14" spans="2:7" x14ac:dyDescent="0.35">
      <c r="B14" s="22"/>
      <c r="C14" s="38" t="s">
        <v>24</v>
      </c>
      <c r="D14" s="53">
        <v>12149.65</v>
      </c>
      <c r="E14" s="54">
        <v>643.92610000000002</v>
      </c>
      <c r="F14" s="55">
        <v>18.868069999999999</v>
      </c>
      <c r="G14" s="56">
        <v>0</v>
      </c>
    </row>
    <row r="15" spans="2:7" x14ac:dyDescent="0.35">
      <c r="B15" s="22"/>
      <c r="C15" s="38" t="s">
        <v>27</v>
      </c>
      <c r="D15" s="53">
        <v>5617.7110000000002</v>
      </c>
      <c r="E15" s="54">
        <v>1233.943</v>
      </c>
      <c r="F15" s="55">
        <v>4.5526489999999997</v>
      </c>
      <c r="G15" s="56">
        <v>0</v>
      </c>
    </row>
    <row r="16" spans="2:7" x14ac:dyDescent="0.35">
      <c r="B16" s="22"/>
      <c r="C16" s="38" t="s">
        <v>28</v>
      </c>
      <c r="D16" s="53">
        <v>-151732.29999999999</v>
      </c>
      <c r="E16" s="54">
        <v>17113.689999999999</v>
      </c>
      <c r="F16" s="55">
        <v>-8.8661340000000006</v>
      </c>
      <c r="G16" s="56">
        <v>0</v>
      </c>
    </row>
    <row r="17" spans="2:7" x14ac:dyDescent="0.35">
      <c r="B17" s="22"/>
      <c r="C17" s="38"/>
      <c r="D17" s="57"/>
      <c r="G17" s="50"/>
    </row>
    <row r="18" spans="2:7" x14ac:dyDescent="0.35">
      <c r="B18" s="22"/>
      <c r="C18" s="38" t="s">
        <v>29</v>
      </c>
      <c r="D18" s="39">
        <v>0.98287100000000005</v>
      </c>
      <c r="E18" t="s">
        <v>30</v>
      </c>
      <c r="G18" s="40">
        <v>708046.1</v>
      </c>
    </row>
    <row r="19" spans="2:7" x14ac:dyDescent="0.35">
      <c r="B19" s="22"/>
      <c r="C19" s="38" t="s">
        <v>31</v>
      </c>
      <c r="D19" s="39">
        <v>0.98209299999999999</v>
      </c>
      <c r="E19" t="s">
        <v>32</v>
      </c>
      <c r="G19" s="40">
        <v>178768.7</v>
      </c>
    </row>
    <row r="20" spans="2:7" x14ac:dyDescent="0.35">
      <c r="B20" s="22"/>
      <c r="C20" s="38" t="s">
        <v>33</v>
      </c>
      <c r="D20" s="41">
        <v>23922.36</v>
      </c>
      <c r="E20" t="s">
        <v>34</v>
      </c>
      <c r="G20" s="40">
        <v>23.053349999999998</v>
      </c>
    </row>
    <row r="21" spans="2:7" x14ac:dyDescent="0.35">
      <c r="B21" s="22"/>
      <c r="C21" s="38" t="s">
        <v>35</v>
      </c>
      <c r="D21" s="41">
        <v>63000000000</v>
      </c>
      <c r="E21" t="s">
        <v>36</v>
      </c>
      <c r="G21" s="40">
        <v>23.195779999999999</v>
      </c>
    </row>
    <row r="22" spans="2:7" x14ac:dyDescent="0.35">
      <c r="B22" s="22"/>
      <c r="C22" s="38" t="s">
        <v>37</v>
      </c>
      <c r="D22" s="41">
        <v>-1331.0940000000001</v>
      </c>
      <c r="E22" t="s">
        <v>38</v>
      </c>
      <c r="G22" s="40">
        <v>23.111170000000001</v>
      </c>
    </row>
    <row r="23" spans="2:7" x14ac:dyDescent="0.35">
      <c r="B23" s="22"/>
      <c r="C23" s="38" t="s">
        <v>39</v>
      </c>
      <c r="D23" s="41">
        <v>1262.4069999999999</v>
      </c>
      <c r="E23" t="s">
        <v>40</v>
      </c>
      <c r="G23" s="40">
        <v>1.1941889999999999</v>
      </c>
    </row>
    <row r="24" spans="2:7" ht="15" thickBot="1" x14ac:dyDescent="0.4">
      <c r="B24" s="42"/>
      <c r="C24" s="43" t="s">
        <v>41</v>
      </c>
      <c r="D24" s="44">
        <v>0</v>
      </c>
      <c r="E24" s="45"/>
      <c r="F24" s="45"/>
      <c r="G24" s="4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DC09-9706-4704-B896-952A8F950954}">
  <dimension ref="B1:G26"/>
  <sheetViews>
    <sheetView workbookViewId="0">
      <selection activeCell="E17" sqref="E17"/>
    </sheetView>
  </sheetViews>
  <sheetFormatPr defaultRowHeight="14.5" x14ac:dyDescent="0.35"/>
  <cols>
    <col min="2" max="2" width="10" bestFit="1" customWidth="1"/>
    <col min="3" max="3" width="31" bestFit="1" customWidth="1"/>
    <col min="4" max="4" width="19.54296875" bestFit="1" customWidth="1"/>
    <col min="5" max="5" width="21.7265625" bestFit="1" customWidth="1"/>
    <col min="6" max="6" width="9.453125" bestFit="1" customWidth="1"/>
    <col min="7" max="7" width="10.54296875" bestFit="1" customWidth="1"/>
  </cols>
  <sheetData>
    <row r="1" spans="2:7" ht="15" thickBot="1" x14ac:dyDescent="0.4"/>
    <row r="2" spans="2:7" x14ac:dyDescent="0.35">
      <c r="B2" s="47" t="s">
        <v>48</v>
      </c>
      <c r="C2" s="58" t="s">
        <v>49</v>
      </c>
      <c r="D2" s="59"/>
      <c r="E2" s="59"/>
      <c r="F2" s="59"/>
      <c r="G2" s="60"/>
    </row>
    <row r="3" spans="2:7" x14ac:dyDescent="0.35">
      <c r="B3" s="38" t="s">
        <v>12</v>
      </c>
      <c r="C3" s="61" t="s">
        <v>13</v>
      </c>
      <c r="D3" s="62"/>
      <c r="E3" s="62"/>
      <c r="F3" s="62"/>
      <c r="G3" s="63"/>
    </row>
    <row r="4" spans="2:7" x14ac:dyDescent="0.35">
      <c r="B4" s="38"/>
      <c r="C4" s="61" t="s">
        <v>50</v>
      </c>
      <c r="D4" s="62"/>
      <c r="E4" s="62"/>
      <c r="F4" s="62"/>
      <c r="G4" s="63"/>
    </row>
    <row r="5" spans="2:7" x14ac:dyDescent="0.35">
      <c r="B5" s="38"/>
      <c r="C5" s="61" t="s">
        <v>15</v>
      </c>
      <c r="D5" s="62"/>
      <c r="E5" s="62"/>
      <c r="F5" s="62"/>
      <c r="G5" s="63"/>
    </row>
    <row r="6" spans="2:7" x14ac:dyDescent="0.35">
      <c r="B6" s="38"/>
      <c r="C6" s="61" t="s">
        <v>16</v>
      </c>
      <c r="D6" s="62"/>
      <c r="E6" s="62"/>
      <c r="F6" s="62"/>
      <c r="G6" s="63"/>
    </row>
    <row r="7" spans="2:7" x14ac:dyDescent="0.35">
      <c r="B7" s="38"/>
      <c r="C7" s="61"/>
      <c r="D7" s="62"/>
      <c r="E7" s="62"/>
      <c r="F7" s="62"/>
      <c r="G7" s="63"/>
    </row>
    <row r="8" spans="2:7" x14ac:dyDescent="0.35">
      <c r="B8" s="38"/>
      <c r="C8" s="61"/>
      <c r="D8" s="62"/>
      <c r="E8" s="62"/>
      <c r="F8" s="62"/>
      <c r="G8" s="63"/>
    </row>
    <row r="9" spans="2:7" x14ac:dyDescent="0.35">
      <c r="B9" s="38"/>
      <c r="C9" s="64" t="s">
        <v>17</v>
      </c>
      <c r="D9" s="65" t="s">
        <v>18</v>
      </c>
      <c r="E9" s="65" t="s">
        <v>19</v>
      </c>
      <c r="F9" s="65" t="s">
        <v>20</v>
      </c>
      <c r="G9" s="66" t="s">
        <v>21</v>
      </c>
    </row>
    <row r="10" spans="2:7" x14ac:dyDescent="0.35">
      <c r="B10" s="38"/>
      <c r="C10" s="61"/>
      <c r="D10" s="67"/>
      <c r="E10" s="62"/>
      <c r="F10" s="62"/>
      <c r="G10" s="68"/>
    </row>
    <row r="11" spans="2:7" x14ac:dyDescent="0.35">
      <c r="B11" s="38"/>
      <c r="C11" s="61" t="s">
        <v>51</v>
      </c>
      <c r="D11" s="53">
        <v>-13.51516</v>
      </c>
      <c r="E11" s="54">
        <v>1.0425279999999999</v>
      </c>
      <c r="F11" s="55">
        <v>-12.963839999999999</v>
      </c>
      <c r="G11" s="56">
        <v>0</v>
      </c>
    </row>
    <row r="12" spans="2:7" x14ac:dyDescent="0.35">
      <c r="B12" s="38"/>
      <c r="C12" s="61" t="s">
        <v>23</v>
      </c>
      <c r="D12" s="53">
        <v>281407</v>
      </c>
      <c r="E12" s="54">
        <v>6657.2740000000003</v>
      </c>
      <c r="F12" s="55">
        <v>42.270600000000002</v>
      </c>
      <c r="G12" s="56">
        <v>0</v>
      </c>
    </row>
    <row r="13" spans="2:7" x14ac:dyDescent="0.35">
      <c r="B13" s="38"/>
      <c r="C13" s="61" t="s">
        <v>46</v>
      </c>
      <c r="D13" s="53">
        <v>157.41560000000001</v>
      </c>
      <c r="E13" s="54">
        <v>14.995279999999999</v>
      </c>
      <c r="F13" s="55">
        <v>10.497669999999999</v>
      </c>
      <c r="G13" s="56">
        <v>0</v>
      </c>
    </row>
    <row r="14" spans="2:7" x14ac:dyDescent="0.35">
      <c r="B14" s="38"/>
      <c r="C14" s="61" t="s">
        <v>52</v>
      </c>
      <c r="D14" s="53">
        <v>14.3878</v>
      </c>
      <c r="E14" s="54">
        <v>1.271782</v>
      </c>
      <c r="F14" s="55">
        <v>11.3131</v>
      </c>
      <c r="G14" s="56">
        <v>0</v>
      </c>
    </row>
    <row r="15" spans="2:7" x14ac:dyDescent="0.35">
      <c r="B15" s="38"/>
      <c r="C15" s="61" t="s">
        <v>24</v>
      </c>
      <c r="D15" s="53">
        <v>83326.820000000007</v>
      </c>
      <c r="E15" s="54">
        <v>1937.4639999999999</v>
      </c>
      <c r="F15" s="55">
        <v>43.008180000000003</v>
      </c>
      <c r="G15" s="56">
        <v>0</v>
      </c>
    </row>
    <row r="16" spans="2:7" x14ac:dyDescent="0.35">
      <c r="B16" s="38"/>
      <c r="C16" s="61" t="s">
        <v>53</v>
      </c>
      <c r="D16" s="53">
        <v>-470375.8</v>
      </c>
      <c r="E16" s="54">
        <v>66781.77</v>
      </c>
      <c r="F16" s="55">
        <v>-7.0434760000000001</v>
      </c>
      <c r="G16" s="56">
        <v>0</v>
      </c>
    </row>
    <row r="17" spans="2:7" x14ac:dyDescent="0.35">
      <c r="B17" s="38"/>
      <c r="C17" s="61" t="s">
        <v>26</v>
      </c>
      <c r="D17" s="53">
        <v>-15201.87</v>
      </c>
      <c r="E17" s="54">
        <v>493.72329999999999</v>
      </c>
      <c r="F17" s="55">
        <v>-30.79027</v>
      </c>
      <c r="G17" s="56">
        <v>0</v>
      </c>
    </row>
    <row r="18" spans="2:7" x14ac:dyDescent="0.35">
      <c r="B18" s="38"/>
      <c r="C18" s="61" t="s">
        <v>28</v>
      </c>
      <c r="D18" s="53">
        <v>-7624322</v>
      </c>
      <c r="E18" s="54">
        <v>914590</v>
      </c>
      <c r="F18" s="55">
        <v>-8.336328</v>
      </c>
      <c r="G18" s="56">
        <v>0</v>
      </c>
    </row>
    <row r="19" spans="2:7" x14ac:dyDescent="0.35">
      <c r="B19" s="38"/>
      <c r="C19" s="61"/>
      <c r="D19" s="69"/>
      <c r="E19" s="62"/>
      <c r="F19" s="62"/>
      <c r="G19" s="70"/>
    </row>
    <row r="20" spans="2:7" x14ac:dyDescent="0.35">
      <c r="B20" s="38"/>
      <c r="C20" s="61" t="s">
        <v>29</v>
      </c>
      <c r="D20" s="39">
        <v>0.95186700000000002</v>
      </c>
      <c r="E20" s="62" t="s">
        <v>30</v>
      </c>
      <c r="F20" s="62"/>
      <c r="G20" s="68">
        <v>6609168</v>
      </c>
    </row>
    <row r="21" spans="2:7" x14ac:dyDescent="0.35">
      <c r="B21" s="38"/>
      <c r="C21" s="61" t="s">
        <v>31</v>
      </c>
      <c r="D21" s="39">
        <v>0.95045100000000005</v>
      </c>
      <c r="E21" s="62" t="s">
        <v>32</v>
      </c>
      <c r="F21" s="62"/>
      <c r="G21" s="68">
        <v>665359.5</v>
      </c>
    </row>
    <row r="22" spans="2:7" x14ac:dyDescent="0.35">
      <c r="B22" s="38"/>
      <c r="C22" s="61" t="s">
        <v>33</v>
      </c>
      <c r="D22" s="41">
        <v>148106.4</v>
      </c>
      <c r="E22" s="62" t="s">
        <v>34</v>
      </c>
      <c r="F22" s="62"/>
      <c r="G22" s="68">
        <v>26.681229999999999</v>
      </c>
    </row>
    <row r="23" spans="2:7" x14ac:dyDescent="0.35">
      <c r="B23" s="38"/>
      <c r="C23" s="61" t="s">
        <v>35</v>
      </c>
      <c r="D23" s="41">
        <v>5220000000000</v>
      </c>
      <c r="E23" s="62" t="s">
        <v>36</v>
      </c>
      <c r="F23" s="62"/>
      <c r="G23" s="68">
        <v>26.79522</v>
      </c>
    </row>
    <row r="24" spans="2:7" x14ac:dyDescent="0.35">
      <c r="B24" s="38"/>
      <c r="C24" s="61" t="s">
        <v>37</v>
      </c>
      <c r="D24" s="41">
        <v>-3273.7910000000002</v>
      </c>
      <c r="E24" s="62" t="s">
        <v>38</v>
      </c>
      <c r="F24" s="62"/>
      <c r="G24" s="63">
        <v>26.727129999999999</v>
      </c>
    </row>
    <row r="25" spans="2:7" x14ac:dyDescent="0.35">
      <c r="B25" s="38"/>
      <c r="C25" s="61" t="s">
        <v>39</v>
      </c>
      <c r="D25" s="41">
        <v>672.37109999999996</v>
      </c>
      <c r="E25" s="62" t="s">
        <v>40</v>
      </c>
      <c r="F25" s="62"/>
      <c r="G25" s="63">
        <v>1.4008910000000001</v>
      </c>
    </row>
    <row r="26" spans="2:7" ht="15" thickBot="1" x14ac:dyDescent="0.4">
      <c r="B26" s="43"/>
      <c r="C26" s="71" t="s">
        <v>41</v>
      </c>
      <c r="D26" s="44">
        <v>0</v>
      </c>
      <c r="E26" s="72"/>
      <c r="F26" s="72"/>
      <c r="G26" s="7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A829-E63F-4BBE-A4C1-445A81339606}">
  <dimension ref="B1:G29"/>
  <sheetViews>
    <sheetView workbookViewId="0">
      <selection activeCell="L35" sqref="L35"/>
    </sheetView>
  </sheetViews>
  <sheetFormatPr defaultRowHeight="14.5" x14ac:dyDescent="0.35"/>
  <cols>
    <col min="2" max="2" width="10" bestFit="1" customWidth="1"/>
    <col min="3" max="3" width="30.7265625" bestFit="1" customWidth="1"/>
    <col min="4" max="4" width="20.54296875" bestFit="1" customWidth="1"/>
    <col min="5" max="5" width="21.7265625" bestFit="1" customWidth="1"/>
    <col min="6" max="6" width="9.453125" bestFit="1" customWidth="1"/>
    <col min="7" max="7" width="11.54296875" bestFit="1" customWidth="1"/>
  </cols>
  <sheetData>
    <row r="1" spans="2:7" ht="15" thickBot="1" x14ac:dyDescent="0.4"/>
    <row r="2" spans="2:7" x14ac:dyDescent="0.35">
      <c r="B2" s="18" t="s">
        <v>54</v>
      </c>
      <c r="C2" s="74" t="s">
        <v>55</v>
      </c>
      <c r="D2" s="75"/>
      <c r="E2" s="75"/>
      <c r="F2" s="75"/>
      <c r="G2" s="76"/>
    </row>
    <row r="3" spans="2:7" x14ac:dyDescent="0.35">
      <c r="B3" s="22" t="s">
        <v>56</v>
      </c>
      <c r="C3" s="77" t="s">
        <v>13</v>
      </c>
      <c r="D3" s="78"/>
      <c r="E3" s="78"/>
      <c r="F3" s="78"/>
      <c r="G3" s="79"/>
    </row>
    <row r="4" spans="2:7" x14ac:dyDescent="0.35">
      <c r="B4" s="22"/>
      <c r="C4" s="77" t="s">
        <v>57</v>
      </c>
      <c r="D4" s="78"/>
      <c r="E4" s="78"/>
      <c r="F4" s="78"/>
      <c r="G4" s="79"/>
    </row>
    <row r="5" spans="2:7" x14ac:dyDescent="0.35">
      <c r="B5" s="22"/>
      <c r="C5" s="77" t="s">
        <v>15</v>
      </c>
      <c r="D5" s="78"/>
      <c r="E5" s="78"/>
      <c r="F5" s="78"/>
      <c r="G5" s="79"/>
    </row>
    <row r="6" spans="2:7" x14ac:dyDescent="0.35">
      <c r="B6" s="22"/>
      <c r="C6" s="77" t="s">
        <v>16</v>
      </c>
      <c r="D6" s="78"/>
      <c r="E6" s="78"/>
      <c r="F6" s="78"/>
      <c r="G6" s="79"/>
    </row>
    <row r="7" spans="2:7" x14ac:dyDescent="0.35">
      <c r="B7" s="22"/>
      <c r="C7" s="77"/>
      <c r="D7" s="80"/>
      <c r="E7" s="78"/>
      <c r="F7" s="78"/>
      <c r="G7" s="79"/>
    </row>
    <row r="8" spans="2:7" x14ac:dyDescent="0.35">
      <c r="B8" s="22"/>
      <c r="C8" s="81"/>
      <c r="D8" s="82"/>
      <c r="E8" s="82"/>
      <c r="F8" s="82"/>
      <c r="G8" s="83"/>
    </row>
    <row r="9" spans="2:7" x14ac:dyDescent="0.35">
      <c r="B9" s="22"/>
      <c r="C9" s="77" t="s">
        <v>17</v>
      </c>
      <c r="D9" s="84" t="s">
        <v>18</v>
      </c>
      <c r="E9" s="85" t="s">
        <v>19</v>
      </c>
      <c r="F9" s="85" t="s">
        <v>20</v>
      </c>
      <c r="G9" s="86" t="s">
        <v>21</v>
      </c>
    </row>
    <row r="10" spans="2:7" x14ac:dyDescent="0.35">
      <c r="B10" s="22"/>
      <c r="C10" s="87"/>
      <c r="D10" s="80"/>
      <c r="E10" s="78"/>
      <c r="F10" s="78"/>
      <c r="G10" s="79"/>
    </row>
    <row r="11" spans="2:7" x14ac:dyDescent="0.35">
      <c r="B11" s="22"/>
      <c r="C11" s="81" t="s">
        <v>22</v>
      </c>
      <c r="D11" s="88">
        <v>-1860235</v>
      </c>
      <c r="E11" s="54">
        <v>456425.5</v>
      </c>
      <c r="F11" s="55">
        <v>-4.0756589999999999</v>
      </c>
      <c r="G11" s="89">
        <v>1E-4</v>
      </c>
    </row>
    <row r="12" spans="2:7" x14ac:dyDescent="0.35">
      <c r="B12" s="22"/>
      <c r="C12" s="81" t="s">
        <v>58</v>
      </c>
      <c r="D12" s="88">
        <v>37246.03</v>
      </c>
      <c r="E12" s="54">
        <v>8916.1810000000005</v>
      </c>
      <c r="F12" s="55">
        <v>4.1773530000000001</v>
      </c>
      <c r="G12" s="89">
        <v>0</v>
      </c>
    </row>
    <row r="13" spans="2:7" x14ac:dyDescent="0.35">
      <c r="B13" s="22"/>
      <c r="C13" s="81" t="s">
        <v>51</v>
      </c>
      <c r="D13" s="88">
        <v>-14.683</v>
      </c>
      <c r="E13" s="54">
        <v>2.9310260000000001</v>
      </c>
      <c r="F13" s="55">
        <v>-5.0095099999999997</v>
      </c>
      <c r="G13" s="89">
        <v>0</v>
      </c>
    </row>
    <row r="14" spans="2:7" x14ac:dyDescent="0.35">
      <c r="B14" s="22"/>
      <c r="C14" s="81" t="s">
        <v>23</v>
      </c>
      <c r="D14" s="88">
        <v>953782.5</v>
      </c>
      <c r="E14" s="54">
        <v>34224.29</v>
      </c>
      <c r="F14" s="55">
        <v>27.868580000000001</v>
      </c>
      <c r="G14" s="89">
        <v>0</v>
      </c>
    </row>
    <row r="15" spans="2:7" x14ac:dyDescent="0.35">
      <c r="B15" s="22"/>
      <c r="C15" s="81" t="s">
        <v>46</v>
      </c>
      <c r="D15" s="88">
        <v>418.8254</v>
      </c>
      <c r="E15" s="54">
        <v>43.393340000000002</v>
      </c>
      <c r="F15" s="55">
        <v>9.6518350000000002</v>
      </c>
      <c r="G15" s="89">
        <v>0</v>
      </c>
    </row>
    <row r="16" spans="2:7" x14ac:dyDescent="0.35">
      <c r="B16" s="22"/>
      <c r="C16" s="81" t="s">
        <v>47</v>
      </c>
      <c r="D16" s="88">
        <v>84235.38</v>
      </c>
      <c r="E16" s="54">
        <v>12134.58</v>
      </c>
      <c r="F16" s="55">
        <v>6.9417609999999996</v>
      </c>
      <c r="G16" s="89">
        <v>0</v>
      </c>
    </row>
    <row r="17" spans="2:7" x14ac:dyDescent="0.35">
      <c r="B17" s="22"/>
      <c r="C17" s="81" t="s">
        <v>59</v>
      </c>
      <c r="D17" s="88">
        <v>1975.2660000000001</v>
      </c>
      <c r="E17" s="54">
        <v>437.29649999999998</v>
      </c>
      <c r="F17" s="55">
        <v>4.5169949999999996</v>
      </c>
      <c r="G17" s="89">
        <v>0</v>
      </c>
    </row>
    <row r="18" spans="2:7" x14ac:dyDescent="0.35">
      <c r="B18" s="22"/>
      <c r="C18" s="77" t="s">
        <v>24</v>
      </c>
      <c r="D18" s="88">
        <v>348384.4</v>
      </c>
      <c r="E18" s="90">
        <v>8106.9669999999996</v>
      </c>
      <c r="F18" s="91">
        <v>42.973460000000003</v>
      </c>
      <c r="G18" s="92">
        <v>0</v>
      </c>
    </row>
    <row r="19" spans="2:7" x14ac:dyDescent="0.35">
      <c r="B19" s="22"/>
      <c r="C19" s="77" t="s">
        <v>53</v>
      </c>
      <c r="D19" s="88">
        <v>-1178846</v>
      </c>
      <c r="E19" s="90">
        <v>209841</v>
      </c>
      <c r="F19" s="91">
        <v>-5.617807</v>
      </c>
      <c r="G19" s="92">
        <v>0</v>
      </c>
    </row>
    <row r="20" spans="2:7" x14ac:dyDescent="0.35">
      <c r="B20" s="22"/>
      <c r="C20" s="77" t="s">
        <v>60</v>
      </c>
      <c r="D20" s="88">
        <v>-7436.098</v>
      </c>
      <c r="E20" s="90">
        <v>3060.2139999999999</v>
      </c>
      <c r="F20" s="91">
        <v>-2.4299270000000002</v>
      </c>
      <c r="G20" s="92">
        <v>1.5900000000000001E-2</v>
      </c>
    </row>
    <row r="21" spans="2:7" x14ac:dyDescent="0.35">
      <c r="B21" s="22"/>
      <c r="C21" s="77" t="s">
        <v>28</v>
      </c>
      <c r="D21" s="88">
        <v>12225983</v>
      </c>
      <c r="E21" s="90">
        <v>1359067</v>
      </c>
      <c r="F21" s="91">
        <v>8.9958670000000005</v>
      </c>
      <c r="G21" s="92">
        <v>0</v>
      </c>
    </row>
    <row r="22" spans="2:7" x14ac:dyDescent="0.35">
      <c r="B22" s="22"/>
      <c r="C22" s="81"/>
      <c r="D22" s="93"/>
      <c r="E22" s="82"/>
      <c r="F22" s="82"/>
      <c r="G22" s="83"/>
    </row>
    <row r="23" spans="2:7" x14ac:dyDescent="0.35">
      <c r="B23" s="22"/>
      <c r="C23" s="61" t="s">
        <v>29</v>
      </c>
      <c r="D23" s="39">
        <v>0.95136299999999996</v>
      </c>
      <c r="E23" s="62" t="s">
        <v>30</v>
      </c>
      <c r="F23" s="62"/>
      <c r="G23" s="68">
        <v>27909160</v>
      </c>
    </row>
    <row r="24" spans="2:7" x14ac:dyDescent="0.35">
      <c r="B24" s="22"/>
      <c r="C24" s="61" t="s">
        <v>31</v>
      </c>
      <c r="D24" s="39">
        <v>0.94929300000000005</v>
      </c>
      <c r="E24" s="62" t="s">
        <v>32</v>
      </c>
      <c r="F24" s="62"/>
      <c r="G24" s="68">
        <v>1983862</v>
      </c>
    </row>
    <row r="25" spans="2:7" x14ac:dyDescent="0.35">
      <c r="B25" s="22"/>
      <c r="C25" s="61" t="s">
        <v>33</v>
      </c>
      <c r="D25" s="41">
        <v>446728.7</v>
      </c>
      <c r="E25" s="62" t="s">
        <v>34</v>
      </c>
      <c r="F25" s="62"/>
      <c r="G25" s="68">
        <v>28.900980000000001</v>
      </c>
    </row>
    <row r="26" spans="2:7" x14ac:dyDescent="0.35">
      <c r="B26" s="22"/>
      <c r="C26" s="61" t="s">
        <v>35</v>
      </c>
      <c r="D26" s="41">
        <v>46900000000000</v>
      </c>
      <c r="E26" s="62" t="s">
        <v>36</v>
      </c>
      <c r="F26" s="62"/>
      <c r="G26" s="68">
        <v>29.05772</v>
      </c>
    </row>
    <row r="27" spans="2:7" x14ac:dyDescent="0.35">
      <c r="B27" s="22"/>
      <c r="C27" s="61" t="s">
        <v>37</v>
      </c>
      <c r="D27" s="41">
        <v>-3543.82</v>
      </c>
      <c r="E27" s="62" t="s">
        <v>38</v>
      </c>
      <c r="F27" s="62"/>
      <c r="G27" s="63">
        <v>28.964089999999999</v>
      </c>
    </row>
    <row r="28" spans="2:7" x14ac:dyDescent="0.35">
      <c r="B28" s="22"/>
      <c r="C28" s="61" t="s">
        <v>39</v>
      </c>
      <c r="D28" s="41">
        <v>459.67149999999998</v>
      </c>
      <c r="E28" s="62" t="s">
        <v>40</v>
      </c>
      <c r="F28" s="62"/>
      <c r="G28" s="63">
        <v>1.2625</v>
      </c>
    </row>
    <row r="29" spans="2:7" ht="15" thickBot="1" x14ac:dyDescent="0.4">
      <c r="B29" s="42"/>
      <c r="C29" s="71" t="s">
        <v>41</v>
      </c>
      <c r="D29" s="94">
        <v>0</v>
      </c>
      <c r="E29" s="72"/>
      <c r="F29" s="72"/>
      <c r="G29" s="7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70D4E-10D0-411D-AE66-297EAFDEDFE7}">
  <dimension ref="B1:G25"/>
  <sheetViews>
    <sheetView workbookViewId="0">
      <selection activeCell="B1" sqref="B1:G1048576"/>
    </sheetView>
  </sheetViews>
  <sheetFormatPr defaultRowHeight="14.5" x14ac:dyDescent="0.35"/>
  <cols>
    <col min="2" max="2" width="8.453125" bestFit="1" customWidth="1"/>
    <col min="3" max="3" width="30.7265625" bestFit="1" customWidth="1"/>
    <col min="4" max="4" width="20.54296875" bestFit="1" customWidth="1"/>
    <col min="5" max="5" width="21.7265625" bestFit="1" customWidth="1"/>
    <col min="6" max="6" width="9.453125" bestFit="1" customWidth="1"/>
    <col min="7" max="7" width="11.54296875" bestFit="1" customWidth="1"/>
  </cols>
  <sheetData>
    <row r="1" spans="2:7" ht="15" thickBot="1" x14ac:dyDescent="0.4"/>
    <row r="2" spans="2:7" x14ac:dyDescent="0.35">
      <c r="B2" s="18" t="s">
        <v>61</v>
      </c>
      <c r="C2" s="74" t="s">
        <v>62</v>
      </c>
      <c r="D2" s="75"/>
      <c r="E2" s="75"/>
      <c r="F2" s="75"/>
      <c r="G2" s="76"/>
    </row>
    <row r="3" spans="2:7" x14ac:dyDescent="0.35">
      <c r="B3" s="22" t="s">
        <v>63</v>
      </c>
      <c r="C3" s="77" t="s">
        <v>13</v>
      </c>
      <c r="D3" s="78"/>
      <c r="E3" s="78"/>
      <c r="F3" s="78"/>
      <c r="G3" s="79"/>
    </row>
    <row r="4" spans="2:7" x14ac:dyDescent="0.35">
      <c r="B4" s="22" t="s">
        <v>12</v>
      </c>
      <c r="C4" s="77" t="s">
        <v>64</v>
      </c>
      <c r="D4" s="78"/>
      <c r="E4" s="78"/>
      <c r="F4" s="78"/>
      <c r="G4" s="79"/>
    </row>
    <row r="5" spans="2:7" x14ac:dyDescent="0.35">
      <c r="B5" s="22"/>
      <c r="C5" s="77" t="s">
        <v>15</v>
      </c>
      <c r="D5" s="78"/>
      <c r="E5" s="78"/>
      <c r="F5" s="78"/>
      <c r="G5" s="79"/>
    </row>
    <row r="6" spans="2:7" x14ac:dyDescent="0.35">
      <c r="B6" s="22"/>
      <c r="C6" s="77" t="s">
        <v>16</v>
      </c>
      <c r="D6" s="78"/>
      <c r="E6" s="78"/>
      <c r="F6" s="78"/>
      <c r="G6" s="79"/>
    </row>
    <row r="7" spans="2:7" x14ac:dyDescent="0.35">
      <c r="B7" s="22"/>
      <c r="C7" s="77"/>
      <c r="D7" s="80"/>
      <c r="E7" s="78"/>
      <c r="F7" s="78"/>
      <c r="G7" s="79"/>
    </row>
    <row r="8" spans="2:7" x14ac:dyDescent="0.35">
      <c r="B8" s="22"/>
      <c r="C8" s="81"/>
      <c r="D8" s="82"/>
      <c r="E8" s="82"/>
      <c r="F8" s="82"/>
      <c r="G8" s="83"/>
    </row>
    <row r="9" spans="2:7" x14ac:dyDescent="0.35">
      <c r="B9" s="22"/>
      <c r="C9" s="77" t="s">
        <v>17</v>
      </c>
      <c r="D9" s="84" t="s">
        <v>18</v>
      </c>
      <c r="E9" s="85" t="s">
        <v>19</v>
      </c>
      <c r="F9" s="85" t="s">
        <v>20</v>
      </c>
      <c r="G9" s="86" t="s">
        <v>21</v>
      </c>
    </row>
    <row r="10" spans="2:7" x14ac:dyDescent="0.35">
      <c r="B10" s="22"/>
      <c r="C10" s="87"/>
      <c r="D10" s="80"/>
      <c r="E10" s="78"/>
      <c r="F10" s="78"/>
      <c r="G10" s="79"/>
    </row>
    <row r="11" spans="2:7" x14ac:dyDescent="0.35">
      <c r="B11" s="22"/>
      <c r="C11" s="81" t="s">
        <v>51</v>
      </c>
      <c r="D11" s="88">
        <v>-41.031170000000003</v>
      </c>
      <c r="E11" s="54">
        <v>2.1181429999999999</v>
      </c>
      <c r="F11" s="55">
        <v>-19.371289999999998</v>
      </c>
      <c r="G11" s="92">
        <v>0</v>
      </c>
    </row>
    <row r="12" spans="2:7" x14ac:dyDescent="0.35">
      <c r="B12" s="22"/>
      <c r="C12" s="81" t="s">
        <v>23</v>
      </c>
      <c r="D12" s="88">
        <v>221325</v>
      </c>
      <c r="E12" s="54">
        <v>27335.83</v>
      </c>
      <c r="F12" s="55">
        <v>8.0965179999999997</v>
      </c>
      <c r="G12" s="92">
        <v>0</v>
      </c>
    </row>
    <row r="13" spans="2:7" x14ac:dyDescent="0.35">
      <c r="B13" s="22"/>
      <c r="C13" s="81" t="s">
        <v>47</v>
      </c>
      <c r="D13" s="88">
        <v>75449.83</v>
      </c>
      <c r="E13" s="54">
        <v>9700.1180000000004</v>
      </c>
      <c r="F13" s="55">
        <v>7.7782390000000001</v>
      </c>
      <c r="G13" s="92">
        <v>0</v>
      </c>
    </row>
    <row r="14" spans="2:7" x14ac:dyDescent="0.35">
      <c r="B14" s="22"/>
      <c r="C14" s="81" t="s">
        <v>24</v>
      </c>
      <c r="D14" s="88">
        <v>87505.78</v>
      </c>
      <c r="E14" s="54">
        <v>6488.6629999999996</v>
      </c>
      <c r="F14" s="55">
        <v>13.485950000000001</v>
      </c>
      <c r="G14" s="92">
        <v>0</v>
      </c>
    </row>
    <row r="15" spans="2:7" x14ac:dyDescent="0.35">
      <c r="B15" s="22"/>
      <c r="C15" s="81" t="s">
        <v>52</v>
      </c>
      <c r="D15" s="88">
        <v>34.18656</v>
      </c>
      <c r="E15" s="54">
        <v>2.97695</v>
      </c>
      <c r="F15" s="55">
        <v>11.483750000000001</v>
      </c>
      <c r="G15" s="92">
        <v>0</v>
      </c>
    </row>
    <row r="16" spans="2:7" x14ac:dyDescent="0.35">
      <c r="B16" s="22"/>
      <c r="C16" s="77" t="s">
        <v>65</v>
      </c>
      <c r="D16" s="88">
        <v>-5486.116</v>
      </c>
      <c r="E16" s="90">
        <v>1192.6420000000001</v>
      </c>
      <c r="F16" s="91">
        <v>-4.5999699999999999</v>
      </c>
      <c r="G16" s="92">
        <v>0</v>
      </c>
    </row>
    <row r="17" spans="2:7" x14ac:dyDescent="0.35">
      <c r="B17" s="22"/>
      <c r="C17" s="77" t="s">
        <v>28</v>
      </c>
      <c r="D17" s="88">
        <v>3908916</v>
      </c>
      <c r="E17" s="90">
        <v>817962.6</v>
      </c>
      <c r="F17" s="91">
        <v>4.7788449999999996</v>
      </c>
      <c r="G17" s="92">
        <v>0</v>
      </c>
    </row>
    <row r="18" spans="2:7" x14ac:dyDescent="0.35">
      <c r="B18" s="22"/>
      <c r="C18" s="81"/>
      <c r="D18" s="95"/>
      <c r="E18" s="82"/>
      <c r="F18" s="82"/>
      <c r="G18" s="83"/>
    </row>
    <row r="19" spans="2:7" x14ac:dyDescent="0.35">
      <c r="B19" s="22"/>
      <c r="C19" s="61" t="s">
        <v>29</v>
      </c>
      <c r="D19" s="39">
        <v>0.90329700000000002</v>
      </c>
      <c r="E19" s="62" t="s">
        <v>30</v>
      </c>
      <c r="F19" s="62"/>
      <c r="G19" s="68">
        <v>13549067</v>
      </c>
    </row>
    <row r="20" spans="2:7" x14ac:dyDescent="0.35">
      <c r="B20" s="22"/>
      <c r="C20" s="61" t="s">
        <v>31</v>
      </c>
      <c r="D20" s="39">
        <v>0.90086900000000003</v>
      </c>
      <c r="E20" s="62" t="s">
        <v>32</v>
      </c>
      <c r="F20" s="62"/>
      <c r="G20" s="68">
        <v>1141491</v>
      </c>
    </row>
    <row r="21" spans="2:7" x14ac:dyDescent="0.35">
      <c r="B21" s="22"/>
      <c r="C21" s="61" t="s">
        <v>33</v>
      </c>
      <c r="D21" s="41">
        <v>359399.4</v>
      </c>
      <c r="E21" s="62" t="s">
        <v>34</v>
      </c>
      <c r="F21" s="62"/>
      <c r="G21" s="68">
        <v>28.450299999999999</v>
      </c>
    </row>
    <row r="22" spans="2:7" x14ac:dyDescent="0.35">
      <c r="B22" s="22"/>
      <c r="C22" s="61" t="s">
        <v>35</v>
      </c>
      <c r="D22" s="41">
        <v>30900000000000</v>
      </c>
      <c r="E22" s="62" t="s">
        <v>36</v>
      </c>
      <c r="F22" s="62"/>
      <c r="G22" s="68">
        <v>28.550039999999999</v>
      </c>
    </row>
    <row r="23" spans="2:7" x14ac:dyDescent="0.35">
      <c r="B23" s="22"/>
      <c r="C23" s="61" t="s">
        <v>37</v>
      </c>
      <c r="D23" s="41">
        <v>-3492.3870000000002</v>
      </c>
      <c r="E23" s="62" t="s">
        <v>38</v>
      </c>
      <c r="F23" s="62"/>
      <c r="G23" s="63">
        <v>28.490459999999999</v>
      </c>
    </row>
    <row r="24" spans="2:7" x14ac:dyDescent="0.35">
      <c r="B24" s="22"/>
      <c r="C24" s="61" t="s">
        <v>39</v>
      </c>
      <c r="D24" s="41">
        <v>372.07929999999999</v>
      </c>
      <c r="E24" s="62" t="s">
        <v>40</v>
      </c>
      <c r="F24" s="62"/>
      <c r="G24" s="63">
        <v>1.5846739999999999</v>
      </c>
    </row>
    <row r="25" spans="2:7" ht="15" thickBot="1" x14ac:dyDescent="0.4">
      <c r="B25" s="42"/>
      <c r="C25" s="71" t="s">
        <v>41</v>
      </c>
      <c r="D25" s="44">
        <v>0</v>
      </c>
      <c r="E25" s="72"/>
      <c r="F25" s="72"/>
      <c r="G25" s="7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3A19-248B-45F0-87CB-E195BBAB98C5}">
  <dimension ref="B1:G28"/>
  <sheetViews>
    <sheetView workbookViewId="0">
      <selection activeCell="I16" sqref="I16"/>
    </sheetView>
  </sheetViews>
  <sheetFormatPr defaultRowHeight="14.5" x14ac:dyDescent="0.35"/>
  <cols>
    <col min="2" max="2" width="9.453125" bestFit="1" customWidth="1"/>
    <col min="3" max="3" width="27.453125" bestFit="1" customWidth="1"/>
    <col min="4" max="4" width="20.54296875" bestFit="1" customWidth="1"/>
    <col min="5" max="5" width="21.7265625" bestFit="1" customWidth="1"/>
    <col min="6" max="6" width="9.453125" bestFit="1" customWidth="1"/>
    <col min="7" max="7" width="10.54296875" bestFit="1" customWidth="1"/>
  </cols>
  <sheetData>
    <row r="1" spans="2:7" ht="15" thickBot="1" x14ac:dyDescent="0.4"/>
    <row r="2" spans="2:7" x14ac:dyDescent="0.35">
      <c r="B2" s="18" t="s">
        <v>10</v>
      </c>
      <c r="C2" s="74" t="s">
        <v>66</v>
      </c>
      <c r="D2" s="75"/>
      <c r="E2" s="75"/>
      <c r="F2" s="75"/>
      <c r="G2" s="76"/>
    </row>
    <row r="3" spans="2:7" x14ac:dyDescent="0.35">
      <c r="B3" s="22" t="s">
        <v>12</v>
      </c>
      <c r="C3" s="77" t="s">
        <v>13</v>
      </c>
      <c r="D3" s="78"/>
      <c r="E3" s="78"/>
      <c r="F3" s="78"/>
      <c r="G3" s="79"/>
    </row>
    <row r="4" spans="2:7" x14ac:dyDescent="0.35">
      <c r="B4" s="22"/>
      <c r="C4" s="77" t="s">
        <v>67</v>
      </c>
      <c r="D4" s="78"/>
      <c r="E4" s="78"/>
      <c r="F4" s="78"/>
      <c r="G4" s="79"/>
    </row>
    <row r="5" spans="2:7" x14ac:dyDescent="0.35">
      <c r="B5" s="22"/>
      <c r="C5" s="77" t="s">
        <v>15</v>
      </c>
      <c r="D5" s="78"/>
      <c r="E5" s="78"/>
      <c r="F5" s="78"/>
      <c r="G5" s="79"/>
    </row>
    <row r="6" spans="2:7" x14ac:dyDescent="0.35">
      <c r="B6" s="22"/>
      <c r="C6" s="77" t="s">
        <v>16</v>
      </c>
      <c r="D6" s="78"/>
      <c r="E6" s="78"/>
      <c r="F6" s="78"/>
      <c r="G6" s="79"/>
    </row>
    <row r="7" spans="2:7" x14ac:dyDescent="0.35">
      <c r="B7" s="22"/>
      <c r="C7" s="77"/>
      <c r="D7" s="80"/>
      <c r="E7" s="78"/>
      <c r="F7" s="78"/>
      <c r="G7" s="79"/>
    </row>
    <row r="8" spans="2:7" x14ac:dyDescent="0.35">
      <c r="B8" s="22"/>
      <c r="C8" s="81"/>
      <c r="D8" s="82"/>
      <c r="E8" s="82"/>
      <c r="F8" s="82"/>
      <c r="G8" s="83"/>
    </row>
    <row r="9" spans="2:7" x14ac:dyDescent="0.35">
      <c r="B9" s="22"/>
      <c r="C9" s="77" t="s">
        <v>17</v>
      </c>
      <c r="D9" s="84" t="s">
        <v>18</v>
      </c>
      <c r="E9" s="85" t="s">
        <v>19</v>
      </c>
      <c r="F9" s="85" t="s">
        <v>20</v>
      </c>
      <c r="G9" s="86" t="s">
        <v>21</v>
      </c>
    </row>
    <row r="10" spans="2:7" x14ac:dyDescent="0.35">
      <c r="B10" s="22"/>
      <c r="C10" s="87"/>
      <c r="D10" s="80"/>
      <c r="E10" s="78"/>
      <c r="F10" s="78"/>
      <c r="G10" s="79"/>
    </row>
    <row r="11" spans="2:7" x14ac:dyDescent="0.35">
      <c r="B11" s="22"/>
      <c r="C11" s="81" t="s">
        <v>51</v>
      </c>
      <c r="D11" s="88">
        <v>-20.683229999999998</v>
      </c>
      <c r="E11" s="54">
        <v>1.57843</v>
      </c>
      <c r="F11" s="55">
        <v>-13.103669999999999</v>
      </c>
      <c r="G11" s="92">
        <v>0</v>
      </c>
    </row>
    <row r="12" spans="2:7" x14ac:dyDescent="0.35">
      <c r="B12" s="22"/>
      <c r="C12" s="81" t="s">
        <v>23</v>
      </c>
      <c r="D12" s="88">
        <v>103409.7</v>
      </c>
      <c r="E12" s="54">
        <v>18901.52</v>
      </c>
      <c r="F12" s="55">
        <v>5.4709760000000003</v>
      </c>
      <c r="G12" s="92">
        <v>0</v>
      </c>
    </row>
    <row r="13" spans="2:7" x14ac:dyDescent="0.35">
      <c r="B13" s="22"/>
      <c r="C13" s="81" t="s">
        <v>46</v>
      </c>
      <c r="D13" s="88">
        <v>29605.68</v>
      </c>
      <c r="E13" s="54">
        <v>6939.8810000000003</v>
      </c>
      <c r="F13" s="55">
        <v>4.2660210000000003</v>
      </c>
      <c r="G13" s="92">
        <v>0</v>
      </c>
    </row>
    <row r="14" spans="2:7" x14ac:dyDescent="0.35">
      <c r="B14" s="22"/>
      <c r="C14" s="81" t="s">
        <v>24</v>
      </c>
      <c r="D14" s="88">
        <v>34637.980000000003</v>
      </c>
      <c r="E14" s="54">
        <v>4509.5069999999996</v>
      </c>
      <c r="F14" s="55">
        <v>7.681101</v>
      </c>
      <c r="G14" s="92">
        <v>0</v>
      </c>
    </row>
    <row r="15" spans="2:7" x14ac:dyDescent="0.35">
      <c r="B15" s="22"/>
      <c r="C15" s="77" t="s">
        <v>52</v>
      </c>
      <c r="D15" s="88">
        <v>8.9760290000000005</v>
      </c>
      <c r="E15" s="90">
        <v>2.078036</v>
      </c>
      <c r="F15" s="91">
        <v>4.319477</v>
      </c>
      <c r="G15" s="92">
        <v>0</v>
      </c>
    </row>
    <row r="16" spans="2:7" x14ac:dyDescent="0.35">
      <c r="B16" s="22"/>
      <c r="C16" s="77" t="s">
        <v>53</v>
      </c>
      <c r="D16" s="88">
        <v>-303377.09999999998</v>
      </c>
      <c r="E16" s="90">
        <v>113794.1</v>
      </c>
      <c r="F16" s="91">
        <v>-2.6660180000000002</v>
      </c>
      <c r="G16" s="92">
        <v>8.2000000000000007E-3</v>
      </c>
    </row>
    <row r="17" spans="2:7" x14ac:dyDescent="0.35">
      <c r="B17" s="22"/>
      <c r="C17" s="77" t="s">
        <v>58</v>
      </c>
      <c r="D17" s="88">
        <v>12767.57</v>
      </c>
      <c r="E17" s="90">
        <v>4929.415</v>
      </c>
      <c r="F17" s="91">
        <v>2.5900789999999998</v>
      </c>
      <c r="G17" s="92">
        <v>1.0200000000000001E-2</v>
      </c>
    </row>
    <row r="18" spans="2:7" x14ac:dyDescent="0.35">
      <c r="B18" s="22"/>
      <c r="C18" s="77" t="s">
        <v>47</v>
      </c>
      <c r="D18" s="88">
        <v>29874.39</v>
      </c>
      <c r="E18" s="90">
        <v>6744.2439999999997</v>
      </c>
      <c r="F18" s="91">
        <v>4.4296119999999997</v>
      </c>
      <c r="G18" s="92">
        <v>0</v>
      </c>
    </row>
    <row r="19" spans="2:7" x14ac:dyDescent="0.35">
      <c r="B19" s="22"/>
      <c r="C19" s="77" t="s">
        <v>26</v>
      </c>
      <c r="D19" s="88">
        <v>-6393.3249999999998</v>
      </c>
      <c r="E19" s="90">
        <v>854.10619999999994</v>
      </c>
      <c r="F19" s="91">
        <v>-7.485398</v>
      </c>
      <c r="G19" s="92">
        <v>0</v>
      </c>
    </row>
    <row r="20" spans="2:7" x14ac:dyDescent="0.35">
      <c r="B20" s="22"/>
      <c r="C20" s="77" t="s">
        <v>28</v>
      </c>
      <c r="D20" s="88">
        <v>2235657</v>
      </c>
      <c r="E20" s="90">
        <v>835323.2</v>
      </c>
      <c r="F20" s="91">
        <v>2.6763979999999998</v>
      </c>
      <c r="G20" s="92">
        <v>8.0000000000000002E-3</v>
      </c>
    </row>
    <row r="21" spans="2:7" x14ac:dyDescent="0.35">
      <c r="B21" s="22"/>
      <c r="C21" s="81"/>
      <c r="D21" s="93"/>
      <c r="E21" s="82"/>
      <c r="F21" s="82"/>
      <c r="G21" s="83"/>
    </row>
    <row r="22" spans="2:7" x14ac:dyDescent="0.35">
      <c r="B22" s="22"/>
      <c r="C22" s="61" t="s">
        <v>29</v>
      </c>
      <c r="D22" s="39">
        <v>0.93029700000000004</v>
      </c>
      <c r="E22" s="62" t="s">
        <v>30</v>
      </c>
      <c r="F22" s="62"/>
      <c r="G22" s="68">
        <v>6290958</v>
      </c>
    </row>
    <row r="23" spans="2:7" x14ac:dyDescent="0.35">
      <c r="B23" s="22"/>
      <c r="C23" s="61" t="s">
        <v>31</v>
      </c>
      <c r="D23" s="39">
        <v>0.92763899999999999</v>
      </c>
      <c r="E23" s="62" t="s">
        <v>32</v>
      </c>
      <c r="F23" s="62"/>
      <c r="G23" s="68">
        <v>923201</v>
      </c>
    </row>
    <row r="24" spans="2:7" x14ac:dyDescent="0.35">
      <c r="B24" s="22"/>
      <c r="C24" s="61" t="s">
        <v>33</v>
      </c>
      <c r="D24" s="41">
        <v>248341.9</v>
      </c>
      <c r="E24" s="62" t="s">
        <v>34</v>
      </c>
      <c r="F24" s="62"/>
      <c r="G24" s="68">
        <v>27.722799999999999</v>
      </c>
    </row>
    <row r="25" spans="2:7" x14ac:dyDescent="0.35">
      <c r="B25" s="22"/>
      <c r="C25" s="61" t="s">
        <v>35</v>
      </c>
      <c r="D25" s="41">
        <v>14600000000000</v>
      </c>
      <c r="E25" s="62" t="s">
        <v>36</v>
      </c>
      <c r="F25" s="62"/>
      <c r="G25" s="68">
        <v>27.865290000000002</v>
      </c>
    </row>
    <row r="26" spans="2:7" x14ac:dyDescent="0.35">
      <c r="B26" s="22"/>
      <c r="C26" s="61" t="s">
        <v>37</v>
      </c>
      <c r="D26" s="41">
        <v>-3399.9050000000002</v>
      </c>
      <c r="E26" s="62" t="s">
        <v>38</v>
      </c>
      <c r="F26" s="62"/>
      <c r="G26" s="63">
        <v>27.780180000000001</v>
      </c>
    </row>
    <row r="27" spans="2:7" x14ac:dyDescent="0.35">
      <c r="B27" s="22"/>
      <c r="C27" s="61" t="s">
        <v>39</v>
      </c>
      <c r="D27" s="41">
        <v>349.97550000000001</v>
      </c>
      <c r="E27" s="62" t="s">
        <v>40</v>
      </c>
      <c r="F27" s="62"/>
      <c r="G27" s="63">
        <v>1.083045</v>
      </c>
    </row>
    <row r="28" spans="2:7" ht="15" thickBot="1" x14ac:dyDescent="0.4">
      <c r="B28" s="42"/>
      <c r="C28" s="71" t="s">
        <v>41</v>
      </c>
      <c r="D28" s="44">
        <v>0</v>
      </c>
      <c r="E28" s="72"/>
      <c r="F28" s="72"/>
      <c r="G28" s="7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FF815A-7C79-41CE-896B-0B5D896EF8AB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E7548E-ED3B-44C2-9A87-19C2D06503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A35FC-1C39-4F80-947C-BB923BDB9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2023-2029 Load Forecast</vt:lpstr>
      <vt:lpstr>2013-2022 Predicted Values</vt:lpstr>
      <vt:lpstr>Variables</vt:lpstr>
      <vt:lpstr>Residential Output</vt:lpstr>
      <vt:lpstr>CSMUR Output</vt:lpstr>
      <vt:lpstr>GS&lt;50kW Output</vt:lpstr>
      <vt:lpstr>GS 50-999 kW Output</vt:lpstr>
      <vt:lpstr>GS 1000-4999 kW Output</vt:lpstr>
      <vt:lpstr>Large Use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Michael Gardiner</cp:lastModifiedBy>
  <dcterms:created xsi:type="dcterms:W3CDTF">2024-02-15T20:12:09Z</dcterms:created>
  <dcterms:modified xsi:type="dcterms:W3CDTF">2024-03-09T20:10:20Z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2024-02-15T20:20:57Z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fbc0a18b-ebfa-423a-b1c0-e3bb644d554a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