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ttps://myhydro.torontohydro.com/divisions/regulatorylegal/2025RateApp/Submissions/16. Mar 11 2024 - Interrogatory Responses/Excel Files/"/>
    </mc:Choice>
  </mc:AlternateContent>
  <xr:revisionPtr revIDLastSave="0" documentId="8_{8C7C3EA4-99C8-4A93-A9D0-7B1BB5891489}" xr6:coauthVersionLast="47" xr6:coauthVersionMax="47" xr10:uidLastSave="{00000000-0000-0000-0000-000000000000}"/>
  <bookViews>
    <workbookView xWindow="-108" yWindow="-108" windowWidth="23256" windowHeight="12576" xr2:uid="{00000000-000D-0000-FFFF-FFFF00000000}"/>
  </bookViews>
  <sheets>
    <sheet name="CDM Plan Milestone" sheetId="4" r:id="rId1"/>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'CDM Plan Milestone'!$A$1:$AA$143</definedName>
    <definedName name="_xlnm.Print_Titles" localSheetId="0">'CDM Plan Milestone'!$1:$15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5" i="4" l="1"/>
  <c r="Z16" i="4"/>
  <c r="N50" i="4"/>
  <c r="Y50" i="4" l="1"/>
  <c r="W50" i="4" l="1"/>
  <c r="S50" i="4" l="1"/>
  <c r="O50" i="4"/>
  <c r="Y61" i="4" l="1"/>
  <c r="Y83" i="4" s="1"/>
  <c r="U50" i="4"/>
  <c r="U61" i="4"/>
  <c r="Q50" i="4"/>
  <c r="Q61" i="4"/>
  <c r="Z81" i="4"/>
  <c r="AA79" i="4"/>
  <c r="AA50" i="4"/>
  <c r="AA61" i="4"/>
  <c r="Z79" i="4"/>
  <c r="O79" i="4"/>
  <c r="O61" i="4"/>
  <c r="N79" i="4"/>
  <c r="X61" i="4"/>
  <c r="X50" i="4"/>
  <c r="W61" i="4"/>
  <c r="V61" i="4"/>
  <c r="V50" i="4"/>
  <c r="T61" i="4"/>
  <c r="T50" i="4"/>
  <c r="S61" i="4"/>
  <c r="R61" i="4"/>
  <c r="R50" i="4"/>
  <c r="P61" i="4"/>
  <c r="P50" i="4"/>
  <c r="N61" i="4"/>
  <c r="N83" i="4"/>
  <c r="Z60" i="4"/>
  <c r="Z59" i="4"/>
  <c r="Z58" i="4"/>
  <c r="Z57" i="4"/>
  <c r="Z56" i="4"/>
  <c r="Z55" i="4"/>
  <c r="Z54" i="4"/>
  <c r="Z53" i="4"/>
  <c r="Z52" i="4"/>
  <c r="S83" i="4"/>
  <c r="Z49" i="4"/>
  <c r="Z48" i="4"/>
  <c r="Z47" i="4"/>
  <c r="Z46" i="4"/>
  <c r="Z44" i="4"/>
  <c r="Z43" i="4"/>
  <c r="Z42" i="4"/>
  <c r="Z41" i="4"/>
  <c r="Z40" i="4"/>
  <c r="Z39" i="4"/>
  <c r="Z38" i="4"/>
  <c r="Z37" i="4"/>
  <c r="Z36" i="4"/>
  <c r="Z35" i="4"/>
  <c r="Z34" i="4"/>
  <c r="Z33" i="4"/>
  <c r="Z32" i="4"/>
  <c r="Z31" i="4"/>
  <c r="Z30" i="4"/>
  <c r="Z29" i="4"/>
  <c r="Z28" i="4"/>
  <c r="Z27" i="4"/>
  <c r="Z26" i="4"/>
  <c r="Z25" i="4"/>
  <c r="Z24" i="4"/>
  <c r="Z23" i="4"/>
  <c r="Z22" i="4"/>
  <c r="Z21" i="4"/>
  <c r="Z20" i="4"/>
  <c r="Z19" i="4"/>
  <c r="Z18" i="4"/>
  <c r="Z17" i="4"/>
  <c r="Z61" i="4" l="1"/>
  <c r="U83" i="4"/>
  <c r="P83" i="4"/>
  <c r="AA83" i="4"/>
  <c r="T83" i="4"/>
  <c r="Z50" i="4"/>
  <c r="Z83" i="4" s="1"/>
  <c r="W83" i="4"/>
  <c r="W85" i="4" s="1"/>
  <c r="R83" i="4"/>
  <c r="X83" i="4"/>
  <c r="V83" i="4"/>
  <c r="Q83" i="4"/>
  <c r="O83" i="4"/>
  <c r="U85" i="4" l="1"/>
  <c r="Q85" i="4"/>
  <c r="O85" i="4"/>
  <c r="Y85" i="4"/>
  <c r="S85" i="4"/>
</calcChain>
</file>

<file path=xl/sharedStrings.xml><?xml version="1.0" encoding="utf-8"?>
<sst xmlns="http://schemas.openxmlformats.org/spreadsheetml/2006/main" count="414" uniqueCount="131">
  <si>
    <t>CDM Plan Detailed List of Programs, Election of Funding Mechanism, and Annual Milestones</t>
  </si>
  <si>
    <t>NOTES</t>
  </si>
  <si>
    <t>1. CDM Plan</t>
  </si>
  <si>
    <t>Complete Table 2 for all Programs for which will contribute towards the CDM Plan Target.</t>
  </si>
  <si>
    <t>2. Program Name</t>
  </si>
  <si>
    <t>Province-wide LDC Program names are found in the applicable Program Rules.  Regional &amp; local Program names should be consistent with those included in approved business cases (if applicable) and consistent throughout this CDM Plan.</t>
  </si>
  <si>
    <t>3. Anticipated Annual Budget</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</si>
  <si>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</si>
  <si>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4. Target Gap</t>
  </si>
  <si>
    <t xml:space="preserve">Portion of the CDM Plan Target that the LDC reasonably expects, based on qualified independent third party analysis as accepted by the IESO could only be achieved with funding in addition to the CDM Plan Budget. </t>
  </si>
  <si>
    <t>LDC 1:</t>
  </si>
  <si>
    <t>TABLE 2. PROGRAM AND MILESTONE SCHEDULE</t>
  </si>
  <si>
    <t>Funding Mechanism</t>
  </si>
  <si>
    <t>Approved
Province Wide
Programs</t>
  </si>
  <si>
    <t>Approved
Local, Regional, or Pilot Programs</t>
  </si>
  <si>
    <t>Proposed
Pilots or Programs</t>
  </si>
  <si>
    <t>Program Start Date
(DD-Mon-YYYY)</t>
  </si>
  <si>
    <t>Customer Segments Targeted by Program</t>
  </si>
  <si>
    <t>Program Implementation Schedule (Annual Anticipated Budget &amp; Incremental Annual Milestones by Program)</t>
  </si>
  <si>
    <t>Total 2015 - 2020</t>
  </si>
  <si>
    <t>Residential</t>
  </si>
  <si>
    <t>Low-income</t>
  </si>
  <si>
    <t>Small business</t>
  </si>
  <si>
    <t>Commercial (including Multi-Family)</t>
  </si>
  <si>
    <t>Agriculture</t>
  </si>
  <si>
    <t>Institutional</t>
  </si>
  <si>
    <t>Industrial</t>
  </si>
  <si>
    <t>Anticipated Annual Budget ($)</t>
  </si>
  <si>
    <t>Energy Savings (MWh)</t>
  </si>
  <si>
    <t>Total CDM Plan Budget ($)</t>
  </si>
  <si>
    <t>Total Persisting Energy Savings in 2020 (MWh)</t>
  </si>
  <si>
    <t>Upstream (Retrofit Enhancement)</t>
  </si>
  <si>
    <t>Full Cost Recovery Programs</t>
  </si>
  <si>
    <t>SAVE ON ENERGY AUDIT FUNDING PROGRAM</t>
  </si>
  <si>
    <t/>
  </si>
  <si>
    <t>Yes</t>
  </si>
  <si>
    <t>SAVE ON ENERGY BUSINESS REFRIGERATION INCENTIVE PROGRAM</t>
  </si>
  <si>
    <t>SAVE ON ENERGY COUPON PROGRAM</t>
  </si>
  <si>
    <t>SAVE ON ENERGY ENERGY MANAGER PROGRAM</t>
  </si>
  <si>
    <t>SAVE ON ENERGY EXISTING BUILDING COMMISSIONING PROGRAM</t>
  </si>
  <si>
    <t>SAVE ON ENERGY HEATING &amp; COOLING PROGRAM</t>
  </si>
  <si>
    <t>SAVE ON ENERGY HIGH PERFORMANCE NEW CONSTRUCTION PROGRAM</t>
  </si>
  <si>
    <t>SAVE ON ENERGY HOME ASSISTANCE PROGRAM</t>
  </si>
  <si>
    <t>SAVE ON ENERGY MONITORING &amp; TARGETING PROGRAM</t>
  </si>
  <si>
    <t>SAVE ON ENERGY NEW CONSTRUCTION PROGRAM</t>
  </si>
  <si>
    <t>SAVE ON ENERGY PROCESS &amp; SYSTEMS UPGRADES PROGRAM</t>
  </si>
  <si>
    <t>SAVE ON ENERGY RETROFIT PROGRAM</t>
  </si>
  <si>
    <t>SAVE ON ENERGY SMALL BUSINESS LIGHTING PROGRAM</t>
  </si>
  <si>
    <t>SAVE ON ENERGY SMART THERMOSTAT PROGRAM</t>
  </si>
  <si>
    <t>ADAPTIVE THERMOSTAT LOCAL PROGRAM</t>
  </si>
  <si>
    <t>DATA CENTRE PILOT</t>
  </si>
  <si>
    <t>DIRECT INSTALL - HYDRONIC PILOT</t>
  </si>
  <si>
    <t>DIRECT INSTALL - RTU CONTROLS PILOT</t>
  </si>
  <si>
    <t>Behaviour Program</t>
  </si>
  <si>
    <t>ELECTRONICS TAKEBACK PILOT PROGRAM</t>
  </si>
  <si>
    <t>HOME DEPOT HOME APPLIANCE MARKET UPLIFT CONSERVATION FUND PILOT PROGRAM</t>
  </si>
  <si>
    <t>MURB In-Suite Direct Install Lighting Program</t>
  </si>
  <si>
    <t>OPSAVER LOCAL PROGRAM</t>
  </si>
  <si>
    <t>PUMPSAVER 2.0</t>
  </si>
  <si>
    <t>PUMPSAVER LOCAL PROGRAM</t>
  </si>
  <si>
    <t>RTUSAVER</t>
  </si>
  <si>
    <t>SOCIAL BENCHMARKING LOCAL PROGRAM</t>
  </si>
  <si>
    <t>SWIMMING POOL EFFICIENCY LOCAL PROGRAM</t>
  </si>
  <si>
    <t>TRUCKLOAD EVENT PILOT PROGRAM</t>
  </si>
  <si>
    <t>WHOLE HOME PILOT</t>
  </si>
  <si>
    <t>FCR TOTAL</t>
  </si>
  <si>
    <t>Pay for Performance Programs</t>
  </si>
  <si>
    <t>P4P TOTAL</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</si>
  <si>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</si>
  <si>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</si>
  <si>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t>TARGET GAP TOTAL</t>
  </si>
  <si>
    <t>CDM PLAN TOTAL</t>
  </si>
  <si>
    <t>MINIMUM ANNUAL SAVINGS CHECK</t>
  </si>
  <si>
    <t>Option</t>
  </si>
  <si>
    <t>Program Types</t>
  </si>
  <si>
    <t>Regional</t>
  </si>
  <si>
    <t>No</t>
  </si>
  <si>
    <t>Local</t>
  </si>
  <si>
    <t>Provincial</t>
  </si>
  <si>
    <t>2011-2014 Province Wide Programs</t>
  </si>
  <si>
    <t>Aboriginal Program</t>
  </si>
  <si>
    <t>Audit Funding</t>
  </si>
  <si>
    <t>Bi-Annual Retailer Event</t>
  </si>
  <si>
    <t>Conservation Instant Coupon Booklet</t>
  </si>
  <si>
    <t xml:space="preserve">Direct Install Lighting </t>
  </si>
  <si>
    <t>Energy Manager (PSUI)</t>
  </si>
  <si>
    <t xml:space="preserve">Existing Building Commissioning </t>
  </si>
  <si>
    <t>Heating and Cooling Initiative</t>
  </si>
  <si>
    <t xml:space="preserve">High Performance New Construction </t>
  </si>
  <si>
    <t>Low Income Home Assistance Program</t>
  </si>
  <si>
    <t>Monitoring and Targeting (PSUI)</t>
  </si>
  <si>
    <t>Other</t>
  </si>
  <si>
    <t>peaksaverPLUS</t>
  </si>
  <si>
    <t>Process and Systems Upgrades Program</t>
  </si>
  <si>
    <t>Program Enabled Savings</t>
  </si>
  <si>
    <t xml:space="preserve">Residential New Construction </t>
  </si>
  <si>
    <t>Retrofit Initiative</t>
  </si>
  <si>
    <t>2015-2020 CDM Programs</t>
  </si>
  <si>
    <t>Audit Funding Program</t>
  </si>
  <si>
    <t>Energy Manager Program</t>
  </si>
  <si>
    <t>Existing Building Commissioning</t>
  </si>
  <si>
    <t>High Performance New Construction</t>
  </si>
  <si>
    <t>Home Assistance Program</t>
  </si>
  <si>
    <t>Monitoring and Targeting Program</t>
  </si>
  <si>
    <t>Coupon Program</t>
  </si>
  <si>
    <t>New Construction Program</t>
  </si>
  <si>
    <t>Heating and Cooling Program</t>
  </si>
  <si>
    <t>Retrofit</t>
  </si>
  <si>
    <t>Small Business Lighting</t>
  </si>
  <si>
    <t xml:space="preserve">Whole Home Pilot Program </t>
  </si>
  <si>
    <t>Bi-Annual Retailer Event Initiative</t>
  </si>
  <si>
    <t>Appliance Retirement Initiative</t>
  </si>
  <si>
    <t>Coupon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</si>
  <si>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</si>
  <si>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</si>
  <si>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</si>
  <si>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</si>
  <si>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</si>
  <si>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</si>
  <si>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</si>
  <si>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</si>
  <si>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</si>
  <si>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Low Income Initiative</t>
  </si>
  <si>
    <t>EnerNOC Conservation Fund Pilot Program</t>
  </si>
  <si>
    <t>Loblaw P4P Conservation Fund Pilot Program</t>
  </si>
  <si>
    <t>Strategic Energy Group Conservation Fund Pilot Program</t>
  </si>
  <si>
    <t>Toronto Hydro – Enbridge Joint Low-Income Program LDC Innovation Fund Pilot Program</t>
  </si>
  <si>
    <t>Save on Energy Energy Performance Program for Multi-Site Customers</t>
  </si>
  <si>
    <t>c/</t>
  </si>
  <si>
    <t>TORONTO HYDRO-ELECTRIC SYSTEM LIMITED</t>
  </si>
  <si>
    <t>CDM-000409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</si>
</sst>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_);_(* \(#,##0.00\);_(* &quot;-&quot;??_);_(@_)"/>
    <numFmt numFmtId="166" formatCode="dd\-mmm\-yyyy;@"/>
    <numFmt numFmtId="167" formatCode="&quot;$&quot;#,##0"/>
    <numFmt numFmtId="168" formatCode="[$-409]d\-mmm\-yyyy;@"/>
    <numFmt numFmtId="169" formatCode="#,##0.0"/>
    <numFmt numFmtId="170" formatCode="0.0"/>
    <numFmt numFmtId="171" formatCode="_-&quot;$&quot;* #,##0_-;\-&quot;$&quot;* #,##0_-;_-&quot;$&quot;* &quot;-&quot;??_-;_-@_-"/>
    <numFmt numFmtId="172" formatCode="_-* #,##0_-;\-* #,##0_-;_-* &quot;-&quot;??_-;_-@_-"/>
  </numFmts>
  <fonts count="18"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6"/>
      <color theme="1"/>
      <name val="Calibri"/>
      <family val="2"/>
      <scheme val="minor"/>
    </font>
    <font>
      <sz val="10"/>
      <name val="Arial"/>
      <family val="2"/>
    </font>
    <font>
      <sz val="11"/>
      <name val="Arial"/>
      <family val="2"/>
    </font>
    <font>
      <b/>
      <sz val="11"/>
      <name val="Calibri"/>
      <family val="2"/>
    </font>
    <font>
      <b/>
      <sz val="11"/>
      <name val="Arial"/>
      <family val="2"/>
    </font>
    <font>
      <sz val="11"/>
      <color theme="1"/>
      <name val="Arial"/>
      <family val="2"/>
    </font>
    <font>
      <b/>
      <i/>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indexed="43"/>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1" fillId="0" borderId="0"/>
  </cellStyleXfs>
  <cellXfs count="141">
    <xf numFmtId="0" fontId="0" fillId="0" borderId="0" xfId="0"/>
    <xf numFmtId="0" fontId="5" fillId="0" borderId="0" xfId="0" applyFont="1" applyProtection="1">
      <protection locked="0"/>
    </xf>
    <xf numFmtId="0" fontId="0" fillId="0" borderId="0" xfId="0" applyProtection="1">
      <protection locked="0"/>
    </xf>
    <xf numFmtId="0" fontId="0" fillId="0" borderId="0" xfId="0" applyProtection="1"/>
    <xf numFmtId="0" fontId="6"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3" fillId="0" borderId="5" xfId="0" applyFont="1" applyBorder="1" applyAlignment="1" applyProtection="1">
      <alignment horizontal="left" vertical="center"/>
    </xf>
    <xf numFmtId="0" fontId="3" fillId="0" borderId="5" xfId="0" applyFont="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8" fillId="0" borderId="2" xfId="0" applyNumberFormat="1" applyFont="1" applyBorder="1" applyProtection="1"/>
    <xf numFmtId="0" fontId="0" fillId="0" borderId="4" xfId="0" applyBorder="1" applyProtection="1"/>
    <xf numFmtId="0" fontId="0" fillId="0" borderId="9" xfId="0" applyBorder="1" applyAlignment="1" applyProtection="1">
      <alignment horizontal="center" textRotation="90"/>
    </xf>
    <xf numFmtId="0" fontId="3" fillId="0" borderId="5"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wrapText="1"/>
    </xf>
    <xf numFmtId="49" fontId="4" fillId="0" borderId="0" xfId="0" applyNumberFormat="1" applyFont="1" applyProtection="1">
      <protection locked="0"/>
    </xf>
    <xf numFmtId="0" fontId="12" fillId="4" borderId="5" xfId="5" applyNumberFormat="1" applyFont="1" applyFill="1" applyBorder="1" applyAlignment="1" applyProtection="1">
      <alignment vertical="center" wrapText="1"/>
      <protection locked="0"/>
    </xf>
    <xf numFmtId="49" fontId="12" fillId="4" borderId="5" xfId="5" applyNumberFormat="1" applyFont="1" applyFill="1" applyBorder="1" applyAlignment="1" applyProtection="1">
      <alignment vertical="center" wrapText="1"/>
      <protection locked="0"/>
    </xf>
    <xf numFmtId="49" fontId="12" fillId="4" borderId="5" xfId="5" applyNumberFormat="1" applyFont="1" applyFill="1" applyBorder="1" applyAlignment="1" applyProtection="1">
      <alignment horizontal="center" vertical="center" wrapText="1"/>
      <protection locked="0"/>
    </xf>
    <xf numFmtId="166" fontId="12" fillId="4" borderId="5" xfId="5" applyNumberFormat="1" applyFont="1" applyFill="1" applyBorder="1" applyAlignment="1" applyProtection="1">
      <alignment horizontal="center" vertical="center" wrapText="1"/>
      <protection locked="0"/>
    </xf>
    <xf numFmtId="0" fontId="12" fillId="4" borderId="4" xfId="5" applyFont="1" applyFill="1" applyBorder="1" applyAlignment="1" applyProtection="1">
      <alignment horizontal="center" vertical="center" wrapText="1"/>
      <protection locked="0"/>
    </xf>
    <xf numFmtId="167" fontId="12" fillId="4" borderId="5" xfId="5" applyNumberFormat="1" applyFont="1" applyFill="1" applyBorder="1" applyAlignment="1" applyProtection="1">
      <alignment horizontal="center" vertical="center" wrapText="1"/>
      <protection locked="0"/>
    </xf>
    <xf numFmtId="3" fontId="12" fillId="4" borderId="5" xfId="5" applyNumberFormat="1" applyFont="1" applyFill="1" applyBorder="1" applyAlignment="1" applyProtection="1">
      <alignment horizontal="center" vertical="center" wrapText="1"/>
      <protection locked="0"/>
    </xf>
    <xf numFmtId="167" fontId="13" fillId="2" borderId="5" xfId="4" applyNumberFormat="1" applyFont="1" applyBorder="1" applyAlignment="1" applyProtection="1">
      <alignment horizontal="center" vertical="center"/>
    </xf>
    <xf numFmtId="3" fontId="14" fillId="4" borderId="5" xfId="5" applyNumberFormat="1" applyFont="1" applyFill="1" applyBorder="1" applyAlignment="1" applyProtection="1">
      <alignment horizontal="center" vertical="center" wrapText="1"/>
      <protection locked="0"/>
    </xf>
    <xf numFmtId="49" fontId="12" fillId="4" borderId="5" xfId="5" applyNumberFormat="1" applyFont="1" applyFill="1" applyBorder="1" applyAlignment="1" applyProtection="1">
      <alignment horizontal="left" vertical="center" wrapText="1"/>
      <protection locked="0"/>
    </xf>
    <xf numFmtId="49" fontId="15" fillId="4" borderId="5" xfId="5" applyNumberFormat="1" applyFont="1" applyFill="1" applyBorder="1" applyAlignment="1" applyProtection="1">
      <alignment vertical="center" wrapText="1"/>
      <protection locked="0"/>
    </xf>
    <xf numFmtId="0" fontId="12" fillId="4" borderId="5" xfId="5" applyFont="1" applyFill="1" applyBorder="1" applyAlignment="1" applyProtection="1">
      <alignment vertical="center" wrapText="1"/>
      <protection locked="0"/>
    </xf>
    <xf numFmtId="0" fontId="4" fillId="0" borderId="0" xfId="0" applyFont="1" applyProtection="1">
      <protection locked="0"/>
    </xf>
    <xf numFmtId="0" fontId="15" fillId="4" borderId="5" xfId="5" applyFont="1" applyFill="1" applyBorder="1" applyAlignment="1" applyProtection="1">
      <alignment vertical="center" wrapText="1"/>
      <protection locked="0"/>
    </xf>
    <xf numFmtId="168" fontId="12" fillId="4" borderId="5" xfId="5" applyNumberFormat="1" applyFont="1" applyFill="1" applyBorder="1" applyAlignment="1" applyProtection="1">
      <alignment horizontal="center" vertical="center" wrapText="1"/>
      <protection locked="0"/>
    </xf>
    <xf numFmtId="169" fontId="12" fillId="4" borderId="5" xfId="5" applyNumberFormat="1" applyFont="1" applyFill="1" applyBorder="1" applyAlignment="1" applyProtection="1">
      <alignment horizontal="center" vertical="center" wrapText="1"/>
      <protection locked="0"/>
    </xf>
    <xf numFmtId="3" fontId="0" fillId="0" borderId="0" xfId="0" applyNumberFormat="1" applyProtection="1">
      <protection locked="0"/>
    </xf>
    <xf numFmtId="0" fontId="3" fillId="0" borderId="2" xfId="0" applyFont="1" applyBorder="1" applyAlignment="1" applyProtection="1">
      <alignment vertical="center"/>
    </xf>
    <xf numFmtId="0" fontId="3" fillId="0" borderId="3" xfId="0" applyFont="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3" fontId="13" fillId="2" borderId="5" xfId="4" applyNumberFormat="1" applyFont="1" applyBorder="1" applyAlignment="1" applyProtection="1">
      <alignment horizontal="center" vertical="center"/>
    </xf>
    <xf numFmtId="0" fontId="3" fillId="0" borderId="8" xfId="0" applyFont="1" applyBorder="1" applyAlignment="1" applyProtection="1">
      <alignment vertical="center"/>
    </xf>
    <xf numFmtId="170" fontId="13" fillId="0" borderId="3" xfId="4" applyNumberFormat="1" applyFont="1" applyFill="1" applyBorder="1" applyAlignment="1" applyProtection="1">
      <alignment horizontal="center" vertical="center"/>
    </xf>
    <xf numFmtId="3" fontId="13" fillId="0" borderId="3" xfId="4" applyNumberFormat="1" applyFont="1" applyFill="1" applyBorder="1" applyAlignment="1" applyProtection="1">
      <alignment horizontal="center" vertical="center"/>
    </xf>
    <xf numFmtId="0" fontId="0" fillId="0" borderId="0" xfId="0" applyBorder="1" applyProtection="1">
      <protection locked="0"/>
    </xf>
    <xf numFmtId="0" fontId="12" fillId="4" borderId="4" xfId="5" applyFont="1" applyFill="1" applyBorder="1" applyAlignment="1" applyProtection="1">
      <alignment vertical="center" wrapText="1"/>
      <protection locked="0"/>
    </xf>
    <xf numFmtId="169" fontId="13" fillId="2" borderId="5" xfId="4" applyNumberFormat="1" applyFont="1" applyBorder="1" applyAlignment="1" applyProtection="1">
      <alignment horizontal="center" vertical="center"/>
    </xf>
    <xf numFmtId="0" fontId="3" fillId="0" borderId="8" xfId="0" applyFont="1" applyBorder="1" applyAlignment="1" applyProtection="1">
      <alignment vertical="center"/>
      <protection locked="0"/>
    </xf>
    <xf numFmtId="0" fontId="12" fillId="0" borderId="5" xfId="5" applyFont="1" applyFill="1" applyBorder="1" applyAlignment="1" applyProtection="1">
      <alignment horizontal="center" vertical="center" wrapText="1"/>
      <protection locked="0"/>
    </xf>
    <xf numFmtId="0" fontId="14" fillId="0" borderId="5" xfId="5" applyFont="1" applyFill="1" applyBorder="1" applyAlignment="1" applyProtection="1">
      <alignment horizontal="center" vertical="center" wrapText="1"/>
      <protection locked="0"/>
    </xf>
    <xf numFmtId="170" fontId="13" fillId="2" borderId="5" xfId="4" applyNumberFormat="1" applyFont="1" applyBorder="1" applyAlignment="1" applyProtection="1">
      <alignment horizontal="center" vertical="center"/>
    </xf>
    <xf numFmtId="0" fontId="3" fillId="0" borderId="3" xfId="0" applyFont="1" applyBorder="1" applyAlignment="1" applyProtection="1">
      <alignment horizontal="left" vertical="center"/>
      <protection locked="0"/>
    </xf>
    <xf numFmtId="0" fontId="12" fillId="4" borderId="5" xfId="5"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protection locked="0"/>
    </xf>
    <xf numFmtId="0" fontId="0" fillId="0" borderId="3" xfId="0" applyFill="1" applyBorder="1" applyProtection="1">
      <protection locked="0"/>
    </xf>
    <xf numFmtId="0" fontId="0" fillId="0" borderId="3" xfId="0" applyFill="1" applyBorder="1" applyAlignment="1" applyProtection="1">
      <alignment horizontal="center" vertical="top" wrapText="1"/>
      <protection locked="0"/>
    </xf>
    <xf numFmtId="170" fontId="0" fillId="0" borderId="3" xfId="0" applyNumberFormat="1" applyFill="1" applyBorder="1" applyProtection="1">
      <protection hidden="1"/>
    </xf>
    <xf numFmtId="0" fontId="0" fillId="0" borderId="0" xfId="0" applyFill="1" applyBorder="1" applyProtection="1">
      <protection locked="0"/>
    </xf>
    <xf numFmtId="2" fontId="13" fillId="2" borderId="5" xfId="4" applyNumberFormat="1" applyFont="1" applyBorder="1" applyAlignment="1" applyProtection="1">
      <alignment horizontal="center" vertical="center"/>
    </xf>
    <xf numFmtId="167" fontId="0" fillId="0" borderId="0" xfId="0" applyNumberFormat="1" applyProtection="1">
      <protection locked="0"/>
    </xf>
    <xf numFmtId="164" fontId="0" fillId="0" borderId="0" xfId="2" applyFont="1" applyProtection="1">
      <protection locked="0"/>
    </xf>
    <xf numFmtId="2" fontId="0" fillId="0" borderId="0" xfId="0" applyNumberFormat="1" applyProtection="1">
      <protection locked="0"/>
    </xf>
    <xf numFmtId="171" fontId="0" fillId="0" borderId="0" xfId="2" applyNumberFormat="1" applyFont="1" applyBorder="1" applyProtection="1">
      <protection locked="0"/>
    </xf>
    <xf numFmtId="172" fontId="0" fillId="0" borderId="0" xfId="1" applyNumberFormat="1" applyFont="1" applyBorder="1" applyProtection="1">
      <protection locked="0"/>
    </xf>
    <xf numFmtId="171" fontId="0" fillId="0" borderId="0" xfId="0" applyNumberFormat="1" applyBorder="1" applyProtection="1">
      <protection locked="0"/>
    </xf>
    <xf numFmtId="172" fontId="0" fillId="0" borderId="0" xfId="0" applyNumberFormat="1" applyBorder="1" applyProtection="1">
      <protection locked="0"/>
    </xf>
    <xf numFmtId="9" fontId="0" fillId="0" borderId="0" xfId="3" applyFont="1" applyBorder="1" applyProtection="1">
      <protection locked="0"/>
    </xf>
    <xf numFmtId="0" fontId="3" fillId="0" borderId="0" xfId="0" applyFont="1"/>
    <xf numFmtId="0" fontId="6" fillId="0" borderId="0" xfId="0" applyFont="1" applyFill="1" applyProtection="1">
      <protection locked="0"/>
    </xf>
    <xf numFmtId="0" fontId="17" fillId="0" borderId="0" xfId="0" applyFont="1" applyBorder="1" applyAlignment="1">
      <alignment wrapText="1"/>
    </xf>
    <xf numFmtId="0" fontId="3" fillId="0" borderId="0" xfId="0" applyFont="1" applyProtection="1">
      <protection locked="0"/>
    </xf>
    <xf numFmtId="0" fontId="0" fillId="0" borderId="0" xfId="0" applyFill="1" applyProtection="1">
      <protection locked="0"/>
    </xf>
    <xf numFmtId="0" fontId="17" fillId="0" borderId="0" xfId="0" applyFont="1" applyBorder="1"/>
    <xf numFmtId="0" fontId="0" fillId="0" borderId="0" xfId="0" applyBorder="1"/>
    <xf numFmtId="0" fontId="3" fillId="0" borderId="0" xfId="0" applyFont="1" applyAlignment="1" applyProtection="1">
      <alignment horizontal="center"/>
      <protection locked="0"/>
    </xf>
    <xf numFmtId="0" fontId="6" fillId="0" borderId="1" xfId="0" applyFont="1" applyBorder="1" applyAlignment="1" applyProtection="1">
      <alignment horizontal="left"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6" xfId="0" applyBorder="1" applyAlignment="1" applyProtection="1">
      <alignment horizontal="left" wrapText="1"/>
    </xf>
    <xf numFmtId="0" fontId="0" fillId="0" borderId="0" xfId="0" applyBorder="1" applyAlignment="1" applyProtection="1">
      <alignment horizontal="left" wrapText="1"/>
    </xf>
    <xf numFmtId="0" fontId="0" fillId="0" borderId="2"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9" fillId="0" borderId="7"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readingOrder="1"/>
    </xf>
    <xf numFmtId="0" fontId="7" fillId="0" borderId="10" xfId="0" applyFont="1" applyBorder="1" applyAlignment="1" applyProtection="1">
      <alignment horizontal="center" vertical="center" readingOrder="1"/>
    </xf>
    <xf numFmtId="0" fontId="7" fillId="0" borderId="13" xfId="0" applyFont="1" applyBorder="1" applyAlignment="1" applyProtection="1">
      <alignment horizontal="center" vertical="center" readingOrder="1"/>
    </xf>
    <xf numFmtId="0" fontId="7" fillId="0" borderId="14" xfId="0" applyFont="1" applyBorder="1" applyAlignment="1" applyProtection="1">
      <alignment horizontal="center" vertical="center" readingOrder="1"/>
    </xf>
    <xf numFmtId="0" fontId="7" fillId="0" borderId="8" xfId="0" applyFont="1" applyBorder="1" applyAlignment="1" applyProtection="1">
      <alignment horizontal="center" vertical="center" readingOrder="1"/>
    </xf>
    <xf numFmtId="0" fontId="7" fillId="0" borderId="1" xfId="0" applyFont="1" applyBorder="1" applyAlignment="1" applyProtection="1">
      <alignment horizontal="center" vertical="center" readingOrder="1"/>
    </xf>
    <xf numFmtId="0" fontId="7" fillId="0" borderId="7"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4" xfId="0" applyFont="1" applyBorder="1" applyAlignment="1" applyProtection="1">
      <alignment horizontal="left"/>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cellXfs>
  <cellStyles count="6">
    <cellStyle name="Comma" xfId="1" builtinId="3"/>
    <cellStyle name="Currency" xfId="2" builtinId="4"/>
    <cellStyle name="Good" xfId="4" builtinId="26"/>
    <cellStyle name="Normal" xfId="0" builtinId="0"/>
    <cellStyle name="Normal_Example 1" xfId="5" xr:uid="{00000000-0005-0000-0000-000004000000}"/>
    <cellStyle name="Percent" xfId="3"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42"/>
  <sheetViews>
    <sheetView showGridLines="0" tabSelected="1" topLeftCell="A11" zoomScale="85" zoomScaleNormal="85" zoomScaleSheetLayoutView="55" zoomScalePageLayoutView="55" workbookViewId="0">
      <pane xSplit="3" ySplit="5" topLeftCell="D16" activePane="bottomRight" state="frozen"/>
      <selection activeCell="A11" sqref="A11"/>
      <selection pane="topRight" activeCell="D11" sqref="D11"/>
      <selection pane="bottomLeft" activeCell="A16" sqref="A16"/>
      <selection pane="bottomRight" activeCell="B113" sqref="B113"/>
    </sheetView>
  </sheetViews>
  <sheetFormatPr defaultColWidth="9.109375" defaultRowHeight="14.4" x14ac:dyDescent="0.3"/>
  <cols>
    <col min="1" max="1" width="4.5546875" style="2" customWidth="1"/>
    <col min="2" max="2" width="21.88671875" style="2" customWidth="1"/>
    <col min="3" max="3" width="56.44140625" style="2" customWidth="1"/>
    <col min="4" max="4" width="49.5546875" style="2" customWidth="1"/>
    <col min="5" max="5" width="39.44140625" style="2" customWidth="1"/>
    <col min="6" max="6" width="23.44140625" style="2" customWidth="1"/>
    <col min="7" max="7" width="6.5546875" style="2" bestFit="1" customWidth="1"/>
    <col min="8" max="13" width="6.5546875" style="2" customWidth="1"/>
    <col min="14" max="14" width="16.44140625" style="2" customWidth="1"/>
    <col min="15" max="15" width="15.5546875" style="2" customWidth="1"/>
    <col min="16" max="16" width="18" style="2" customWidth="1"/>
    <col min="17" max="17" width="21.5546875" style="2" customWidth="1"/>
    <col min="18" max="18" width="20.44140625" style="2" customWidth="1"/>
    <col min="19" max="19" width="15.5546875" style="2" customWidth="1"/>
    <col min="20" max="20" width="20.88671875" style="2" customWidth="1"/>
    <col min="21" max="21" width="15.5546875" style="2" customWidth="1"/>
    <col min="22" max="22" width="25.109375" style="2" bestFit="1" customWidth="1"/>
    <col min="23" max="23" width="15.5546875" style="2" customWidth="1"/>
    <col min="24" max="24" width="18.44140625" style="2" customWidth="1"/>
    <col min="25" max="25" width="15.5546875" style="2" customWidth="1"/>
    <col min="26" max="26" width="19.109375" style="2" customWidth="1"/>
    <col min="27" max="27" width="19.44140625" style="2" customWidth="1"/>
    <col min="28" max="28" width="12.109375" style="2" customWidth="1"/>
    <col min="29" max="29" width="19.109375" style="2" customWidth="1"/>
    <col min="30" max="30" width="14" style="2" bestFit="1" customWidth="1"/>
    <col min="31" max="16384" width="9.109375" style="2"/>
  </cols>
  <sheetData>
    <row r="1" spans="1:30" ht="23.4" x14ac:dyDescent="0.45">
      <c r="A1" s="1"/>
      <c r="B1" s="1" t="s">
        <v>0</v>
      </c>
    </row>
    <row r="2" spans="1:30" ht="17.399999999999999" customHeight="1" x14ac:dyDescent="0.3">
      <c r="A2" s="3"/>
      <c r="B2" s="74"/>
      <c r="C2" s="74"/>
      <c r="D2" s="74"/>
      <c r="E2" s="74"/>
      <c r="F2" s="4"/>
      <c r="G2" s="5"/>
      <c r="H2" s="6"/>
      <c r="I2" s="6"/>
      <c r="J2" s="6"/>
      <c r="K2" s="6"/>
      <c r="L2" s="6"/>
      <c r="M2" s="6"/>
      <c r="N2" s="3"/>
      <c r="O2" s="3"/>
      <c r="P2" s="3"/>
      <c r="Q2" s="3"/>
      <c r="R2" s="3"/>
      <c r="S2" s="3"/>
      <c r="T2" s="3"/>
      <c r="U2" s="3"/>
      <c r="V2" s="3"/>
      <c r="W2" s="3"/>
      <c r="X2" s="3"/>
      <c r="Y2" s="3"/>
      <c r="Z2" s="3"/>
      <c r="AA2" s="3"/>
    </row>
    <row r="3" spans="1:30" ht="21.6" customHeight="1" x14ac:dyDescent="0.3">
      <c r="A3" s="3"/>
      <c r="B3" s="75" t="s">
        <v>1</v>
      </c>
      <c r="C3" s="76"/>
      <c r="D3" s="76"/>
      <c r="E3" s="76"/>
      <c r="F3" s="76"/>
      <c r="G3" s="76"/>
      <c r="H3" s="76"/>
      <c r="I3" s="76"/>
      <c r="J3" s="76"/>
      <c r="K3" s="76"/>
      <c r="L3" s="77"/>
      <c r="M3" s="3"/>
      <c r="N3" s="3"/>
      <c r="O3" s="3"/>
      <c r="P3" s="3"/>
      <c r="Q3" s="3"/>
      <c r="R3" s="3"/>
      <c r="S3" s="3"/>
      <c r="T3" s="3"/>
      <c r="U3" s="3"/>
      <c r="V3" s="3"/>
      <c r="W3" s="3"/>
      <c r="X3" s="3"/>
      <c r="Y3" s="3"/>
      <c r="Z3" s="3"/>
      <c r="AA3" s="3"/>
    </row>
    <row r="4" spans="1:30" ht="27.6" customHeight="1" x14ac:dyDescent="0.3">
      <c r="A4" s="3"/>
      <c r="B4" s="7" t="s">
        <v>2</v>
      </c>
      <c r="C4" s="78" t="s">
        <v>3</v>
      </c>
      <c r="D4" s="79"/>
      <c r="E4" s="79"/>
      <c r="F4" s="79"/>
      <c r="G4" s="79"/>
      <c r="H4" s="79"/>
      <c r="I4" s="79"/>
      <c r="J4" s="79"/>
      <c r="K4" s="79"/>
      <c r="L4" s="80"/>
      <c r="M4" s="81"/>
      <c r="N4" s="82"/>
      <c r="O4" s="82"/>
      <c r="P4" s="82"/>
      <c r="Q4" s="82"/>
      <c r="R4" s="82"/>
      <c r="S4" s="82"/>
      <c r="T4" s="82"/>
      <c r="U4" s="82"/>
      <c r="V4" s="82"/>
      <c r="W4" s="3"/>
      <c r="X4" s="3"/>
      <c r="Y4" s="3"/>
      <c r="Z4" s="3"/>
      <c r="AA4" s="3"/>
    </row>
    <row r="5" spans="1:30" ht="44.1" customHeight="1" x14ac:dyDescent="0.3">
      <c r="A5" s="3"/>
      <c r="B5" s="7" t="s">
        <v>4</v>
      </c>
      <c r="C5" s="79" t="s">
        <v>5</v>
      </c>
      <c r="D5" s="79"/>
      <c r="E5" s="79"/>
      <c r="F5" s="79"/>
      <c r="G5" s="79"/>
      <c r="H5" s="79"/>
      <c r="I5" s="79"/>
      <c r="J5" s="79"/>
      <c r="K5" s="79"/>
      <c r="L5" s="80"/>
      <c r="M5" s="81"/>
      <c r="N5" s="82"/>
      <c r="O5" s="82"/>
      <c r="P5" s="82"/>
      <c r="Q5" s="82"/>
      <c r="R5" s="82"/>
      <c r="S5" s="82"/>
      <c r="T5" s="82"/>
      <c r="U5" s="82"/>
      <c r="V5" s="82"/>
      <c r="W5" s="3"/>
      <c r="X5" s="3"/>
      <c r="Y5" s="3"/>
      <c r="Z5" s="3"/>
      <c r="AA5" s="3"/>
    </row>
    <row r="6" spans="1:30" ht="56.1" customHeight="1" x14ac:dyDescent="0.3">
      <c r="A6" s="3"/>
      <c r="B6" s="8" t="s">
        <v>6</v>
      </c>
      <c r="C6" s="83" t="s">
        <v>7</v>
      </c>
      <c r="D6" s="84"/>
      <c r="E6" s="84"/>
      <c r="F6" s="84"/>
      <c r="G6" s="84"/>
      <c r="H6" s="84"/>
      <c r="I6" s="84"/>
      <c r="J6" s="84"/>
      <c r="K6" s="84"/>
      <c r="L6" s="85"/>
      <c r="M6" s="86"/>
      <c r="N6" s="87"/>
      <c r="O6" s="87"/>
      <c r="P6" s="87"/>
      <c r="Q6" s="87"/>
      <c r="R6" s="87"/>
      <c r="S6" s="87"/>
      <c r="T6" s="87"/>
      <c r="U6" s="87"/>
      <c r="V6" s="87"/>
      <c r="W6" s="3"/>
      <c r="X6" s="3"/>
      <c r="Y6" s="3"/>
      <c r="Z6" s="3"/>
      <c r="AA6" s="3"/>
    </row>
    <row r="7" spans="1:30" ht="41.4" customHeight="1" x14ac:dyDescent="0.3">
      <c r="A7" s="3"/>
      <c r="B7" s="8" t="s">
        <v>8</v>
      </c>
      <c r="C7" s="88" t="s">
        <v>9</v>
      </c>
      <c r="D7" s="89"/>
      <c r="E7" s="89"/>
      <c r="F7" s="89"/>
      <c r="G7" s="89"/>
      <c r="H7" s="89"/>
      <c r="I7" s="89"/>
      <c r="J7" s="89"/>
      <c r="K7" s="89"/>
      <c r="L7" s="90"/>
      <c r="M7" s="9"/>
      <c r="N7" s="10"/>
      <c r="O7" s="10"/>
      <c r="P7" s="10"/>
      <c r="Q7" s="10"/>
      <c r="R7" s="10"/>
      <c r="S7" s="10"/>
      <c r="T7" s="10"/>
      <c r="U7" s="10"/>
      <c r="V7" s="10"/>
      <c r="W7" s="3"/>
      <c r="X7" s="3"/>
      <c r="Y7" s="3"/>
      <c r="Z7" s="3"/>
      <c r="AA7" s="3"/>
    </row>
    <row r="8" spans="1:30" x14ac:dyDescent="0.3">
      <c r="A8" s="3"/>
      <c r="B8" s="3"/>
      <c r="C8" s="3"/>
      <c r="D8" s="3"/>
      <c r="E8" s="3"/>
      <c r="F8" s="3"/>
      <c r="G8" s="11"/>
      <c r="H8" s="3"/>
      <c r="I8" s="3"/>
      <c r="J8" s="3"/>
      <c r="K8" s="3"/>
      <c r="L8" s="3"/>
      <c r="M8" s="3"/>
      <c r="N8" s="3"/>
      <c r="O8" s="3"/>
      <c r="P8" s="3"/>
      <c r="Q8" s="3"/>
      <c r="R8" s="3"/>
      <c r="S8" s="3"/>
      <c r="T8" s="3"/>
      <c r="U8" s="3"/>
      <c r="V8" s="3"/>
      <c r="W8" s="3"/>
      <c r="X8" s="3"/>
      <c r="Y8" s="3"/>
      <c r="Z8" s="3"/>
      <c r="AA8" s="3"/>
    </row>
    <row r="9" spans="1:30" ht="18" x14ac:dyDescent="0.35">
      <c r="A9" s="3"/>
      <c r="B9" s="7" t="s">
        <v>10</v>
      </c>
      <c r="C9" s="12" t="s">
        <v>129</v>
      </c>
      <c r="D9" s="13" t="s">
        <v>130</v>
      </c>
      <c r="E9" s="3"/>
      <c r="F9" s="3"/>
      <c r="G9" s="11"/>
      <c r="H9" s="3"/>
      <c r="I9" s="3"/>
      <c r="J9" s="3"/>
      <c r="K9" s="3"/>
      <c r="L9" s="3"/>
      <c r="M9" s="3"/>
      <c r="N9" s="3"/>
      <c r="O9" s="3"/>
      <c r="P9" s="3"/>
      <c r="Q9" s="3"/>
      <c r="R9" s="3"/>
      <c r="S9" s="3"/>
      <c r="T9" s="3"/>
      <c r="U9" s="3"/>
      <c r="V9" s="3"/>
      <c r="W9" s="3"/>
      <c r="X9" s="3"/>
      <c r="Y9" s="3"/>
      <c r="Z9" s="3"/>
      <c r="AA9" s="3"/>
    </row>
    <row r="10" spans="1:30"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row>
    <row r="11" spans="1:30" ht="25.35" customHeight="1" x14ac:dyDescent="0.3">
      <c r="A11" s="3"/>
      <c r="B11" s="91" t="s">
        <v>11</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row>
    <row r="12" spans="1:30" ht="34.35" customHeight="1" x14ac:dyDescent="0.3">
      <c r="A12" s="3"/>
      <c r="B12" s="93" t="s">
        <v>12</v>
      </c>
      <c r="C12" s="96" t="s">
        <v>13</v>
      </c>
      <c r="D12" s="96" t="s">
        <v>14</v>
      </c>
      <c r="E12" s="96" t="s">
        <v>15</v>
      </c>
      <c r="F12" s="96" t="s">
        <v>16</v>
      </c>
      <c r="G12" s="93" t="s">
        <v>17</v>
      </c>
      <c r="H12" s="99"/>
      <c r="I12" s="99"/>
      <c r="J12" s="99"/>
      <c r="K12" s="99"/>
      <c r="L12" s="99"/>
      <c r="M12" s="100"/>
      <c r="N12" s="105" t="s">
        <v>18</v>
      </c>
      <c r="O12" s="106"/>
      <c r="P12" s="106"/>
      <c r="Q12" s="106"/>
      <c r="R12" s="106"/>
      <c r="S12" s="106"/>
      <c r="T12" s="106"/>
      <c r="U12" s="106"/>
      <c r="V12" s="106"/>
      <c r="W12" s="106"/>
      <c r="X12" s="106"/>
      <c r="Y12" s="106"/>
      <c r="Z12" s="106"/>
      <c r="AA12" s="106"/>
    </row>
    <row r="13" spans="1:30" ht="68.099999999999994" customHeight="1" x14ac:dyDescent="0.3">
      <c r="A13" s="3"/>
      <c r="B13" s="94"/>
      <c r="C13" s="97"/>
      <c r="D13" s="97"/>
      <c r="E13" s="97"/>
      <c r="F13" s="97"/>
      <c r="G13" s="94"/>
      <c r="H13" s="101"/>
      <c r="I13" s="101"/>
      <c r="J13" s="101"/>
      <c r="K13" s="101"/>
      <c r="L13" s="101"/>
      <c r="M13" s="102"/>
      <c r="N13" s="107">
        <v>2015</v>
      </c>
      <c r="O13" s="108"/>
      <c r="P13" s="111">
        <v>2016</v>
      </c>
      <c r="Q13" s="111"/>
      <c r="R13" s="107">
        <v>2017</v>
      </c>
      <c r="S13" s="108"/>
      <c r="T13" s="107">
        <v>2018</v>
      </c>
      <c r="U13" s="108"/>
      <c r="V13" s="107">
        <v>2019</v>
      </c>
      <c r="W13" s="108"/>
      <c r="X13" s="107">
        <v>2020</v>
      </c>
      <c r="Y13" s="108"/>
      <c r="Z13" s="113" t="s">
        <v>19</v>
      </c>
      <c r="AA13" s="114"/>
    </row>
    <row r="14" spans="1:30" ht="55.5" customHeight="1" x14ac:dyDescent="0.3">
      <c r="A14" s="3"/>
      <c r="B14" s="94"/>
      <c r="C14" s="97"/>
      <c r="D14" s="97"/>
      <c r="E14" s="97"/>
      <c r="F14" s="97"/>
      <c r="G14" s="95"/>
      <c r="H14" s="103"/>
      <c r="I14" s="103"/>
      <c r="J14" s="103"/>
      <c r="K14" s="103"/>
      <c r="L14" s="103"/>
      <c r="M14" s="104"/>
      <c r="N14" s="109"/>
      <c r="O14" s="110"/>
      <c r="P14" s="112"/>
      <c r="Q14" s="112"/>
      <c r="R14" s="109"/>
      <c r="S14" s="110"/>
      <c r="T14" s="109"/>
      <c r="U14" s="110"/>
      <c r="V14" s="109"/>
      <c r="W14" s="110"/>
      <c r="X14" s="109"/>
      <c r="Y14" s="110"/>
      <c r="Z14" s="115"/>
      <c r="AA14" s="116"/>
    </row>
    <row r="15" spans="1:30" ht="108" customHeight="1" x14ac:dyDescent="0.3">
      <c r="A15" s="3"/>
      <c r="B15" s="95"/>
      <c r="C15" s="98"/>
      <c r="D15" s="98"/>
      <c r="E15" s="98"/>
      <c r="F15" s="98"/>
      <c r="G15" s="14" t="s">
        <v>20</v>
      </c>
      <c r="H15" s="14" t="s">
        <v>21</v>
      </c>
      <c r="I15" s="14" t="s">
        <v>22</v>
      </c>
      <c r="J15" s="14" t="s">
        <v>23</v>
      </c>
      <c r="K15" s="14" t="s">
        <v>24</v>
      </c>
      <c r="L15" s="14" t="s">
        <v>25</v>
      </c>
      <c r="M15" s="14" t="s">
        <v>26</v>
      </c>
      <c r="N15" s="15" t="s">
        <v>27</v>
      </c>
      <c r="O15" s="15" t="s">
        <v>28</v>
      </c>
      <c r="P15" s="15" t="s">
        <v>27</v>
      </c>
      <c r="Q15" s="15" t="s">
        <v>28</v>
      </c>
      <c r="R15" s="15" t="s">
        <v>27</v>
      </c>
      <c r="S15" s="15" t="s">
        <v>28</v>
      </c>
      <c r="T15" s="15" t="s">
        <v>27</v>
      </c>
      <c r="U15" s="16" t="s">
        <v>28</v>
      </c>
      <c r="V15" s="15" t="s">
        <v>27</v>
      </c>
      <c r="W15" s="15" t="s">
        <v>28</v>
      </c>
      <c r="X15" s="15" t="s">
        <v>27</v>
      </c>
      <c r="Y15" s="15" t="s">
        <v>28</v>
      </c>
      <c r="Z15" s="15" t="s">
        <v>29</v>
      </c>
      <c r="AA15" s="15" t="s">
        <v>30</v>
      </c>
      <c r="AC15" s="73"/>
      <c r="AD15" s="69"/>
    </row>
    <row r="16" spans="1:30" ht="91.5" customHeight="1" x14ac:dyDescent="0.3">
      <c r="A16" s="17" t="s">
        <v>31</v>
      </c>
      <c r="B16" s="123" t="s">
        <v>32</v>
      </c>
      <c r="C16" s="18" t="s">
        <v>33</v>
      </c>
      <c r="D16" s="19"/>
      <c r="E16" s="20"/>
      <c r="F16" s="21">
        <v>42186</v>
      </c>
      <c r="G16" s="22" t="s">
        <v>34</v>
      </c>
      <c r="H16" s="22" t="s">
        <v>34</v>
      </c>
      <c r="I16" s="22" t="s">
        <v>35</v>
      </c>
      <c r="J16" s="22" t="s">
        <v>35</v>
      </c>
      <c r="K16" s="22" t="s">
        <v>34</v>
      </c>
      <c r="L16" s="22" t="s">
        <v>35</v>
      </c>
      <c r="M16" s="22" t="s">
        <v>35</v>
      </c>
      <c r="N16" s="23">
        <v>101902</v>
      </c>
      <c r="O16" s="24">
        <v>251.36699999999999</v>
      </c>
      <c r="P16" s="23">
        <v>589927</v>
      </c>
      <c r="Q16" s="24">
        <v>2063.3939999999998</v>
      </c>
      <c r="R16" s="23">
        <v>1407090</v>
      </c>
      <c r="S16" s="24">
        <v>9604.0490000000009</v>
      </c>
      <c r="T16" s="23">
        <v>843810.13</v>
      </c>
      <c r="U16" s="24">
        <v>10626.540999999999</v>
      </c>
      <c r="V16" s="23">
        <v>807212.05</v>
      </c>
      <c r="W16" s="24">
        <v>10000.003560000001</v>
      </c>
      <c r="X16" s="23">
        <v>515146.02</v>
      </c>
      <c r="Y16" s="24">
        <v>5000.0010000000002</v>
      </c>
      <c r="Z16" s="25">
        <f>N16+P16+R16+T16+V16+X16</f>
        <v>4265087.1999999993</v>
      </c>
      <c r="AA16" s="26">
        <v>37545.355560000004</v>
      </c>
      <c r="AB16" s="2" t="s">
        <v>128</v>
      </c>
      <c r="AC16" s="34"/>
      <c r="AD16" s="34"/>
    </row>
    <row r="17" spans="1:30" ht="46.5" customHeight="1" x14ac:dyDescent="0.3">
      <c r="A17" s="17"/>
      <c r="B17" s="124"/>
      <c r="C17" s="18" t="s">
        <v>36</v>
      </c>
      <c r="D17" s="19"/>
      <c r="E17" s="20"/>
      <c r="F17" s="21">
        <v>42614</v>
      </c>
      <c r="G17" s="22" t="s">
        <v>34</v>
      </c>
      <c r="H17" s="22" t="s">
        <v>34</v>
      </c>
      <c r="I17" s="22" t="s">
        <v>35</v>
      </c>
      <c r="J17" s="22" t="s">
        <v>35</v>
      </c>
      <c r="K17" s="22" t="s">
        <v>34</v>
      </c>
      <c r="L17" s="22" t="s">
        <v>35</v>
      </c>
      <c r="M17" s="22" t="s">
        <v>34</v>
      </c>
      <c r="N17" s="23">
        <v>0</v>
      </c>
      <c r="O17" s="24">
        <v>0</v>
      </c>
      <c r="P17" s="23">
        <v>0</v>
      </c>
      <c r="Q17" s="24">
        <v>0</v>
      </c>
      <c r="R17" s="23">
        <v>974837</v>
      </c>
      <c r="S17" s="24">
        <v>3480.6619999999998</v>
      </c>
      <c r="T17" s="23">
        <v>2002424.69</v>
      </c>
      <c r="U17" s="24">
        <v>8695.4509999999991</v>
      </c>
      <c r="V17" s="23">
        <v>1333282.6599999999</v>
      </c>
      <c r="W17" s="24">
        <v>4986.1565700000001</v>
      </c>
      <c r="X17" s="23">
        <v>1325885.6599999999</v>
      </c>
      <c r="Y17" s="24">
        <v>4945.152</v>
      </c>
      <c r="Z17" s="25">
        <f t="shared" ref="Z17:Z49" si="0">N17+P17+R17+T17+V17+X17</f>
        <v>5636430.0099999998</v>
      </c>
      <c r="AA17" s="26">
        <v>21728.919000000002</v>
      </c>
      <c r="AB17" s="2" t="s">
        <v>128</v>
      </c>
      <c r="AC17" s="34"/>
      <c r="AD17" s="34"/>
    </row>
    <row r="18" spans="1:30" ht="46.5" customHeight="1" x14ac:dyDescent="0.3">
      <c r="A18" s="17"/>
      <c r="B18" s="124"/>
      <c r="C18" s="18" t="s">
        <v>37</v>
      </c>
      <c r="D18" s="19"/>
      <c r="E18" s="20"/>
      <c r="F18" s="21">
        <v>42186</v>
      </c>
      <c r="G18" s="22" t="s">
        <v>35</v>
      </c>
      <c r="H18" s="22" t="s">
        <v>35</v>
      </c>
      <c r="I18" s="22" t="s">
        <v>34</v>
      </c>
      <c r="J18" s="22" t="s">
        <v>34</v>
      </c>
      <c r="K18" s="22" t="s">
        <v>34</v>
      </c>
      <c r="L18" s="22" t="s">
        <v>34</v>
      </c>
      <c r="M18" s="22" t="s">
        <v>34</v>
      </c>
      <c r="N18" s="23">
        <v>2198647</v>
      </c>
      <c r="O18" s="24">
        <v>15588.83</v>
      </c>
      <c r="P18" s="23">
        <v>6325639</v>
      </c>
      <c r="Q18" s="24">
        <v>84731.668999999994</v>
      </c>
      <c r="R18" s="23">
        <v>16876770</v>
      </c>
      <c r="S18" s="24">
        <v>154798.35999999999</v>
      </c>
      <c r="T18" s="23">
        <v>11246772.93</v>
      </c>
      <c r="U18" s="24">
        <v>57485.334000000003</v>
      </c>
      <c r="V18" s="23">
        <v>2319530</v>
      </c>
      <c r="W18" s="24">
        <v>10000</v>
      </c>
      <c r="X18" s="23">
        <v>1211169.26</v>
      </c>
      <c r="Y18" s="24">
        <v>4104.4641903379998</v>
      </c>
      <c r="Z18" s="25">
        <f t="shared" si="0"/>
        <v>40178528.189999998</v>
      </c>
      <c r="AA18" s="26">
        <v>277560.4082531844</v>
      </c>
      <c r="AB18" s="2" t="s">
        <v>128</v>
      </c>
      <c r="AC18" s="34"/>
      <c r="AD18" s="34"/>
    </row>
    <row r="19" spans="1:30" ht="46.5" customHeight="1" x14ac:dyDescent="0.3">
      <c r="A19" s="17"/>
      <c r="B19" s="124"/>
      <c r="C19" s="18" t="s">
        <v>38</v>
      </c>
      <c r="D19" s="19"/>
      <c r="E19" s="20"/>
      <c r="F19" s="21">
        <v>42186</v>
      </c>
      <c r="G19" s="22" t="s">
        <v>34</v>
      </c>
      <c r="H19" s="22" t="s">
        <v>34</v>
      </c>
      <c r="I19" s="22" t="s">
        <v>34</v>
      </c>
      <c r="J19" s="22" t="s">
        <v>34</v>
      </c>
      <c r="K19" s="22" t="s">
        <v>34</v>
      </c>
      <c r="L19" s="22" t="s">
        <v>35</v>
      </c>
      <c r="M19" s="22" t="s">
        <v>35</v>
      </c>
      <c r="N19" s="23">
        <v>13666</v>
      </c>
      <c r="O19" s="24">
        <v>0</v>
      </c>
      <c r="P19" s="23">
        <v>710398</v>
      </c>
      <c r="Q19" s="24">
        <v>15533.843999999999</v>
      </c>
      <c r="R19" s="23">
        <v>1975785</v>
      </c>
      <c r="S19" s="24">
        <v>6776.4129999999996</v>
      </c>
      <c r="T19" s="23">
        <v>2366449.9900000002</v>
      </c>
      <c r="U19" s="24">
        <v>3940.6869999999999</v>
      </c>
      <c r="V19" s="23">
        <v>2409850</v>
      </c>
      <c r="W19" s="24">
        <v>4022.0625</v>
      </c>
      <c r="X19" s="23">
        <v>2164050</v>
      </c>
      <c r="Y19" s="24">
        <v>3561.1869999999999</v>
      </c>
      <c r="Z19" s="25">
        <f t="shared" si="0"/>
        <v>9640198.9900000002</v>
      </c>
      <c r="AA19" s="26">
        <v>29664.998983107878</v>
      </c>
      <c r="AB19" s="2" t="s">
        <v>128</v>
      </c>
      <c r="AC19" s="34"/>
      <c r="AD19" s="34"/>
    </row>
    <row r="20" spans="1:30" ht="46.5" customHeight="1" x14ac:dyDescent="0.3">
      <c r="A20" s="17"/>
      <c r="B20" s="124"/>
      <c r="C20" s="18" t="s">
        <v>127</v>
      </c>
      <c r="D20" s="19"/>
      <c r="E20" s="20"/>
      <c r="F20" s="21">
        <v>42005</v>
      </c>
      <c r="G20" s="22" t="s">
        <v>34</v>
      </c>
      <c r="H20" s="22" t="s">
        <v>34</v>
      </c>
      <c r="I20" s="22" t="s">
        <v>34</v>
      </c>
      <c r="J20" s="22" t="s">
        <v>35</v>
      </c>
      <c r="K20" s="22" t="s">
        <v>34</v>
      </c>
      <c r="L20" s="22" t="s">
        <v>35</v>
      </c>
      <c r="M20" s="22" t="s">
        <v>35</v>
      </c>
      <c r="N20" s="23">
        <v>0</v>
      </c>
      <c r="O20" s="24">
        <v>0</v>
      </c>
      <c r="P20" s="23">
        <v>0</v>
      </c>
      <c r="Q20" s="24">
        <v>0</v>
      </c>
      <c r="R20" s="23">
        <v>0</v>
      </c>
      <c r="S20" s="24">
        <v>1724.912</v>
      </c>
      <c r="T20" s="23">
        <v>194000</v>
      </c>
      <c r="U20" s="24">
        <v>0</v>
      </c>
      <c r="V20" s="23">
        <v>194000</v>
      </c>
      <c r="W20" s="24">
        <v>0</v>
      </c>
      <c r="X20" s="23">
        <v>194000</v>
      </c>
      <c r="Y20" s="24">
        <v>0</v>
      </c>
      <c r="Z20" s="25">
        <f t="shared" si="0"/>
        <v>582000</v>
      </c>
      <c r="AA20" s="26">
        <v>1724.912</v>
      </c>
      <c r="AB20" s="2" t="s">
        <v>128</v>
      </c>
      <c r="AC20" s="34"/>
      <c r="AD20" s="34"/>
    </row>
    <row r="21" spans="1:30" ht="46.5" customHeight="1" x14ac:dyDescent="0.3">
      <c r="A21" s="17"/>
      <c r="B21" s="124"/>
      <c r="C21" s="18" t="s">
        <v>39</v>
      </c>
      <c r="D21" s="19"/>
      <c r="E21" s="20"/>
      <c r="F21" s="21">
        <v>42401</v>
      </c>
      <c r="G21" s="22" t="s">
        <v>34</v>
      </c>
      <c r="H21" s="22" t="s">
        <v>34</v>
      </c>
      <c r="I21" s="22" t="s">
        <v>34</v>
      </c>
      <c r="J21" s="22" t="s">
        <v>35</v>
      </c>
      <c r="K21" s="22" t="s">
        <v>34</v>
      </c>
      <c r="L21" s="22" t="s">
        <v>35</v>
      </c>
      <c r="M21" s="22" t="s">
        <v>35</v>
      </c>
      <c r="N21" s="23">
        <v>0</v>
      </c>
      <c r="O21" s="24">
        <v>0</v>
      </c>
      <c r="P21" s="23">
        <v>539587</v>
      </c>
      <c r="Q21" s="24">
        <v>730.12599999999998</v>
      </c>
      <c r="R21" s="23">
        <v>374486</v>
      </c>
      <c r="S21" s="24">
        <v>788.072</v>
      </c>
      <c r="T21" s="23">
        <v>239661</v>
      </c>
      <c r="U21" s="24">
        <v>1909.9649999999999</v>
      </c>
      <c r="V21" s="23">
        <v>106086</v>
      </c>
      <c r="W21" s="24">
        <v>0</v>
      </c>
      <c r="X21" s="23">
        <v>109269</v>
      </c>
      <c r="Y21" s="24">
        <v>0</v>
      </c>
      <c r="Z21" s="25">
        <f t="shared" si="0"/>
        <v>1369089</v>
      </c>
      <c r="AA21" s="26">
        <v>3428.163</v>
      </c>
      <c r="AB21" s="2" t="s">
        <v>128</v>
      </c>
      <c r="AC21" s="34"/>
      <c r="AD21" s="34"/>
    </row>
    <row r="22" spans="1:30" ht="46.5" customHeight="1" x14ac:dyDescent="0.3">
      <c r="A22" s="17"/>
      <c r="B22" s="124"/>
      <c r="C22" s="18" t="s">
        <v>40</v>
      </c>
      <c r="D22" s="19"/>
      <c r="E22" s="20"/>
      <c r="F22" s="21">
        <v>42186</v>
      </c>
      <c r="G22" s="22" t="s">
        <v>35</v>
      </c>
      <c r="H22" s="22" t="s">
        <v>35</v>
      </c>
      <c r="I22" s="22" t="s">
        <v>34</v>
      </c>
      <c r="J22" s="22" t="s">
        <v>34</v>
      </c>
      <c r="K22" s="22" t="s">
        <v>34</v>
      </c>
      <c r="L22" s="22" t="s">
        <v>34</v>
      </c>
      <c r="M22" s="22" t="s">
        <v>34</v>
      </c>
      <c r="N22" s="23">
        <v>2535528</v>
      </c>
      <c r="O22" s="24">
        <v>4022.8850000000002</v>
      </c>
      <c r="P22" s="23">
        <v>4444112</v>
      </c>
      <c r="Q22" s="24">
        <v>9408.4359999999997</v>
      </c>
      <c r="R22" s="23">
        <v>4650863</v>
      </c>
      <c r="S22" s="24">
        <v>7328.09</v>
      </c>
      <c r="T22" s="23">
        <v>3901905.52</v>
      </c>
      <c r="U22" s="24">
        <v>4066.8829999999998</v>
      </c>
      <c r="V22" s="23">
        <v>2720318.44</v>
      </c>
      <c r="W22" s="24">
        <v>3000.0021499999998</v>
      </c>
      <c r="X22" s="23">
        <v>2043948.96</v>
      </c>
      <c r="Y22" s="24">
        <v>2163.4409999999998</v>
      </c>
      <c r="Z22" s="25">
        <f t="shared" si="0"/>
        <v>20296675.920000002</v>
      </c>
      <c r="AA22" s="26">
        <v>29989.737000000001</v>
      </c>
      <c r="AB22" s="2" t="s">
        <v>128</v>
      </c>
      <c r="AC22" s="34"/>
      <c r="AD22" s="34"/>
    </row>
    <row r="23" spans="1:30" ht="46.5" customHeight="1" x14ac:dyDescent="0.3">
      <c r="A23" s="17"/>
      <c r="B23" s="124"/>
      <c r="C23" s="18" t="s">
        <v>41</v>
      </c>
      <c r="D23" s="19"/>
      <c r="E23" s="20"/>
      <c r="F23" s="21">
        <v>42186</v>
      </c>
      <c r="G23" s="22" t="s">
        <v>34</v>
      </c>
      <c r="H23" s="22" t="s">
        <v>34</v>
      </c>
      <c r="I23" s="22" t="s">
        <v>35</v>
      </c>
      <c r="J23" s="22" t="s">
        <v>35</v>
      </c>
      <c r="K23" s="22" t="s">
        <v>34</v>
      </c>
      <c r="L23" s="22" t="s">
        <v>35</v>
      </c>
      <c r="M23" s="22" t="s">
        <v>35</v>
      </c>
      <c r="N23" s="23">
        <v>122493</v>
      </c>
      <c r="O23" s="24">
        <v>77.096999999999994</v>
      </c>
      <c r="P23" s="23">
        <v>1604652</v>
      </c>
      <c r="Q23" s="24">
        <v>8928.5460000000003</v>
      </c>
      <c r="R23" s="23">
        <v>3797751</v>
      </c>
      <c r="S23" s="24">
        <v>2610.1410000000001</v>
      </c>
      <c r="T23" s="23">
        <v>2029840.82</v>
      </c>
      <c r="U23" s="24">
        <v>3110.855</v>
      </c>
      <c r="V23" s="23">
        <v>2436056.4500000002</v>
      </c>
      <c r="W23" s="24">
        <v>4000.0430799999999</v>
      </c>
      <c r="X23" s="23">
        <v>1962732.1</v>
      </c>
      <c r="Y23" s="24">
        <v>2963.9569999999999</v>
      </c>
      <c r="Z23" s="25">
        <f t="shared" si="0"/>
        <v>11953525.369999999</v>
      </c>
      <c r="AA23" s="26">
        <v>21690.638999999999</v>
      </c>
      <c r="AB23" s="2" t="s">
        <v>128</v>
      </c>
      <c r="AC23" s="34"/>
      <c r="AD23" s="34"/>
    </row>
    <row r="24" spans="1:30" ht="46.5" customHeight="1" x14ac:dyDescent="0.3">
      <c r="A24" s="17"/>
      <c r="B24" s="124"/>
      <c r="C24" s="19" t="s">
        <v>42</v>
      </c>
      <c r="D24" s="19"/>
      <c r="E24" s="20"/>
      <c r="F24" s="21">
        <v>42248</v>
      </c>
      <c r="G24" s="22" t="s">
        <v>34</v>
      </c>
      <c r="H24" s="22" t="s">
        <v>35</v>
      </c>
      <c r="I24" s="22" t="s">
        <v>34</v>
      </c>
      <c r="J24" s="22" t="s">
        <v>34</v>
      </c>
      <c r="K24" s="22" t="s">
        <v>34</v>
      </c>
      <c r="L24" s="22" t="s">
        <v>34</v>
      </c>
      <c r="M24" s="22" t="s">
        <v>34</v>
      </c>
      <c r="N24" s="23">
        <v>2220</v>
      </c>
      <c r="O24" s="24">
        <v>282.58600000000001</v>
      </c>
      <c r="P24" s="23">
        <v>1119803</v>
      </c>
      <c r="Q24" s="24">
        <v>1171.231</v>
      </c>
      <c r="R24" s="23">
        <v>1094833</v>
      </c>
      <c r="S24" s="24">
        <v>773.68700000000001</v>
      </c>
      <c r="T24" s="23">
        <v>196222.11</v>
      </c>
      <c r="U24" s="24">
        <v>301.88200000000001</v>
      </c>
      <c r="V24" s="23">
        <v>3249977.33</v>
      </c>
      <c r="W24" s="24">
        <v>4999.9966100000001</v>
      </c>
      <c r="X24" s="23">
        <v>3314980.77</v>
      </c>
      <c r="Y24" s="24">
        <v>5100.0020000000004</v>
      </c>
      <c r="Z24" s="25">
        <f t="shared" si="0"/>
        <v>8978036.209999999</v>
      </c>
      <c r="AA24" s="26">
        <v>12605.38053</v>
      </c>
      <c r="AB24" s="2" t="s">
        <v>128</v>
      </c>
      <c r="AC24" s="34"/>
      <c r="AD24" s="34"/>
    </row>
    <row r="25" spans="1:30" ht="46.5" customHeight="1" x14ac:dyDescent="0.3">
      <c r="A25" s="17"/>
      <c r="B25" s="124"/>
      <c r="C25" s="19" t="s">
        <v>43</v>
      </c>
      <c r="D25" s="19"/>
      <c r="E25" s="20"/>
      <c r="F25" s="21">
        <v>42491</v>
      </c>
      <c r="G25" s="22" t="s">
        <v>34</v>
      </c>
      <c r="H25" s="22" t="s">
        <v>34</v>
      </c>
      <c r="I25" s="22" t="s">
        <v>34</v>
      </c>
      <c r="J25" s="22" t="s">
        <v>34</v>
      </c>
      <c r="K25" s="22" t="s">
        <v>34</v>
      </c>
      <c r="L25" s="22" t="s">
        <v>35</v>
      </c>
      <c r="M25" s="22" t="s">
        <v>35</v>
      </c>
      <c r="N25" s="23">
        <v>0</v>
      </c>
      <c r="O25" s="24">
        <v>0</v>
      </c>
      <c r="P25" s="23">
        <v>0</v>
      </c>
      <c r="Q25" s="24">
        <v>0</v>
      </c>
      <c r="R25" s="23">
        <v>3995</v>
      </c>
      <c r="S25" s="24">
        <v>0</v>
      </c>
      <c r="T25" s="23">
        <v>20000</v>
      </c>
      <c r="U25" s="24">
        <v>0</v>
      </c>
      <c r="V25" s="23">
        <v>20000</v>
      </c>
      <c r="W25" s="24">
        <v>0</v>
      </c>
      <c r="X25" s="23">
        <v>20000</v>
      </c>
      <c r="Y25" s="24">
        <v>0</v>
      </c>
      <c r="Z25" s="25">
        <f t="shared" si="0"/>
        <v>63995</v>
      </c>
      <c r="AA25" s="26">
        <v>0</v>
      </c>
      <c r="AB25" s="2" t="s">
        <v>128</v>
      </c>
      <c r="AC25" s="34"/>
      <c r="AD25" s="34"/>
    </row>
    <row r="26" spans="1:30" ht="46.5" customHeight="1" x14ac:dyDescent="0.3">
      <c r="A26" s="17"/>
      <c r="B26" s="124"/>
      <c r="C26" s="19" t="s">
        <v>44</v>
      </c>
      <c r="D26" s="19"/>
      <c r="E26" s="20"/>
      <c r="F26" s="21">
        <v>42186</v>
      </c>
      <c r="G26" s="22" t="s">
        <v>35</v>
      </c>
      <c r="H26" s="22" t="s">
        <v>34</v>
      </c>
      <c r="I26" s="22" t="s">
        <v>34</v>
      </c>
      <c r="J26" s="22" t="s">
        <v>34</v>
      </c>
      <c r="K26" s="22" t="s">
        <v>34</v>
      </c>
      <c r="L26" s="22" t="s">
        <v>34</v>
      </c>
      <c r="M26" s="22" t="s">
        <v>34</v>
      </c>
      <c r="N26" s="23">
        <v>456</v>
      </c>
      <c r="O26" s="24">
        <v>39.186</v>
      </c>
      <c r="P26" s="23">
        <v>54294</v>
      </c>
      <c r="Q26" s="24">
        <v>236.6</v>
      </c>
      <c r="R26" s="23">
        <v>232341</v>
      </c>
      <c r="S26" s="24">
        <v>236.476</v>
      </c>
      <c r="T26" s="23">
        <v>441084.32</v>
      </c>
      <c r="U26" s="24">
        <v>491.31</v>
      </c>
      <c r="V26" s="23">
        <v>443688.67</v>
      </c>
      <c r="W26" s="24">
        <v>499.99127000000004</v>
      </c>
      <c r="X26" s="23">
        <v>529858.59</v>
      </c>
      <c r="Y26" s="24">
        <v>787.221</v>
      </c>
      <c r="Z26" s="25">
        <f t="shared" si="0"/>
        <v>1701722.58</v>
      </c>
      <c r="AA26" s="26">
        <v>2290.78487</v>
      </c>
      <c r="AB26" s="2" t="s">
        <v>128</v>
      </c>
      <c r="AC26" s="34"/>
      <c r="AD26" s="34"/>
    </row>
    <row r="27" spans="1:30" ht="46.5" customHeight="1" x14ac:dyDescent="0.3">
      <c r="A27" s="17"/>
      <c r="B27" s="124"/>
      <c r="C27" s="19" t="s">
        <v>45</v>
      </c>
      <c r="D27" s="19"/>
      <c r="E27" s="20"/>
      <c r="F27" s="21">
        <v>42186</v>
      </c>
      <c r="G27" s="22" t="s">
        <v>34</v>
      </c>
      <c r="H27" s="22" t="s">
        <v>34</v>
      </c>
      <c r="I27" s="22" t="s">
        <v>34</v>
      </c>
      <c r="J27" s="22" t="s">
        <v>35</v>
      </c>
      <c r="K27" s="22" t="s">
        <v>34</v>
      </c>
      <c r="L27" s="22" t="s">
        <v>35</v>
      </c>
      <c r="M27" s="22" t="s">
        <v>35</v>
      </c>
      <c r="N27" s="23">
        <v>32086</v>
      </c>
      <c r="O27" s="24">
        <v>0</v>
      </c>
      <c r="P27" s="23">
        <v>426596</v>
      </c>
      <c r="Q27" s="24">
        <v>18830.827000000001</v>
      </c>
      <c r="R27" s="23">
        <v>2020513</v>
      </c>
      <c r="S27" s="24">
        <v>2544.4279999999999</v>
      </c>
      <c r="T27" s="23">
        <v>4571778</v>
      </c>
      <c r="U27" s="24">
        <v>18090</v>
      </c>
      <c r="V27" s="23">
        <v>5136078</v>
      </c>
      <c r="W27" s="24">
        <v>21060</v>
      </c>
      <c r="X27" s="23">
        <v>30748415.989999998</v>
      </c>
      <c r="Y27" s="24">
        <v>155790</v>
      </c>
      <c r="Z27" s="25">
        <f t="shared" si="0"/>
        <v>42935466.989999995</v>
      </c>
      <c r="AA27" s="26">
        <v>216315.255</v>
      </c>
      <c r="AB27" s="2" t="s">
        <v>128</v>
      </c>
      <c r="AC27" s="34"/>
      <c r="AD27" s="34"/>
    </row>
    <row r="28" spans="1:30" ht="46.5" customHeight="1" x14ac:dyDescent="0.3">
      <c r="A28" s="17"/>
      <c r="B28" s="124"/>
      <c r="C28" s="19" t="s">
        <v>46</v>
      </c>
      <c r="D28" s="19"/>
      <c r="E28" s="20"/>
      <c r="F28" s="21">
        <v>42186</v>
      </c>
      <c r="G28" s="22" t="s">
        <v>34</v>
      </c>
      <c r="H28" s="22" t="s">
        <v>34</v>
      </c>
      <c r="I28" s="22" t="s">
        <v>35</v>
      </c>
      <c r="J28" s="22" t="s">
        <v>35</v>
      </c>
      <c r="K28" s="22" t="s">
        <v>34</v>
      </c>
      <c r="L28" s="22" t="s">
        <v>35</v>
      </c>
      <c r="M28" s="22" t="s">
        <v>35</v>
      </c>
      <c r="N28" s="23">
        <v>3244135</v>
      </c>
      <c r="O28" s="24">
        <v>39245.856</v>
      </c>
      <c r="P28" s="23">
        <v>26507778</v>
      </c>
      <c r="Q28" s="24">
        <v>213504.101</v>
      </c>
      <c r="R28" s="23">
        <v>28216341</v>
      </c>
      <c r="S28" s="24">
        <v>146418.54800000001</v>
      </c>
      <c r="T28" s="23">
        <v>31465524.170000002</v>
      </c>
      <c r="U28" s="24">
        <v>182016.79399999999</v>
      </c>
      <c r="V28" s="23">
        <v>31217415.739999998</v>
      </c>
      <c r="W28" s="24">
        <v>179999.84338000001</v>
      </c>
      <c r="X28" s="23">
        <v>30579363.190000001</v>
      </c>
      <c r="Y28" s="24">
        <v>175000.12</v>
      </c>
      <c r="Z28" s="25">
        <f t="shared" si="0"/>
        <v>151230557.09999999</v>
      </c>
      <c r="AA28" s="26">
        <v>936982.83068999997</v>
      </c>
      <c r="AB28" s="2" t="s">
        <v>128</v>
      </c>
      <c r="AC28" s="34"/>
      <c r="AD28" s="34"/>
    </row>
    <row r="29" spans="1:30" ht="27.75" customHeight="1" x14ac:dyDescent="0.3">
      <c r="A29" s="17"/>
      <c r="B29" s="124"/>
      <c r="C29" s="19" t="s">
        <v>47</v>
      </c>
      <c r="D29" s="19"/>
      <c r="E29" s="27"/>
      <c r="F29" s="21">
        <v>42186</v>
      </c>
      <c r="G29" s="22" t="s">
        <v>34</v>
      </c>
      <c r="H29" s="22" t="s">
        <v>34</v>
      </c>
      <c r="I29" s="22" t="s">
        <v>35</v>
      </c>
      <c r="J29" s="22" t="s">
        <v>34</v>
      </c>
      <c r="K29" s="22" t="s">
        <v>34</v>
      </c>
      <c r="L29" s="22" t="s">
        <v>34</v>
      </c>
      <c r="M29" s="22" t="s">
        <v>34</v>
      </c>
      <c r="N29" s="23">
        <v>1385</v>
      </c>
      <c r="O29" s="24">
        <v>0</v>
      </c>
      <c r="P29" s="23">
        <v>166782</v>
      </c>
      <c r="Q29" s="24">
        <v>69.159000000000006</v>
      </c>
      <c r="R29" s="23">
        <v>1581395</v>
      </c>
      <c r="S29" s="24">
        <v>5306.3829999999998</v>
      </c>
      <c r="T29" s="23">
        <v>2465190.5699999998</v>
      </c>
      <c r="U29" s="24">
        <v>8305.4809999999998</v>
      </c>
      <c r="V29" s="23">
        <v>1910605.97</v>
      </c>
      <c r="W29" s="24">
        <v>5999.9934499999999</v>
      </c>
      <c r="X29" s="23">
        <v>1447998.06</v>
      </c>
      <c r="Y29" s="24">
        <v>4076.904</v>
      </c>
      <c r="Z29" s="25">
        <f t="shared" si="0"/>
        <v>7573356.5999999996</v>
      </c>
      <c r="AA29" s="26">
        <v>23178.301815762992</v>
      </c>
      <c r="AB29" s="2" t="s">
        <v>128</v>
      </c>
      <c r="AC29" s="34"/>
      <c r="AD29" s="34"/>
    </row>
    <row r="30" spans="1:30" x14ac:dyDescent="0.3">
      <c r="A30" s="17"/>
      <c r="B30" s="124"/>
      <c r="C30" s="19" t="s">
        <v>48</v>
      </c>
      <c r="D30" s="28"/>
      <c r="E30" s="20"/>
      <c r="F30" s="21">
        <v>42005</v>
      </c>
      <c r="G30" s="22" t="s">
        <v>35</v>
      </c>
      <c r="H30" s="22" t="s">
        <v>35</v>
      </c>
      <c r="I30" s="22" t="s">
        <v>34</v>
      </c>
      <c r="J30" s="22" t="s">
        <v>34</v>
      </c>
      <c r="K30" s="22" t="s">
        <v>34</v>
      </c>
      <c r="L30" s="22" t="s">
        <v>34</v>
      </c>
      <c r="M30" s="22" t="s">
        <v>34</v>
      </c>
      <c r="N30" s="23">
        <v>0</v>
      </c>
      <c r="O30" s="24">
        <v>0</v>
      </c>
      <c r="P30" s="23">
        <v>0</v>
      </c>
      <c r="Q30" s="24">
        <v>0</v>
      </c>
      <c r="R30" s="23">
        <v>0</v>
      </c>
      <c r="S30" s="24">
        <v>0</v>
      </c>
      <c r="T30" s="23">
        <v>441789.05</v>
      </c>
      <c r="U30" s="24">
        <v>0</v>
      </c>
      <c r="V30" s="23">
        <v>0</v>
      </c>
      <c r="W30" s="24">
        <v>0</v>
      </c>
      <c r="X30" s="23">
        <v>0</v>
      </c>
      <c r="Y30" s="24">
        <v>0</v>
      </c>
      <c r="Z30" s="25">
        <f t="shared" si="0"/>
        <v>441789.05</v>
      </c>
      <c r="AA30" s="26">
        <v>0</v>
      </c>
      <c r="AB30" s="2" t="s">
        <v>128</v>
      </c>
      <c r="AC30" s="34"/>
    </row>
    <row r="31" spans="1:30" x14ac:dyDescent="0.3">
      <c r="A31" s="17"/>
      <c r="B31" s="124"/>
      <c r="C31" s="19"/>
      <c r="D31" s="28" t="s">
        <v>49</v>
      </c>
      <c r="E31" s="27"/>
      <c r="F31" s="21">
        <v>42475</v>
      </c>
      <c r="G31" s="22" t="s">
        <v>35</v>
      </c>
      <c r="H31" s="22" t="s">
        <v>35</v>
      </c>
      <c r="I31" s="22" t="s">
        <v>35</v>
      </c>
      <c r="J31" s="22" t="s">
        <v>35</v>
      </c>
      <c r="K31" s="22" t="s">
        <v>35</v>
      </c>
      <c r="L31" s="22" t="s">
        <v>35</v>
      </c>
      <c r="M31" s="22" t="s">
        <v>35</v>
      </c>
      <c r="N31" s="23">
        <v>0</v>
      </c>
      <c r="O31" s="24">
        <v>0</v>
      </c>
      <c r="P31" s="23">
        <v>26672</v>
      </c>
      <c r="Q31" s="24">
        <v>0</v>
      </c>
      <c r="R31" s="23">
        <v>477696</v>
      </c>
      <c r="S31" s="24">
        <v>0</v>
      </c>
      <c r="T31" s="23">
        <v>380388</v>
      </c>
      <c r="U31" s="24">
        <v>754.50758999999994</v>
      </c>
      <c r="V31" s="23">
        <v>379098.5</v>
      </c>
      <c r="W31" s="24">
        <v>750.00079000000005</v>
      </c>
      <c r="X31" s="23">
        <v>384983.5</v>
      </c>
      <c r="Y31" s="24">
        <v>750</v>
      </c>
      <c r="Z31" s="25">
        <f t="shared" si="0"/>
        <v>1648838</v>
      </c>
      <c r="AA31" s="26">
        <v>750.00079000000005</v>
      </c>
      <c r="AB31" s="2" t="s">
        <v>128</v>
      </c>
    </row>
    <row r="32" spans="1:30" x14ac:dyDescent="0.3">
      <c r="A32" s="17"/>
      <c r="B32" s="124"/>
      <c r="C32" s="19"/>
      <c r="D32" s="19" t="s">
        <v>50</v>
      </c>
      <c r="E32" s="20"/>
      <c r="F32" s="21">
        <v>42565</v>
      </c>
      <c r="G32" s="22" t="s">
        <v>34</v>
      </c>
      <c r="H32" s="22" t="s">
        <v>34</v>
      </c>
      <c r="I32" s="22" t="s">
        <v>34</v>
      </c>
      <c r="J32" s="22" t="s">
        <v>34</v>
      </c>
      <c r="K32" s="22" t="s">
        <v>34</v>
      </c>
      <c r="L32" s="22" t="s">
        <v>34</v>
      </c>
      <c r="M32" s="22" t="s">
        <v>34</v>
      </c>
      <c r="N32" s="23">
        <v>0</v>
      </c>
      <c r="O32" s="24">
        <v>0</v>
      </c>
      <c r="P32" s="23">
        <v>0</v>
      </c>
      <c r="Q32" s="24">
        <v>0</v>
      </c>
      <c r="R32" s="23">
        <v>0</v>
      </c>
      <c r="S32" s="24">
        <v>0</v>
      </c>
      <c r="T32" s="23">
        <v>0</v>
      </c>
      <c r="U32" s="24">
        <v>0</v>
      </c>
      <c r="V32" s="23">
        <v>0</v>
      </c>
      <c r="W32" s="24">
        <v>0</v>
      </c>
      <c r="X32" s="23">
        <v>0</v>
      </c>
      <c r="Y32" s="24">
        <v>0</v>
      </c>
      <c r="Z32" s="25">
        <f t="shared" si="0"/>
        <v>0</v>
      </c>
      <c r="AA32" s="26">
        <v>0</v>
      </c>
      <c r="AB32" s="2" t="s">
        <v>128</v>
      </c>
    </row>
    <row r="33" spans="1:28" x14ac:dyDescent="0.3">
      <c r="A33" s="17"/>
      <c r="B33" s="124"/>
      <c r="C33" s="19"/>
      <c r="D33" s="19" t="s">
        <v>51</v>
      </c>
      <c r="E33" s="20"/>
      <c r="F33" s="21">
        <v>42186</v>
      </c>
      <c r="G33" s="22" t="s">
        <v>34</v>
      </c>
      <c r="H33" s="22" t="s">
        <v>34</v>
      </c>
      <c r="I33" s="22" t="s">
        <v>34</v>
      </c>
      <c r="J33" s="22" t="s">
        <v>34</v>
      </c>
      <c r="K33" s="22" t="s">
        <v>34</v>
      </c>
      <c r="L33" s="22" t="s">
        <v>34</v>
      </c>
      <c r="M33" s="22" t="s">
        <v>34</v>
      </c>
      <c r="N33" s="23">
        <v>0</v>
      </c>
      <c r="O33" s="24">
        <v>667.97900000000004</v>
      </c>
      <c r="P33" s="23">
        <v>0</v>
      </c>
      <c r="Q33" s="24">
        <v>0</v>
      </c>
      <c r="R33" s="23">
        <v>0</v>
      </c>
      <c r="S33" s="24">
        <v>0</v>
      </c>
      <c r="T33" s="23">
        <v>0</v>
      </c>
      <c r="U33" s="24">
        <v>0</v>
      </c>
      <c r="V33" s="23">
        <v>0</v>
      </c>
      <c r="W33" s="24">
        <v>0</v>
      </c>
      <c r="X33" s="23">
        <v>0</v>
      </c>
      <c r="Y33" s="24">
        <v>0</v>
      </c>
      <c r="Z33" s="25">
        <f t="shared" si="0"/>
        <v>0</v>
      </c>
      <c r="AA33" s="26">
        <v>667.97900000000004</v>
      </c>
      <c r="AB33" s="2" t="s">
        <v>128</v>
      </c>
    </row>
    <row r="34" spans="1:28" x14ac:dyDescent="0.3">
      <c r="A34" s="17"/>
      <c r="B34" s="124"/>
      <c r="C34" s="29"/>
      <c r="D34" s="19" t="s">
        <v>52</v>
      </c>
      <c r="E34" s="20"/>
      <c r="F34" s="21">
        <v>42186</v>
      </c>
      <c r="G34" s="22" t="s">
        <v>34</v>
      </c>
      <c r="H34" s="22" t="s">
        <v>35</v>
      </c>
      <c r="I34" s="22" t="s">
        <v>35</v>
      </c>
      <c r="J34" s="22" t="s">
        <v>35</v>
      </c>
      <c r="K34" s="22" t="s">
        <v>35</v>
      </c>
      <c r="L34" s="22" t="s">
        <v>35</v>
      </c>
      <c r="M34" s="22" t="s">
        <v>35</v>
      </c>
      <c r="N34" s="23">
        <v>0</v>
      </c>
      <c r="O34" s="24">
        <v>0</v>
      </c>
      <c r="P34" s="23">
        <v>0</v>
      </c>
      <c r="Q34" s="24">
        <v>370.39299999999997</v>
      </c>
      <c r="R34" s="23">
        <v>0</v>
      </c>
      <c r="S34" s="24">
        <v>0</v>
      </c>
      <c r="T34" s="23">
        <v>0</v>
      </c>
      <c r="U34" s="24">
        <v>0</v>
      </c>
      <c r="V34" s="23">
        <v>0</v>
      </c>
      <c r="W34" s="24">
        <v>0</v>
      </c>
      <c r="X34" s="23">
        <v>0</v>
      </c>
      <c r="Y34" s="24">
        <v>0</v>
      </c>
      <c r="Z34" s="25">
        <f t="shared" si="0"/>
        <v>0</v>
      </c>
      <c r="AA34" s="26">
        <v>370.39299999999997</v>
      </c>
      <c r="AB34" s="2" t="s">
        <v>128</v>
      </c>
    </row>
    <row r="35" spans="1:28" x14ac:dyDescent="0.3">
      <c r="A35" s="17" t="s">
        <v>53</v>
      </c>
      <c r="B35" s="124"/>
      <c r="C35" s="29"/>
      <c r="D35" s="19" t="s">
        <v>54</v>
      </c>
      <c r="E35" s="20"/>
      <c r="F35" s="21">
        <v>42475</v>
      </c>
      <c r="G35" s="22" t="s">
        <v>35</v>
      </c>
      <c r="H35" s="22" t="s">
        <v>35</v>
      </c>
      <c r="I35" s="22" t="s">
        <v>35</v>
      </c>
      <c r="J35" s="22" t="s">
        <v>35</v>
      </c>
      <c r="K35" s="22" t="s">
        <v>35</v>
      </c>
      <c r="L35" s="22" t="s">
        <v>35</v>
      </c>
      <c r="M35" s="22" t="s">
        <v>35</v>
      </c>
      <c r="N35" s="23">
        <v>0</v>
      </c>
      <c r="O35" s="24">
        <v>0</v>
      </c>
      <c r="P35" s="23">
        <v>0</v>
      </c>
      <c r="Q35" s="24">
        <v>1145.48</v>
      </c>
      <c r="R35" s="23">
        <v>0</v>
      </c>
      <c r="S35" s="24">
        <v>0</v>
      </c>
      <c r="T35" s="23">
        <v>0</v>
      </c>
      <c r="U35" s="24">
        <v>0</v>
      </c>
      <c r="V35" s="23">
        <v>0</v>
      </c>
      <c r="W35" s="24">
        <v>0</v>
      </c>
      <c r="X35" s="23">
        <v>0</v>
      </c>
      <c r="Y35" s="24">
        <v>0</v>
      </c>
      <c r="Z35" s="25">
        <f t="shared" si="0"/>
        <v>0</v>
      </c>
      <c r="AA35" s="26">
        <v>1145.48</v>
      </c>
      <c r="AB35" s="2" t="s">
        <v>128</v>
      </c>
    </row>
    <row r="36" spans="1:28" ht="27.6" x14ac:dyDescent="0.3">
      <c r="A36" s="17"/>
      <c r="B36" s="124"/>
      <c r="C36" s="29"/>
      <c r="D36" s="19" t="s">
        <v>55</v>
      </c>
      <c r="E36" s="20"/>
      <c r="F36" s="21">
        <v>42005</v>
      </c>
      <c r="G36" s="22" t="s">
        <v>35</v>
      </c>
      <c r="H36" s="22" t="s">
        <v>35</v>
      </c>
      <c r="I36" s="22" t="s">
        <v>35</v>
      </c>
      <c r="J36" s="22" t="s">
        <v>35</v>
      </c>
      <c r="K36" s="22" t="s">
        <v>35</v>
      </c>
      <c r="L36" s="22" t="s">
        <v>35</v>
      </c>
      <c r="M36" s="22" t="s">
        <v>35</v>
      </c>
      <c r="N36" s="23">
        <v>0</v>
      </c>
      <c r="O36" s="24">
        <v>0</v>
      </c>
      <c r="P36" s="23">
        <v>0</v>
      </c>
      <c r="Q36" s="24">
        <v>9.4260000000000002</v>
      </c>
      <c r="R36" s="23">
        <v>0</v>
      </c>
      <c r="S36" s="24">
        <v>0</v>
      </c>
      <c r="T36" s="23">
        <v>0</v>
      </c>
      <c r="U36" s="24">
        <v>0</v>
      </c>
      <c r="V36" s="23">
        <v>0</v>
      </c>
      <c r="W36" s="24">
        <v>0</v>
      </c>
      <c r="X36" s="23">
        <v>0</v>
      </c>
      <c r="Y36" s="24">
        <v>0</v>
      </c>
      <c r="Z36" s="25">
        <f t="shared" si="0"/>
        <v>0</v>
      </c>
      <c r="AA36" s="26">
        <v>9.4260000000000002</v>
      </c>
      <c r="AB36" s="2" t="s">
        <v>128</v>
      </c>
    </row>
    <row r="37" spans="1:28" x14ac:dyDescent="0.3">
      <c r="A37" s="30"/>
      <c r="B37" s="124"/>
      <c r="C37" s="29"/>
      <c r="D37" s="29" t="s">
        <v>56</v>
      </c>
      <c r="E37" s="20"/>
      <c r="F37" s="21">
        <v>43101</v>
      </c>
      <c r="G37" s="22" t="s">
        <v>34</v>
      </c>
      <c r="H37" s="22" t="s">
        <v>34</v>
      </c>
      <c r="I37" s="22" t="s">
        <v>34</v>
      </c>
      <c r="J37" s="22" t="s">
        <v>34</v>
      </c>
      <c r="K37" s="22" t="s">
        <v>34</v>
      </c>
      <c r="L37" s="22" t="s">
        <v>34</v>
      </c>
      <c r="M37" s="22" t="s">
        <v>34</v>
      </c>
      <c r="N37" s="23">
        <v>0</v>
      </c>
      <c r="O37" s="24">
        <v>0</v>
      </c>
      <c r="P37" s="23">
        <v>0</v>
      </c>
      <c r="Q37" s="24">
        <v>0</v>
      </c>
      <c r="R37" s="23">
        <v>0</v>
      </c>
      <c r="S37" s="24">
        <v>0</v>
      </c>
      <c r="T37" s="23">
        <v>1142587.05</v>
      </c>
      <c r="U37" s="24">
        <v>430.29203000000001</v>
      </c>
      <c r="V37" s="23">
        <v>2711298.86</v>
      </c>
      <c r="W37" s="24">
        <v>5999.9998299999997</v>
      </c>
      <c r="X37" s="23">
        <v>2722219.86</v>
      </c>
      <c r="Y37" s="24">
        <v>5999.9989999999998</v>
      </c>
      <c r="Z37" s="25">
        <f t="shared" si="0"/>
        <v>6576105.7699999996</v>
      </c>
      <c r="AA37" s="26">
        <v>12430.29083</v>
      </c>
      <c r="AB37" s="2" t="s">
        <v>128</v>
      </c>
    </row>
    <row r="38" spans="1:28" x14ac:dyDescent="0.3">
      <c r="A38" s="30"/>
      <c r="B38" s="124"/>
      <c r="C38" s="29"/>
      <c r="D38" s="19" t="s">
        <v>57</v>
      </c>
      <c r="E38" s="20"/>
      <c r="F38" s="21">
        <v>42614</v>
      </c>
      <c r="G38" s="22" t="s">
        <v>34</v>
      </c>
      <c r="H38" s="22" t="s">
        <v>34</v>
      </c>
      <c r="I38" s="22" t="s">
        <v>34</v>
      </c>
      <c r="J38" s="22" t="s">
        <v>34</v>
      </c>
      <c r="K38" s="22" t="s">
        <v>34</v>
      </c>
      <c r="L38" s="22" t="s">
        <v>34</v>
      </c>
      <c r="M38" s="22" t="s">
        <v>34</v>
      </c>
      <c r="N38" s="23">
        <v>0</v>
      </c>
      <c r="O38" s="24">
        <v>0</v>
      </c>
      <c r="P38" s="23">
        <v>0</v>
      </c>
      <c r="Q38" s="24">
        <v>2864.4540000000002</v>
      </c>
      <c r="R38" s="23">
        <v>191927</v>
      </c>
      <c r="S38" s="24">
        <v>0</v>
      </c>
      <c r="T38" s="23">
        <v>502284.69</v>
      </c>
      <c r="U38" s="24">
        <v>1459.20002</v>
      </c>
      <c r="V38" s="23">
        <v>662346.67000000004</v>
      </c>
      <c r="W38" s="24">
        <v>6541.1989999999996</v>
      </c>
      <c r="X38" s="23">
        <v>633130</v>
      </c>
      <c r="Y38" s="24">
        <v>5422.0010000000002</v>
      </c>
      <c r="Z38" s="25">
        <f t="shared" si="0"/>
        <v>1989688.3599999999</v>
      </c>
      <c r="AA38" s="26">
        <v>16286.854000000001</v>
      </c>
      <c r="AB38" s="2" t="s">
        <v>128</v>
      </c>
    </row>
    <row r="39" spans="1:28" x14ac:dyDescent="0.3">
      <c r="A39" s="17"/>
      <c r="B39" s="124"/>
      <c r="C39" s="29"/>
      <c r="D39" s="19" t="s">
        <v>58</v>
      </c>
      <c r="E39" s="20"/>
      <c r="F39" s="21">
        <v>42614</v>
      </c>
      <c r="G39" s="22" t="s">
        <v>34</v>
      </c>
      <c r="H39" s="22" t="s">
        <v>34</v>
      </c>
      <c r="I39" s="22" t="s">
        <v>34</v>
      </c>
      <c r="J39" s="22" t="s">
        <v>34</v>
      </c>
      <c r="K39" s="22" t="s">
        <v>34</v>
      </c>
      <c r="L39" s="22" t="s">
        <v>34</v>
      </c>
      <c r="M39" s="22" t="s">
        <v>34</v>
      </c>
      <c r="N39" s="23">
        <v>0</v>
      </c>
      <c r="O39" s="24">
        <v>0</v>
      </c>
      <c r="P39" s="23">
        <v>0</v>
      </c>
      <c r="Q39" s="24">
        <v>0</v>
      </c>
      <c r="R39" s="23">
        <v>0</v>
      </c>
      <c r="S39" s="24">
        <v>0</v>
      </c>
      <c r="T39" s="23">
        <v>1846013.34</v>
      </c>
      <c r="U39" s="24">
        <v>6761.5916500000003</v>
      </c>
      <c r="V39" s="23">
        <v>1273426.6399999999</v>
      </c>
      <c r="W39" s="24">
        <v>4000.0039200000001</v>
      </c>
      <c r="X39" s="23">
        <v>871518.57</v>
      </c>
      <c r="Y39" s="24">
        <v>2000.0060000000001</v>
      </c>
      <c r="Z39" s="25">
        <f t="shared" si="0"/>
        <v>3990958.55</v>
      </c>
      <c r="AA39" s="26">
        <v>29318.55903</v>
      </c>
      <c r="AB39" s="2" t="s">
        <v>128</v>
      </c>
    </row>
    <row r="40" spans="1:28" x14ac:dyDescent="0.3">
      <c r="A40" s="30"/>
      <c r="B40" s="124"/>
      <c r="C40" s="29"/>
      <c r="D40" s="19" t="s">
        <v>59</v>
      </c>
      <c r="E40" s="20"/>
      <c r="F40" s="21">
        <v>42614</v>
      </c>
      <c r="G40" s="22" t="s">
        <v>34</v>
      </c>
      <c r="H40" s="22" t="s">
        <v>34</v>
      </c>
      <c r="I40" s="22" t="s">
        <v>34</v>
      </c>
      <c r="J40" s="22" t="s">
        <v>34</v>
      </c>
      <c r="K40" s="22" t="s">
        <v>34</v>
      </c>
      <c r="L40" s="22" t="s">
        <v>34</v>
      </c>
      <c r="M40" s="22" t="s">
        <v>34</v>
      </c>
      <c r="N40" s="23">
        <v>0</v>
      </c>
      <c r="O40" s="24">
        <v>0</v>
      </c>
      <c r="P40" s="23">
        <v>100075</v>
      </c>
      <c r="Q40" s="24">
        <v>988.25900000000001</v>
      </c>
      <c r="R40" s="23">
        <v>2112372</v>
      </c>
      <c r="S40" s="24">
        <v>15568.7</v>
      </c>
      <c r="T40" s="23">
        <v>0</v>
      </c>
      <c r="U40" s="24">
        <v>0</v>
      </c>
      <c r="V40" s="23">
        <v>0</v>
      </c>
      <c r="W40" s="24">
        <v>0</v>
      </c>
      <c r="X40" s="23">
        <v>0</v>
      </c>
      <c r="Y40" s="24">
        <v>0</v>
      </c>
      <c r="Z40" s="25">
        <f t="shared" si="0"/>
        <v>2212447</v>
      </c>
      <c r="AA40" s="26">
        <v>0</v>
      </c>
      <c r="AB40" s="2" t="s">
        <v>128</v>
      </c>
    </row>
    <row r="41" spans="1:28" x14ac:dyDescent="0.3">
      <c r="A41" s="30"/>
      <c r="B41" s="124"/>
      <c r="C41" s="29"/>
      <c r="D41" s="19" t="s">
        <v>60</v>
      </c>
      <c r="E41" s="29"/>
      <c r="F41" s="21">
        <v>42736</v>
      </c>
      <c r="G41" s="22" t="s">
        <v>34</v>
      </c>
      <c r="H41" s="22" t="s">
        <v>35</v>
      </c>
      <c r="I41" s="22" t="s">
        <v>35</v>
      </c>
      <c r="J41" s="22" t="s">
        <v>35</v>
      </c>
      <c r="K41" s="22" t="s">
        <v>35</v>
      </c>
      <c r="L41" s="22" t="s">
        <v>35</v>
      </c>
      <c r="M41" s="22" t="s">
        <v>35</v>
      </c>
      <c r="N41" s="23">
        <v>0</v>
      </c>
      <c r="O41" s="24">
        <v>0</v>
      </c>
      <c r="P41" s="23">
        <v>0</v>
      </c>
      <c r="Q41" s="24">
        <v>0</v>
      </c>
      <c r="R41" s="23">
        <v>69316</v>
      </c>
      <c r="S41" s="24"/>
      <c r="T41" s="23">
        <v>2068149.25</v>
      </c>
      <c r="U41" s="24">
        <v>3296.6799000000001</v>
      </c>
      <c r="V41" s="23">
        <v>1903331.73</v>
      </c>
      <c r="W41" s="24">
        <v>2999.9971</v>
      </c>
      <c r="X41" s="23">
        <v>1903331.73</v>
      </c>
      <c r="Y41" s="24">
        <v>2999.9969999999998</v>
      </c>
      <c r="Z41" s="25">
        <f t="shared" si="0"/>
        <v>5944128.71</v>
      </c>
      <c r="AA41" s="26">
        <v>9296.6731</v>
      </c>
      <c r="AB41" s="2" t="s">
        <v>128</v>
      </c>
    </row>
    <row r="42" spans="1:28" x14ac:dyDescent="0.3">
      <c r="B42" s="124"/>
      <c r="C42" s="31"/>
      <c r="D42" s="19" t="s">
        <v>61</v>
      </c>
      <c r="E42" s="20"/>
      <c r="F42" s="21">
        <v>42370</v>
      </c>
      <c r="G42" s="22" t="s">
        <v>35</v>
      </c>
      <c r="H42" s="22" t="s">
        <v>35</v>
      </c>
      <c r="I42" s="22" t="s">
        <v>35</v>
      </c>
      <c r="J42" s="22" t="s">
        <v>35</v>
      </c>
      <c r="K42" s="22" t="s">
        <v>35</v>
      </c>
      <c r="L42" s="22" t="s">
        <v>35</v>
      </c>
      <c r="M42" s="22" t="s">
        <v>35</v>
      </c>
      <c r="N42" s="23">
        <v>0</v>
      </c>
      <c r="O42" s="24">
        <v>0</v>
      </c>
      <c r="P42" s="23">
        <v>0</v>
      </c>
      <c r="Q42" s="24">
        <v>0</v>
      </c>
      <c r="R42" s="23">
        <v>4078842</v>
      </c>
      <c r="S42" s="24">
        <v>10476.472</v>
      </c>
      <c r="T42" s="23">
        <v>2586817</v>
      </c>
      <c r="U42" s="24">
        <v>0</v>
      </c>
      <c r="V42" s="23">
        <v>2586817</v>
      </c>
      <c r="W42" s="24">
        <v>0</v>
      </c>
      <c r="X42" s="23">
        <v>2586817</v>
      </c>
      <c r="Y42" s="24">
        <v>0</v>
      </c>
      <c r="Z42" s="25">
        <f t="shared" si="0"/>
        <v>11839293</v>
      </c>
      <c r="AA42" s="26">
        <v>10476.472</v>
      </c>
      <c r="AB42" s="2" t="s">
        <v>128</v>
      </c>
    </row>
    <row r="43" spans="1:28" x14ac:dyDescent="0.3">
      <c r="B43" s="124"/>
      <c r="C43" s="29"/>
      <c r="D43" s="19" t="s">
        <v>62</v>
      </c>
      <c r="E43" s="20"/>
      <c r="F43" s="21">
        <v>42826</v>
      </c>
      <c r="G43" s="22" t="s">
        <v>35</v>
      </c>
      <c r="H43" s="22" t="s">
        <v>34</v>
      </c>
      <c r="I43" s="22" t="s">
        <v>34</v>
      </c>
      <c r="J43" s="22" t="s">
        <v>34</v>
      </c>
      <c r="K43" s="22" t="s">
        <v>34</v>
      </c>
      <c r="L43" s="22" t="s">
        <v>34</v>
      </c>
      <c r="M43" s="22" t="s">
        <v>34</v>
      </c>
      <c r="N43" s="23">
        <v>0</v>
      </c>
      <c r="O43" s="24">
        <v>0</v>
      </c>
      <c r="P43" s="23">
        <v>0</v>
      </c>
      <c r="Q43" s="24">
        <v>0</v>
      </c>
      <c r="R43" s="23">
        <v>271149</v>
      </c>
      <c r="S43" s="24">
        <v>1401.85</v>
      </c>
      <c r="T43" s="23">
        <v>419626</v>
      </c>
      <c r="U43" s="24">
        <v>777.68378000000007</v>
      </c>
      <c r="V43" s="23">
        <v>411598</v>
      </c>
      <c r="W43" s="24">
        <v>750.00277000000006</v>
      </c>
      <c r="X43" s="23">
        <v>411598</v>
      </c>
      <c r="Y43" s="24">
        <v>750.00199999999995</v>
      </c>
      <c r="Z43" s="25">
        <f t="shared" si="0"/>
        <v>1513971</v>
      </c>
      <c r="AA43" s="26">
        <v>3679.5377699999999</v>
      </c>
      <c r="AB43" s="2" t="s">
        <v>128</v>
      </c>
    </row>
    <row r="44" spans="1:28" x14ac:dyDescent="0.3">
      <c r="B44" s="124"/>
      <c r="C44" s="29"/>
      <c r="D44" s="19" t="s">
        <v>63</v>
      </c>
      <c r="E44" s="20"/>
      <c r="F44" s="21">
        <v>42614</v>
      </c>
      <c r="G44" s="22" t="s">
        <v>35</v>
      </c>
      <c r="H44" s="22" t="s">
        <v>35</v>
      </c>
      <c r="I44" s="22" t="s">
        <v>35</v>
      </c>
      <c r="J44" s="22" t="s">
        <v>35</v>
      </c>
      <c r="K44" s="22" t="s">
        <v>35</v>
      </c>
      <c r="L44" s="22" t="s">
        <v>35</v>
      </c>
      <c r="M44" s="22" t="s">
        <v>35</v>
      </c>
      <c r="N44" s="23">
        <v>0</v>
      </c>
      <c r="O44" s="24">
        <v>0</v>
      </c>
      <c r="P44" s="23">
        <v>0</v>
      </c>
      <c r="Q44" s="24">
        <v>3295.9450000000002</v>
      </c>
      <c r="R44" s="23">
        <v>498428</v>
      </c>
      <c r="S44" s="24">
        <v>0</v>
      </c>
      <c r="T44" s="23">
        <v>0</v>
      </c>
      <c r="U44" s="24">
        <v>0</v>
      </c>
      <c r="V44" s="23">
        <v>0</v>
      </c>
      <c r="W44" s="24">
        <v>0</v>
      </c>
      <c r="X44" s="23">
        <v>0</v>
      </c>
      <c r="Y44" s="24">
        <v>0</v>
      </c>
      <c r="Z44" s="25">
        <f t="shared" si="0"/>
        <v>498428</v>
      </c>
      <c r="AA44" s="26">
        <v>3295.9450000000002</v>
      </c>
      <c r="AB44" s="2" t="s">
        <v>128</v>
      </c>
    </row>
    <row r="45" spans="1:28" ht="27.6" x14ac:dyDescent="0.3">
      <c r="B45" s="124"/>
      <c r="C45" s="29"/>
      <c r="D45" s="19" t="s">
        <v>126</v>
      </c>
      <c r="E45" s="20"/>
      <c r="F45" s="21">
        <v>42765</v>
      </c>
      <c r="G45" s="22"/>
      <c r="H45" s="22" t="s">
        <v>35</v>
      </c>
      <c r="I45" s="22"/>
      <c r="J45" s="22"/>
      <c r="K45" s="22"/>
      <c r="L45" s="22"/>
      <c r="M45" s="22"/>
      <c r="N45" s="23">
        <v>0</v>
      </c>
      <c r="O45" s="24">
        <v>0</v>
      </c>
      <c r="P45" s="23">
        <v>0</v>
      </c>
      <c r="Q45" s="24">
        <v>0</v>
      </c>
      <c r="R45" s="23">
        <v>0</v>
      </c>
      <c r="S45" s="24">
        <v>373.13600000000002</v>
      </c>
      <c r="T45" s="23">
        <v>0</v>
      </c>
      <c r="U45" s="24">
        <v>0</v>
      </c>
      <c r="V45" s="23">
        <v>0</v>
      </c>
      <c r="W45" s="24">
        <v>0</v>
      </c>
      <c r="X45" s="23">
        <v>0</v>
      </c>
      <c r="Y45" s="24">
        <v>0</v>
      </c>
      <c r="Z45" s="25">
        <f t="shared" si="0"/>
        <v>0</v>
      </c>
      <c r="AA45" s="26">
        <v>373.13600000000002</v>
      </c>
      <c r="AB45" s="2" t="s">
        <v>128</v>
      </c>
    </row>
    <row r="46" spans="1:28" x14ac:dyDescent="0.3">
      <c r="B46" s="124"/>
      <c r="C46" s="29"/>
      <c r="D46" s="19" t="s">
        <v>64</v>
      </c>
      <c r="E46" s="20"/>
      <c r="F46" s="21">
        <v>42765</v>
      </c>
      <c r="G46" s="22" t="s">
        <v>35</v>
      </c>
      <c r="H46" s="22" t="s">
        <v>35</v>
      </c>
      <c r="I46" s="22" t="s">
        <v>35</v>
      </c>
      <c r="J46" s="22" t="s">
        <v>35</v>
      </c>
      <c r="K46" s="22" t="s">
        <v>35</v>
      </c>
      <c r="L46" s="22" t="s">
        <v>35</v>
      </c>
      <c r="M46" s="22" t="s">
        <v>35</v>
      </c>
      <c r="N46" s="23">
        <v>0</v>
      </c>
      <c r="O46" s="24">
        <v>0</v>
      </c>
      <c r="P46" s="23">
        <v>0</v>
      </c>
      <c r="Q46" s="24">
        <v>0</v>
      </c>
      <c r="R46" s="23">
        <v>0</v>
      </c>
      <c r="S46" s="24">
        <v>1131.518</v>
      </c>
      <c r="T46" s="23">
        <v>51600</v>
      </c>
      <c r="U46" s="24">
        <v>0</v>
      </c>
      <c r="V46" s="23">
        <v>51600</v>
      </c>
      <c r="W46" s="24">
        <v>0</v>
      </c>
      <c r="X46" s="23">
        <v>51600</v>
      </c>
      <c r="Y46" s="24">
        <v>0</v>
      </c>
      <c r="Z46" s="25">
        <f t="shared" si="0"/>
        <v>154800</v>
      </c>
      <c r="AA46" s="26">
        <v>1131.518</v>
      </c>
      <c r="AB46" s="2" t="s">
        <v>128</v>
      </c>
    </row>
    <row r="47" spans="1:28" x14ac:dyDescent="0.3">
      <c r="B47" s="124"/>
      <c r="C47" s="29"/>
      <c r="D47" s="19" t="s">
        <v>123</v>
      </c>
      <c r="E47" s="20"/>
      <c r="F47" s="21">
        <v>42005</v>
      </c>
      <c r="G47" s="22"/>
      <c r="H47" s="22"/>
      <c r="I47" s="22"/>
      <c r="J47" s="22" t="s">
        <v>35</v>
      </c>
      <c r="K47" s="22"/>
      <c r="L47" s="22" t="s">
        <v>35</v>
      </c>
      <c r="M47" s="22" t="s">
        <v>35</v>
      </c>
      <c r="N47" s="23">
        <v>0</v>
      </c>
      <c r="O47" s="24">
        <v>198.755</v>
      </c>
      <c r="P47" s="23">
        <v>0</v>
      </c>
      <c r="Q47" s="24">
        <v>0</v>
      </c>
      <c r="R47" s="23">
        <v>0</v>
      </c>
      <c r="S47" s="24">
        <v>0</v>
      </c>
      <c r="T47" s="23">
        <v>0</v>
      </c>
      <c r="U47" s="24">
        <v>0</v>
      </c>
      <c r="V47" s="23">
        <v>0</v>
      </c>
      <c r="W47" s="24">
        <v>0</v>
      </c>
      <c r="X47" s="23">
        <v>0</v>
      </c>
      <c r="Y47" s="24">
        <v>0</v>
      </c>
      <c r="Z47" s="25">
        <f t="shared" si="0"/>
        <v>0</v>
      </c>
      <c r="AA47" s="26">
        <v>0</v>
      </c>
      <c r="AB47" s="2" t="s">
        <v>128</v>
      </c>
    </row>
    <row r="48" spans="1:28" x14ac:dyDescent="0.3">
      <c r="B48" s="124"/>
      <c r="C48" s="29"/>
      <c r="D48" s="19" t="s">
        <v>124</v>
      </c>
      <c r="E48" s="20"/>
      <c r="F48" s="21">
        <v>42005</v>
      </c>
      <c r="G48" s="22"/>
      <c r="H48" s="22"/>
      <c r="I48" s="22"/>
      <c r="J48" s="22" t="s">
        <v>35</v>
      </c>
      <c r="K48" s="22"/>
      <c r="L48" s="22" t="s">
        <v>35</v>
      </c>
      <c r="M48" s="22" t="s">
        <v>35</v>
      </c>
      <c r="N48" s="23">
        <v>0</v>
      </c>
      <c r="O48" s="24">
        <v>2469.3000000000002</v>
      </c>
      <c r="P48" s="23">
        <v>0</v>
      </c>
      <c r="Q48" s="33">
        <v>0</v>
      </c>
      <c r="R48" s="23">
        <v>0</v>
      </c>
      <c r="S48" s="33">
        <v>0</v>
      </c>
      <c r="T48" s="23">
        <v>0</v>
      </c>
      <c r="U48" s="33">
        <v>0</v>
      </c>
      <c r="V48" s="23">
        <v>0</v>
      </c>
      <c r="W48" s="33">
        <v>0</v>
      </c>
      <c r="X48" s="23">
        <v>0</v>
      </c>
      <c r="Y48" s="33">
        <v>0</v>
      </c>
      <c r="Z48" s="25">
        <f t="shared" si="0"/>
        <v>0</v>
      </c>
      <c r="AA48" s="26">
        <v>2469.3000000000002</v>
      </c>
      <c r="AB48" s="2" t="s">
        <v>128</v>
      </c>
    </row>
    <row r="49" spans="2:28" ht="27.6" x14ac:dyDescent="0.3">
      <c r="B49" s="125"/>
      <c r="C49" s="29"/>
      <c r="D49" s="19" t="s">
        <v>125</v>
      </c>
      <c r="E49" s="20"/>
      <c r="F49" s="21">
        <v>42005</v>
      </c>
      <c r="G49" s="22"/>
      <c r="H49" s="22"/>
      <c r="I49" s="22"/>
      <c r="J49" s="22" t="s">
        <v>35</v>
      </c>
      <c r="K49" s="22"/>
      <c r="L49" s="22" t="s">
        <v>35</v>
      </c>
      <c r="M49" s="22" t="s">
        <v>35</v>
      </c>
      <c r="N49" s="23">
        <v>0</v>
      </c>
      <c r="O49" s="24">
        <v>2577.0239999999999</v>
      </c>
      <c r="P49" s="23">
        <v>0</v>
      </c>
      <c r="Q49" s="33">
        <v>0</v>
      </c>
      <c r="R49" s="23">
        <v>0</v>
      </c>
      <c r="S49" s="33">
        <v>0</v>
      </c>
      <c r="T49" s="23">
        <v>0</v>
      </c>
      <c r="U49" s="33">
        <v>0</v>
      </c>
      <c r="V49" s="23">
        <v>0</v>
      </c>
      <c r="W49" s="33">
        <v>0</v>
      </c>
      <c r="X49" s="23">
        <v>0</v>
      </c>
      <c r="Y49" s="33">
        <v>0</v>
      </c>
      <c r="Z49" s="25">
        <f t="shared" si="0"/>
        <v>0</v>
      </c>
      <c r="AA49" s="26">
        <v>0</v>
      </c>
      <c r="AB49" s="2" t="s">
        <v>128</v>
      </c>
    </row>
    <row r="50" spans="2:28" ht="23.1" customHeight="1" x14ac:dyDescent="0.3">
      <c r="B50" s="35" t="s">
        <v>65</v>
      </c>
      <c r="C50" s="36"/>
      <c r="D50" s="36"/>
      <c r="E50" s="36"/>
      <c r="F50" s="36"/>
      <c r="G50" s="37"/>
      <c r="H50" s="37"/>
      <c r="I50" s="37"/>
      <c r="J50" s="37"/>
      <c r="K50" s="37"/>
      <c r="L50" s="37"/>
      <c r="M50" s="38"/>
      <c r="N50" s="39">
        <f>SUM(N16:N49)</f>
        <v>8252518</v>
      </c>
      <c r="O50" s="39">
        <f t="shared" ref="O50:AA50" si="1">SUM(O16:O49)</f>
        <v>65420.864999999998</v>
      </c>
      <c r="P50" s="39">
        <f t="shared" si="1"/>
        <v>42616315</v>
      </c>
      <c r="Q50" s="39">
        <f t="shared" si="1"/>
        <v>363881.88999999996</v>
      </c>
      <c r="R50" s="39">
        <f t="shared" si="1"/>
        <v>70906730</v>
      </c>
      <c r="S50" s="39">
        <f t="shared" si="1"/>
        <v>371341.89699999994</v>
      </c>
      <c r="T50" s="39">
        <f t="shared" si="1"/>
        <v>71423918.629999995</v>
      </c>
      <c r="U50" s="39">
        <f t="shared" si="1"/>
        <v>312521.13796999998</v>
      </c>
      <c r="V50" s="39">
        <f t="shared" si="1"/>
        <v>64283618.710000001</v>
      </c>
      <c r="W50" s="39">
        <f t="shared" si="1"/>
        <v>269609.29598</v>
      </c>
      <c r="X50" s="39">
        <f t="shared" si="1"/>
        <v>85732016.25999999</v>
      </c>
      <c r="Y50" s="39">
        <f>SUM(Y16:Y49)</f>
        <v>381414.45419033791</v>
      </c>
      <c r="Z50" s="39">
        <f t="shared" si="1"/>
        <v>343215116.59999996</v>
      </c>
      <c r="AA50" s="39">
        <f t="shared" si="1"/>
        <v>1706407.2502220552</v>
      </c>
      <c r="AB50" s="2" t="s">
        <v>128</v>
      </c>
    </row>
    <row r="51" spans="2:28" s="43" customFormat="1" ht="15" customHeight="1" x14ac:dyDescent="0.3">
      <c r="B51" s="40"/>
      <c r="C51" s="36"/>
      <c r="D51" s="36"/>
      <c r="E51" s="36"/>
      <c r="F51" s="36"/>
      <c r="G51" s="37"/>
      <c r="H51" s="37"/>
      <c r="I51" s="37"/>
      <c r="J51" s="37"/>
      <c r="K51" s="37"/>
      <c r="L51" s="37"/>
      <c r="M51" s="37"/>
      <c r="N51" s="41"/>
      <c r="O51" s="41"/>
      <c r="P51" s="41"/>
      <c r="Q51" s="41"/>
      <c r="R51" s="41"/>
      <c r="S51" s="41"/>
      <c r="T51" s="41"/>
      <c r="U51" s="41"/>
      <c r="V51" s="41"/>
      <c r="W51" s="41"/>
      <c r="X51" s="41"/>
      <c r="Y51" s="41"/>
      <c r="Z51" s="41"/>
      <c r="AA51" s="42"/>
    </row>
    <row r="52" spans="2:28" x14ac:dyDescent="0.3">
      <c r="B52" s="126" t="s">
        <v>66</v>
      </c>
      <c r="C52" s="29"/>
      <c r="D52" s="20"/>
      <c r="E52" s="20"/>
      <c r="F52" s="21"/>
      <c r="G52" s="22"/>
      <c r="H52" s="22"/>
      <c r="I52" s="22"/>
      <c r="J52" s="22"/>
      <c r="K52" s="22"/>
      <c r="L52" s="22"/>
      <c r="M52" s="22"/>
      <c r="N52" s="23"/>
      <c r="O52" s="33"/>
      <c r="P52" s="23"/>
      <c r="Q52" s="33"/>
      <c r="R52" s="23"/>
      <c r="S52" s="33"/>
      <c r="T52" s="23"/>
      <c r="U52" s="33"/>
      <c r="V52" s="23"/>
      <c r="W52" s="33"/>
      <c r="X52" s="23"/>
      <c r="Y52" s="33"/>
      <c r="Z52" s="25">
        <f t="shared" ref="Z52" si="2">N52+P52+R52+T52+V52+X52</f>
        <v>0</v>
      </c>
      <c r="AA52" s="26"/>
      <c r="AB52" s="34"/>
    </row>
    <row r="53" spans="2:28" x14ac:dyDescent="0.3">
      <c r="B53" s="127"/>
      <c r="C53" s="29"/>
      <c r="D53" s="20"/>
      <c r="E53" s="20"/>
      <c r="F53" s="32"/>
      <c r="G53" s="22"/>
      <c r="H53" s="22"/>
      <c r="I53" s="22"/>
      <c r="J53" s="22"/>
      <c r="K53" s="22"/>
      <c r="L53" s="22"/>
      <c r="M53" s="22"/>
      <c r="N53" s="23"/>
      <c r="O53" s="33"/>
      <c r="P53" s="23"/>
      <c r="Q53" s="33"/>
      <c r="R53" s="23"/>
      <c r="S53" s="33"/>
      <c r="T53" s="23"/>
      <c r="U53" s="33"/>
      <c r="V53" s="23"/>
      <c r="W53" s="33"/>
      <c r="X53" s="23"/>
      <c r="Y53" s="33"/>
      <c r="Z53" s="25" t="str">
        <f t="shared" ref="Z53:Z60" si="3">IF(SUM(N53,P53,R53,T53,V53,X53)=0,"",SUM(N53,P53,R53,T53,V53,X53))</f>
        <v/>
      </c>
      <c r="AA53" s="26"/>
      <c r="AB53" s="34"/>
    </row>
    <row r="54" spans="2:28" x14ac:dyDescent="0.3">
      <c r="B54" s="127"/>
      <c r="C54" s="29"/>
      <c r="D54" s="20"/>
      <c r="E54" s="20"/>
      <c r="F54" s="32"/>
      <c r="G54" s="44"/>
      <c r="H54" s="44"/>
      <c r="I54" s="44"/>
      <c r="J54" s="44"/>
      <c r="K54" s="44"/>
      <c r="L54" s="44"/>
      <c r="M54" s="44"/>
      <c r="N54" s="23"/>
      <c r="O54" s="33"/>
      <c r="P54" s="23"/>
      <c r="Q54" s="33"/>
      <c r="R54" s="23"/>
      <c r="S54" s="33"/>
      <c r="T54" s="23"/>
      <c r="U54" s="33"/>
      <c r="V54" s="23"/>
      <c r="W54" s="33"/>
      <c r="X54" s="23"/>
      <c r="Y54" s="33"/>
      <c r="Z54" s="25" t="str">
        <f t="shared" si="3"/>
        <v/>
      </c>
      <c r="AA54" s="26"/>
      <c r="AB54" s="34"/>
    </row>
    <row r="55" spans="2:28" x14ac:dyDescent="0.3">
      <c r="B55" s="127"/>
      <c r="C55" s="29"/>
      <c r="D55" s="20"/>
      <c r="E55" s="20"/>
      <c r="F55" s="32"/>
      <c r="G55" s="44"/>
      <c r="H55" s="44"/>
      <c r="I55" s="44"/>
      <c r="J55" s="44"/>
      <c r="K55" s="44"/>
      <c r="L55" s="44"/>
      <c r="M55" s="44"/>
      <c r="N55" s="23"/>
      <c r="O55" s="33"/>
      <c r="P55" s="23"/>
      <c r="Q55" s="33"/>
      <c r="R55" s="23"/>
      <c r="S55" s="33"/>
      <c r="T55" s="23"/>
      <c r="U55" s="33"/>
      <c r="V55" s="23"/>
      <c r="W55" s="33"/>
      <c r="X55" s="23"/>
      <c r="Y55" s="33"/>
      <c r="Z55" s="25" t="str">
        <f t="shared" si="3"/>
        <v/>
      </c>
      <c r="AA55" s="26"/>
    </row>
    <row r="56" spans="2:28" x14ac:dyDescent="0.3">
      <c r="B56" s="127"/>
      <c r="C56" s="29"/>
      <c r="D56" s="20"/>
      <c r="E56" s="20"/>
      <c r="F56" s="32"/>
      <c r="G56" s="44"/>
      <c r="H56" s="44"/>
      <c r="I56" s="44"/>
      <c r="J56" s="44"/>
      <c r="K56" s="44"/>
      <c r="L56" s="44"/>
      <c r="M56" s="44"/>
      <c r="N56" s="23"/>
      <c r="O56" s="33"/>
      <c r="P56" s="23"/>
      <c r="Q56" s="33"/>
      <c r="R56" s="23"/>
      <c r="S56" s="33"/>
      <c r="T56" s="23"/>
      <c r="U56" s="33"/>
      <c r="V56" s="23"/>
      <c r="W56" s="33"/>
      <c r="X56" s="23"/>
      <c r="Y56" s="33"/>
      <c r="Z56" s="25" t="str">
        <f t="shared" si="3"/>
        <v/>
      </c>
      <c r="AA56" s="26"/>
    </row>
    <row r="57" spans="2:28" x14ac:dyDescent="0.3">
      <c r="B57" s="127"/>
      <c r="C57" s="29"/>
      <c r="D57" s="20"/>
      <c r="E57" s="20"/>
      <c r="F57" s="32"/>
      <c r="G57" s="44"/>
      <c r="H57" s="44"/>
      <c r="I57" s="44"/>
      <c r="J57" s="44"/>
      <c r="K57" s="44"/>
      <c r="L57" s="44"/>
      <c r="M57" s="44"/>
      <c r="N57" s="23"/>
      <c r="O57" s="33"/>
      <c r="P57" s="23"/>
      <c r="Q57" s="33"/>
      <c r="R57" s="23"/>
      <c r="S57" s="33"/>
      <c r="T57" s="23"/>
      <c r="U57" s="33"/>
      <c r="V57" s="23"/>
      <c r="W57" s="33"/>
      <c r="X57" s="23"/>
      <c r="Y57" s="33"/>
      <c r="Z57" s="25" t="str">
        <f t="shared" si="3"/>
        <v/>
      </c>
      <c r="AA57" s="26"/>
    </row>
    <row r="58" spans="2:28" x14ac:dyDescent="0.3">
      <c r="B58" s="127"/>
      <c r="C58" s="29"/>
      <c r="D58" s="20"/>
      <c r="E58" s="20"/>
      <c r="F58" s="32"/>
      <c r="G58" s="44"/>
      <c r="H58" s="44"/>
      <c r="I58" s="44"/>
      <c r="J58" s="44"/>
      <c r="K58" s="44"/>
      <c r="L58" s="44"/>
      <c r="M58" s="44"/>
      <c r="N58" s="23"/>
      <c r="O58" s="33"/>
      <c r="P58" s="23"/>
      <c r="Q58" s="33"/>
      <c r="R58" s="23"/>
      <c r="S58" s="33"/>
      <c r="T58" s="23"/>
      <c r="U58" s="33"/>
      <c r="V58" s="23"/>
      <c r="W58" s="33"/>
      <c r="X58" s="23"/>
      <c r="Y58" s="33"/>
      <c r="Z58" s="25" t="str">
        <f t="shared" si="3"/>
        <v/>
      </c>
      <c r="AA58" s="26"/>
    </row>
    <row r="59" spans="2:28" x14ac:dyDescent="0.3">
      <c r="B59" s="127"/>
      <c r="C59" s="29"/>
      <c r="D59" s="20"/>
      <c r="E59" s="20"/>
      <c r="F59" s="32"/>
      <c r="G59" s="44"/>
      <c r="H59" s="44"/>
      <c r="I59" s="44"/>
      <c r="J59" s="44"/>
      <c r="K59" s="44"/>
      <c r="L59" s="44"/>
      <c r="M59" s="44"/>
      <c r="N59" s="23"/>
      <c r="O59" s="33"/>
      <c r="P59" s="23"/>
      <c r="Q59" s="33"/>
      <c r="R59" s="23"/>
      <c r="S59" s="33"/>
      <c r="T59" s="23"/>
      <c r="U59" s="33"/>
      <c r="V59" s="23"/>
      <c r="W59" s="33"/>
      <c r="X59" s="23"/>
      <c r="Y59" s="33"/>
      <c r="Z59" s="25" t="str">
        <f t="shared" si="3"/>
        <v/>
      </c>
      <c r="AA59" s="26"/>
    </row>
    <row r="60" spans="2:28" x14ac:dyDescent="0.3">
      <c r="B60" s="128"/>
      <c r="C60" s="29"/>
      <c r="D60" s="20"/>
      <c r="E60" s="20"/>
      <c r="F60" s="32"/>
      <c r="G60" s="44"/>
      <c r="H60" s="44"/>
      <c r="I60" s="44"/>
      <c r="J60" s="44"/>
      <c r="K60" s="44"/>
      <c r="L60" s="44"/>
      <c r="M60" s="44"/>
      <c r="N60" s="23"/>
      <c r="O60" s="33"/>
      <c r="P60" s="23"/>
      <c r="Q60" s="33"/>
      <c r="R60" s="23"/>
      <c r="S60" s="33"/>
      <c r="T60" s="23"/>
      <c r="U60" s="33"/>
      <c r="V60" s="23"/>
      <c r="W60" s="33"/>
      <c r="X60" s="23"/>
      <c r="Y60" s="33"/>
      <c r="Z60" s="25" t="str">
        <f t="shared" si="3"/>
        <v/>
      </c>
      <c r="AA60" s="26"/>
    </row>
    <row r="61" spans="2:28" ht="23.1" customHeight="1" x14ac:dyDescent="0.3">
      <c r="B61" s="129" t="s">
        <v>67</v>
      </c>
      <c r="C61" s="130"/>
      <c r="D61" s="130"/>
      <c r="E61" s="130"/>
      <c r="F61" s="130"/>
      <c r="G61" s="130"/>
      <c r="H61" s="130"/>
      <c r="I61" s="130"/>
      <c r="J61" s="130"/>
      <c r="K61" s="130"/>
      <c r="L61" s="130"/>
      <c r="M61" s="131"/>
      <c r="N61" s="25">
        <f t="shared" ref="N61:AA61" si="4">SUM(N52:N60)</f>
        <v>0</v>
      </c>
      <c r="O61" s="45">
        <f t="shared" si="4"/>
        <v>0</v>
      </c>
      <c r="P61" s="25">
        <f t="shared" si="4"/>
        <v>0</v>
      </c>
      <c r="Q61" s="45">
        <f t="shared" si="4"/>
        <v>0</v>
      </c>
      <c r="R61" s="25">
        <f t="shared" si="4"/>
        <v>0</v>
      </c>
      <c r="S61" s="45">
        <f t="shared" si="4"/>
        <v>0</v>
      </c>
      <c r="T61" s="25">
        <f t="shared" si="4"/>
        <v>0</v>
      </c>
      <c r="U61" s="45">
        <f t="shared" si="4"/>
        <v>0</v>
      </c>
      <c r="V61" s="25">
        <f t="shared" si="4"/>
        <v>0</v>
      </c>
      <c r="W61" s="45">
        <f t="shared" si="4"/>
        <v>0</v>
      </c>
      <c r="X61" s="25">
        <f t="shared" si="4"/>
        <v>0</v>
      </c>
      <c r="Y61" s="45">
        <f t="shared" si="4"/>
        <v>0</v>
      </c>
      <c r="Z61" s="25">
        <f t="shared" si="4"/>
        <v>0</v>
      </c>
      <c r="AA61" s="39">
        <f t="shared" si="4"/>
        <v>0</v>
      </c>
    </row>
    <row r="62" spans="2:28" s="43" customFormat="1" ht="15" customHeight="1" x14ac:dyDescent="0.3">
      <c r="B62" s="46"/>
      <c r="C62" s="36"/>
      <c r="D62" s="36"/>
      <c r="E62" s="36"/>
      <c r="F62" s="36"/>
      <c r="G62" s="36"/>
      <c r="H62" s="36"/>
      <c r="I62" s="36"/>
      <c r="J62" s="36"/>
      <c r="K62" s="36"/>
      <c r="L62" s="36"/>
      <c r="M62" s="36"/>
      <c r="N62" s="41"/>
      <c r="O62" s="41"/>
      <c r="P62" s="41"/>
      <c r="Q62" s="41"/>
      <c r="R62" s="41"/>
      <c r="S62" s="41"/>
      <c r="T62" s="41"/>
      <c r="U62" s="41"/>
      <c r="V62" s="41"/>
      <c r="W62" s="41"/>
      <c r="X62" s="41"/>
      <c r="Y62" s="41"/>
      <c r="Z62" s="41"/>
      <c r="AA62" s="42"/>
    </row>
    <row r="63" spans="2:28" x14ac:dyDescent="0.3">
      <c r="B63" s="123" t="s">
        <v>68</v>
      </c>
      <c r="C63" s="29" t="s">
        <v>111</v>
      </c>
      <c r="D63" s="132"/>
      <c r="E63" s="133"/>
      <c r="F63" s="133"/>
      <c r="G63" s="133"/>
      <c r="H63" s="133"/>
      <c r="I63" s="133"/>
      <c r="J63" s="133"/>
      <c r="K63" s="133"/>
      <c r="L63" s="133"/>
      <c r="M63" s="134"/>
      <c r="N63" s="47"/>
      <c r="O63" s="24">
        <v>315.84399999999999</v>
      </c>
      <c r="P63" s="47"/>
      <c r="Q63" s="47"/>
      <c r="R63" s="47"/>
      <c r="S63" s="47"/>
      <c r="T63" s="47"/>
      <c r="U63" s="47"/>
      <c r="V63" s="47"/>
      <c r="W63" s="47"/>
      <c r="X63" s="47"/>
      <c r="Y63" s="47"/>
      <c r="Z63" s="48"/>
      <c r="AA63" s="26">
        <v>0</v>
      </c>
      <c r="AB63" s="2" t="s">
        <v>128</v>
      </c>
    </row>
    <row r="64" spans="2:28" x14ac:dyDescent="0.3">
      <c r="B64" s="124"/>
      <c r="C64" s="29" t="s">
        <v>112</v>
      </c>
      <c r="D64" s="135"/>
      <c r="E64" s="136"/>
      <c r="F64" s="136"/>
      <c r="G64" s="136"/>
      <c r="H64" s="136"/>
      <c r="I64" s="136"/>
      <c r="J64" s="136"/>
      <c r="K64" s="136"/>
      <c r="L64" s="136"/>
      <c r="M64" s="137"/>
      <c r="N64" s="47"/>
      <c r="O64" s="24">
        <v>2535.7750000000001</v>
      </c>
      <c r="P64" s="47"/>
      <c r="Q64" s="47"/>
      <c r="R64" s="47"/>
      <c r="S64" s="47"/>
      <c r="T64" s="47"/>
      <c r="U64" s="47"/>
      <c r="V64" s="47"/>
      <c r="W64" s="47"/>
      <c r="X64" s="47"/>
      <c r="Y64" s="47"/>
      <c r="Z64" s="48"/>
      <c r="AA64" s="26">
        <v>2516.4749999999999</v>
      </c>
      <c r="AB64" s="2" t="s">
        <v>128</v>
      </c>
    </row>
    <row r="65" spans="2:28" x14ac:dyDescent="0.3">
      <c r="B65" s="124"/>
      <c r="C65" s="29" t="s">
        <v>110</v>
      </c>
      <c r="D65" s="135"/>
      <c r="E65" s="136"/>
      <c r="F65" s="136"/>
      <c r="G65" s="136"/>
      <c r="H65" s="136"/>
      <c r="I65" s="136"/>
      <c r="J65" s="136"/>
      <c r="K65" s="136"/>
      <c r="L65" s="136"/>
      <c r="M65" s="137"/>
      <c r="N65" s="47"/>
      <c r="O65" s="24">
        <v>4242.7709999999997</v>
      </c>
      <c r="P65" s="47"/>
      <c r="Q65" s="47"/>
      <c r="R65" s="47"/>
      <c r="S65" s="47"/>
      <c r="T65" s="47"/>
      <c r="U65" s="47"/>
      <c r="V65" s="47"/>
      <c r="W65" s="47"/>
      <c r="X65" s="47"/>
      <c r="Y65" s="47"/>
      <c r="Z65" s="48"/>
      <c r="AA65" s="26">
        <v>4096.7160000000003</v>
      </c>
      <c r="AB65" s="2" t="s">
        <v>128</v>
      </c>
    </row>
    <row r="66" spans="2:28" x14ac:dyDescent="0.3">
      <c r="B66" s="124"/>
      <c r="C66" s="29" t="s">
        <v>113</v>
      </c>
      <c r="D66" s="135"/>
      <c r="E66" s="136"/>
      <c r="F66" s="136"/>
      <c r="G66" s="136"/>
      <c r="H66" s="136"/>
      <c r="I66" s="136"/>
      <c r="J66" s="136"/>
      <c r="K66" s="136"/>
      <c r="L66" s="136"/>
      <c r="M66" s="137"/>
      <c r="N66" s="47"/>
      <c r="O66" s="24">
        <v>3398.9740000000002</v>
      </c>
      <c r="P66" s="47"/>
      <c r="Q66" s="47"/>
      <c r="R66" s="47"/>
      <c r="S66" s="47"/>
      <c r="T66" s="47"/>
      <c r="U66" s="47"/>
      <c r="V66" s="47"/>
      <c r="W66" s="47"/>
      <c r="X66" s="47"/>
      <c r="Y66" s="47"/>
      <c r="Z66" s="48"/>
      <c r="AA66" s="26">
        <v>3398.9740000000002</v>
      </c>
      <c r="AB66" s="2" t="s">
        <v>128</v>
      </c>
    </row>
    <row r="67" spans="2:28" x14ac:dyDescent="0.3">
      <c r="B67" s="124"/>
      <c r="C67" s="29" t="s">
        <v>114</v>
      </c>
      <c r="D67" s="135"/>
      <c r="E67" s="136"/>
      <c r="F67" s="136"/>
      <c r="G67" s="136"/>
      <c r="H67" s="136"/>
      <c r="I67" s="136"/>
      <c r="J67" s="136"/>
      <c r="K67" s="136"/>
      <c r="L67" s="136"/>
      <c r="M67" s="137"/>
      <c r="N67" s="47"/>
      <c r="O67" s="24">
        <v>0</v>
      </c>
      <c r="P67" s="47"/>
      <c r="Q67" s="47"/>
      <c r="R67" s="47"/>
      <c r="S67" s="47"/>
      <c r="T67" s="47"/>
      <c r="U67" s="47"/>
      <c r="V67" s="47"/>
      <c r="W67" s="47"/>
      <c r="X67" s="47"/>
      <c r="Y67" s="47"/>
      <c r="Z67" s="48"/>
      <c r="AA67" s="26">
        <v>0</v>
      </c>
      <c r="AB67" s="2" t="s">
        <v>128</v>
      </c>
    </row>
    <row r="68" spans="2:28" x14ac:dyDescent="0.3">
      <c r="B68" s="124"/>
      <c r="C68" s="29" t="s">
        <v>115</v>
      </c>
      <c r="D68" s="135"/>
      <c r="E68" s="136"/>
      <c r="F68" s="136"/>
      <c r="G68" s="136"/>
      <c r="H68" s="136"/>
      <c r="I68" s="136"/>
      <c r="J68" s="136"/>
      <c r="K68" s="136"/>
      <c r="L68" s="136"/>
      <c r="M68" s="137"/>
      <c r="N68" s="47"/>
      <c r="O68" s="24">
        <v>7005.02</v>
      </c>
      <c r="P68" s="47"/>
      <c r="Q68" s="47"/>
      <c r="R68" s="47"/>
      <c r="S68" s="47"/>
      <c r="T68" s="47"/>
      <c r="U68" s="47"/>
      <c r="V68" s="47"/>
      <c r="W68" s="47"/>
      <c r="X68" s="47"/>
      <c r="Y68" s="47"/>
      <c r="Z68" s="48"/>
      <c r="AA68" s="26">
        <v>7005.0280000000002</v>
      </c>
      <c r="AB68" s="2" t="s">
        <v>128</v>
      </c>
    </row>
    <row r="69" spans="2:28" x14ac:dyDescent="0.3">
      <c r="B69" s="124"/>
      <c r="C69" s="29" t="s">
        <v>116</v>
      </c>
      <c r="D69" s="135"/>
      <c r="E69" s="136"/>
      <c r="F69" s="136"/>
      <c r="G69" s="136"/>
      <c r="H69" s="136"/>
      <c r="I69" s="136"/>
      <c r="J69" s="136"/>
      <c r="K69" s="136"/>
      <c r="L69" s="136"/>
      <c r="M69" s="137"/>
      <c r="N69" s="47"/>
      <c r="O69" s="24">
        <v>160764.58600000001</v>
      </c>
      <c r="P69" s="47"/>
      <c r="Q69" s="47"/>
      <c r="R69" s="47"/>
      <c r="S69" s="47"/>
      <c r="T69" s="47"/>
      <c r="U69" s="47"/>
      <c r="V69" s="47"/>
      <c r="W69" s="47"/>
      <c r="X69" s="47"/>
      <c r="Y69" s="47"/>
      <c r="Z69" s="48"/>
      <c r="AA69" s="26">
        <v>160878.54300000001</v>
      </c>
      <c r="AB69" s="2" t="s">
        <v>128</v>
      </c>
    </row>
    <row r="70" spans="2:28" x14ac:dyDescent="0.3">
      <c r="B70" s="124"/>
      <c r="C70" s="29" t="s">
        <v>117</v>
      </c>
      <c r="D70" s="135"/>
      <c r="E70" s="136"/>
      <c r="F70" s="136"/>
      <c r="G70" s="136"/>
      <c r="H70" s="136"/>
      <c r="I70" s="136"/>
      <c r="J70" s="136"/>
      <c r="K70" s="136"/>
      <c r="L70" s="136"/>
      <c r="M70" s="137"/>
      <c r="N70" s="47"/>
      <c r="O70" s="24">
        <v>6890.643</v>
      </c>
      <c r="P70" s="47"/>
      <c r="Q70" s="47"/>
      <c r="R70" s="47"/>
      <c r="S70" s="47"/>
      <c r="T70" s="47"/>
      <c r="U70" s="47"/>
      <c r="V70" s="47"/>
      <c r="W70" s="47"/>
      <c r="X70" s="47"/>
      <c r="Y70" s="47"/>
      <c r="Z70" s="48"/>
      <c r="AA70" s="26">
        <v>7189.098</v>
      </c>
      <c r="AB70" s="2" t="s">
        <v>128</v>
      </c>
    </row>
    <row r="71" spans="2:28" x14ac:dyDescent="0.3">
      <c r="B71" s="124"/>
      <c r="C71" s="29" t="s">
        <v>118</v>
      </c>
      <c r="D71" s="135"/>
      <c r="E71" s="136"/>
      <c r="F71" s="136"/>
      <c r="G71" s="136"/>
      <c r="H71" s="136"/>
      <c r="I71" s="136"/>
      <c r="J71" s="136"/>
      <c r="K71" s="136"/>
      <c r="L71" s="136"/>
      <c r="M71" s="137"/>
      <c r="N71" s="47"/>
      <c r="O71" s="24">
        <v>25471.986000000001</v>
      </c>
      <c r="P71" s="47"/>
      <c r="Q71" s="47"/>
      <c r="R71" s="47"/>
      <c r="S71" s="47"/>
      <c r="T71" s="47"/>
      <c r="U71" s="47"/>
      <c r="V71" s="47"/>
      <c r="W71" s="47"/>
      <c r="X71" s="47"/>
      <c r="Y71" s="47"/>
      <c r="Z71" s="48"/>
      <c r="AA71" s="26">
        <v>25460.833999999999</v>
      </c>
      <c r="AB71" s="2" t="s">
        <v>128</v>
      </c>
    </row>
    <row r="72" spans="2:28" x14ac:dyDescent="0.3">
      <c r="B72" s="124"/>
      <c r="C72" s="29" t="s">
        <v>119</v>
      </c>
      <c r="D72" s="135"/>
      <c r="E72" s="136"/>
      <c r="F72" s="136"/>
      <c r="G72" s="136"/>
      <c r="H72" s="136"/>
      <c r="I72" s="136"/>
      <c r="J72" s="136"/>
      <c r="K72" s="136"/>
      <c r="L72" s="136"/>
      <c r="M72" s="137"/>
      <c r="N72" s="47"/>
      <c r="O72" s="24">
        <v>521.75400000000002</v>
      </c>
      <c r="P72" s="47"/>
      <c r="Q72" s="47"/>
      <c r="R72" s="47"/>
      <c r="S72" s="47"/>
      <c r="T72" s="47"/>
      <c r="U72" s="47"/>
      <c r="V72" s="47"/>
      <c r="W72" s="47"/>
      <c r="X72" s="47"/>
      <c r="Y72" s="47"/>
      <c r="Z72" s="48"/>
      <c r="AA72" s="26">
        <v>243.08699999999999</v>
      </c>
      <c r="AB72" s="2" t="s">
        <v>128</v>
      </c>
    </row>
    <row r="73" spans="2:28" ht="27.6" x14ac:dyDescent="0.3">
      <c r="B73" s="124"/>
      <c r="C73" s="29" t="s">
        <v>120</v>
      </c>
      <c r="D73" s="135"/>
      <c r="E73" s="136"/>
      <c r="F73" s="136"/>
      <c r="G73" s="136"/>
      <c r="H73" s="136"/>
      <c r="I73" s="136"/>
      <c r="J73" s="136"/>
      <c r="K73" s="136"/>
      <c r="L73" s="136"/>
      <c r="M73" s="137"/>
      <c r="N73" s="47"/>
      <c r="O73" s="24">
        <v>5326.5</v>
      </c>
      <c r="P73" s="47"/>
      <c r="Q73" s="47"/>
      <c r="R73" s="47"/>
      <c r="S73" s="47"/>
      <c r="T73" s="47"/>
      <c r="U73" s="47"/>
      <c r="V73" s="47"/>
      <c r="W73" s="47"/>
      <c r="X73" s="47"/>
      <c r="Y73" s="47"/>
      <c r="Z73" s="48"/>
      <c r="AA73" s="26">
        <v>5326.5</v>
      </c>
      <c r="AB73" s="2" t="s">
        <v>128</v>
      </c>
    </row>
    <row r="74" spans="2:28" ht="27.6" x14ac:dyDescent="0.3">
      <c r="B74" s="124"/>
      <c r="C74" s="29" t="s">
        <v>121</v>
      </c>
      <c r="D74" s="135"/>
      <c r="E74" s="136"/>
      <c r="F74" s="136"/>
      <c r="G74" s="136"/>
      <c r="H74" s="136"/>
      <c r="I74" s="136"/>
      <c r="J74" s="136"/>
      <c r="K74" s="136"/>
      <c r="L74" s="136"/>
      <c r="M74" s="137"/>
      <c r="N74" s="47"/>
      <c r="O74" s="24">
        <v>8403.4879999999994</v>
      </c>
      <c r="P74" s="47"/>
      <c r="Q74" s="47"/>
      <c r="R74" s="47"/>
      <c r="S74" s="47"/>
      <c r="T74" s="47"/>
      <c r="U74" s="47"/>
      <c r="V74" s="47"/>
      <c r="W74" s="47"/>
      <c r="X74" s="47"/>
      <c r="Y74" s="47"/>
      <c r="Z74" s="48"/>
      <c r="AA74" s="26">
        <v>5012.5370000000003</v>
      </c>
      <c r="AB74" s="2" t="s">
        <v>128</v>
      </c>
    </row>
    <row r="75" spans="2:28" x14ac:dyDescent="0.3">
      <c r="B75" s="124"/>
      <c r="C75" s="29" t="s">
        <v>122</v>
      </c>
      <c r="D75" s="135"/>
      <c r="E75" s="136"/>
      <c r="F75" s="136"/>
      <c r="G75" s="136"/>
      <c r="H75" s="136"/>
      <c r="I75" s="136"/>
      <c r="J75" s="136"/>
      <c r="K75" s="136"/>
      <c r="L75" s="136"/>
      <c r="M75" s="137"/>
      <c r="N75" s="47"/>
      <c r="O75" s="24">
        <v>1680.0740000000001</v>
      </c>
      <c r="P75" s="47"/>
      <c r="Q75" s="47"/>
      <c r="R75" s="47"/>
      <c r="S75" s="47"/>
      <c r="T75" s="47"/>
      <c r="U75" s="47"/>
      <c r="V75" s="47"/>
      <c r="W75" s="47"/>
      <c r="X75" s="47"/>
      <c r="Y75" s="47"/>
      <c r="Z75" s="48"/>
      <c r="AA75" s="26">
        <v>1248.299</v>
      </c>
      <c r="AB75" s="2" t="s">
        <v>128</v>
      </c>
    </row>
    <row r="76" spans="2:28" x14ac:dyDescent="0.3">
      <c r="B76" s="124"/>
      <c r="C76" s="29" t="s">
        <v>94</v>
      </c>
      <c r="D76" s="135"/>
      <c r="E76" s="136"/>
      <c r="F76" s="136"/>
      <c r="G76" s="136"/>
      <c r="H76" s="136"/>
      <c r="I76" s="136"/>
      <c r="J76" s="136"/>
      <c r="K76" s="136"/>
      <c r="L76" s="136"/>
      <c r="M76" s="137"/>
      <c r="N76" s="47"/>
      <c r="O76" s="24">
        <v>311.36799999999999</v>
      </c>
      <c r="P76" s="47"/>
      <c r="Q76" s="47"/>
      <c r="R76" s="47"/>
      <c r="S76" s="47"/>
      <c r="T76" s="47"/>
      <c r="U76" s="47"/>
      <c r="V76" s="47"/>
      <c r="W76" s="47"/>
      <c r="X76" s="47"/>
      <c r="Y76" s="47"/>
      <c r="Z76" s="48"/>
      <c r="AA76" s="26">
        <v>311.36799999999999</v>
      </c>
      <c r="AB76" s="2" t="s">
        <v>128</v>
      </c>
    </row>
    <row r="77" spans="2:28" x14ac:dyDescent="0.3">
      <c r="B77" s="124"/>
      <c r="C77" s="29"/>
      <c r="D77" s="135"/>
      <c r="E77" s="136"/>
      <c r="F77" s="136"/>
      <c r="G77" s="136"/>
      <c r="H77" s="136"/>
      <c r="I77" s="136"/>
      <c r="J77" s="136"/>
      <c r="K77" s="136"/>
      <c r="L77" s="136"/>
      <c r="M77" s="137"/>
      <c r="N77" s="47"/>
      <c r="O77" s="24"/>
      <c r="P77" s="47"/>
      <c r="Q77" s="47"/>
      <c r="R77" s="47"/>
      <c r="S77" s="47"/>
      <c r="T77" s="47"/>
      <c r="U77" s="47"/>
      <c r="V77" s="47"/>
      <c r="W77" s="47"/>
      <c r="X77" s="47"/>
      <c r="Y77" s="47"/>
      <c r="Z77" s="48"/>
      <c r="AA77" s="26"/>
      <c r="AB77" s="2" t="s">
        <v>128</v>
      </c>
    </row>
    <row r="78" spans="2:28" x14ac:dyDescent="0.3">
      <c r="B78" s="125"/>
      <c r="C78" s="29"/>
      <c r="D78" s="138"/>
      <c r="E78" s="139"/>
      <c r="F78" s="139"/>
      <c r="G78" s="139"/>
      <c r="H78" s="139"/>
      <c r="I78" s="139"/>
      <c r="J78" s="139"/>
      <c r="K78" s="139"/>
      <c r="L78" s="139"/>
      <c r="M78" s="140"/>
      <c r="N78" s="47"/>
      <c r="O78" s="24"/>
      <c r="P78" s="47"/>
      <c r="Q78" s="47"/>
      <c r="R78" s="47"/>
      <c r="S78" s="47"/>
      <c r="T78" s="47"/>
      <c r="U78" s="47"/>
      <c r="V78" s="47"/>
      <c r="W78" s="47"/>
      <c r="X78" s="47"/>
      <c r="Y78" s="47"/>
      <c r="Z78" s="48"/>
      <c r="AA78" s="26"/>
      <c r="AB78" s="2" t="s">
        <v>128</v>
      </c>
    </row>
    <row r="79" spans="2:28" ht="23.1" customHeight="1" x14ac:dyDescent="0.3">
      <c r="B79" s="117" t="s">
        <v>69</v>
      </c>
      <c r="C79" s="118"/>
      <c r="D79" s="118"/>
      <c r="E79" s="118"/>
      <c r="F79" s="118"/>
      <c r="G79" s="118"/>
      <c r="H79" s="118"/>
      <c r="I79" s="118"/>
      <c r="J79" s="118"/>
      <c r="K79" s="118"/>
      <c r="L79" s="118"/>
      <c r="M79" s="119"/>
      <c r="N79" s="25">
        <f>SUM(N63:N78)</f>
        <v>0</v>
      </c>
      <c r="O79" s="39">
        <f>SUM(O63:O78)</f>
        <v>226868.783</v>
      </c>
      <c r="P79" s="47"/>
      <c r="Q79" s="47"/>
      <c r="R79" s="47"/>
      <c r="S79" s="47"/>
      <c r="T79" s="47"/>
      <c r="U79" s="47"/>
      <c r="V79" s="47"/>
      <c r="W79" s="47"/>
      <c r="X79" s="47"/>
      <c r="Y79" s="47"/>
      <c r="Z79" s="49">
        <f>SUM(Z63:Z78)</f>
        <v>0</v>
      </c>
      <c r="AA79" s="39">
        <f>SUM(AA63:AA78)</f>
        <v>222687.459</v>
      </c>
      <c r="AB79" s="2" t="s">
        <v>128</v>
      </c>
    </row>
    <row r="80" spans="2:28" ht="23.1" customHeight="1" x14ac:dyDescent="0.3">
      <c r="B80" s="50"/>
      <c r="C80" s="50"/>
      <c r="D80" s="50"/>
      <c r="E80" s="50"/>
      <c r="F80" s="50"/>
      <c r="G80" s="50"/>
      <c r="H80" s="50"/>
      <c r="I80" s="50"/>
      <c r="J80" s="50"/>
      <c r="K80" s="50"/>
      <c r="L80" s="50"/>
      <c r="M80" s="50"/>
      <c r="N80" s="41"/>
      <c r="O80" s="41"/>
      <c r="P80" s="41"/>
      <c r="Q80" s="41"/>
      <c r="R80" s="41"/>
      <c r="S80" s="41"/>
      <c r="T80" s="41"/>
      <c r="U80" s="41"/>
      <c r="V80" s="41"/>
      <c r="W80" s="41"/>
      <c r="X80" s="41"/>
      <c r="Y80" s="41"/>
      <c r="Z80" s="41"/>
      <c r="AA80" s="42"/>
    </row>
    <row r="81" spans="2:29" ht="23.1" customHeight="1" x14ac:dyDescent="0.3">
      <c r="B81" s="117" t="s">
        <v>70</v>
      </c>
      <c r="C81" s="118"/>
      <c r="D81" s="118"/>
      <c r="E81" s="118"/>
      <c r="F81" s="118"/>
      <c r="G81" s="118"/>
      <c r="H81" s="118"/>
      <c r="I81" s="118"/>
      <c r="J81" s="118"/>
      <c r="K81" s="118"/>
      <c r="L81" s="118"/>
      <c r="M81" s="119"/>
      <c r="N81" s="51"/>
      <c r="O81" s="33"/>
      <c r="P81" s="51"/>
      <c r="Q81" s="33"/>
      <c r="R81" s="51"/>
      <c r="S81" s="33"/>
      <c r="T81" s="51"/>
      <c r="U81" s="33"/>
      <c r="V81" s="51"/>
      <c r="W81" s="33"/>
      <c r="X81" s="23"/>
      <c r="Y81" s="33"/>
      <c r="Z81" s="25">
        <f>SUM(N81,P81,R81,T81,V81,X81)</f>
        <v>0</v>
      </c>
      <c r="AA81" s="24"/>
    </row>
    <row r="82" spans="2:29" s="56" customFormat="1" x14ac:dyDescent="0.3">
      <c r="B82" s="52"/>
      <c r="C82" s="53"/>
      <c r="D82" s="53"/>
      <c r="E82" s="53"/>
      <c r="F82" s="53"/>
      <c r="G82" s="54"/>
      <c r="H82" s="54"/>
      <c r="I82" s="54"/>
      <c r="J82" s="54"/>
      <c r="K82" s="54"/>
      <c r="L82" s="54"/>
      <c r="M82" s="54"/>
      <c r="N82" s="55"/>
      <c r="O82" s="55"/>
      <c r="P82" s="55"/>
      <c r="Q82" s="55"/>
      <c r="R82" s="55"/>
      <c r="S82" s="55"/>
      <c r="T82" s="55"/>
      <c r="U82" s="55"/>
      <c r="V82" s="55"/>
      <c r="W82" s="55"/>
      <c r="X82" s="55"/>
      <c r="Y82" s="55"/>
      <c r="Z82" s="55"/>
      <c r="AA82" s="55"/>
    </row>
    <row r="83" spans="2:29" ht="24" customHeight="1" x14ac:dyDescent="0.3">
      <c r="B83" s="120" t="s">
        <v>71</v>
      </c>
      <c r="C83" s="121"/>
      <c r="D83" s="121"/>
      <c r="E83" s="121"/>
      <c r="F83" s="121"/>
      <c r="G83" s="121"/>
      <c r="H83" s="121"/>
      <c r="I83" s="121"/>
      <c r="J83" s="121"/>
      <c r="K83" s="121"/>
      <c r="L83" s="121"/>
      <c r="M83" s="122"/>
      <c r="N83" s="25">
        <f>N81+N61+N50</f>
        <v>8252518</v>
      </c>
      <c r="O83" s="45">
        <f>O81+O79+O50+O61</f>
        <v>292289.64799999999</v>
      </c>
      <c r="P83" s="25">
        <f>P81+P61+P50</f>
        <v>42616315</v>
      </c>
      <c r="Q83" s="45">
        <f>Q81+Q50+Q61</f>
        <v>363881.88999999996</v>
      </c>
      <c r="R83" s="25">
        <f>R81+R61+R50</f>
        <v>70906730</v>
      </c>
      <c r="S83" s="45">
        <f>S81+S50+S61</f>
        <v>371341.89699999994</v>
      </c>
      <c r="T83" s="25">
        <f>T81+T61+T50</f>
        <v>71423918.629999995</v>
      </c>
      <c r="U83" s="45">
        <f>U81+U50+U61</f>
        <v>312521.13796999998</v>
      </c>
      <c r="V83" s="25">
        <f>V81+V61+V50</f>
        <v>64283618.710000001</v>
      </c>
      <c r="W83" s="45">
        <f>W81+W50+W61</f>
        <v>269609.29598</v>
      </c>
      <c r="X83" s="25">
        <f>X81+X61+X50</f>
        <v>85732016.25999999</v>
      </c>
      <c r="Y83" s="45">
        <f>Y81+Y50+Y61</f>
        <v>381414.45419033791</v>
      </c>
      <c r="Z83" s="25">
        <f>Z81+Z61+Z50</f>
        <v>343215116.59999996</v>
      </c>
      <c r="AA83" s="39">
        <f>AA81+AA79+AA50+AA61</f>
        <v>1929094.7092220553</v>
      </c>
      <c r="AB83" s="2" t="s">
        <v>128</v>
      </c>
    </row>
    <row r="85" spans="2:29" ht="23.4" customHeight="1" x14ac:dyDescent="0.3">
      <c r="B85" s="120" t="s">
        <v>72</v>
      </c>
      <c r="C85" s="121"/>
      <c r="D85" s="121"/>
      <c r="E85" s="121"/>
      <c r="F85" s="121"/>
      <c r="G85" s="121"/>
      <c r="H85" s="121"/>
      <c r="I85" s="121"/>
      <c r="J85" s="121"/>
      <c r="K85" s="121"/>
      <c r="L85" s="121"/>
      <c r="M85" s="122"/>
      <c r="O85" s="57" t="str">
        <f>IF($AA$83=0,"",IF((O83-O81)/$AA$83&gt;0.083,"True","False"))</f>
        <v>True</v>
      </c>
      <c r="Q85" s="57" t="str">
        <f>IF($AA$83=0,"",IF((Q83-Q81)/$AA$83&gt;0.083,"True","False"))</f>
        <v>True</v>
      </c>
      <c r="S85" s="57" t="str">
        <f>IF($AA$83=0,"",IF((S83-S81)/$AA$83&gt;0.083,"True","False"))</f>
        <v>True</v>
      </c>
      <c r="U85" s="57" t="str">
        <f>IF($AA$83=0,"",IF((U83-U81)/$AA$83&gt;0.083,"True","False"))</f>
        <v>True</v>
      </c>
      <c r="W85" s="57" t="str">
        <f>IF($AA$83=0,"",IF((W83-W81)/$AA$83&gt;0.083,"True","False"))</f>
        <v>True</v>
      </c>
      <c r="Y85" s="57" t="str">
        <f>IF($AA$83=0,"",IF((Y83-Y81)/$AA$83&gt;0.083,"True","False"))</f>
        <v>True</v>
      </c>
      <c r="Z85" s="58"/>
    </row>
    <row r="87" spans="2:29" x14ac:dyDescent="0.3">
      <c r="O87" s="59"/>
      <c r="Q87" s="59"/>
      <c r="S87" s="59"/>
      <c r="U87" s="59"/>
      <c r="W87" s="59"/>
      <c r="X87" s="58"/>
      <c r="Y87" s="60"/>
    </row>
    <row r="88" spans="2:29" hidden="1" x14ac:dyDescent="0.3">
      <c r="AA88" s="43"/>
      <c r="AB88" s="43"/>
      <c r="AC88" s="43"/>
    </row>
    <row r="89" spans="2:29" hidden="1" x14ac:dyDescent="0.3">
      <c r="AA89" s="43"/>
      <c r="AB89" s="43"/>
      <c r="AC89" s="43"/>
    </row>
    <row r="90" spans="2:29" hidden="1" x14ac:dyDescent="0.3">
      <c r="AA90" s="61"/>
      <c r="AB90" s="62"/>
      <c r="AC90" s="43"/>
    </row>
    <row r="91" spans="2:29" hidden="1" x14ac:dyDescent="0.3">
      <c r="AA91" s="61"/>
      <c r="AB91" s="62"/>
      <c r="AC91" s="43"/>
    </row>
    <row r="92" spans="2:29" hidden="1" x14ac:dyDescent="0.3">
      <c r="AA92" s="63"/>
      <c r="AB92" s="64"/>
      <c r="AC92" s="43"/>
    </row>
    <row r="93" spans="2:29" hidden="1" x14ac:dyDescent="0.3">
      <c r="AA93" s="65"/>
      <c r="AB93" s="65"/>
      <c r="AC93" s="43"/>
    </row>
    <row r="94" spans="2:29" hidden="1" x14ac:dyDescent="0.3">
      <c r="AA94" s="43"/>
      <c r="AB94" s="43"/>
      <c r="AC94" s="43"/>
    </row>
    <row r="95" spans="2:29" hidden="1" x14ac:dyDescent="0.3">
      <c r="AA95" s="43"/>
      <c r="AB95" s="43"/>
      <c r="AC95" s="43"/>
    </row>
    <row r="96" spans="2:29" hidden="1" x14ac:dyDescent="0.3"/>
    <row r="97" spans="2:7" hidden="1" x14ac:dyDescent="0.3"/>
    <row r="98" spans="2:7" hidden="1" x14ac:dyDescent="0.3"/>
    <row r="99" spans="2:7" hidden="1" x14ac:dyDescent="0.3"/>
    <row r="100" spans="2:7" hidden="1" x14ac:dyDescent="0.3"/>
    <row r="101" spans="2:7" hidden="1" x14ac:dyDescent="0.3"/>
    <row r="102" spans="2:7" hidden="1" x14ac:dyDescent="0.3"/>
    <row r="104" spans="2:7" x14ac:dyDescent="0.3">
      <c r="B104" s="66" t="s">
        <v>73</v>
      </c>
      <c r="C104"/>
      <c r="D104" s="66" t="s">
        <v>74</v>
      </c>
      <c r="E104"/>
      <c r="F104"/>
      <c r="G104"/>
    </row>
    <row r="105" spans="2:7" x14ac:dyDescent="0.3">
      <c r="B105" t="s">
        <v>35</v>
      </c>
      <c r="C105"/>
      <c r="D105" t="s">
        <v>75</v>
      </c>
      <c r="E105"/>
      <c r="F105"/>
      <c r="G105"/>
    </row>
    <row r="106" spans="2:7" x14ac:dyDescent="0.3">
      <c r="B106" t="s">
        <v>76</v>
      </c>
      <c r="C106"/>
      <c r="D106" t="s">
        <v>77</v>
      </c>
      <c r="E106"/>
      <c r="F106"/>
      <c r="G106"/>
    </row>
    <row r="107" spans="2:7" x14ac:dyDescent="0.3">
      <c r="B107"/>
      <c r="C107"/>
      <c r="D107" t="s">
        <v>78</v>
      </c>
      <c r="E107"/>
      <c r="F107"/>
      <c r="G107"/>
    </row>
    <row r="108" spans="2:7" x14ac:dyDescent="0.3">
      <c r="B108" s="66" t="s">
        <v>79</v>
      </c>
      <c r="C108"/>
      <c r="D108"/>
      <c r="E108"/>
      <c r="F108"/>
      <c r="G108"/>
    </row>
    <row r="109" spans="2:7" x14ac:dyDescent="0.3">
      <c r="B109" s="67" t="s">
        <v>80</v>
      </c>
      <c r="D109" s="68"/>
    </row>
    <row r="110" spans="2:7" x14ac:dyDescent="0.3">
      <c r="B110" s="67" t="s">
        <v>81</v>
      </c>
      <c r="D110" s="68"/>
    </row>
    <row r="111" spans="2:7" x14ac:dyDescent="0.3">
      <c r="B111" s="67" t="s">
        <v>82</v>
      </c>
      <c r="D111" s="68"/>
    </row>
    <row r="112" spans="2:7" x14ac:dyDescent="0.3">
      <c r="B112" s="67" t="s">
        <v>83</v>
      </c>
      <c r="D112" s="68"/>
    </row>
    <row r="113" spans="2:4" x14ac:dyDescent="0.3">
      <c r="B113" s="67" t="s">
        <v>84</v>
      </c>
      <c r="D113" s="68"/>
    </row>
    <row r="114" spans="2:4" x14ac:dyDescent="0.3">
      <c r="B114" s="67" t="s">
        <v>85</v>
      </c>
      <c r="D114" s="68"/>
    </row>
    <row r="115" spans="2:4" x14ac:dyDescent="0.3">
      <c r="B115" s="67" t="s">
        <v>86</v>
      </c>
      <c r="D115" s="68"/>
    </row>
    <row r="116" spans="2:4" x14ac:dyDescent="0.3">
      <c r="B116" s="67" t="s">
        <v>87</v>
      </c>
      <c r="D116" s="68"/>
    </row>
    <row r="117" spans="2:4" x14ac:dyDescent="0.3">
      <c r="B117" s="67" t="s">
        <v>88</v>
      </c>
      <c r="D117" s="68"/>
    </row>
    <row r="118" spans="2:4" x14ac:dyDescent="0.3">
      <c r="B118" s="67" t="s">
        <v>89</v>
      </c>
      <c r="D118" s="68"/>
    </row>
    <row r="119" spans="2:4" x14ac:dyDescent="0.3">
      <c r="B119" s="67" t="s">
        <v>90</v>
      </c>
      <c r="D119" s="68"/>
    </row>
    <row r="120" spans="2:4" x14ac:dyDescent="0.3">
      <c r="B120" s="67" t="s">
        <v>91</v>
      </c>
      <c r="D120" s="68"/>
    </row>
    <row r="121" spans="2:4" x14ac:dyDescent="0.3">
      <c r="B121" s="67" t="s">
        <v>92</v>
      </c>
      <c r="D121" s="68"/>
    </row>
    <row r="122" spans="2:4" x14ac:dyDescent="0.3">
      <c r="B122" s="67" t="s">
        <v>93</v>
      </c>
      <c r="D122" s="68"/>
    </row>
    <row r="123" spans="2:4" x14ac:dyDescent="0.3">
      <c r="B123" s="67" t="s">
        <v>94</v>
      </c>
      <c r="D123" s="68"/>
    </row>
    <row r="124" spans="2:4" x14ac:dyDescent="0.3">
      <c r="B124" s="67" t="s">
        <v>95</v>
      </c>
      <c r="D124" s="68"/>
    </row>
    <row r="125" spans="2:4" x14ac:dyDescent="0.3">
      <c r="B125" s="67" t="s">
        <v>96</v>
      </c>
      <c r="D125" s="68"/>
    </row>
    <row r="126" spans="2:4" x14ac:dyDescent="0.3">
      <c r="D126" s="43"/>
    </row>
    <row r="127" spans="2:4" x14ac:dyDescent="0.3">
      <c r="D127" s="43"/>
    </row>
    <row r="128" spans="2:4" x14ac:dyDescent="0.3">
      <c r="D128" s="43"/>
    </row>
    <row r="129" spans="2:4" x14ac:dyDescent="0.3">
      <c r="B129" s="69" t="s">
        <v>97</v>
      </c>
      <c r="D129" s="43"/>
    </row>
    <row r="130" spans="2:4" x14ac:dyDescent="0.3">
      <c r="B130" s="70" t="s">
        <v>98</v>
      </c>
      <c r="D130" s="71"/>
    </row>
    <row r="131" spans="2:4" x14ac:dyDescent="0.3">
      <c r="B131" s="70" t="s">
        <v>99</v>
      </c>
      <c r="D131" s="68"/>
    </row>
    <row r="132" spans="2:4" x14ac:dyDescent="0.3">
      <c r="B132" s="70" t="s">
        <v>100</v>
      </c>
      <c r="D132" s="68"/>
    </row>
    <row r="133" spans="2:4" x14ac:dyDescent="0.3">
      <c r="B133" s="70" t="s">
        <v>101</v>
      </c>
      <c r="D133" s="68"/>
    </row>
    <row r="134" spans="2:4" x14ac:dyDescent="0.3">
      <c r="B134" s="70" t="s">
        <v>102</v>
      </c>
      <c r="D134" s="68"/>
    </row>
    <row r="135" spans="2:4" x14ac:dyDescent="0.3">
      <c r="B135" s="70" t="s">
        <v>93</v>
      </c>
      <c r="D135" s="68"/>
    </row>
    <row r="136" spans="2:4" x14ac:dyDescent="0.3">
      <c r="B136" s="70" t="s">
        <v>103</v>
      </c>
      <c r="D136" s="68"/>
    </row>
    <row r="137" spans="2:4" x14ac:dyDescent="0.3">
      <c r="B137" s="70" t="s">
        <v>104</v>
      </c>
      <c r="D137" s="72"/>
    </row>
    <row r="138" spans="2:4" x14ac:dyDescent="0.3">
      <c r="B138" s="70" t="s">
        <v>105</v>
      </c>
      <c r="D138" s="68"/>
    </row>
    <row r="139" spans="2:4" x14ac:dyDescent="0.3">
      <c r="B139" s="70" t="s">
        <v>106</v>
      </c>
      <c r="D139" s="68"/>
    </row>
    <row r="140" spans="2:4" x14ac:dyDescent="0.3">
      <c r="B140" s="70" t="s">
        <v>107</v>
      </c>
      <c r="D140" s="68"/>
    </row>
    <row r="141" spans="2:4" x14ac:dyDescent="0.3">
      <c r="B141" s="2" t="s">
        <v>108</v>
      </c>
      <c r="D141" s="68"/>
    </row>
    <row r="142" spans="2:4" x14ac:dyDescent="0.3">
      <c r="B142" s="2" t="s">
        <v>109</v>
      </c>
    </row>
  </sheetData>
  <sheetProtection formatCells="0" insertColumns="0" insertRows="0" insertHyperlinks="0" deleteColumns="0" deleteRows="0" sort="0" autoFilter="0"/>
  <dataConsolidate/>
  <mergeCells count="33">
    <mergeCell ref="X13:Y14"/>
    <mergeCell ref="Z13:AA14"/>
    <mergeCell ref="B81:M81"/>
    <mergeCell ref="B83:M83"/>
    <mergeCell ref="B85:M85"/>
    <mergeCell ref="B16:B49"/>
    <mergeCell ref="B52:B60"/>
    <mergeCell ref="B61:M61"/>
    <mergeCell ref="B63:B78"/>
    <mergeCell ref="D63:M78"/>
    <mergeCell ref="B79:M79"/>
    <mergeCell ref="C6:L6"/>
    <mergeCell ref="M6:V6"/>
    <mergeCell ref="C7:L7"/>
    <mergeCell ref="B11:AA11"/>
    <mergeCell ref="B12:B15"/>
    <mergeCell ref="C12:C15"/>
    <mergeCell ref="D12:D15"/>
    <mergeCell ref="E12:E15"/>
    <mergeCell ref="F12:F15"/>
    <mergeCell ref="G12:M14"/>
    <mergeCell ref="N12:AA12"/>
    <mergeCell ref="N13:O14"/>
    <mergeCell ref="P13:Q14"/>
    <mergeCell ref="R13:S14"/>
    <mergeCell ref="T13:U14"/>
    <mergeCell ref="V13:W14"/>
    <mergeCell ref="B2:E2"/>
    <mergeCell ref="B3:L3"/>
    <mergeCell ref="C4:L4"/>
    <mergeCell ref="M4:V4"/>
    <mergeCell ref="C5:L5"/>
    <mergeCell ref="M5:V5"/>
  </mergeCells>
  <conditionalFormatting sqref="O85 Q85 S85 U85 W85 Y85">
    <cfRule type="containsText" dxfId="1" priority="1" operator="containsText" text="TRUE">
      <formula>NOT(ISERROR(SEARCH("TRUE",O85)))</formula>
    </cfRule>
    <cfRule type="containsText" dxfId="0" priority="2" operator="containsText" text="FALSE">
      <formula>NOT(ISERROR(SEARCH("FALSE",O85)))</formula>
    </cfRule>
  </conditionalFormatting>
  <dataValidations count="26">
    <dataValidation allowBlank="1" showInputMessage="1" showErrorMessage="1" promptTitle="Criteria" prompt="Input total CDM Plan Target Gap" sqref="AA81" xr:uid="{00000000-0002-0000-0000-000000000000}"/>
    <dataValidation type="list" allowBlank="1" showInputMessage="1" showErrorMessage="1" sqref="D30 D29:E29 D28 D25 D19:D21" xr:uid="{00000000-0002-0000-0000-000001000000}">
      <formula1>$B$130:$B$142</formula1>
    </dataValidation>
    <dataValidation allowBlank="1" showInputMessage="1" showErrorMessage="1" promptTitle="Criteria" prompt="As per the CDM Plan Submission and Review Criteria Rules, a minimum incremental annual savings of 8.3% of total 2020 savings target is to be achieved in any year." sqref="B85:M85" xr:uid="{00000000-0002-0000-0000-000002000000}"/>
    <dataValidation allowBlank="1" showInputMessage="1" showErrorMessage="1" promptTitle="Criteria" prompt="For projects to be completed in 2015, yet funded from the 2011-2014 (and 2015 of 2011-2014 Master CDM Agreement) CDM Framework" sqref="B63:B78" xr:uid="{00000000-0002-0000-0000-000003000000}"/>
    <dataValidation type="list" allowBlank="1" showInputMessage="1" showErrorMessage="1" sqref="E62" xr:uid="{00000000-0002-0000-0000-000004000000}">
      <formula1>#REF!</formula1>
    </dataValidation>
    <dataValidation type="list" allowBlank="1" showInputMessage="1" showErrorMessage="1" sqref="C62" xr:uid="{00000000-0002-0000-0000-000005000000}">
      <formula1>$B$109:$B$127</formula1>
    </dataValidation>
    <dataValidation allowBlank="1" showInputMessage="1" showErrorMessage="1" promptTitle="Critera" prompt="Input programs by funding mechanism (Full Cost Recovery and Pay for Performance)" sqref="B12:B15" xr:uid="{00000000-0002-0000-0000-000006000000}"/>
    <dataValidation allowBlank="1" showInputMessage="1" showErrorMessage="1" promptTitle="Criteria" prompt="Select Program Name for each Approved Province Wide Program." sqref="C12:C15" xr:uid="{00000000-0002-0000-0000-000007000000}"/>
    <dataValidation allowBlank="1" showInputMessage="1" showErrorMessage="1" promptTitle="Criteria" prompt="Input Local, Regional or Pilot Program for which a business case has been approved by the IESO." sqref="D12:D15" xr:uid="{00000000-0002-0000-0000-000008000000}"/>
    <dataValidation allowBlank="1" showInputMessage="1" showErrorMessage="1" promptTitle="Criteria" prompt="Input estimated start date of Program (e.g., 01-Jan-2016)" sqref="F12:F15" xr:uid="{00000000-0002-0000-0000-000009000000}"/>
    <dataValidation allowBlank="1" showInputMessage="1" showErrorMessage="1" promptTitle="Criteria" prompt="Input proposed Program or Pilot name for which a business case has not been approved by the IESO and being considered by the LDC._x000a_" sqref="E12:E15" xr:uid="{00000000-0002-0000-0000-00000A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81:M81" xr:uid="{00000000-0002-0000-0000-00000B000000}"/>
    <dataValidation allowBlank="1" showInputMessage="1" showErrorMessage="1" promptTitle="Criteria" prompt="Input estimated energy savings (MWh) for projects initiated in_x000a_the 2011-2014/2015 extension CDM framework which may be in-service between January 1, 2015 and January 31, 2015" sqref="O77:O78" xr:uid="{00000000-0002-0000-0000-00000C000000}"/>
    <dataValidation type="list" allowBlank="1" showInputMessage="1" showErrorMessage="1" sqref="G54:M60" xr:uid="{00000000-0002-0000-0000-00000D000000}">
      <formula1>$B$105:$B$105</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5 U85 W85 Y85 O85 Q85" xr:uid="{00000000-0002-0000-0000-00000E000000}"/>
    <dataValidation type="list" allowBlank="1" showInputMessage="1" showErrorMessage="1" sqref="G62:M62 D62" xr:uid="{00000000-0002-0000-0000-00000F000000}">
      <formula1>$B$105:$B$106</formula1>
    </dataValidation>
    <dataValidation allowBlank="1" showInputMessage="1" showErrorMessage="1" promptTitle="Criteria" prompt="Indicate segment(s) targetted by Program" sqref="G12" xr:uid="{00000000-0002-0000-0000-000010000000}"/>
    <dataValidation allowBlank="1" showInputMessage="1" showErrorMessage="1" promptTitle="Note" prompt="Represents total savings from 2011-2014/15 CDM Framework which have in service dates after Jan 1, 2015" sqref="O79" xr:uid="{00000000-0002-0000-0000-000011000000}"/>
    <dataValidation allowBlank="1" showInputMessage="1" showErrorMessage="1" promptTitle="Criteria" prompt="Input total annual budget for Program.  Refer to Table 3 in CDM Cost Effectiveness Tool &quot;CDM Plan Summary&quot; tab." sqref="X15 V15 R15 N15 P15 T15" xr:uid="{00000000-0002-0000-0000-000012000000}"/>
    <dataValidation allowBlank="1" showInputMessage="1" showErrorMessage="1" promptTitle="Criteria" prompt="Input annual energy savings (MWh) for Program.  Refer to Table 3 in CDM Cost Effectiveness Tool &quot;CDM Plan Summary&quot; tab." sqref="Y15 W15 S15 O15 Q15 U15" xr:uid="{00000000-0002-0000-0000-000013000000}"/>
    <dataValidation allowBlank="1" showInputMessage="1" showErrorMessage="1" promptTitle="Criteria" prompt="Input annual Target Gap" sqref="X81 V81 R81 N81 P81 T81" xr:uid="{00000000-0002-0000-0000-000014000000}"/>
    <dataValidation allowBlank="1" showInputMessage="1" showErrorMessage="1" promptTitle="Criteria" prompt="Input additional annual funding requirements to acheive Target Gap" sqref="Y81 W81 S81 O81 Q81 U81" xr:uid="{00000000-0002-0000-0000-000015000000}"/>
    <dataValidation allowBlank="1" showInputMessage="1" showErrorMessage="1" promptTitle="Note" prompt="All funding should be part of the 2011-2014/2015 CDM Framework and not apply to the new 2015-2020 CDM Framwork" sqref="Z63:Z78 N63:N79" xr:uid="{00000000-0002-0000-0000-000016000000}"/>
    <dataValidation allowBlank="1" showInputMessage="1" showErrorMessage="1" promptTitle="Criteria" prompt="Input total persisting energy savings in 2020 for Program.  Refer to Table 3 in CDM Cost Effectiveness Tool &quot;CDM Plan Summary&quot; tab." sqref="AA15" xr:uid="{00000000-0002-0000-0000-000017000000}"/>
    <dataValidation allowBlank="1" showInputMessage="1" showErrorMessage="1" promptTitle="Criteria" prompt="Automatic summation of total 2015-2020 budget by Program." sqref="Z15" xr:uid="{00000000-0002-0000-0000-000018000000}"/>
    <dataValidation showDropDown="1" showInputMessage="1" showErrorMessage="1" sqref="G52:M53 G16:M49" xr:uid="{00000000-0002-0000-0000-000019000000}"/>
  </dataValidations>
  <pageMargins left="0.70866141732283472" right="0.70866141732283472" top="0.9055118110236221" bottom="0.70866141732283472" header="0.51181102362204722" footer="0.51181102362204722"/>
  <pageSetup paperSize="17" scale="38" fitToHeight="2"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rowBreaks count="1" manualBreakCount="1">
    <brk id="62" max="2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98B1CB-3CBF-4747-AE51-057BA7398514}">
  <ds:schemaRefs>
    <ds:schemaRef ds:uri="http://schemas.microsoft.com/sharepoint/v3/contenttype/forms"/>
  </ds:schemaRefs>
</ds:datastoreItem>
</file>

<file path=customXml/itemProps2.xml><?xml version="1.0" encoding="utf-8"?>
<ds:datastoreItem xmlns:ds="http://schemas.openxmlformats.org/officeDocument/2006/customXml" ds:itemID="{F3311D6D-CB8F-4D8C-9B14-F77CB897AE49}">
  <ds:schemaRefs>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1191B53D-E1AD-4665-8026-54A559C54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CDM Plan Milestone</vt:lpstr>
      <vt:lpstr>'CDM Plan Milestone'!Print_Area</vt:lpstr>
      <vt:lpstr>'CDM Plan Milestone'!Print_Titles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THESL CDM Plan Under CFF</dc:title>
  <dc:creator>Nabeel Jadavji</dc:creator>
  <cp:lastModifiedBy>Jyoti Manjania</cp:lastModifiedBy>
  <cp:lastPrinted>2019-06-11T16:05:51Z</cp:lastPrinted>
  <dcterms:created xsi:type="dcterms:W3CDTF">2019-04-12T18:04:32Z</dcterms:created>
  <dcterms:modified xsi:type="dcterms:W3CDTF">2024-03-10T22:55:48Z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0x0101002EDAACFF67256049A485179023DD9F32</vt:lpwstr>
  </property>
  <property fmtid="{D5CDD505-2E9C-101B-9397-08002B2CF9AE}" pid="3" name="MSIP_Label_84f3ae17-4131-4cab-af65-6307e1627001_Enabled">
    <vt:lpwstr>true</vt:lpwstr>
  </property>
  <property fmtid="{D5CDD505-2E9C-101B-9397-08002B2CF9AE}" pid="4" name="MSIP_Label_84f3ae17-4131-4cab-af65-6307e1627001_SetDate">
    <vt:lpwstr>2023-07-25T20:24:14Z</vt:lpwstr>
  </property>
  <property fmtid="{D5CDD505-2E9C-101B-9397-08002B2CF9AE}" pid="5" name="MSIP_Label_84f3ae17-4131-4cab-af65-6307e1627001_Method">
    <vt:lpwstr>Privileged</vt:lpwstr>
  </property>
  <property fmtid="{D5CDD505-2E9C-101B-9397-08002B2CF9AE}" pid="6" name="MSIP_Label_84f3ae17-4131-4cab-af65-6307e1627001_Name">
    <vt:lpwstr>Confidential - Anyone (not protected)</vt:lpwstr>
  </property>
  <property fmtid="{D5CDD505-2E9C-101B-9397-08002B2CF9AE}" pid="7" name="MSIP_Label_84f3ae17-4131-4cab-af65-6307e1627001_SiteId">
    <vt:lpwstr>cecf09d6-44f1-4c40-95a1-cbafb9319d75</vt:lpwstr>
  </property>
  <property fmtid="{D5CDD505-2E9C-101B-9397-08002B2CF9AE}" pid="8" name="MSIP_Label_84f3ae17-4131-4cab-af65-6307e1627001_ActionId">
    <vt:lpwstr>2591abdc-9d4a-4179-ba58-ca98e9803eba</vt:lpwstr>
  </property>
  <property fmtid="{D5CDD505-2E9C-101B-9397-08002B2CF9AE}" pid="9" name="MSIP_Label_84f3ae17-4131-4cab-af65-6307e1627001_ContentBits">
    <vt:lpwstr>0</vt:lpwstr>
  </property>
</Properties>
</file>