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Submissions/16. Mar 11 2024 - Interrogatory Responses/Excel Files/"/>
    </mc:Choice>
  </mc:AlternateContent>
  <xr:revisionPtr revIDLastSave="0" documentId="8_{3D8FE0D3-3BA7-494F-84D5-4D6353E23EF7}" xr6:coauthVersionLast="47" xr6:coauthVersionMax="47" xr10:uidLastSave="{00000000-0000-0000-0000-000000000000}"/>
  <bookViews>
    <workbookView xWindow="-110" yWindow="-110" windowWidth="19420" windowHeight="10420" xr2:uid="{E15B3EEC-0F85-4A9E-9B65-AA223DC53212}"/>
  </bookViews>
  <sheets>
    <sheet name="Call Centre Data (2023)" sheetId="3" r:id="rId1"/>
    <sheet name="FCR 2023" sheetId="4" r:id="rId2"/>
    <sheet name="Call Centre Data (2022)" sheetId="2" state="hidden" r:id="rId3"/>
    <sheet name="Call Centre Data (2021)" sheetId="1" state="hidden" r:id="rId4"/>
    <sheet name="Monthly Data"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3" l="1"/>
  <c r="X5" i="5"/>
  <c r="Y5" i="5"/>
  <c r="W5" i="5" l="1"/>
  <c r="V5" i="5"/>
  <c r="U5" i="5"/>
  <c r="T5" i="5"/>
  <c r="S5" i="5"/>
  <c r="R5" i="5"/>
  <c r="Q5" i="5"/>
  <c r="P5" i="5"/>
  <c r="O5" i="5"/>
  <c r="N5" i="5"/>
  <c r="M5" i="5"/>
  <c r="L5" i="5"/>
  <c r="K5" i="5"/>
  <c r="J5" i="5"/>
  <c r="I5" i="5"/>
  <c r="H5" i="5"/>
  <c r="G5" i="5"/>
  <c r="F5" i="5"/>
  <c r="E5" i="5"/>
  <c r="D5" i="5"/>
  <c r="C5" i="5"/>
  <c r="B5" i="5"/>
  <c r="N25" i="3" l="1"/>
  <c r="N24" i="3"/>
  <c r="N20" i="3"/>
  <c r="N19" i="3"/>
  <c r="N15" i="3"/>
  <c r="N14" i="3"/>
  <c r="N9" i="3"/>
  <c r="N8" i="3"/>
  <c r="N4" i="3"/>
  <c r="N3" i="3"/>
  <c r="P13" i="3" l="1"/>
  <c r="P4" i="3"/>
  <c r="P13" i="2"/>
  <c r="N14" i="2"/>
  <c r="N5" i="2"/>
  <c r="N4" i="2"/>
  <c r="P4" i="2" l="1"/>
  <c r="N22" i="2" l="1"/>
  <c r="N18" i="2"/>
  <c r="N9" i="2"/>
  <c r="P8" i="2" s="1"/>
  <c r="N22" i="1" l="1"/>
  <c r="N18" i="1"/>
  <c r="P17" i="1" s="1"/>
  <c r="N9" i="1"/>
  <c r="N5" i="1" l="1"/>
  <c r="N4" i="1"/>
  <c r="P4" i="1" s="1"/>
</calcChain>
</file>

<file path=xl/sharedStrings.xml><?xml version="1.0" encoding="utf-8"?>
<sst xmlns="http://schemas.openxmlformats.org/spreadsheetml/2006/main" count="257" uniqueCount="51">
  <si>
    <t>Jan</t>
  </si>
  <si>
    <t>Feb</t>
  </si>
  <si>
    <t>Mar</t>
  </si>
  <si>
    <t>Apr</t>
  </si>
  <si>
    <t>May</t>
  </si>
  <si>
    <t>Jun</t>
  </si>
  <si>
    <t>Jul</t>
  </si>
  <si>
    <t>Aug</t>
  </si>
  <si>
    <t>Sep</t>
  </si>
  <si>
    <t>Oct</t>
  </si>
  <si>
    <t>Nov</t>
  </si>
  <si>
    <t>Dec</t>
  </si>
  <si>
    <t>Call Volume (Residential and Commercial)</t>
  </si>
  <si>
    <t>Service Level (Residential and Commercial)</t>
  </si>
  <si>
    <t>* Includes Call Backs within SL (used in OEB service level calculation)</t>
  </si>
  <si>
    <t>Max Monthly Wait Time (Residential and Commercial) Reported in mins</t>
  </si>
  <si>
    <t>Average Speed of Answer (Residential and Commercial) Reported in secs</t>
  </si>
  <si>
    <t>* Calculated using the OEB calculation for service level (Calls Anwsered @ 30 s + Call Back Calls @ SL)/Calls Offered</t>
  </si>
  <si>
    <t># of Calls Answered within 30 Sec (Residential and Commercial)</t>
  </si>
  <si>
    <t>Total</t>
  </si>
  <si>
    <t>YOY 2020 vs 2021</t>
  </si>
  <si>
    <t>Volumes in 2021 were up 115% versus 2020 up to Q2, however, the trend reversed in the second half of the year.  2020 was atyically high September to December  due to the introduction of Customer Choice for TOU or Tier pricing plans.</t>
  </si>
  <si>
    <t># Calls Answ in 30 2021</t>
  </si>
  <si>
    <t>Service Level Jan - Dec 2021</t>
  </si>
  <si>
    <t>AVG</t>
  </si>
  <si>
    <t>YOY 2021 vs 2022</t>
  </si>
  <si>
    <t>Notes:</t>
  </si>
  <si>
    <t># Calls Answ in 30 sec 2022</t>
  </si>
  <si>
    <t>The launch of the refreshed residential self-serve portal September 2021 with easier to use features driving more self serve, and fewer technical issues driving unecessary calls.</t>
  </si>
  <si>
    <t>The launch of the commercial self-serve portal June 2021 allowed commercial customers to access self-serve features not previously available to this group.</t>
  </si>
  <si>
    <t>Collections activities typically drive higher call volumes, and TH chose to end the moratorium and begin disconnecting in July.  Call volumes began climbing as a result</t>
  </si>
  <si>
    <t xml:space="preserve">                  in August and September compared to earlier in the year.  </t>
  </si>
  <si>
    <t>Fewer customers moving in 2022, and an increase in moves being done online</t>
  </si>
  <si>
    <t>Other:</t>
  </si>
  <si>
    <t xml:space="preserve">                  daily Maximum Wait Time in September was 12 minutes.</t>
  </si>
  <si>
    <t>YTD  Total</t>
  </si>
  <si>
    <t>Call volumes were down in2022 versus  2021 due to the following factors:</t>
  </si>
  <si>
    <t>Service Level 2022</t>
  </si>
  <si>
    <t>The Maximum Monthly Wait Time in September is particularly high due to technical issues on September 12th that impacted 3rd party staff connections.  The average</t>
  </si>
  <si>
    <t>YOY 2022 vs 2023</t>
  </si>
  <si>
    <t># Calls Answ in 30 sec 2023</t>
  </si>
  <si>
    <t>Service Level 2023</t>
  </si>
  <si>
    <t xml:space="preserve">YTD Call Volume in 2023 is similar to that of 2022 for the same time period. </t>
  </si>
  <si>
    <t>Plan</t>
  </si>
  <si>
    <t>Actual</t>
  </si>
  <si>
    <t>Residential</t>
  </si>
  <si>
    <t>Commercial</t>
  </si>
  <si>
    <t>TOTAL</t>
  </si>
  <si>
    <t>* Calculated using the OEB calculation for service level</t>
  </si>
  <si>
    <t>Note:  Unverified</t>
  </si>
  <si>
    <t>Although the YTD  volume of moves continues to be lower (-21%) than in 2022, for the same time period, the overall YTD number of calls is higher due to the resumption of disconnections for non-payment for residential customers. Disconnections for Residential customers resumed earlier this year than in 2022 and temporarily extended guidelines during the COVID period have been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</si>
</sst>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Tahoma"/>
      <family val="2"/>
    </font>
    <font>
      <i/>
      <sz val="11"/>
      <color theme="1"/>
      <name val="Calibri"/>
      <family val="2"/>
      <scheme val="minor"/>
    </font>
    <font>
      <sz val="10"/>
      <name val="Arial"/>
      <family val="2"/>
    </font>
    <font>
      <sz val="12"/>
      <name val="Arial Narrow"/>
      <family val="2"/>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CCC"/>
        <bgColor indexed="64"/>
      </patternFill>
    </fill>
    <fill>
      <patternFill patternType="solid">
        <fgColor theme="5" tint="0.59999389629810485"/>
        <bgColor indexed="64"/>
      </patternFill>
    </fill>
    <fill>
      <patternFill patternType="solid">
        <fgColor theme="7" tint="0.59999389629810485"/>
        <bgColor indexed="64"/>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cellStyleXfs>
  <cellXfs count="71">
    <xf numFmtId="0" fontId="0" fillId="0" borderId="0" xfId="0"/>
    <xf numFmtId="0" fontId="0" fillId="2" borderId="0" xfId="0" applyFill="1"/>
    <xf numFmtId="3" fontId="0" fillId="2" borderId="1" xfId="0" applyNumberFormat="1" applyFill="1" applyBorder="1"/>
    <xf numFmtId="3" fontId="0" fillId="2" borderId="6" xfId="0" applyNumberFormat="1" applyFill="1" applyBorder="1"/>
    <xf numFmtId="0" fontId="0" fillId="4" borderId="4" xfId="0" applyFill="1" applyBorder="1"/>
    <xf numFmtId="0" fontId="0" fillId="4" borderId="1" xfId="0" applyFill="1" applyBorder="1"/>
    <xf numFmtId="2" fontId="3" fillId="0" borderId="7" xfId="1" applyNumberFormat="1" applyFont="1" applyFill="1" applyBorder="1" applyAlignment="1">
      <alignment horizontal="center" vertical="center"/>
    </xf>
    <xf numFmtId="2" fontId="0" fillId="2" borderId="0" xfId="0" applyNumberFormat="1" applyFill="1"/>
    <xf numFmtId="1" fontId="3" fillId="0" borderId="7" xfId="1" applyNumberFormat="1" applyFont="1" applyFill="1" applyBorder="1" applyAlignment="1">
      <alignment horizontal="center" vertical="center"/>
    </xf>
    <xf numFmtId="0" fontId="0" fillId="4" borderId="5" xfId="0" applyFill="1" applyBorder="1"/>
    <xf numFmtId="0" fontId="2" fillId="3" borderId="8" xfId="0" applyFont="1" applyFill="1" applyBorder="1" applyAlignment="1">
      <alignment horizontal="center"/>
    </xf>
    <xf numFmtId="0" fontId="4" fillId="2" borderId="0" xfId="0" applyFont="1" applyFill="1"/>
    <xf numFmtId="10" fontId="0" fillId="2" borderId="9" xfId="0" applyNumberFormat="1" applyFill="1" applyBorder="1" applyAlignment="1">
      <alignment horizontal="center"/>
    </xf>
    <xf numFmtId="0" fontId="2" fillId="6" borderId="8" xfId="0" applyFont="1" applyFill="1" applyBorder="1" applyAlignment="1">
      <alignment horizontal="center"/>
    </xf>
    <xf numFmtId="10" fontId="0" fillId="2" borderId="0" xfId="1" applyNumberFormat="1" applyFont="1" applyFill="1"/>
    <xf numFmtId="9" fontId="3" fillId="0" borderId="7" xfId="1" applyNumberFormat="1" applyFont="1" applyFill="1" applyBorder="1" applyAlignment="1">
      <alignment horizontal="center" vertical="center"/>
    </xf>
    <xf numFmtId="0" fontId="2" fillId="5" borderId="8" xfId="0" applyFont="1" applyFill="1" applyBorder="1" applyAlignment="1">
      <alignment horizontal="center"/>
    </xf>
    <xf numFmtId="0" fontId="0" fillId="4" borderId="11" xfId="0" applyFill="1" applyBorder="1"/>
    <xf numFmtId="3" fontId="0" fillId="2" borderId="11" xfId="0" applyNumberFormat="1" applyFill="1" applyBorder="1"/>
    <xf numFmtId="3" fontId="0" fillId="2" borderId="12" xfId="0" applyNumberFormat="1" applyFill="1" applyBorder="1"/>
    <xf numFmtId="0" fontId="2" fillId="3" borderId="13" xfId="0" applyFont="1" applyFill="1" applyBorder="1" applyAlignment="1">
      <alignment horizontal="center"/>
    </xf>
    <xf numFmtId="0" fontId="0" fillId="4" borderId="14" xfId="0" applyFill="1" applyBorder="1"/>
    <xf numFmtId="3" fontId="0" fillId="2" borderId="14" xfId="0" applyNumberFormat="1" applyFill="1" applyBorder="1"/>
    <xf numFmtId="3" fontId="0" fillId="2" borderId="15" xfId="0" applyNumberFormat="1" applyFill="1" applyBorder="1"/>
    <xf numFmtId="0" fontId="2" fillId="8" borderId="13" xfId="0" applyFont="1" applyFill="1" applyBorder="1" applyAlignment="1">
      <alignment horizontal="center"/>
    </xf>
    <xf numFmtId="2" fontId="0" fillId="2" borderId="15" xfId="0" applyNumberFormat="1" applyFill="1" applyBorder="1"/>
    <xf numFmtId="0" fontId="2" fillId="7" borderId="13" xfId="0" applyFont="1" applyFill="1" applyBorder="1" applyAlignment="1">
      <alignment horizontal="center"/>
    </xf>
    <xf numFmtId="0" fontId="2" fillId="6" borderId="13" xfId="0" applyFont="1" applyFill="1" applyBorder="1" applyAlignment="1">
      <alignment horizontal="center"/>
    </xf>
    <xf numFmtId="0" fontId="2" fillId="5" borderId="13" xfId="0" applyFont="1" applyFill="1" applyBorder="1" applyAlignment="1">
      <alignment horizontal="center"/>
    </xf>
    <xf numFmtId="164" fontId="0" fillId="2" borderId="9" xfId="1" applyNumberFormat="1" applyFont="1" applyFill="1" applyBorder="1" applyAlignment="1">
      <alignment horizontal="center"/>
    </xf>
    <xf numFmtId="9" fontId="0" fillId="2" borderId="6" xfId="1" applyFont="1" applyFill="1" applyBorder="1"/>
    <xf numFmtId="9" fontId="0" fillId="2" borderId="12" xfId="1" applyFont="1" applyFill="1" applyBorder="1"/>
    <xf numFmtId="9" fontId="0" fillId="2" borderId="15" xfId="1" applyFont="1" applyFill="1" applyBorder="1"/>
    <xf numFmtId="0" fontId="0" fillId="0" borderId="0" xfId="0" applyFill="1" applyBorder="1"/>
    <xf numFmtId="0" fontId="2" fillId="0" borderId="0" xfId="0" applyFont="1" applyFill="1" applyBorder="1" applyAlignment="1">
      <alignment horizontal="center"/>
    </xf>
    <xf numFmtId="10" fontId="0" fillId="0" borderId="0" xfId="0" applyNumberFormat="1" applyFill="1" applyBorder="1" applyAlignment="1">
      <alignment horizontal="center"/>
    </xf>
    <xf numFmtId="3" fontId="3" fillId="0" borderId="7" xfId="0" applyNumberFormat="1" applyFont="1" applyFill="1" applyBorder="1" applyAlignment="1">
      <alignment horizontal="right"/>
    </xf>
    <xf numFmtId="0" fontId="0" fillId="2" borderId="6" xfId="0" applyFill="1" applyBorder="1" applyAlignment="1">
      <alignment horizontal="right"/>
    </xf>
    <xf numFmtId="0" fontId="0" fillId="2" borderId="12" xfId="0" applyFill="1" applyBorder="1" applyAlignment="1">
      <alignment horizontal="right"/>
    </xf>
    <xf numFmtId="1" fontId="0" fillId="2" borderId="6" xfId="0" applyNumberFormat="1" applyFill="1" applyBorder="1"/>
    <xf numFmtId="1" fontId="0" fillId="2" borderId="12" xfId="0" applyNumberFormat="1" applyFill="1" applyBorder="1"/>
    <xf numFmtId="1" fontId="0" fillId="2" borderId="15" xfId="0" applyNumberFormat="1" applyFill="1" applyBorder="1"/>
    <xf numFmtId="3" fontId="0" fillId="2" borderId="15" xfId="0" applyNumberFormat="1" applyFill="1" applyBorder="1" applyAlignment="1">
      <alignment horizontal="center" vertical="center"/>
    </xf>
    <xf numFmtId="0" fontId="2" fillId="2" borderId="0" xfId="0" applyFont="1" applyFill="1"/>
    <xf numFmtId="0" fontId="2" fillId="3" borderId="16" xfId="0" applyFont="1" applyFill="1" applyBorder="1" applyAlignment="1">
      <alignment horizontal="center"/>
    </xf>
    <xf numFmtId="0" fontId="0" fillId="4" borderId="17" xfId="0" applyFill="1" applyBorder="1"/>
    <xf numFmtId="3" fontId="0" fillId="2" borderId="0" xfId="0" applyNumberFormat="1" applyFill="1" applyBorder="1" applyAlignment="1">
      <alignment horizontal="center" vertical="center"/>
    </xf>
    <xf numFmtId="0" fontId="0" fillId="4" borderId="18" xfId="0" applyFill="1" applyBorder="1"/>
    <xf numFmtId="9" fontId="6" fillId="0" borderId="18" xfId="2" applyNumberFormat="1" applyFont="1" applyFill="1" applyBorder="1" applyAlignment="1">
      <alignment horizontal="center" vertical="center" wrapText="1"/>
    </xf>
    <xf numFmtId="0" fontId="2" fillId="0" borderId="0" xfId="0" applyFont="1"/>
    <xf numFmtId="15" fontId="2" fillId="0" borderId="0" xfId="0" applyNumberFormat="1" applyFont="1"/>
    <xf numFmtId="165" fontId="0" fillId="0" borderId="0" xfId="3" applyNumberFormat="1" applyFont="1"/>
    <xf numFmtId="0" fontId="0" fillId="2" borderId="0" xfId="0" applyFont="1" applyFill="1"/>
    <xf numFmtId="9" fontId="0" fillId="2" borderId="15" xfId="1" applyNumberFormat="1" applyFont="1" applyFill="1" applyBorder="1"/>
    <xf numFmtId="10" fontId="2" fillId="2" borderId="0" xfId="0" applyNumberFormat="1" applyFont="1" applyFill="1" applyBorder="1" applyAlignment="1">
      <alignment horizontal="center"/>
    </xf>
    <xf numFmtId="0" fontId="0" fillId="2" borderId="0" xfId="0" applyFill="1" applyAlignment="1">
      <alignment horizontal="left"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10"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10"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10"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10"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10" xfId="0" applyFont="1" applyFill="1" applyBorder="1" applyAlignment="1">
      <alignment horizontal="center"/>
    </xf>
  </cellXfs>
  <cellStyles count="4">
    <cellStyle name="Comma" xfId="3" builtinId="3"/>
    <cellStyle name="Normal" xfId="0" builtinId="0"/>
    <cellStyle name="Percent" xfId="1" builtinId="5"/>
    <cellStyle name="Percent 2" xfId="2" xr:uid="{E50A4196-7941-46CD-8FF7-77169BB9A5FD}"/>
  </cellStyles>
  <dxfs count="6">
    <dxf>
      <font>
        <color rgb="FFFFFF00"/>
      </font>
      <fill>
        <patternFill>
          <bgColor rgb="FFCC3399"/>
        </patternFill>
      </fill>
    </dxf>
    <dxf>
      <font>
        <color rgb="FFFFFF00"/>
      </font>
      <fill>
        <patternFill>
          <bgColor rgb="FFCC3399"/>
        </patternFill>
      </fill>
    </dxf>
    <dxf>
      <font>
        <color rgb="FFFFFF00"/>
      </font>
      <fill>
        <patternFill>
          <bgColor rgb="FFCC3399"/>
        </patternFill>
      </fill>
    </dxf>
    <dxf>
      <font>
        <color rgb="FFFFFF00"/>
      </font>
      <fill>
        <patternFill>
          <bgColor rgb="FFCC3399"/>
        </patternFill>
      </fill>
    </dxf>
    <dxf>
      <font>
        <color rgb="FFFFFF00"/>
      </font>
      <fill>
        <patternFill>
          <bgColor rgb="FFCC3399"/>
        </patternFill>
      </fill>
    </dxf>
    <dxf>
      <font>
        <color rgb="FFFFFF00"/>
      </font>
      <fill>
        <patternFill>
          <bgColor rgb="FFCC3399"/>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First</a:t>
            </a:r>
            <a:r>
              <a:rPr lang="en-CA" baseline="0"/>
              <a:t> Contact Resolution 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'FCR 2023'!$A$2</c:f>
              <c:strCache>
                <c:ptCount val="1"/>
                <c:pt idx="0">
                  <c:v>Plan</c:v>
                </c:pt>
              </c:strCache>
            </c:strRef>
          </c:tx>
          <c:spPr>
            <a:ln w="28575" cap="rnd">
              <a:solidFill>
                <a:schemeClr val="accent1"/>
              </a:solidFill>
              <a:prstDash val="sysDash"/>
              <a:round/>
            </a:ln>
            <a:effectLst/>
          </c:spPr>
          <c:marker>
            <c:symbol val="square"/>
            <c:size val="5"/>
            <c:spPr>
              <a:solidFill>
                <a:schemeClr val="accent1"/>
              </a:solidFill>
              <a:ln w="9525">
                <a:solidFill>
                  <a:schemeClr val="accent1"/>
                </a:solidFill>
                <a:prstDash val="sysDash"/>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'FCR 2023'!$B$1:$M$1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'FCR 2023'!$B$2:$M$2</c:f>
              <c:numCache>
                <c:formatCode>0%</c:formatCode>
                <c:ptCount val="12"/>
                <c:pt idx="0">
                  <c:v>0.87</c:v>
                </c:pt>
                <c:pt idx="1">
                  <c:v>0.87</c:v>
                </c:pt>
                <c:pt idx="2">
                  <c:v>0.85</c:v>
                </c:pt>
                <c:pt idx="3">
                  <c:v>0.85</c:v>
                </c:pt>
                <c:pt idx="4">
                  <c:v>0.85</c:v>
                </c:pt>
                <c:pt idx="5">
                  <c:v>0.85</c:v>
                </c:pt>
                <c:pt idx="6">
                  <c:v>0.85</c:v>
                </c:pt>
                <c:pt idx="7">
                  <c:v>0.86</c:v>
                </c:pt>
                <c:pt idx="8">
                  <c:v>0.86</c:v>
                </c:pt>
                <c:pt idx="9">
                  <c:v>0.87</c:v>
                </c:pt>
                <c:pt idx="10">
                  <c:v>0.87</c:v>
                </c:pt>
                <c:pt idx="11">
                  <c:v>0.86</c:v>
                </c:pt>
              </c:numCache>
            </c:numRef>
          </c:val>
          <c:smooth val="0"/>
          <c:extLst>
            <c:ext xmlns:c16="http://schemas.microsoft.com/office/drawing/2014/chart" uri="{C3380CC4-5D6E-409C-BE32-E72D297353CC}">
              <c16:uniqueId val="{00000000-65C7-49BA-A8C8-EBE4C7C0361B}"/>
            </c:ext>
          </c:extLst>
        </c:ser>
        <c:ser>
          <c:idx val="1"/>
          <c:order val="1"/>
          <c:tx>
            <c:strRef>
              <c:f>'FCR 2023'!$A$3</c:f>
              <c:strCache>
                <c:ptCount val="1"/>
                <c:pt idx="0">
                  <c:v>Actual</c:v>
                </c:pt>
              </c:strCache>
            </c:strRef>
          </c:tx>
          <c:spPr>
            <a:ln w="28575" cap="rnd">
              <a:solidFill>
                <a:schemeClr val="accent6"/>
              </a:solidFill>
              <a:round/>
            </a:ln>
            <a:effectLst/>
          </c:spPr>
          <c:marker>
            <c:symbol val="squar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'FCR 2023'!$B$1:$M$1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'FCR 2023'!$B$3:$M$3</c:f>
              <c:numCache>
                <c:formatCode>0%</c:formatCode>
                <c:ptCount val="12"/>
                <c:pt idx="0">
                  <c:v>0.92188464440024687</c:v>
                </c:pt>
                <c:pt idx="1">
                  <c:v>0.92257588791938061</c:v>
                </c:pt>
                <c:pt idx="2">
                  <c:v>0.92267890977991551</c:v>
                </c:pt>
                <c:pt idx="3">
                  <c:v>0.92504395077513191</c:v>
                </c:pt>
                <c:pt idx="4">
                  <c:v>0.92564520170383358</c:v>
                </c:pt>
                <c:pt idx="5">
                  <c:v>0.92660550458715596</c:v>
                </c:pt>
                <c:pt idx="6">
                  <c:v>0.92402999673948483</c:v>
                </c:pt>
                <c:pt idx="7">
                  <c:v>0.92</c:v>
                </c:pt>
                <c:pt idx="8">
                  <c:v>0.91</c:v>
                </c:pt>
                <c:pt idx="9">
                  <c:v>0.92</c:v>
                </c:pt>
                <c:pt idx="10">
                  <c:v>0.92504395077513191</c:v>
                </c:pt>
                <c:pt idx="11">
                  <c:v>0.92504395077513191</c:v>
                </c:pt>
              </c:numCache>
            </c:numRef>
          </c:val>
          <c:smooth val="0"/>
          <c:extLst>
            <c:ext xmlns:c16="http://schemas.microsoft.com/office/drawing/2014/chart" uri="{C3380CC4-5D6E-409C-BE32-E72D297353CC}">
              <c16:uniqueId val="{00000001-65C7-49BA-A8C8-EBE4C7C0361B}"/>
            </c:ext>
          </c:extLst>
        </c:ser>
        <c:dLbls>
          <c:dLblPos val="t"/>
          <c:showLegendKey val="0"/>
          <c:showVal val="1"/>
          <c:showCatName val="0"/>
          <c:showSerName val="0"/>
          <c:showPercent val="0"/>
          <c:showBubbleSize val="0"/>
        </c:dLbls>
        <c:marker val="1"/>
        <c:smooth val="0"/>
        <c:axId val="1640492352"/>
        <c:axId val="1610994880"/>
      </c:lineChart>
      <c:catAx>
        <c:axId val="164049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0994880"/>
        <c:crosses val="autoZero"/>
        <c:auto val="1"/>
        <c:lblAlgn val="ctr"/>
        <c:lblOffset val="100"/>
        <c:noMultiLvlLbl val="0"/>
      </c:catAx>
      <c:valAx>
        <c:axId val="1610994880"/>
        <c:scaling>
          <c:orientation val="minMax"/>
          <c:max val="0.94000000000000006"/>
          <c:min val="0.840000000000000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04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449580</xdr:colOff>
      <xdr:row>5</xdr:row>
      <xdr:rowOff>53340</xdr:rowOff>
    </xdr:from>
    <xdr:to>
      <xdr:col>13</xdr:col>
      <xdr:colOff>320040</xdr:colOff>
      <xdr:row>22</xdr:row>
      <xdr:rowOff>129540</xdr:rowOff>
    </xdr:to>
    <xdr:graphicFrame macro="">
      <xdr:nvGraphicFramePr>
        <xdr:cNvPr id="2" name="Chart 1">
          <a:extLst>
            <a:ext uri="{FF2B5EF4-FFF2-40B4-BE49-F238E27FC236}">
              <a16:creationId xmlns:a16="http://schemas.microsoft.com/office/drawing/2014/main" id="{23D64432-A6D6-4A23-B40A-645BF16A67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A5C26-F5E9-4732-86EB-AF2555E138F6}">
  <dimension ref="A1:Z32"/>
  <sheetViews>
    <sheetView tabSelected="1" topLeftCell="A22" zoomScale="90" zoomScaleNormal="90" workbookViewId="0">
      <selection activeCell="P31" sqref="P31"/>
    </sheetView>
  </sheetViews>
  <sheetFormatPr defaultRowHeight="14.5" x14ac:dyDescent="0.35"/>
  <cols>
    <col min="16" max="16" width="36.90625" customWidth="1"/>
  </cols>
  <sheetData>
    <row r="1" spans="1:26" ht="15" thickBot="1" x14ac:dyDescent="0.4">
      <c r="A1" s="56" t="s">
        <v>12</v>
      </c>
      <c r="B1" s="57"/>
      <c r="C1" s="57"/>
      <c r="D1" s="57"/>
      <c r="E1" s="57"/>
      <c r="F1" s="57"/>
      <c r="G1" s="57"/>
      <c r="H1" s="57"/>
      <c r="I1" s="57"/>
      <c r="J1" s="57"/>
      <c r="K1" s="57"/>
      <c r="L1" s="57"/>
      <c r="M1" s="58"/>
      <c r="N1" s="20"/>
      <c r="O1" s="1"/>
      <c r="P1" s="1"/>
      <c r="Q1" s="1"/>
      <c r="R1" s="1"/>
      <c r="S1" s="1"/>
      <c r="T1" s="1"/>
      <c r="U1" s="1"/>
      <c r="V1" s="1"/>
      <c r="W1" s="1"/>
      <c r="X1" s="1"/>
      <c r="Y1" s="1"/>
      <c r="Z1" s="1"/>
    </row>
    <row r="2" spans="1:26" x14ac:dyDescent="0.35">
      <c r="A2" s="4"/>
      <c r="B2" s="5" t="s">
        <v>0</v>
      </c>
      <c r="C2" s="5" t="s">
        <v>1</v>
      </c>
      <c r="D2" s="5" t="s">
        <v>2</v>
      </c>
      <c r="E2" s="5" t="s">
        <v>3</v>
      </c>
      <c r="F2" s="5" t="s">
        <v>4</v>
      </c>
      <c r="G2" s="5" t="s">
        <v>5</v>
      </c>
      <c r="H2" s="5" t="s">
        <v>6</v>
      </c>
      <c r="I2" s="5" t="s">
        <v>7</v>
      </c>
      <c r="J2" s="5" t="s">
        <v>8</v>
      </c>
      <c r="K2" s="5" t="s">
        <v>9</v>
      </c>
      <c r="L2" s="5" t="s">
        <v>10</v>
      </c>
      <c r="M2" s="17" t="s">
        <v>11</v>
      </c>
      <c r="N2" s="21" t="s">
        <v>35</v>
      </c>
      <c r="O2" s="1"/>
      <c r="P2" s="10" t="s">
        <v>39</v>
      </c>
      <c r="Q2" s="1"/>
      <c r="R2" s="1"/>
      <c r="S2" s="1"/>
      <c r="T2" s="1"/>
      <c r="U2" s="1"/>
      <c r="V2" s="1"/>
      <c r="W2" s="1"/>
      <c r="X2" s="1"/>
      <c r="Y2" s="1"/>
      <c r="Z2" s="1"/>
    </row>
    <row r="3" spans="1:26" x14ac:dyDescent="0.35">
      <c r="A3" s="4">
        <v>2023</v>
      </c>
      <c r="B3" s="2">
        <v>25082</v>
      </c>
      <c r="C3" s="2">
        <v>22743</v>
      </c>
      <c r="D3" s="2">
        <v>28777</v>
      </c>
      <c r="E3" s="2">
        <v>25382</v>
      </c>
      <c r="F3" s="2">
        <v>34935</v>
      </c>
      <c r="G3" s="2">
        <v>31723</v>
      </c>
      <c r="H3" s="2">
        <v>28819</v>
      </c>
      <c r="I3" s="2">
        <v>33839</v>
      </c>
      <c r="J3" s="2">
        <v>30543</v>
      </c>
      <c r="K3" s="2">
        <v>31254</v>
      </c>
      <c r="L3" s="2">
        <v>26776</v>
      </c>
      <c r="M3" s="18">
        <v>20400</v>
      </c>
      <c r="N3" s="22">
        <f>SUM(B3:M3)</f>
        <v>340273</v>
      </c>
      <c r="O3" s="1"/>
      <c r="P3" s="44"/>
      <c r="Q3" s="1"/>
      <c r="R3" s="1"/>
      <c r="S3" s="1"/>
      <c r="T3" s="1"/>
      <c r="U3" s="1"/>
      <c r="V3" s="1"/>
      <c r="W3" s="1"/>
      <c r="X3" s="1"/>
      <c r="Y3" s="1"/>
      <c r="Z3" s="1"/>
    </row>
    <row r="4" spans="1:26" ht="15" thickBot="1" x14ac:dyDescent="0.4">
      <c r="A4" s="4">
        <v>2022</v>
      </c>
      <c r="B4" s="2">
        <v>26465</v>
      </c>
      <c r="C4" s="2">
        <v>24386</v>
      </c>
      <c r="D4" s="2">
        <v>29418</v>
      </c>
      <c r="E4" s="2">
        <v>26145</v>
      </c>
      <c r="F4" s="2">
        <v>28311</v>
      </c>
      <c r="G4" s="2">
        <v>32760</v>
      </c>
      <c r="H4" s="2">
        <v>30950</v>
      </c>
      <c r="I4" s="2">
        <v>33780</v>
      </c>
      <c r="J4" s="2">
        <v>32481</v>
      </c>
      <c r="K4" s="2">
        <v>30147</v>
      </c>
      <c r="L4" s="2">
        <v>27292</v>
      </c>
      <c r="M4" s="18">
        <v>20872</v>
      </c>
      <c r="N4" s="22">
        <f>SUM(B4:M4)</f>
        <v>343007</v>
      </c>
      <c r="O4" s="1"/>
      <c r="P4" s="29">
        <f>(N3-N4)/N4*100%</f>
        <v>-7.9706828140533575E-3</v>
      </c>
      <c r="Q4" s="1"/>
      <c r="R4" s="1"/>
      <c r="S4" s="1"/>
      <c r="T4" s="1"/>
      <c r="U4" s="1"/>
      <c r="V4" s="1"/>
      <c r="W4" s="1"/>
      <c r="X4" s="1"/>
      <c r="Y4" s="1"/>
      <c r="Z4" s="1"/>
    </row>
    <row r="5" spans="1:26" ht="15" thickBot="1" x14ac:dyDescent="0.4">
      <c r="A5" s="1"/>
      <c r="B5" s="1"/>
      <c r="C5" s="1"/>
      <c r="D5" s="1"/>
      <c r="E5" s="1"/>
      <c r="F5" s="1"/>
      <c r="G5" s="1"/>
      <c r="H5" s="1"/>
      <c r="I5" s="1"/>
      <c r="J5" s="1"/>
      <c r="K5" s="1"/>
      <c r="L5" s="1"/>
      <c r="M5" s="1"/>
      <c r="N5" s="1"/>
      <c r="O5" s="1"/>
      <c r="P5" s="1"/>
      <c r="Q5" s="1"/>
      <c r="R5" s="1"/>
      <c r="S5" s="1"/>
      <c r="T5" s="1"/>
      <c r="U5" s="1"/>
      <c r="V5" s="1"/>
      <c r="W5" s="1"/>
      <c r="X5" s="1"/>
      <c r="Y5" s="1"/>
      <c r="Z5" s="1"/>
    </row>
    <row r="6" spans="1:26" x14ac:dyDescent="0.35">
      <c r="A6" s="59" t="s">
        <v>18</v>
      </c>
      <c r="B6" s="60"/>
      <c r="C6" s="60"/>
      <c r="D6" s="60"/>
      <c r="E6" s="60"/>
      <c r="F6" s="60"/>
      <c r="G6" s="60"/>
      <c r="H6" s="60"/>
      <c r="I6" s="60"/>
      <c r="J6" s="60"/>
      <c r="K6" s="60"/>
      <c r="L6" s="60"/>
      <c r="M6" s="61"/>
      <c r="N6" s="28"/>
      <c r="O6" s="1"/>
      <c r="P6" s="16" t="s">
        <v>40</v>
      </c>
      <c r="Q6" s="1"/>
      <c r="R6" s="1"/>
      <c r="S6" s="1"/>
      <c r="T6" s="1"/>
      <c r="U6" s="1"/>
      <c r="V6" s="1"/>
      <c r="W6" s="1"/>
      <c r="X6" s="1"/>
      <c r="Y6" s="1"/>
      <c r="Z6" s="1"/>
    </row>
    <row r="7" spans="1:26" ht="15" thickBot="1" x14ac:dyDescent="0.4">
      <c r="A7" s="4"/>
      <c r="B7" s="5" t="s">
        <v>0</v>
      </c>
      <c r="C7" s="5" t="s">
        <v>1</v>
      </c>
      <c r="D7" s="5" t="s">
        <v>2</v>
      </c>
      <c r="E7" s="5" t="s">
        <v>3</v>
      </c>
      <c r="F7" s="5" t="s">
        <v>4</v>
      </c>
      <c r="G7" s="5" t="s">
        <v>5</v>
      </c>
      <c r="H7" s="5" t="s">
        <v>6</v>
      </c>
      <c r="I7" s="5" t="s">
        <v>7</v>
      </c>
      <c r="J7" s="5" t="s">
        <v>8</v>
      </c>
      <c r="K7" s="5" t="s">
        <v>9</v>
      </c>
      <c r="L7" s="5" t="s">
        <v>10</v>
      </c>
      <c r="M7" s="17" t="s">
        <v>11</v>
      </c>
      <c r="N7" s="21" t="s">
        <v>19</v>
      </c>
      <c r="O7" s="1"/>
      <c r="P7" s="42">
        <f>SUM(B8:M8)</f>
        <v>264881</v>
      </c>
      <c r="Q7" s="1"/>
      <c r="R7" s="1"/>
      <c r="S7" s="1"/>
      <c r="T7" s="1"/>
      <c r="U7" s="1"/>
      <c r="V7" s="1"/>
      <c r="W7" s="1"/>
      <c r="X7" s="1"/>
      <c r="Y7" s="1"/>
      <c r="Z7" s="1"/>
    </row>
    <row r="8" spans="1:26" x14ac:dyDescent="0.35">
      <c r="A8" s="45">
        <v>2023</v>
      </c>
      <c r="B8" s="2">
        <v>22840</v>
      </c>
      <c r="C8" s="2">
        <v>19434</v>
      </c>
      <c r="D8" s="2">
        <v>23203</v>
      </c>
      <c r="E8" s="2">
        <v>20915</v>
      </c>
      <c r="F8" s="2">
        <v>27621</v>
      </c>
      <c r="G8" s="2">
        <v>24158</v>
      </c>
      <c r="H8" s="2">
        <v>21003</v>
      </c>
      <c r="I8" s="2">
        <v>24963</v>
      </c>
      <c r="J8" s="2">
        <v>22700</v>
      </c>
      <c r="K8" s="2">
        <v>23129</v>
      </c>
      <c r="L8" s="2">
        <v>19790</v>
      </c>
      <c r="M8" s="18">
        <v>15125</v>
      </c>
      <c r="N8" s="22">
        <f>SUM(B8:M8)</f>
        <v>264881</v>
      </c>
      <c r="O8" s="1"/>
      <c r="P8" s="46"/>
      <c r="Q8" s="1"/>
      <c r="R8" s="1"/>
      <c r="S8" s="1"/>
      <c r="T8" s="1"/>
      <c r="U8" s="1"/>
      <c r="V8" s="1"/>
      <c r="W8" s="1"/>
      <c r="X8" s="1"/>
      <c r="Y8" s="1"/>
      <c r="Z8" s="1"/>
    </row>
    <row r="9" spans="1:26" ht="15" thickBot="1" x14ac:dyDescent="0.4">
      <c r="A9" s="9">
        <v>2022</v>
      </c>
      <c r="B9" s="36">
        <v>21066</v>
      </c>
      <c r="C9" s="36">
        <v>18356</v>
      </c>
      <c r="D9" s="36">
        <v>22970</v>
      </c>
      <c r="E9" s="36">
        <v>19663</v>
      </c>
      <c r="F9" s="36">
        <v>22476</v>
      </c>
      <c r="G9" s="36">
        <v>25009</v>
      </c>
      <c r="H9" s="36">
        <v>23402</v>
      </c>
      <c r="I9" s="36">
        <v>26242</v>
      </c>
      <c r="J9" s="36">
        <v>24491</v>
      </c>
      <c r="K9" s="37">
        <v>24194</v>
      </c>
      <c r="L9" s="37">
        <v>24330</v>
      </c>
      <c r="M9" s="38">
        <v>19034</v>
      </c>
      <c r="N9" s="23">
        <f>SUM(B9:M9)</f>
        <v>271233</v>
      </c>
      <c r="O9" s="1"/>
      <c r="P9" s="1"/>
      <c r="Q9" s="1"/>
      <c r="R9" s="1"/>
      <c r="S9" s="1"/>
      <c r="T9" s="1"/>
      <c r="U9" s="1"/>
      <c r="V9" s="1"/>
      <c r="W9" s="1"/>
      <c r="X9" s="1"/>
      <c r="Y9" s="1"/>
      <c r="Z9" s="1"/>
    </row>
    <row r="10" spans="1:26" x14ac:dyDescent="0.35">
      <c r="A10" s="1"/>
      <c r="B10" s="1"/>
      <c r="C10" s="1"/>
      <c r="D10" s="1"/>
      <c r="E10" s="1"/>
      <c r="F10" s="1"/>
      <c r="G10" s="1"/>
      <c r="H10" s="1"/>
      <c r="I10" s="1"/>
      <c r="J10" s="1"/>
      <c r="K10" s="1"/>
      <c r="L10" s="1"/>
      <c r="M10" s="1"/>
      <c r="N10" s="1"/>
      <c r="O10" s="1"/>
      <c r="P10" s="1"/>
      <c r="Q10" s="1"/>
      <c r="R10" s="33"/>
      <c r="S10" s="1"/>
      <c r="T10" s="1"/>
      <c r="U10" s="1"/>
      <c r="V10" s="1"/>
      <c r="W10" s="1"/>
      <c r="X10" s="1"/>
      <c r="Y10" s="1"/>
      <c r="Z10" s="1"/>
    </row>
    <row r="11" spans="1:26" ht="15" thickBot="1" x14ac:dyDescent="0.4">
      <c r="A11" s="1"/>
      <c r="B11" s="14"/>
      <c r="C11" s="14"/>
      <c r="D11" s="14"/>
      <c r="E11" s="14"/>
      <c r="F11" s="14"/>
      <c r="G11" s="14"/>
      <c r="H11" s="14"/>
      <c r="I11" s="1"/>
      <c r="J11" s="1"/>
      <c r="K11" s="1"/>
      <c r="L11" s="1"/>
      <c r="M11" s="1"/>
      <c r="N11" s="1"/>
      <c r="O11" s="1"/>
      <c r="P11" s="1"/>
      <c r="Q11" s="1"/>
      <c r="R11" s="33"/>
      <c r="S11" s="1"/>
      <c r="T11" s="1"/>
      <c r="U11" s="1"/>
      <c r="V11" s="1"/>
      <c r="W11" s="1"/>
      <c r="X11" s="1"/>
      <c r="Y11" s="1"/>
      <c r="Z11" s="1"/>
    </row>
    <row r="12" spans="1:26" x14ac:dyDescent="0.35">
      <c r="A12" s="62" t="s">
        <v>13</v>
      </c>
      <c r="B12" s="63"/>
      <c r="C12" s="63"/>
      <c r="D12" s="63"/>
      <c r="E12" s="63"/>
      <c r="F12" s="63"/>
      <c r="G12" s="63"/>
      <c r="H12" s="63"/>
      <c r="I12" s="63"/>
      <c r="J12" s="63"/>
      <c r="K12" s="63"/>
      <c r="L12" s="63"/>
      <c r="M12" s="64"/>
      <c r="N12" s="27"/>
      <c r="O12" s="1"/>
      <c r="P12" s="13" t="s">
        <v>41</v>
      </c>
      <c r="Q12" s="1"/>
      <c r="R12" s="34"/>
      <c r="S12" s="1"/>
      <c r="T12" s="1"/>
      <c r="U12" s="1"/>
      <c r="V12" s="1"/>
      <c r="W12" s="1"/>
      <c r="X12" s="1"/>
      <c r="Y12" s="1"/>
      <c r="Z12" s="1"/>
    </row>
    <row r="13" spans="1:26" ht="15" thickBot="1" x14ac:dyDescent="0.4">
      <c r="A13" s="4"/>
      <c r="B13" s="5" t="s">
        <v>0</v>
      </c>
      <c r="C13" s="5" t="s">
        <v>1</v>
      </c>
      <c r="D13" s="5" t="s">
        <v>2</v>
      </c>
      <c r="E13" s="5" t="s">
        <v>3</v>
      </c>
      <c r="F13" s="5" t="s">
        <v>4</v>
      </c>
      <c r="G13" s="5" t="s">
        <v>5</v>
      </c>
      <c r="H13" s="5" t="s">
        <v>6</v>
      </c>
      <c r="I13" s="5" t="s">
        <v>7</v>
      </c>
      <c r="J13" s="5" t="s">
        <v>8</v>
      </c>
      <c r="K13" s="5" t="s">
        <v>9</v>
      </c>
      <c r="L13" s="5" t="s">
        <v>10</v>
      </c>
      <c r="M13" s="17" t="s">
        <v>11</v>
      </c>
      <c r="N13" s="21" t="s">
        <v>24</v>
      </c>
      <c r="O13" s="1"/>
      <c r="P13" s="12">
        <f>(N8/N3)*100%</f>
        <v>0.7784367258054562</v>
      </c>
      <c r="Q13" s="1"/>
      <c r="R13" s="35"/>
      <c r="S13" s="1"/>
      <c r="T13" s="1"/>
      <c r="U13" s="1"/>
      <c r="V13" s="1"/>
      <c r="W13" s="1"/>
      <c r="X13" s="1"/>
      <c r="Y13" s="1"/>
      <c r="Z13" s="1"/>
    </row>
    <row r="14" spans="1:26" ht="15" thickBot="1" x14ac:dyDescent="0.4">
      <c r="A14" s="45">
        <v>2023</v>
      </c>
      <c r="B14" s="15">
        <v>0.91</v>
      </c>
      <c r="C14" s="15">
        <v>0.85</v>
      </c>
      <c r="D14" s="15">
        <v>0.81</v>
      </c>
      <c r="E14" s="15">
        <v>0.82</v>
      </c>
      <c r="F14" s="15">
        <v>0.79</v>
      </c>
      <c r="G14" s="15">
        <v>0.76</v>
      </c>
      <c r="H14" s="15">
        <v>0.73</v>
      </c>
      <c r="I14" s="15">
        <v>0.74</v>
      </c>
      <c r="J14" s="15">
        <v>0.74</v>
      </c>
      <c r="K14" s="15">
        <v>0.74</v>
      </c>
      <c r="L14" s="15">
        <v>0.74</v>
      </c>
      <c r="M14" s="15">
        <v>0.74</v>
      </c>
      <c r="N14" s="53">
        <f>AVERAGE(B14:M14)</f>
        <v>0.78083333333333338</v>
      </c>
      <c r="O14" s="1"/>
      <c r="P14" s="54" t="s">
        <v>49</v>
      </c>
      <c r="Q14" s="1"/>
      <c r="R14" s="35"/>
      <c r="S14" s="1"/>
      <c r="T14" s="1"/>
      <c r="U14" s="1"/>
      <c r="V14" s="1"/>
      <c r="W14" s="1"/>
      <c r="X14" s="1"/>
      <c r="Y14" s="1"/>
      <c r="Z14" s="1"/>
    </row>
    <row r="15" spans="1:26" ht="15" thickBot="1" x14ac:dyDescent="0.4">
      <c r="A15" s="9">
        <v>2022</v>
      </c>
      <c r="B15" s="15">
        <v>0.8</v>
      </c>
      <c r="C15" s="15">
        <v>0.75</v>
      </c>
      <c r="D15" s="15">
        <v>0.78</v>
      </c>
      <c r="E15" s="15">
        <v>0.75</v>
      </c>
      <c r="F15" s="15">
        <v>0.79</v>
      </c>
      <c r="G15" s="15">
        <v>0.76</v>
      </c>
      <c r="H15" s="15">
        <v>0.76</v>
      </c>
      <c r="I15" s="30">
        <v>0.78</v>
      </c>
      <c r="J15" s="30">
        <v>0.75</v>
      </c>
      <c r="K15" s="30">
        <v>0.8</v>
      </c>
      <c r="L15" s="30">
        <v>0.89</v>
      </c>
      <c r="M15" s="31">
        <v>0.91</v>
      </c>
      <c r="N15" s="32">
        <f>AVERAGE(B15:M15)</f>
        <v>0.79333333333333333</v>
      </c>
      <c r="O15" s="1"/>
      <c r="P15" s="11" t="s">
        <v>48</v>
      </c>
      <c r="Q15" s="1"/>
      <c r="R15" s="1"/>
      <c r="S15" s="1"/>
      <c r="T15" s="1"/>
      <c r="U15" s="1"/>
      <c r="V15" s="1"/>
      <c r="W15" s="1"/>
      <c r="X15" s="1"/>
      <c r="Y15" s="1"/>
      <c r="Z15" s="1"/>
    </row>
    <row r="16" spans="1:26" ht="15" thickBo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35">
      <c r="A17" s="65" t="s">
        <v>15</v>
      </c>
      <c r="B17" s="66"/>
      <c r="C17" s="66"/>
      <c r="D17" s="66"/>
      <c r="E17" s="66"/>
      <c r="F17" s="66"/>
      <c r="G17" s="66"/>
      <c r="H17" s="66"/>
      <c r="I17" s="66"/>
      <c r="J17" s="66"/>
      <c r="K17" s="66"/>
      <c r="L17" s="66"/>
      <c r="M17" s="67"/>
      <c r="N17" s="26"/>
      <c r="O17" s="1"/>
      <c r="P17" s="1"/>
      <c r="Q17" s="1"/>
      <c r="R17" s="1"/>
      <c r="S17" s="1"/>
      <c r="T17" s="1"/>
      <c r="U17" s="1"/>
      <c r="V17" s="1"/>
      <c r="W17" s="1"/>
      <c r="X17" s="1"/>
      <c r="Y17" s="1"/>
      <c r="Z17" s="1"/>
    </row>
    <row r="18" spans="1:26" x14ac:dyDescent="0.35">
      <c r="A18" s="4"/>
      <c r="B18" s="5" t="s">
        <v>0</v>
      </c>
      <c r="C18" s="5" t="s">
        <v>1</v>
      </c>
      <c r="D18" s="5" t="s">
        <v>2</v>
      </c>
      <c r="E18" s="5" t="s">
        <v>3</v>
      </c>
      <c r="F18" s="5" t="s">
        <v>4</v>
      </c>
      <c r="G18" s="5" t="s">
        <v>5</v>
      </c>
      <c r="H18" s="5" t="s">
        <v>6</v>
      </c>
      <c r="I18" s="5" t="s">
        <v>7</v>
      </c>
      <c r="J18" s="5" t="s">
        <v>8</v>
      </c>
      <c r="K18" s="5" t="s">
        <v>9</v>
      </c>
      <c r="L18" s="5" t="s">
        <v>10</v>
      </c>
      <c r="M18" s="17" t="s">
        <v>11</v>
      </c>
      <c r="N18" s="21" t="s">
        <v>24</v>
      </c>
      <c r="O18" s="1"/>
      <c r="P18" s="7"/>
      <c r="Q18" s="1"/>
      <c r="R18" s="1"/>
      <c r="S18" s="1"/>
      <c r="T18" s="1"/>
      <c r="U18" s="1"/>
      <c r="V18" s="1"/>
      <c r="W18" s="1"/>
      <c r="X18" s="1"/>
      <c r="Y18" s="1"/>
      <c r="Z18" s="1"/>
    </row>
    <row r="19" spans="1:26" ht="15" thickBot="1" x14ac:dyDescent="0.4">
      <c r="A19" s="45">
        <v>2023</v>
      </c>
      <c r="B19" s="6">
        <v>8.9833333333333325</v>
      </c>
      <c r="C19" s="6">
        <v>22.066666666666666</v>
      </c>
      <c r="D19" s="6">
        <v>7.1</v>
      </c>
      <c r="E19" s="6">
        <v>16.7</v>
      </c>
      <c r="F19" s="6">
        <v>58.366666666666667</v>
      </c>
      <c r="G19" s="6">
        <v>8.2333333333333325</v>
      </c>
      <c r="H19" s="6">
        <v>19.600000000000001</v>
      </c>
      <c r="I19" s="6">
        <v>22.15</v>
      </c>
      <c r="J19" s="6">
        <v>25.65</v>
      </c>
      <c r="K19" s="6">
        <v>23.183333333333334</v>
      </c>
      <c r="L19" s="6">
        <v>25.45</v>
      </c>
      <c r="M19" s="6">
        <v>23.283333333333335</v>
      </c>
      <c r="N19" s="25">
        <f>AVERAGE(B19:M19)</f>
        <v>21.730555555555558</v>
      </c>
      <c r="O19" s="1"/>
      <c r="P19" s="7"/>
      <c r="Q19" s="1"/>
      <c r="R19" s="1"/>
      <c r="S19" s="1"/>
      <c r="T19" s="1"/>
      <c r="U19" s="1"/>
      <c r="V19" s="1"/>
      <c r="W19" s="1"/>
      <c r="X19" s="1"/>
      <c r="Y19" s="1"/>
      <c r="Z19" s="1"/>
    </row>
    <row r="20" spans="1:26" ht="15" thickBot="1" x14ac:dyDescent="0.4">
      <c r="A20" s="9">
        <v>2022</v>
      </c>
      <c r="B20" s="6">
        <v>19.666666666666668</v>
      </c>
      <c r="C20" s="6">
        <v>19.483333333333334</v>
      </c>
      <c r="D20" s="6">
        <v>22.266666666666666</v>
      </c>
      <c r="E20" s="6">
        <v>18.55</v>
      </c>
      <c r="F20" s="6">
        <v>16.416666666666668</v>
      </c>
      <c r="G20" s="6">
        <v>39.516666666666666</v>
      </c>
      <c r="H20" s="6">
        <v>37.049999999999997</v>
      </c>
      <c r="I20" s="6">
        <v>26.566666666666666</v>
      </c>
      <c r="J20" s="6">
        <v>59.533333333333331</v>
      </c>
      <c r="K20" s="6">
        <v>20.233333333333334</v>
      </c>
      <c r="L20" s="6">
        <v>6.7666666666666666</v>
      </c>
      <c r="M20" s="6">
        <v>10.333333333333334</v>
      </c>
      <c r="N20" s="25">
        <f>AVERAGE(B20:M20)</f>
        <v>24.698611111111106</v>
      </c>
      <c r="O20" s="7"/>
      <c r="P20" s="1"/>
      <c r="Q20" s="1"/>
      <c r="R20" s="1"/>
      <c r="S20" s="1"/>
      <c r="T20" s="1"/>
      <c r="U20" s="1"/>
      <c r="V20" s="1"/>
      <c r="W20" s="1"/>
      <c r="X20" s="1"/>
      <c r="Y20" s="1"/>
      <c r="Z20" s="1"/>
    </row>
    <row r="21" spans="1:26" ht="15" thickBo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35">
      <c r="A22" s="68" t="s">
        <v>16</v>
      </c>
      <c r="B22" s="69"/>
      <c r="C22" s="69"/>
      <c r="D22" s="69"/>
      <c r="E22" s="69"/>
      <c r="F22" s="69"/>
      <c r="G22" s="69"/>
      <c r="H22" s="69"/>
      <c r="I22" s="69"/>
      <c r="J22" s="69"/>
      <c r="K22" s="69"/>
      <c r="L22" s="69"/>
      <c r="M22" s="70"/>
      <c r="N22" s="24"/>
      <c r="O22" s="1"/>
      <c r="P22" s="1"/>
      <c r="Q22" s="1"/>
      <c r="R22" s="1"/>
      <c r="S22" s="1"/>
      <c r="T22" s="1"/>
      <c r="U22" s="1"/>
      <c r="V22" s="1"/>
      <c r="W22" s="1"/>
      <c r="X22" s="1"/>
      <c r="Y22" s="1"/>
      <c r="Z22" s="1"/>
    </row>
    <row r="23" spans="1:26" x14ac:dyDescent="0.35">
      <c r="A23" s="4"/>
      <c r="B23" s="5" t="s">
        <v>0</v>
      </c>
      <c r="C23" s="5" t="s">
        <v>1</v>
      </c>
      <c r="D23" s="5" t="s">
        <v>2</v>
      </c>
      <c r="E23" s="5" t="s">
        <v>3</v>
      </c>
      <c r="F23" s="5" t="s">
        <v>4</v>
      </c>
      <c r="G23" s="5" t="s">
        <v>5</v>
      </c>
      <c r="H23" s="5" t="s">
        <v>6</v>
      </c>
      <c r="I23" s="5" t="s">
        <v>7</v>
      </c>
      <c r="J23" s="5" t="s">
        <v>8</v>
      </c>
      <c r="K23" s="5" t="s">
        <v>9</v>
      </c>
      <c r="L23" s="5" t="s">
        <v>10</v>
      </c>
      <c r="M23" s="17" t="s">
        <v>11</v>
      </c>
      <c r="N23" s="21" t="s">
        <v>24</v>
      </c>
      <c r="O23" s="1"/>
      <c r="P23" s="1"/>
      <c r="Q23" s="1"/>
      <c r="R23" s="1"/>
      <c r="S23" s="1"/>
      <c r="T23" s="1"/>
      <c r="U23" s="1"/>
      <c r="V23" s="1"/>
      <c r="W23" s="1"/>
      <c r="X23" s="1"/>
      <c r="Y23" s="1"/>
      <c r="Z23" s="1"/>
    </row>
    <row r="24" spans="1:26" ht="15" thickBot="1" x14ac:dyDescent="0.4">
      <c r="A24" s="45">
        <v>2023</v>
      </c>
      <c r="B24" s="8">
        <v>12</v>
      </c>
      <c r="C24" s="8">
        <v>16</v>
      </c>
      <c r="D24" s="8">
        <v>19</v>
      </c>
      <c r="E24" s="8">
        <v>19</v>
      </c>
      <c r="F24" s="8">
        <v>25</v>
      </c>
      <c r="G24" s="8">
        <v>22</v>
      </c>
      <c r="H24" s="8">
        <v>30</v>
      </c>
      <c r="I24" s="8">
        <v>36</v>
      </c>
      <c r="J24" s="8">
        <v>44</v>
      </c>
      <c r="K24" s="8">
        <v>35</v>
      </c>
      <c r="L24" s="8">
        <v>30</v>
      </c>
      <c r="M24" s="8">
        <v>36</v>
      </c>
      <c r="N24" s="22">
        <f>AVERAGE(B24:M24)</f>
        <v>27</v>
      </c>
      <c r="O24" s="1"/>
      <c r="P24" s="1"/>
      <c r="Q24" s="1"/>
      <c r="R24" s="1"/>
      <c r="S24" s="1"/>
      <c r="T24" s="1"/>
      <c r="U24" s="1"/>
      <c r="V24" s="1"/>
      <c r="W24" s="1"/>
      <c r="X24" s="1"/>
      <c r="Y24" s="1"/>
      <c r="Z24" s="1"/>
    </row>
    <row r="25" spans="1:26" ht="15" thickBot="1" x14ac:dyDescent="0.4">
      <c r="A25" s="9">
        <v>2022</v>
      </c>
      <c r="B25" s="8">
        <v>26</v>
      </c>
      <c r="C25" s="8">
        <v>33</v>
      </c>
      <c r="D25" s="8">
        <v>31</v>
      </c>
      <c r="E25" s="8">
        <v>38</v>
      </c>
      <c r="F25" s="8">
        <v>30</v>
      </c>
      <c r="G25" s="8">
        <v>34</v>
      </c>
      <c r="H25" s="8">
        <v>48</v>
      </c>
      <c r="I25" s="39">
        <v>31</v>
      </c>
      <c r="J25" s="39">
        <v>38</v>
      </c>
      <c r="K25" s="39">
        <v>25</v>
      </c>
      <c r="L25" s="39">
        <v>13</v>
      </c>
      <c r="M25" s="40">
        <v>11</v>
      </c>
      <c r="N25" s="41">
        <f>AVERAGE(B25:M25)</f>
        <v>29.833333333333332</v>
      </c>
      <c r="O25" s="1"/>
      <c r="P25" s="1"/>
      <c r="Q25" s="1"/>
      <c r="R25" s="1"/>
      <c r="S25" s="1"/>
      <c r="T25" s="1"/>
      <c r="U25" s="1"/>
      <c r="V25" s="1"/>
      <c r="W25" s="1"/>
      <c r="X25" s="1"/>
      <c r="Y25" s="1"/>
      <c r="Z25" s="1"/>
    </row>
    <row r="26" spans="1:26"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35">
      <c r="A27" s="43" t="s">
        <v>26</v>
      </c>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35">
      <c r="A28" s="52" t="s">
        <v>42</v>
      </c>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35">
      <c r="A30" s="43" t="s">
        <v>33</v>
      </c>
      <c r="B30" s="1"/>
      <c r="C30" s="1"/>
      <c r="D30" s="1"/>
      <c r="E30" s="1"/>
      <c r="F30" s="1"/>
      <c r="G30" s="1"/>
      <c r="H30" s="1"/>
      <c r="I30" s="1"/>
      <c r="J30" s="1"/>
      <c r="K30" s="1"/>
      <c r="L30" s="1"/>
      <c r="M30" s="1"/>
      <c r="N30" s="1"/>
      <c r="O30" s="1"/>
      <c r="P30" s="1"/>
      <c r="Q30" s="1"/>
      <c r="R30" s="1"/>
      <c r="S30" s="1"/>
      <c r="T30" s="1"/>
      <c r="U30" s="1"/>
      <c r="V30" s="1"/>
      <c r="W30" s="1"/>
      <c r="X30" s="1"/>
      <c r="Y30" s="1"/>
      <c r="Z30" s="1"/>
    </row>
    <row r="31" spans="1:26" ht="45.5" customHeight="1" x14ac:dyDescent="0.35">
      <c r="A31" s="55" t="s">
        <v>50</v>
      </c>
      <c r="B31" s="55"/>
      <c r="C31" s="55"/>
      <c r="D31" s="55"/>
      <c r="E31" s="55"/>
      <c r="F31" s="55"/>
      <c r="G31" s="55"/>
      <c r="H31" s="55"/>
      <c r="I31" s="55"/>
      <c r="J31" s="55"/>
      <c r="K31" s="55"/>
      <c r="L31" s="55"/>
      <c r="M31" s="55"/>
      <c r="N31" s="55"/>
      <c r="O31" s="1"/>
      <c r="P31" s="1"/>
      <c r="Q31" s="1"/>
      <c r="R31" s="1"/>
      <c r="S31" s="1"/>
      <c r="T31" s="1"/>
      <c r="U31" s="1"/>
      <c r="V31" s="1"/>
      <c r="W31" s="1"/>
      <c r="X31" s="1"/>
      <c r="Y31" s="1"/>
    </row>
    <row r="32" spans="1:26"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sheetData>
  <mergeCells count="6">
    <mergeCell ref="A31:N31"/>
    <mergeCell ref="A1:M1"/>
    <mergeCell ref="A6:M6"/>
    <mergeCell ref="A12:M12"/>
    <mergeCell ref="A17:M17"/>
    <mergeCell ref="A22:M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74D3F-2A0F-4A7C-9C6C-14AA14F0E54A}">
  <dimension ref="A1:M3"/>
  <sheetViews>
    <sheetView workbookViewId="0">
      <selection activeCell="Q8" sqref="Q8"/>
    </sheetView>
  </sheetViews>
  <sheetFormatPr defaultRowHeight="14.5" x14ac:dyDescent="0.35"/>
  <sheetData>
    <row r="1" spans="1:13" x14ac:dyDescent="0.35">
      <c r="A1" s="47">
        <v>2023</v>
      </c>
      <c r="B1" s="47" t="s">
        <v>0</v>
      </c>
      <c r="C1" s="47" t="s">
        <v>1</v>
      </c>
      <c r="D1" s="47" t="s">
        <v>2</v>
      </c>
      <c r="E1" s="47" t="s">
        <v>3</v>
      </c>
      <c r="F1" s="47" t="s">
        <v>4</v>
      </c>
      <c r="G1" s="47" t="s">
        <v>5</v>
      </c>
      <c r="H1" s="47" t="s">
        <v>6</v>
      </c>
      <c r="I1" s="47" t="s">
        <v>7</v>
      </c>
      <c r="J1" s="47" t="s">
        <v>8</v>
      </c>
      <c r="K1" s="47" t="s">
        <v>9</v>
      </c>
      <c r="L1" s="47" t="s">
        <v>10</v>
      </c>
      <c r="M1" s="47" t="s">
        <v>11</v>
      </c>
    </row>
    <row r="2" spans="1:13" ht="15.5" x14ac:dyDescent="0.35">
      <c r="A2" s="47" t="s">
        <v>43</v>
      </c>
      <c r="B2" s="48">
        <v>0.87</v>
      </c>
      <c r="C2" s="48">
        <v>0.87</v>
      </c>
      <c r="D2" s="48">
        <v>0.85</v>
      </c>
      <c r="E2" s="48">
        <v>0.85</v>
      </c>
      <c r="F2" s="48">
        <v>0.85</v>
      </c>
      <c r="G2" s="48">
        <v>0.85</v>
      </c>
      <c r="H2" s="48">
        <v>0.85</v>
      </c>
      <c r="I2" s="48">
        <v>0.86</v>
      </c>
      <c r="J2" s="48">
        <v>0.86</v>
      </c>
      <c r="K2" s="48">
        <v>0.87</v>
      </c>
      <c r="L2" s="48">
        <v>0.87</v>
      </c>
      <c r="M2" s="48">
        <v>0.86</v>
      </c>
    </row>
    <row r="3" spans="1:13" ht="15.5" x14ac:dyDescent="0.35">
      <c r="A3" s="47" t="s">
        <v>44</v>
      </c>
      <c r="B3" s="48">
        <v>0.92188464440024687</v>
      </c>
      <c r="C3" s="48">
        <v>0.92257588791938061</v>
      </c>
      <c r="D3" s="48">
        <v>0.92267890977991551</v>
      </c>
      <c r="E3" s="48">
        <v>0.92504395077513191</v>
      </c>
      <c r="F3" s="48">
        <v>0.92564520170383358</v>
      </c>
      <c r="G3" s="48">
        <v>0.92660550458715596</v>
      </c>
      <c r="H3" s="48">
        <v>0.92402999673948483</v>
      </c>
      <c r="I3" s="48">
        <v>0.92</v>
      </c>
      <c r="J3" s="48">
        <v>0.91</v>
      </c>
      <c r="K3" s="48">
        <v>0.92</v>
      </c>
      <c r="L3" s="48">
        <v>0.92504395077513191</v>
      </c>
      <c r="M3" s="48">
        <v>0.92504395077513191</v>
      </c>
    </row>
  </sheetData>
  <conditionalFormatting sqref="B2:J3">
    <cfRule type="expression" dxfId="5" priority="9">
      <formula>OR(B2="Not Provided",B2="N/A")</formula>
    </cfRule>
  </conditionalFormatting>
  <conditionalFormatting sqref="K2">
    <cfRule type="expression" dxfId="4" priority="8">
      <formula>OR(K2="Not Provided",K2="N/A")</formula>
    </cfRule>
  </conditionalFormatting>
  <conditionalFormatting sqref="L2:M2">
    <cfRule type="expression" dxfId="3" priority="4">
      <formula>OR(L2="Not Provided",L2="N/A")</formula>
    </cfRule>
  </conditionalFormatting>
  <conditionalFormatting sqref="K3">
    <cfRule type="expression" dxfId="2" priority="3">
      <formula>OR(K3="Not Provided",K3="N/A")</formula>
    </cfRule>
  </conditionalFormatting>
  <conditionalFormatting sqref="L3">
    <cfRule type="expression" dxfId="1" priority="2">
      <formula>OR(L3="Not Provided",L3="N/A")</formula>
    </cfRule>
  </conditionalFormatting>
  <conditionalFormatting sqref="M3">
    <cfRule type="expression" dxfId="0" priority="1">
      <formula>OR(M3="Not Provided",M3="N/A")</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1B4DA-F839-44BE-AA50-126C1FF6CB77}">
  <dimension ref="A1:R34"/>
  <sheetViews>
    <sheetView workbookViewId="0">
      <selection activeCell="S27" sqref="S27"/>
    </sheetView>
  </sheetViews>
  <sheetFormatPr defaultColWidth="9.1796875" defaultRowHeight="14.5" x14ac:dyDescent="0.35"/>
  <cols>
    <col min="1" max="13" width="9.1796875" style="1"/>
    <col min="14" max="14" width="12.81640625" style="1" bestFit="1" customWidth="1"/>
    <col min="15" max="15" width="9.1796875" style="1"/>
    <col min="16" max="16" width="27" style="1" customWidth="1"/>
    <col min="17" max="17" width="9.1796875" style="1"/>
    <col min="18" max="18" width="22.1796875" style="1" bestFit="1" customWidth="1"/>
    <col min="19" max="16384" width="9.1796875" style="1"/>
  </cols>
  <sheetData>
    <row r="1" spans="1:18" ht="15" thickBot="1" x14ac:dyDescent="0.4"/>
    <row r="2" spans="1:18" ht="15" thickBot="1" x14ac:dyDescent="0.4">
      <c r="A2" s="56" t="s">
        <v>12</v>
      </c>
      <c r="B2" s="57"/>
      <c r="C2" s="57"/>
      <c r="D2" s="57"/>
      <c r="E2" s="57"/>
      <c r="F2" s="57"/>
      <c r="G2" s="57"/>
      <c r="H2" s="57"/>
      <c r="I2" s="57"/>
      <c r="J2" s="57"/>
      <c r="K2" s="57"/>
      <c r="L2" s="57"/>
      <c r="M2" s="58"/>
      <c r="N2" s="20"/>
    </row>
    <row r="3" spans="1:18" x14ac:dyDescent="0.35">
      <c r="A3" s="4"/>
      <c r="B3" s="5" t="s">
        <v>0</v>
      </c>
      <c r="C3" s="5" t="s">
        <v>1</v>
      </c>
      <c r="D3" s="5" t="s">
        <v>2</v>
      </c>
      <c r="E3" s="5" t="s">
        <v>3</v>
      </c>
      <c r="F3" s="5" t="s">
        <v>4</v>
      </c>
      <c r="G3" s="5" t="s">
        <v>5</v>
      </c>
      <c r="H3" s="5" t="s">
        <v>6</v>
      </c>
      <c r="I3" s="5" t="s">
        <v>7</v>
      </c>
      <c r="J3" s="5" t="s">
        <v>8</v>
      </c>
      <c r="K3" s="5" t="s">
        <v>9</v>
      </c>
      <c r="L3" s="5" t="s">
        <v>10</v>
      </c>
      <c r="M3" s="17" t="s">
        <v>11</v>
      </c>
      <c r="N3" s="21" t="s">
        <v>35</v>
      </c>
      <c r="P3" s="10" t="s">
        <v>25</v>
      </c>
    </row>
    <row r="4" spans="1:18" ht="15" thickBot="1" x14ac:dyDescent="0.4">
      <c r="A4" s="4">
        <v>2022</v>
      </c>
      <c r="B4" s="2">
        <v>26465</v>
      </c>
      <c r="C4" s="2">
        <v>24386</v>
      </c>
      <c r="D4" s="2">
        <v>29418</v>
      </c>
      <c r="E4" s="2">
        <v>26145</v>
      </c>
      <c r="F4" s="2">
        <v>28311</v>
      </c>
      <c r="G4" s="2">
        <v>32760</v>
      </c>
      <c r="H4" s="2">
        <v>30950</v>
      </c>
      <c r="I4" s="2">
        <v>33780</v>
      </c>
      <c r="J4" s="2">
        <v>32481</v>
      </c>
      <c r="K4" s="2">
        <v>30147</v>
      </c>
      <c r="L4" s="2">
        <v>27292</v>
      </c>
      <c r="M4" s="18">
        <v>20872</v>
      </c>
      <c r="N4" s="22">
        <f>SUM(B4:M4)</f>
        <v>343007</v>
      </c>
      <c r="P4" s="29">
        <f>(N4-N5)/N5</f>
        <v>-0.14230881753555094</v>
      </c>
    </row>
    <row r="5" spans="1:18" ht="15" thickBot="1" x14ac:dyDescent="0.4">
      <c r="A5" s="9">
        <v>2021</v>
      </c>
      <c r="B5" s="3">
        <v>34436</v>
      </c>
      <c r="C5" s="3">
        <v>31744</v>
      </c>
      <c r="D5" s="3">
        <v>38327</v>
      </c>
      <c r="E5" s="3">
        <v>33306</v>
      </c>
      <c r="F5" s="3">
        <v>32032</v>
      </c>
      <c r="G5" s="3">
        <v>36251</v>
      </c>
      <c r="H5" s="3">
        <v>38838</v>
      </c>
      <c r="I5" s="3">
        <v>36824</v>
      </c>
      <c r="J5" s="3">
        <v>33084</v>
      </c>
      <c r="K5" s="3">
        <v>31108</v>
      </c>
      <c r="L5" s="3">
        <v>30617</v>
      </c>
      <c r="M5" s="19">
        <v>23352</v>
      </c>
      <c r="N5" s="22">
        <f>SUM(B5:M5)</f>
        <v>399919</v>
      </c>
      <c r="P5" s="11"/>
    </row>
    <row r="6" spans="1:18" ht="15" thickBot="1" x14ac:dyDescent="0.4"/>
    <row r="7" spans="1:18" x14ac:dyDescent="0.35">
      <c r="A7" s="59" t="s">
        <v>18</v>
      </c>
      <c r="B7" s="60"/>
      <c r="C7" s="60"/>
      <c r="D7" s="60"/>
      <c r="E7" s="60"/>
      <c r="F7" s="60"/>
      <c r="G7" s="60"/>
      <c r="H7" s="60"/>
      <c r="I7" s="60"/>
      <c r="J7" s="60"/>
      <c r="K7" s="60"/>
      <c r="L7" s="60"/>
      <c r="M7" s="61"/>
      <c r="N7" s="28"/>
      <c r="P7" s="16" t="s">
        <v>27</v>
      </c>
    </row>
    <row r="8" spans="1:18" ht="15" thickBot="1" x14ac:dyDescent="0.4">
      <c r="A8" s="4"/>
      <c r="B8" s="5" t="s">
        <v>0</v>
      </c>
      <c r="C8" s="5" t="s">
        <v>1</v>
      </c>
      <c r="D8" s="5" t="s">
        <v>2</v>
      </c>
      <c r="E8" s="5" t="s">
        <v>3</v>
      </c>
      <c r="F8" s="5" t="s">
        <v>4</v>
      </c>
      <c r="G8" s="5" t="s">
        <v>5</v>
      </c>
      <c r="H8" s="5" t="s">
        <v>6</v>
      </c>
      <c r="I8" s="5" t="s">
        <v>7</v>
      </c>
      <c r="J8" s="5" t="s">
        <v>8</v>
      </c>
      <c r="K8" s="5" t="s">
        <v>9</v>
      </c>
      <c r="L8" s="5" t="s">
        <v>10</v>
      </c>
      <c r="M8" s="17" t="s">
        <v>11</v>
      </c>
      <c r="N8" s="21" t="s">
        <v>19</v>
      </c>
      <c r="P8" s="42">
        <f>N9</f>
        <v>271233</v>
      </c>
    </row>
    <row r="9" spans="1:18" ht="15" thickBot="1" x14ac:dyDescent="0.4">
      <c r="A9" s="9">
        <v>2022</v>
      </c>
      <c r="B9" s="36">
        <v>21066</v>
      </c>
      <c r="C9" s="36">
        <v>18356</v>
      </c>
      <c r="D9" s="36">
        <v>22970</v>
      </c>
      <c r="E9" s="36">
        <v>19663</v>
      </c>
      <c r="F9" s="36">
        <v>22476</v>
      </c>
      <c r="G9" s="36">
        <v>25009</v>
      </c>
      <c r="H9" s="36">
        <v>23402</v>
      </c>
      <c r="I9" s="36">
        <v>26242</v>
      </c>
      <c r="J9" s="36">
        <v>24491</v>
      </c>
      <c r="K9" s="37">
        <v>24194</v>
      </c>
      <c r="L9" s="37">
        <v>24330</v>
      </c>
      <c r="M9" s="38">
        <v>19034</v>
      </c>
      <c r="N9" s="23">
        <f>SUM(B9:M9)</f>
        <v>271233</v>
      </c>
    </row>
    <row r="10" spans="1:18" x14ac:dyDescent="0.35">
      <c r="A10" s="1" t="s">
        <v>14</v>
      </c>
      <c r="R10" s="33"/>
    </row>
    <row r="11" spans="1:18" ht="15" thickBot="1" x14ac:dyDescent="0.4">
      <c r="B11" s="14"/>
      <c r="C11" s="14"/>
      <c r="D11" s="14"/>
      <c r="E11" s="14"/>
      <c r="F11" s="14"/>
      <c r="G11" s="14"/>
      <c r="H11" s="14"/>
      <c r="R11" s="33"/>
    </row>
    <row r="12" spans="1:18" x14ac:dyDescent="0.35">
      <c r="A12" s="62" t="s">
        <v>13</v>
      </c>
      <c r="B12" s="63"/>
      <c r="C12" s="63"/>
      <c r="D12" s="63"/>
      <c r="E12" s="63"/>
      <c r="F12" s="63"/>
      <c r="G12" s="63"/>
      <c r="H12" s="63"/>
      <c r="I12" s="63"/>
      <c r="J12" s="63"/>
      <c r="K12" s="63"/>
      <c r="L12" s="63"/>
      <c r="M12" s="64"/>
      <c r="N12" s="27"/>
      <c r="P12" s="13" t="s">
        <v>37</v>
      </c>
      <c r="R12" s="34"/>
    </row>
    <row r="13" spans="1:18" ht="15" thickBot="1" x14ac:dyDescent="0.4">
      <c r="A13" s="4"/>
      <c r="B13" s="5" t="s">
        <v>0</v>
      </c>
      <c r="C13" s="5" t="s">
        <v>1</v>
      </c>
      <c r="D13" s="5" t="s">
        <v>2</v>
      </c>
      <c r="E13" s="5" t="s">
        <v>3</v>
      </c>
      <c r="F13" s="5" t="s">
        <v>4</v>
      </c>
      <c r="G13" s="5" t="s">
        <v>5</v>
      </c>
      <c r="H13" s="5" t="s">
        <v>6</v>
      </c>
      <c r="I13" s="5" t="s">
        <v>7</v>
      </c>
      <c r="J13" s="5" t="s">
        <v>8</v>
      </c>
      <c r="K13" s="5" t="s">
        <v>9</v>
      </c>
      <c r="L13" s="5" t="s">
        <v>10</v>
      </c>
      <c r="M13" s="17" t="s">
        <v>11</v>
      </c>
      <c r="N13" s="21" t="s">
        <v>24</v>
      </c>
      <c r="P13" s="12">
        <f>(B9+C9+D9+E9+F9+G9+H9+I9+J9+K9+L9+M9)/(B4+C4+D4+E4+F4+G4+H4+I4+J4+K4+L4+M4)</f>
        <v>0.79075062608051727</v>
      </c>
      <c r="R13" s="35"/>
    </row>
    <row r="14" spans="1:18" ht="15" thickBot="1" x14ac:dyDescent="0.4">
      <c r="A14" s="9">
        <v>2022</v>
      </c>
      <c r="B14" s="15">
        <v>0.8</v>
      </c>
      <c r="C14" s="15">
        <v>0.75</v>
      </c>
      <c r="D14" s="15">
        <v>0.78</v>
      </c>
      <c r="E14" s="15">
        <v>0.75</v>
      </c>
      <c r="F14" s="15">
        <v>0.79</v>
      </c>
      <c r="G14" s="15">
        <v>0.76</v>
      </c>
      <c r="H14" s="15">
        <v>0.76</v>
      </c>
      <c r="I14" s="30">
        <v>0.78</v>
      </c>
      <c r="J14" s="30">
        <v>0.75</v>
      </c>
      <c r="K14" s="30">
        <v>0.8</v>
      </c>
      <c r="L14" s="30">
        <v>0.89</v>
      </c>
      <c r="M14" s="31">
        <v>0.91</v>
      </c>
      <c r="N14" s="32">
        <f>AVERAGE(B14:M14)</f>
        <v>0.79333333333333333</v>
      </c>
      <c r="P14" s="11" t="s">
        <v>17</v>
      </c>
    </row>
    <row r="15" spans="1:18" ht="15" thickBot="1" x14ac:dyDescent="0.4"/>
    <row r="16" spans="1:18" x14ac:dyDescent="0.35">
      <c r="A16" s="65" t="s">
        <v>15</v>
      </c>
      <c r="B16" s="66"/>
      <c r="C16" s="66"/>
      <c r="D16" s="66"/>
      <c r="E16" s="66"/>
      <c r="F16" s="66"/>
      <c r="G16" s="66"/>
      <c r="H16" s="66"/>
      <c r="I16" s="66"/>
      <c r="J16" s="66"/>
      <c r="K16" s="66"/>
      <c r="L16" s="66"/>
      <c r="M16" s="67"/>
      <c r="N16" s="26"/>
    </row>
    <row r="17" spans="1:16" x14ac:dyDescent="0.35">
      <c r="A17" s="4"/>
      <c r="B17" s="5" t="s">
        <v>0</v>
      </c>
      <c r="C17" s="5" t="s">
        <v>1</v>
      </c>
      <c r="D17" s="5" t="s">
        <v>2</v>
      </c>
      <c r="E17" s="5" t="s">
        <v>3</v>
      </c>
      <c r="F17" s="5" t="s">
        <v>4</v>
      </c>
      <c r="G17" s="5" t="s">
        <v>5</v>
      </c>
      <c r="H17" s="5" t="s">
        <v>6</v>
      </c>
      <c r="I17" s="5" t="s">
        <v>7</v>
      </c>
      <c r="J17" s="5" t="s">
        <v>8</v>
      </c>
      <c r="K17" s="5" t="s">
        <v>9</v>
      </c>
      <c r="L17" s="5" t="s">
        <v>10</v>
      </c>
      <c r="M17" s="17" t="s">
        <v>11</v>
      </c>
      <c r="N17" s="21" t="s">
        <v>24</v>
      </c>
      <c r="P17" s="7"/>
    </row>
    <row r="18" spans="1:16" ht="15" thickBot="1" x14ac:dyDescent="0.4">
      <c r="A18" s="9">
        <v>2022</v>
      </c>
      <c r="B18" s="6">
        <v>19.666666666666668</v>
      </c>
      <c r="C18" s="6">
        <v>19.483333333333334</v>
      </c>
      <c r="D18" s="6">
        <v>22.266666666666666</v>
      </c>
      <c r="E18" s="6">
        <v>18.55</v>
      </c>
      <c r="F18" s="6">
        <v>16.416666666666668</v>
      </c>
      <c r="G18" s="6">
        <v>39.516666666666666</v>
      </c>
      <c r="H18" s="6">
        <v>37.049999999999997</v>
      </c>
      <c r="I18" s="6">
        <v>26.566666666666666</v>
      </c>
      <c r="J18" s="6">
        <v>59.533333333333331</v>
      </c>
      <c r="K18" s="6">
        <v>20.233333333333334</v>
      </c>
      <c r="L18" s="6">
        <v>6.7666666666666666</v>
      </c>
      <c r="M18" s="6">
        <v>10.333333333333334</v>
      </c>
      <c r="N18" s="25">
        <f>AVERAGE(B18:M18)</f>
        <v>24.698611111111106</v>
      </c>
      <c r="O18" s="7"/>
    </row>
    <row r="19" spans="1:16" ht="15" thickBot="1" x14ac:dyDescent="0.4"/>
    <row r="20" spans="1:16" x14ac:dyDescent="0.35">
      <c r="A20" s="68" t="s">
        <v>16</v>
      </c>
      <c r="B20" s="69"/>
      <c r="C20" s="69"/>
      <c r="D20" s="69"/>
      <c r="E20" s="69"/>
      <c r="F20" s="69"/>
      <c r="G20" s="69"/>
      <c r="H20" s="69"/>
      <c r="I20" s="69"/>
      <c r="J20" s="69"/>
      <c r="K20" s="69"/>
      <c r="L20" s="69"/>
      <c r="M20" s="70"/>
      <c r="N20" s="24"/>
    </row>
    <row r="21" spans="1:16" x14ac:dyDescent="0.35">
      <c r="A21" s="4"/>
      <c r="B21" s="5" t="s">
        <v>0</v>
      </c>
      <c r="C21" s="5" t="s">
        <v>1</v>
      </c>
      <c r="D21" s="5" t="s">
        <v>2</v>
      </c>
      <c r="E21" s="5" t="s">
        <v>3</v>
      </c>
      <c r="F21" s="5" t="s">
        <v>4</v>
      </c>
      <c r="G21" s="5" t="s">
        <v>5</v>
      </c>
      <c r="H21" s="5" t="s">
        <v>6</v>
      </c>
      <c r="I21" s="5" t="s">
        <v>7</v>
      </c>
      <c r="J21" s="5" t="s">
        <v>8</v>
      </c>
      <c r="K21" s="5" t="s">
        <v>9</v>
      </c>
      <c r="L21" s="5" t="s">
        <v>10</v>
      </c>
      <c r="M21" s="17" t="s">
        <v>11</v>
      </c>
      <c r="N21" s="21" t="s">
        <v>24</v>
      </c>
    </row>
    <row r="22" spans="1:16" ht="15" thickBot="1" x14ac:dyDescent="0.4">
      <c r="A22" s="9">
        <v>2022</v>
      </c>
      <c r="B22" s="8">
        <v>26</v>
      </c>
      <c r="C22" s="8">
        <v>33</v>
      </c>
      <c r="D22" s="8">
        <v>31</v>
      </c>
      <c r="E22" s="8">
        <v>38</v>
      </c>
      <c r="F22" s="8">
        <v>30</v>
      </c>
      <c r="G22" s="8">
        <v>34</v>
      </c>
      <c r="H22" s="8">
        <v>48</v>
      </c>
      <c r="I22" s="39">
        <v>31</v>
      </c>
      <c r="J22" s="39">
        <v>38</v>
      </c>
      <c r="K22" s="39">
        <v>25</v>
      </c>
      <c r="L22" s="39">
        <v>13</v>
      </c>
      <c r="M22" s="40">
        <v>11</v>
      </c>
      <c r="N22" s="41">
        <f>AVERAGE(B22:M22)</f>
        <v>29.833333333333332</v>
      </c>
    </row>
    <row r="24" spans="1:16" x14ac:dyDescent="0.35">
      <c r="A24" s="43" t="s">
        <v>26</v>
      </c>
    </row>
    <row r="25" spans="1:16" x14ac:dyDescent="0.35">
      <c r="A25" s="43" t="s">
        <v>36</v>
      </c>
    </row>
    <row r="26" spans="1:16" x14ac:dyDescent="0.35">
      <c r="B26" s="1" t="s">
        <v>32</v>
      </c>
    </row>
    <row r="27" spans="1:16" x14ac:dyDescent="0.35">
      <c r="B27" s="1" t="s">
        <v>29</v>
      </c>
    </row>
    <row r="28" spans="1:16" x14ac:dyDescent="0.35">
      <c r="B28" s="1" t="s">
        <v>28</v>
      </c>
    </row>
    <row r="30" spans="1:16" x14ac:dyDescent="0.35">
      <c r="A30" s="43" t="s">
        <v>33</v>
      </c>
    </row>
    <row r="31" spans="1:16" x14ac:dyDescent="0.35">
      <c r="B31" s="1" t="s">
        <v>30</v>
      </c>
    </row>
    <row r="32" spans="1:16" x14ac:dyDescent="0.35">
      <c r="B32" s="1" t="s">
        <v>31</v>
      </c>
    </row>
    <row r="33" spans="2:2" x14ac:dyDescent="0.35">
      <c r="B33" s="1" t="s">
        <v>38</v>
      </c>
    </row>
    <row r="34" spans="2:2" x14ac:dyDescent="0.35">
      <c r="B34" s="1" t="s">
        <v>34</v>
      </c>
    </row>
  </sheetData>
  <mergeCells count="5">
    <mergeCell ref="A2:M2"/>
    <mergeCell ref="A7:M7"/>
    <mergeCell ref="A12:M12"/>
    <mergeCell ref="A16:M16"/>
    <mergeCell ref="A20:M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3BF2-2A8E-48A5-87EE-68679FA4B7BE}">
  <dimension ref="A1:R22"/>
  <sheetViews>
    <sheetView workbookViewId="0">
      <selection activeCell="F26" sqref="F26"/>
    </sheetView>
  </sheetViews>
  <sheetFormatPr defaultColWidth="9.1796875" defaultRowHeight="14.5" x14ac:dyDescent="0.35"/>
  <cols>
    <col min="1" max="15" width="9.1796875" style="1"/>
    <col min="16" max="16" width="27" style="1" customWidth="1"/>
    <col min="17" max="17" width="9.1796875" style="1"/>
    <col min="18" max="18" width="22.1796875" style="1" bestFit="1" customWidth="1"/>
    <col min="19" max="16384" width="9.1796875" style="1"/>
  </cols>
  <sheetData>
    <row r="1" spans="1:18" ht="15" thickBot="1" x14ac:dyDescent="0.4"/>
    <row r="2" spans="1:18" ht="15" thickBot="1" x14ac:dyDescent="0.4">
      <c r="A2" s="56" t="s">
        <v>12</v>
      </c>
      <c r="B2" s="57"/>
      <c r="C2" s="57"/>
      <c r="D2" s="57"/>
      <c r="E2" s="57"/>
      <c r="F2" s="57"/>
      <c r="G2" s="57"/>
      <c r="H2" s="57"/>
      <c r="I2" s="57"/>
      <c r="J2" s="57"/>
      <c r="K2" s="57"/>
      <c r="L2" s="57"/>
      <c r="M2" s="58"/>
      <c r="N2" s="20"/>
    </row>
    <row r="3" spans="1:18" x14ac:dyDescent="0.35">
      <c r="A3" s="4"/>
      <c r="B3" s="5" t="s">
        <v>0</v>
      </c>
      <c r="C3" s="5" t="s">
        <v>1</v>
      </c>
      <c r="D3" s="5" t="s">
        <v>2</v>
      </c>
      <c r="E3" s="5" t="s">
        <v>3</v>
      </c>
      <c r="F3" s="5" t="s">
        <v>4</v>
      </c>
      <c r="G3" s="5" t="s">
        <v>5</v>
      </c>
      <c r="H3" s="5" t="s">
        <v>6</v>
      </c>
      <c r="I3" s="5" t="s">
        <v>7</v>
      </c>
      <c r="J3" s="5" t="s">
        <v>8</v>
      </c>
      <c r="K3" s="5" t="s">
        <v>9</v>
      </c>
      <c r="L3" s="5" t="s">
        <v>10</v>
      </c>
      <c r="M3" s="17" t="s">
        <v>11</v>
      </c>
      <c r="N3" s="21" t="s">
        <v>19</v>
      </c>
      <c r="P3" s="10" t="s">
        <v>20</v>
      </c>
    </row>
    <row r="4" spans="1:18" ht="15" thickBot="1" x14ac:dyDescent="0.4">
      <c r="A4" s="4">
        <v>2021</v>
      </c>
      <c r="B4" s="2">
        <v>34436</v>
      </c>
      <c r="C4" s="2">
        <v>31744</v>
      </c>
      <c r="D4" s="2">
        <v>38327</v>
      </c>
      <c r="E4" s="2">
        <v>33306</v>
      </c>
      <c r="F4" s="2">
        <v>32032</v>
      </c>
      <c r="G4" s="2">
        <v>36251</v>
      </c>
      <c r="H4" s="2">
        <v>38838</v>
      </c>
      <c r="I4" s="2">
        <v>36824</v>
      </c>
      <c r="J4" s="2">
        <v>33084</v>
      </c>
      <c r="K4" s="2">
        <v>31108</v>
      </c>
      <c r="L4" s="2">
        <v>30617</v>
      </c>
      <c r="M4" s="18">
        <v>23352</v>
      </c>
      <c r="N4" s="22">
        <f>SUM(B4:M4)</f>
        <v>399919</v>
      </c>
      <c r="P4" s="29">
        <f>(N4-N5)/N5</f>
        <v>-2.3923596789034489E-2</v>
      </c>
    </row>
    <row r="5" spans="1:18" ht="15" thickBot="1" x14ac:dyDescent="0.4">
      <c r="A5" s="9">
        <v>2020</v>
      </c>
      <c r="B5" s="3">
        <v>34162</v>
      </c>
      <c r="C5" s="3">
        <v>27405</v>
      </c>
      <c r="D5" s="3">
        <v>33299</v>
      </c>
      <c r="E5" s="3">
        <v>25387</v>
      </c>
      <c r="F5" s="3">
        <v>26635</v>
      </c>
      <c r="G5" s="3">
        <v>31979</v>
      </c>
      <c r="H5" s="3">
        <v>36488</v>
      </c>
      <c r="I5" s="3">
        <v>39422</v>
      </c>
      <c r="J5" s="3">
        <v>37638</v>
      </c>
      <c r="K5" s="3">
        <v>41472</v>
      </c>
      <c r="L5" s="3">
        <v>41629</v>
      </c>
      <c r="M5" s="19">
        <v>34205</v>
      </c>
      <c r="N5" s="23">
        <f>SUM(B5:M5)</f>
        <v>409721</v>
      </c>
      <c r="P5" s="11" t="s">
        <v>21</v>
      </c>
    </row>
    <row r="6" spans="1:18" ht="15" thickBot="1" x14ac:dyDescent="0.4"/>
    <row r="7" spans="1:18" x14ac:dyDescent="0.35">
      <c r="A7" s="59" t="s">
        <v>18</v>
      </c>
      <c r="B7" s="60"/>
      <c r="C7" s="60"/>
      <c r="D7" s="60"/>
      <c r="E7" s="60"/>
      <c r="F7" s="60"/>
      <c r="G7" s="60"/>
      <c r="H7" s="60"/>
      <c r="I7" s="60"/>
      <c r="J7" s="60"/>
      <c r="K7" s="60"/>
      <c r="L7" s="60"/>
      <c r="M7" s="61"/>
      <c r="N7" s="28"/>
      <c r="P7" s="16" t="s">
        <v>22</v>
      </c>
    </row>
    <row r="8" spans="1:18" ht="15" thickBot="1" x14ac:dyDescent="0.4">
      <c r="A8" s="4"/>
      <c r="B8" s="5" t="s">
        <v>0</v>
      </c>
      <c r="C8" s="5" t="s">
        <v>1</v>
      </c>
      <c r="D8" s="5" t="s">
        <v>2</v>
      </c>
      <c r="E8" s="5" t="s">
        <v>3</v>
      </c>
      <c r="F8" s="5" t="s">
        <v>4</v>
      </c>
      <c r="G8" s="5" t="s">
        <v>5</v>
      </c>
      <c r="H8" s="5" t="s">
        <v>6</v>
      </c>
      <c r="I8" s="5" t="s">
        <v>7</v>
      </c>
      <c r="J8" s="5" t="s">
        <v>8</v>
      </c>
      <c r="K8" s="5" t="s">
        <v>9</v>
      </c>
      <c r="L8" s="5" t="s">
        <v>10</v>
      </c>
      <c r="M8" s="17" t="s">
        <v>11</v>
      </c>
      <c r="N8" s="21" t="s">
        <v>19</v>
      </c>
      <c r="P8" s="42">
        <v>307430</v>
      </c>
    </row>
    <row r="9" spans="1:18" ht="15" thickBot="1" x14ac:dyDescent="0.4">
      <c r="A9" s="9">
        <v>2021</v>
      </c>
      <c r="B9" s="36">
        <v>26580</v>
      </c>
      <c r="C9" s="36">
        <v>24586</v>
      </c>
      <c r="D9" s="36">
        <v>29872</v>
      </c>
      <c r="E9" s="36">
        <v>25285</v>
      </c>
      <c r="F9" s="36">
        <v>23419</v>
      </c>
      <c r="G9" s="36">
        <v>27484</v>
      </c>
      <c r="H9" s="36">
        <v>26481</v>
      </c>
      <c r="I9" s="37">
        <v>27547</v>
      </c>
      <c r="J9" s="37">
        <v>27359</v>
      </c>
      <c r="K9" s="37">
        <v>25581</v>
      </c>
      <c r="L9" s="37">
        <v>24854</v>
      </c>
      <c r="M9" s="38">
        <v>18382</v>
      </c>
      <c r="N9" s="23">
        <f>SUM(B9:M9)</f>
        <v>307430</v>
      </c>
    </row>
    <row r="10" spans="1:18" x14ac:dyDescent="0.35">
      <c r="A10" s="1" t="s">
        <v>14</v>
      </c>
      <c r="R10" s="33"/>
    </row>
    <row r="11" spans="1:18" ht="15" thickBot="1" x14ac:dyDescent="0.4">
      <c r="B11" s="14"/>
      <c r="C11" s="14"/>
      <c r="D11" s="14"/>
      <c r="E11" s="14"/>
      <c r="F11" s="14"/>
      <c r="G11" s="14"/>
      <c r="H11" s="14"/>
      <c r="R11" s="33"/>
    </row>
    <row r="12" spans="1:18" x14ac:dyDescent="0.35">
      <c r="A12" s="62" t="s">
        <v>13</v>
      </c>
      <c r="B12" s="63"/>
      <c r="C12" s="63"/>
      <c r="D12" s="63"/>
      <c r="E12" s="63"/>
      <c r="F12" s="63"/>
      <c r="G12" s="63"/>
      <c r="H12" s="63"/>
      <c r="I12" s="63"/>
      <c r="J12" s="63"/>
      <c r="K12" s="63"/>
      <c r="L12" s="63"/>
      <c r="M12" s="64"/>
      <c r="N12" s="27"/>
      <c r="P12" s="13" t="s">
        <v>23</v>
      </c>
      <c r="R12" s="34"/>
    </row>
    <row r="13" spans="1:18" ht="15" thickBot="1" x14ac:dyDescent="0.4">
      <c r="A13" s="4"/>
      <c r="B13" s="5" t="s">
        <v>0</v>
      </c>
      <c r="C13" s="5" t="s">
        <v>1</v>
      </c>
      <c r="D13" s="5" t="s">
        <v>2</v>
      </c>
      <c r="E13" s="5" t="s">
        <v>3</v>
      </c>
      <c r="F13" s="5" t="s">
        <v>4</v>
      </c>
      <c r="G13" s="5" t="s">
        <v>5</v>
      </c>
      <c r="H13" s="5" t="s">
        <v>6</v>
      </c>
      <c r="I13" s="5" t="s">
        <v>7</v>
      </c>
      <c r="J13" s="5" t="s">
        <v>8</v>
      </c>
      <c r="K13" s="5" t="s">
        <v>9</v>
      </c>
      <c r="L13" s="5" t="s">
        <v>10</v>
      </c>
      <c r="M13" s="17" t="s">
        <v>11</v>
      </c>
      <c r="N13" s="21" t="s">
        <v>24</v>
      </c>
      <c r="P13" s="12">
        <v>0.76870000000000005</v>
      </c>
      <c r="R13" s="35"/>
    </row>
    <row r="14" spans="1:18" ht="15" thickBot="1" x14ac:dyDescent="0.4">
      <c r="A14" s="9">
        <v>2021</v>
      </c>
      <c r="B14" s="15">
        <v>0.77</v>
      </c>
      <c r="C14" s="15">
        <v>0.77</v>
      </c>
      <c r="D14" s="15">
        <v>0.78</v>
      </c>
      <c r="E14" s="15">
        <v>0.76</v>
      </c>
      <c r="F14" s="15">
        <v>0.73</v>
      </c>
      <c r="G14" s="15">
        <v>0.76</v>
      </c>
      <c r="H14" s="15">
        <v>0.68</v>
      </c>
      <c r="I14" s="30">
        <v>0.75</v>
      </c>
      <c r="J14" s="30">
        <v>0.83</v>
      </c>
      <c r="K14" s="30">
        <v>0.82</v>
      </c>
      <c r="L14" s="30">
        <v>0.81</v>
      </c>
      <c r="M14" s="31">
        <v>0.79</v>
      </c>
      <c r="N14" s="32">
        <v>0.77</v>
      </c>
      <c r="P14" s="11" t="s">
        <v>17</v>
      </c>
    </row>
    <row r="15" spans="1:18" ht="15" thickBot="1" x14ac:dyDescent="0.4"/>
    <row r="16" spans="1:18" x14ac:dyDescent="0.35">
      <c r="A16" s="65" t="s">
        <v>15</v>
      </c>
      <c r="B16" s="66"/>
      <c r="C16" s="66"/>
      <c r="D16" s="66"/>
      <c r="E16" s="66"/>
      <c r="F16" s="66"/>
      <c r="G16" s="66"/>
      <c r="H16" s="66"/>
      <c r="I16" s="66"/>
      <c r="J16" s="66"/>
      <c r="K16" s="66"/>
      <c r="L16" s="66"/>
      <c r="M16" s="67"/>
      <c r="N16" s="26"/>
    </row>
    <row r="17" spans="1:16" x14ac:dyDescent="0.35">
      <c r="A17" s="4"/>
      <c r="B17" s="5" t="s">
        <v>0</v>
      </c>
      <c r="C17" s="5" t="s">
        <v>1</v>
      </c>
      <c r="D17" s="5" t="s">
        <v>2</v>
      </c>
      <c r="E17" s="5" t="s">
        <v>3</v>
      </c>
      <c r="F17" s="5" t="s">
        <v>4</v>
      </c>
      <c r="G17" s="5" t="s">
        <v>5</v>
      </c>
      <c r="H17" s="5" t="s">
        <v>6</v>
      </c>
      <c r="I17" s="5" t="s">
        <v>7</v>
      </c>
      <c r="J17" s="5" t="s">
        <v>8</v>
      </c>
      <c r="K17" s="5" t="s">
        <v>9</v>
      </c>
      <c r="L17" s="5" t="s">
        <v>10</v>
      </c>
      <c r="M17" s="17" t="s">
        <v>11</v>
      </c>
      <c r="N17" s="21" t="s">
        <v>24</v>
      </c>
      <c r="P17" s="7">
        <f>AVERAGE(N18)</f>
        <v>23.12222222222222</v>
      </c>
    </row>
    <row r="18" spans="1:16" ht="15" thickBot="1" x14ac:dyDescent="0.4">
      <c r="A18" s="9">
        <v>2021</v>
      </c>
      <c r="B18" s="6">
        <v>22.8</v>
      </c>
      <c r="C18" s="6">
        <v>35.216666666666669</v>
      </c>
      <c r="D18" s="6">
        <v>24.616666666666667</v>
      </c>
      <c r="E18" s="6">
        <v>26.916666666666668</v>
      </c>
      <c r="F18" s="6">
        <v>25.616666666666667</v>
      </c>
      <c r="G18" s="6">
        <v>15.166666666666666</v>
      </c>
      <c r="H18" s="6">
        <v>31.3</v>
      </c>
      <c r="I18" s="6">
        <v>22.7</v>
      </c>
      <c r="J18" s="6">
        <v>14.5</v>
      </c>
      <c r="K18" s="6">
        <v>16.816666666666666</v>
      </c>
      <c r="L18" s="6">
        <v>14.25</v>
      </c>
      <c r="M18" s="6">
        <v>27.566666666666666</v>
      </c>
      <c r="N18" s="25">
        <f>AVERAGE(B18:M18)</f>
        <v>23.12222222222222</v>
      </c>
      <c r="O18" s="7"/>
    </row>
    <row r="19" spans="1:16" ht="15" thickBot="1" x14ac:dyDescent="0.4"/>
    <row r="20" spans="1:16" x14ac:dyDescent="0.35">
      <c r="A20" s="68" t="s">
        <v>16</v>
      </c>
      <c r="B20" s="69"/>
      <c r="C20" s="69"/>
      <c r="D20" s="69"/>
      <c r="E20" s="69"/>
      <c r="F20" s="69"/>
      <c r="G20" s="69"/>
      <c r="H20" s="69"/>
      <c r="I20" s="69"/>
      <c r="J20" s="69"/>
      <c r="K20" s="69"/>
      <c r="L20" s="69"/>
      <c r="M20" s="70"/>
      <c r="N20" s="24"/>
    </row>
    <row r="21" spans="1:16" x14ac:dyDescent="0.35">
      <c r="A21" s="4"/>
      <c r="B21" s="5" t="s">
        <v>0</v>
      </c>
      <c r="C21" s="5" t="s">
        <v>1</v>
      </c>
      <c r="D21" s="5" t="s">
        <v>2</v>
      </c>
      <c r="E21" s="5" t="s">
        <v>3</v>
      </c>
      <c r="F21" s="5" t="s">
        <v>4</v>
      </c>
      <c r="G21" s="5" t="s">
        <v>5</v>
      </c>
      <c r="H21" s="5" t="s">
        <v>6</v>
      </c>
      <c r="I21" s="5" t="s">
        <v>7</v>
      </c>
      <c r="J21" s="5" t="s">
        <v>8</v>
      </c>
      <c r="K21" s="5" t="s">
        <v>9</v>
      </c>
      <c r="L21" s="5" t="s">
        <v>10</v>
      </c>
      <c r="M21" s="17" t="s">
        <v>11</v>
      </c>
      <c r="N21" s="21" t="s">
        <v>24</v>
      </c>
    </row>
    <row r="22" spans="1:16" ht="15" thickBot="1" x14ac:dyDescent="0.4">
      <c r="A22" s="9">
        <v>2021</v>
      </c>
      <c r="B22" s="8">
        <v>33</v>
      </c>
      <c r="C22" s="8">
        <v>36</v>
      </c>
      <c r="D22" s="8">
        <v>33</v>
      </c>
      <c r="E22" s="8">
        <v>32</v>
      </c>
      <c r="F22" s="8">
        <v>46</v>
      </c>
      <c r="G22" s="8">
        <v>32</v>
      </c>
      <c r="H22" s="8">
        <v>61</v>
      </c>
      <c r="I22" s="39">
        <v>40</v>
      </c>
      <c r="J22" s="39">
        <v>24</v>
      </c>
      <c r="K22" s="39">
        <v>24</v>
      </c>
      <c r="L22" s="39">
        <v>21</v>
      </c>
      <c r="M22" s="40">
        <v>27</v>
      </c>
      <c r="N22" s="41">
        <f>AVERAGE(B22:M22)</f>
        <v>34.083333333333336</v>
      </c>
    </row>
  </sheetData>
  <mergeCells count="5">
    <mergeCell ref="A2:M2"/>
    <mergeCell ref="A7:M7"/>
    <mergeCell ref="A12:M12"/>
    <mergeCell ref="A16:M16"/>
    <mergeCell ref="A20:M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E285B-B9A1-4CF4-9DCB-9EAE661DAD4C}">
  <dimension ref="A1:Y5"/>
  <sheetViews>
    <sheetView workbookViewId="0">
      <selection activeCell="N5" sqref="N5"/>
    </sheetView>
  </sheetViews>
  <sheetFormatPr defaultRowHeight="14.5" x14ac:dyDescent="0.35"/>
  <cols>
    <col min="1" max="1" width="10.81640625" style="49" bestFit="1" customWidth="1"/>
    <col min="2" max="2" width="9" bestFit="1" customWidth="1"/>
    <col min="3" max="3" width="9.1796875" bestFit="1" customWidth="1"/>
    <col min="4" max="4" width="9.81640625" bestFit="1" customWidth="1"/>
    <col min="5" max="5" width="9.1796875" bestFit="1" customWidth="1"/>
    <col min="6" max="6" width="9.81640625" bestFit="1" customWidth="1"/>
    <col min="7" max="7" width="9" bestFit="1" customWidth="1"/>
    <col min="8" max="8" width="8.453125" bestFit="1" customWidth="1"/>
    <col min="9" max="9" width="9.81640625" bestFit="1" customWidth="1"/>
    <col min="10" max="11" width="9.1796875" bestFit="1" customWidth="1"/>
    <col min="12" max="12" width="9.81640625" bestFit="1" customWidth="1"/>
    <col min="13" max="13" width="9.453125" bestFit="1" customWidth="1"/>
    <col min="14" max="14" width="9" bestFit="1" customWidth="1"/>
    <col min="15" max="15" width="9.1796875" bestFit="1" customWidth="1"/>
    <col min="16" max="16" width="9.81640625" bestFit="1" customWidth="1"/>
    <col min="17" max="17" width="9.1796875" bestFit="1" customWidth="1"/>
    <col min="18" max="18" width="9.81640625" bestFit="1" customWidth="1"/>
    <col min="19" max="19" width="9" bestFit="1" customWidth="1"/>
    <col min="20" max="20" width="8.453125" bestFit="1" customWidth="1"/>
    <col min="21" max="21" width="9.81640625" bestFit="1" customWidth="1"/>
    <col min="22" max="23" width="9.1796875" bestFit="1" customWidth="1"/>
    <col min="24" max="24" width="9.81640625" bestFit="1" customWidth="1"/>
    <col min="25" max="25" width="9.453125" bestFit="1" customWidth="1"/>
  </cols>
  <sheetData>
    <row r="1" spans="1:25" s="49" customFormat="1" x14ac:dyDescent="0.35">
      <c r="B1" s="50">
        <v>44562</v>
      </c>
      <c r="C1" s="50">
        <v>44593</v>
      </c>
      <c r="D1" s="50">
        <v>44621</v>
      </c>
      <c r="E1" s="50">
        <v>44652</v>
      </c>
      <c r="F1" s="50">
        <v>44682</v>
      </c>
      <c r="G1" s="50">
        <v>44713</v>
      </c>
      <c r="H1" s="50">
        <v>44743</v>
      </c>
      <c r="I1" s="50">
        <v>44774</v>
      </c>
      <c r="J1" s="50">
        <v>44805</v>
      </c>
      <c r="K1" s="50">
        <v>44835</v>
      </c>
      <c r="L1" s="50">
        <v>44866</v>
      </c>
      <c r="M1" s="50">
        <v>44896</v>
      </c>
      <c r="N1" s="50">
        <v>44927</v>
      </c>
      <c r="O1" s="50">
        <v>44958</v>
      </c>
      <c r="P1" s="50">
        <v>44986</v>
      </c>
      <c r="Q1" s="50">
        <v>45017</v>
      </c>
      <c r="R1" s="50">
        <v>45047</v>
      </c>
      <c r="S1" s="50">
        <v>45078</v>
      </c>
      <c r="T1" s="50">
        <v>45108</v>
      </c>
      <c r="U1" s="50">
        <v>45139</v>
      </c>
      <c r="V1" s="50">
        <v>45170</v>
      </c>
      <c r="W1" s="50">
        <v>45200</v>
      </c>
      <c r="X1" s="50">
        <v>45231</v>
      </c>
      <c r="Y1" s="50">
        <v>45261</v>
      </c>
    </row>
    <row r="2" spans="1:25" x14ac:dyDescent="0.35">
      <c r="A2" s="49" t="s">
        <v>45</v>
      </c>
      <c r="B2" s="51">
        <v>21709</v>
      </c>
      <c r="C2" s="51">
        <v>19825</v>
      </c>
      <c r="D2" s="51">
        <v>24063</v>
      </c>
      <c r="E2" s="51">
        <v>21829</v>
      </c>
      <c r="F2" s="51">
        <v>23306</v>
      </c>
      <c r="G2" s="51">
        <v>26895</v>
      </c>
      <c r="H2" s="51">
        <v>25591</v>
      </c>
      <c r="I2" s="51">
        <v>28021</v>
      </c>
      <c r="J2" s="51">
        <v>26458</v>
      </c>
      <c r="K2" s="51">
        <v>24662</v>
      </c>
      <c r="L2" s="51">
        <v>21745</v>
      </c>
      <c r="M2" s="51">
        <v>16608</v>
      </c>
      <c r="N2" s="51">
        <v>19754</v>
      </c>
      <c r="O2" s="51">
        <v>17856</v>
      </c>
      <c r="P2" s="51">
        <v>22924</v>
      </c>
      <c r="Q2" s="51">
        <v>20470</v>
      </c>
      <c r="R2" s="51">
        <v>28843</v>
      </c>
      <c r="S2" s="51">
        <v>25747</v>
      </c>
      <c r="T2" s="51">
        <v>23436</v>
      </c>
      <c r="U2" s="51">
        <v>27611</v>
      </c>
      <c r="V2" s="51">
        <v>24896</v>
      </c>
      <c r="W2" s="51">
        <v>25007</v>
      </c>
      <c r="X2" s="51">
        <v>20579</v>
      </c>
      <c r="Y2" s="51">
        <v>15891</v>
      </c>
    </row>
    <row r="3" spans="1:25" x14ac:dyDescent="0.35">
      <c r="A3" s="49" t="s">
        <v>46</v>
      </c>
      <c r="B3" s="51">
        <v>4756</v>
      </c>
      <c r="C3" s="51">
        <v>4561</v>
      </c>
      <c r="D3" s="51">
        <v>5355</v>
      </c>
      <c r="E3" s="51">
        <v>4316</v>
      </c>
      <c r="F3" s="51">
        <v>5005</v>
      </c>
      <c r="G3" s="51">
        <v>5865</v>
      </c>
      <c r="H3" s="51">
        <v>5359</v>
      </c>
      <c r="I3" s="51">
        <v>5759</v>
      </c>
      <c r="J3" s="51">
        <v>6023</v>
      </c>
      <c r="K3" s="51">
        <v>5485</v>
      </c>
      <c r="L3" s="51">
        <v>5547</v>
      </c>
      <c r="M3" s="51">
        <v>4264</v>
      </c>
      <c r="N3" s="51">
        <v>5328</v>
      </c>
      <c r="O3" s="51">
        <v>4887</v>
      </c>
      <c r="P3" s="51">
        <v>5853</v>
      </c>
      <c r="Q3" s="51">
        <v>4912</v>
      </c>
      <c r="R3" s="51">
        <v>6092</v>
      </c>
      <c r="S3" s="51">
        <v>5976</v>
      </c>
      <c r="T3" s="51">
        <v>5383</v>
      </c>
      <c r="U3" s="51">
        <v>6228</v>
      </c>
      <c r="V3" s="51">
        <v>5647</v>
      </c>
      <c r="W3" s="51">
        <v>6247</v>
      </c>
      <c r="X3" s="51">
        <v>6197</v>
      </c>
      <c r="Y3" s="51">
        <v>4509</v>
      </c>
    </row>
    <row r="4" spans="1:25" x14ac:dyDescent="0.35">
      <c r="B4" s="51"/>
      <c r="C4" s="51"/>
      <c r="D4" s="51"/>
      <c r="E4" s="51"/>
      <c r="F4" s="51"/>
      <c r="G4" s="51"/>
      <c r="H4" s="51"/>
      <c r="I4" s="51"/>
      <c r="J4" s="51"/>
      <c r="K4" s="51"/>
      <c r="L4" s="51"/>
      <c r="M4" s="51"/>
      <c r="N4" s="51"/>
      <c r="O4" s="51"/>
      <c r="P4" s="51"/>
      <c r="Q4" s="51"/>
      <c r="R4" s="51"/>
      <c r="S4" s="51"/>
      <c r="T4" s="51"/>
      <c r="U4" s="51"/>
      <c r="V4" s="51"/>
      <c r="W4" s="51"/>
      <c r="X4" s="51"/>
      <c r="Y4" s="51"/>
    </row>
    <row r="5" spans="1:25" x14ac:dyDescent="0.35">
      <c r="A5" s="49" t="s">
        <v>47</v>
      </c>
      <c r="B5" s="51">
        <f>SUM(B2:B3)</f>
        <v>26465</v>
      </c>
      <c r="C5" s="51">
        <f t="shared" ref="C5:Y5" si="0">SUM(C2:C3)</f>
        <v>24386</v>
      </c>
      <c r="D5" s="51">
        <f t="shared" si="0"/>
        <v>29418</v>
      </c>
      <c r="E5" s="51">
        <f t="shared" si="0"/>
        <v>26145</v>
      </c>
      <c r="F5" s="51">
        <f t="shared" si="0"/>
        <v>28311</v>
      </c>
      <c r="G5" s="51">
        <f t="shared" si="0"/>
        <v>32760</v>
      </c>
      <c r="H5" s="51">
        <f t="shared" si="0"/>
        <v>30950</v>
      </c>
      <c r="I5" s="51">
        <f t="shared" si="0"/>
        <v>33780</v>
      </c>
      <c r="J5" s="51">
        <f t="shared" si="0"/>
        <v>32481</v>
      </c>
      <c r="K5" s="51">
        <f t="shared" si="0"/>
        <v>30147</v>
      </c>
      <c r="L5" s="51">
        <f t="shared" si="0"/>
        <v>27292</v>
      </c>
      <c r="M5" s="51">
        <f t="shared" si="0"/>
        <v>20872</v>
      </c>
      <c r="N5" s="51">
        <f t="shared" si="0"/>
        <v>25082</v>
      </c>
      <c r="O5" s="51">
        <f t="shared" si="0"/>
        <v>22743</v>
      </c>
      <c r="P5" s="51">
        <f t="shared" si="0"/>
        <v>28777</v>
      </c>
      <c r="Q5" s="51">
        <f t="shared" si="0"/>
        <v>25382</v>
      </c>
      <c r="R5" s="51">
        <f t="shared" si="0"/>
        <v>34935</v>
      </c>
      <c r="S5" s="51">
        <f t="shared" si="0"/>
        <v>31723</v>
      </c>
      <c r="T5" s="51">
        <f t="shared" si="0"/>
        <v>28819</v>
      </c>
      <c r="U5" s="51">
        <f t="shared" si="0"/>
        <v>33839</v>
      </c>
      <c r="V5" s="51">
        <f t="shared" si="0"/>
        <v>30543</v>
      </c>
      <c r="W5" s="51">
        <f t="shared" si="0"/>
        <v>31254</v>
      </c>
      <c r="X5" s="51">
        <f t="shared" si="0"/>
        <v>26776</v>
      </c>
      <c r="Y5" s="51">
        <f t="shared" si="0"/>
        <v>20400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1BBD1B-5F0C-42A8-BAA2-9529AE9C3FD1}">
  <ds:schemaRef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9FCB610-F4AD-4809-B85C-DF496277FA67}">
  <ds:schemaRefs>
    <ds:schemaRef ds:uri="http://schemas.microsoft.com/sharepoint/v3/contenttype/forms"/>
  </ds:schemaRefs>
</ds:datastoreItem>
</file>

<file path=customXml/itemProps3.xml><?xml version="1.0" encoding="utf-8"?>
<ds:datastoreItem xmlns:ds="http://schemas.openxmlformats.org/officeDocument/2006/customXml" ds:itemID="{25073336-F8DE-44FB-9389-96AF797A1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Call Centre Data (2023)</vt:lpstr>
      <vt:lpstr>FCR 2023</vt:lpstr>
      <vt:lpstr>Call Centre Data (2022)</vt:lpstr>
      <vt:lpstr>Call Centre Data (2021)</vt:lpstr>
      <vt:lpstr>Monthly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Emma Webb</dc:creator>
  <cp:lastModifiedBy>Onasvi Kharsikar</cp:lastModifiedBy>
  <dcterms:created xsi:type="dcterms:W3CDTF">2021-08-11T22:20:59Z</dcterms:created>
  <dcterms:modified xsi:type="dcterms:W3CDTF">2024-03-10T13:58:58Z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2023-02-21T14:37:26Z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5ccdf320-872f-4e88-a898-3b273bcbaff9</vt:lpwstr>
  </property>
  <property fmtid="{D5CDD505-2E9C-101B-9397-08002B2CF9AE}" pid="8" name="MSIP_Label_569b6d35-9428-45a2-885e-7b22f796d882_ContentBits">
    <vt:lpwstr>0</vt:lpwstr>
  </property>
  <property fmtid="{D5CDD505-2E9C-101B-9397-08002B2CF9AE}" pid="9" name="ContentTypeId">
    <vt:lpwstr>0x0101002EDAACFF67256049A485179023DD9F32</vt:lpwstr>
  </property>
</Properties>
</file>