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4 Interrogatories (IRs)/IRR Exhibit 2B/SEC/2B-SEC-44/"/>
    </mc:Choice>
  </mc:AlternateContent>
  <xr:revisionPtr revIDLastSave="0" documentId="13_ncr:1_{E8FF9B0D-0B42-4574-B734-A934394B12B9}" xr6:coauthVersionLast="47" xr6:coauthVersionMax="47" xr10:uidLastSave="{00000000-0000-0000-0000-000000000000}"/>
  <bookViews>
    <workbookView xWindow="28680" yWindow="-120" windowWidth="29040" windowHeight="15840" xr2:uid="{F030E2CA-0AFA-4B2E-9B19-8A0AFEED8519}"/>
  </bookViews>
  <sheets>
    <sheet name="2B-SEC-44" sheetId="3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0" i="3" l="1"/>
  <c r="AB30" i="3" s="1"/>
  <c r="AA29" i="3"/>
  <c r="AB29" i="3" s="1"/>
  <c r="AA28" i="3"/>
  <c r="AB28" i="3" s="1"/>
  <c r="AA27" i="3"/>
  <c r="AB27" i="3" s="1"/>
  <c r="AA26" i="3"/>
  <c r="AB26" i="3" s="1"/>
  <c r="AA25" i="3"/>
  <c r="AB25" i="3" s="1"/>
  <c r="AA24" i="3"/>
  <c r="AB24" i="3" s="1"/>
  <c r="AA23" i="3"/>
  <c r="AA18" i="3"/>
  <c r="AB18" i="3" s="1"/>
  <c r="AA17" i="3"/>
  <c r="AB17" i="3" s="1"/>
  <c r="AA16" i="3"/>
  <c r="AB16" i="3" s="1"/>
  <c r="AA15" i="3"/>
  <c r="AB15" i="3" s="1"/>
  <c r="AA14" i="3"/>
  <c r="AB14" i="3" s="1"/>
  <c r="AA13" i="3"/>
  <c r="AB13" i="3" s="1"/>
  <c r="AA12" i="3"/>
  <c r="AB12" i="3" s="1"/>
  <c r="AA11" i="3"/>
  <c r="AB11" i="3" s="1"/>
  <c r="AA10" i="3"/>
  <c r="AA9" i="3"/>
  <c r="AB9" i="3" s="1"/>
  <c r="AA8" i="3"/>
  <c r="AB8" i="3" s="1"/>
  <c r="AB7" i="3"/>
  <c r="AA7" i="3" l="1"/>
  <c r="S6" i="3" l="1"/>
  <c r="S5" i="3"/>
  <c r="M5" i="3"/>
  <c r="K6" i="3"/>
  <c r="K5" i="3"/>
  <c r="E5" i="3"/>
  <c r="Z31" i="3" l="1"/>
  <c r="W31" i="3"/>
  <c r="R31" i="3"/>
  <c r="Q31" i="3"/>
  <c r="P31" i="3"/>
  <c r="O31" i="3"/>
  <c r="N31" i="3"/>
  <c r="J31" i="3"/>
  <c r="I31" i="3"/>
  <c r="H31" i="3"/>
  <c r="G31" i="3"/>
  <c r="F31" i="3"/>
  <c r="S30" i="3"/>
  <c r="T30" i="3" s="1"/>
  <c r="K30" i="3"/>
  <c r="L30" i="3" s="1"/>
  <c r="S29" i="3"/>
  <c r="T29" i="3" s="1"/>
  <c r="K29" i="3"/>
  <c r="L29" i="3" s="1"/>
  <c r="U28" i="3"/>
  <c r="S28" i="3"/>
  <c r="M28" i="3"/>
  <c r="K28" i="3"/>
  <c r="L28" i="3" s="1"/>
  <c r="E28" i="3"/>
  <c r="S27" i="3"/>
  <c r="K27" i="3"/>
  <c r="U26" i="3"/>
  <c r="S26" i="3"/>
  <c r="M26" i="3"/>
  <c r="K26" i="3"/>
  <c r="E26" i="3"/>
  <c r="U25" i="3"/>
  <c r="S25" i="3"/>
  <c r="M25" i="3"/>
  <c r="T25" i="3" s="1"/>
  <c r="K25" i="3"/>
  <c r="E25" i="3"/>
  <c r="U24" i="3"/>
  <c r="S24" i="3"/>
  <c r="M24" i="3"/>
  <c r="K24" i="3"/>
  <c r="E24" i="3"/>
  <c r="U23" i="3"/>
  <c r="AB23" i="3" s="1"/>
  <c r="S23" i="3"/>
  <c r="M23" i="3"/>
  <c r="K23" i="3"/>
  <c r="E23" i="3"/>
  <c r="U18" i="3"/>
  <c r="S18" i="3"/>
  <c r="T18" i="3" s="1"/>
  <c r="M18" i="3"/>
  <c r="K18" i="3"/>
  <c r="E18" i="3"/>
  <c r="U14" i="3"/>
  <c r="S14" i="3"/>
  <c r="M14" i="3"/>
  <c r="K14" i="3"/>
  <c r="E14" i="3"/>
  <c r="Y31" i="3"/>
  <c r="V31" i="3"/>
  <c r="S11" i="3"/>
  <c r="M11" i="3"/>
  <c r="K11" i="3"/>
  <c r="E11" i="3"/>
  <c r="U10" i="3"/>
  <c r="AB10" i="3" s="1"/>
  <c r="S10" i="3"/>
  <c r="M10" i="3"/>
  <c r="K10" i="3"/>
  <c r="E10" i="3"/>
  <c r="S9" i="3"/>
  <c r="T9" i="3" s="1"/>
  <c r="K9" i="3"/>
  <c r="L9" i="3" s="1"/>
  <c r="X31" i="3"/>
  <c r="U8" i="3"/>
  <c r="S8" i="3"/>
  <c r="M8" i="3"/>
  <c r="K8" i="3"/>
  <c r="E8" i="3"/>
  <c r="U7" i="3"/>
  <c r="S7" i="3"/>
  <c r="M7" i="3"/>
  <c r="K7" i="3"/>
  <c r="E7" i="3"/>
  <c r="L14" i="3" l="1"/>
  <c r="T14" i="3"/>
  <c r="L10" i="3"/>
  <c r="T24" i="3"/>
  <c r="T10" i="3"/>
  <c r="L11" i="3"/>
  <c r="T11" i="3"/>
  <c r="T7" i="3"/>
  <c r="L23" i="3"/>
  <c r="L7" i="3"/>
  <c r="T8" i="3"/>
  <c r="L24" i="3"/>
  <c r="L8" i="3"/>
  <c r="L18" i="3"/>
  <c r="S31" i="3"/>
  <c r="T28" i="3"/>
  <c r="E31" i="3"/>
  <c r="M31" i="3"/>
  <c r="L25" i="3"/>
  <c r="AA31" i="3"/>
  <c r="K31" i="3"/>
  <c r="L31" i="3" s="1"/>
  <c r="T23" i="3"/>
  <c r="U11" i="3"/>
  <c r="U31" i="3" l="1"/>
  <c r="AB31" i="3" s="1"/>
  <c r="T31" i="3"/>
</calcChain>
</file>

<file path=xl/sharedStrings.xml><?xml version="1.0" encoding="utf-8"?>
<sst xmlns="http://schemas.openxmlformats.org/spreadsheetml/2006/main" count="74" uniqueCount="55">
  <si>
    <t>HI1</t>
  </si>
  <si>
    <t>HI2</t>
  </si>
  <si>
    <t>HI3</t>
  </si>
  <si>
    <t>HI4</t>
  </si>
  <si>
    <t>HI5</t>
  </si>
  <si>
    <t>Total Population</t>
  </si>
  <si>
    <t>Future Health Score 2022 Data, t=7</t>
  </si>
  <si>
    <t>Total</t>
  </si>
  <si>
    <t>Renewal Program</t>
  </si>
  <si>
    <t>Sum HI4 &amp; HI5</t>
  </si>
  <si>
    <t>% of HI4/5</t>
  </si>
  <si>
    <t>Overhead Gang operated Switches</t>
  </si>
  <si>
    <t>SCADAMATE Switches</t>
  </si>
  <si>
    <t>Wood Poles</t>
  </si>
  <si>
    <t>Network Transformers</t>
  </si>
  <si>
    <t>Network Protectors</t>
  </si>
  <si>
    <t>Network Vaults</t>
  </si>
  <si>
    <t>Submersible Transformers</t>
  </si>
  <si>
    <t>Underground Renewal (Horseshoe and Downtown)</t>
  </si>
  <si>
    <t>Vault Transformers</t>
  </si>
  <si>
    <t>Padmount Transformers</t>
  </si>
  <si>
    <t>SF6 Insulated Padmount Switch</t>
  </si>
  <si>
    <t>Air Insulated Padmount Switch</t>
  </si>
  <si>
    <t>SF6 Insulated Submersible Switch</t>
  </si>
  <si>
    <t>Air Insulated Submersible Switch</t>
  </si>
  <si>
    <t>Cable Chambers</t>
  </si>
  <si>
    <t>ATS Vaults</t>
  </si>
  <si>
    <t>CLD Vaults</t>
  </si>
  <si>
    <t>CRD Vaults</t>
  </si>
  <si>
    <t>Submersible Switch Vaults</t>
  </si>
  <si>
    <t>URD Vaults</t>
  </si>
  <si>
    <t>Station Power Transformers</t>
  </si>
  <si>
    <t>Stations Renewal</t>
  </si>
  <si>
    <t>ACA Assets</t>
  </si>
  <si>
    <t>Underground Switches</t>
  </si>
  <si>
    <t>MS Power Transformers*</t>
  </si>
  <si>
    <t>MS Air Magnetic Circuit Breaker*</t>
  </si>
  <si>
    <t>TS Outdoor Breakers</t>
  </si>
  <si>
    <t>Air Magnetic Circuit Breaker
AirBlast Circuit Breaker
Oil Circuit Breaker
Oil KSO Circuit Breaker
SF6 Circuit Breaker
Vacuum Circuit Breaker</t>
  </si>
  <si>
    <t>TS Switchgear Breakers</t>
  </si>
  <si>
    <t>2022 Health Score</t>
  </si>
  <si>
    <t>Projected 2029 Health Score
 Without Investment</t>
  </si>
  <si>
    <t>Network Renewal</t>
  </si>
  <si>
    <t>Notes:</t>
  </si>
  <si>
    <r>
      <t>[2]</t>
    </r>
    <r>
      <rPr>
        <sz val="10"/>
        <color theme="1"/>
        <rFont val="Calibri"/>
        <family val="2"/>
        <scheme val="minor"/>
      </rPr>
      <t xml:space="preserve"> For underground and network transformers, total units changed in Health Index Bands include removal of at-risk of PCB</t>
    </r>
  </si>
  <si>
    <r>
      <t>Overhead Switches</t>
    </r>
    <r>
      <rPr>
        <vertAlign val="superscript"/>
        <sz val="11"/>
        <color rgb="FF000000"/>
        <rFont val="Calibri"/>
        <family val="2"/>
      </rPr>
      <t>1</t>
    </r>
  </si>
  <si>
    <r>
      <t>Network Units</t>
    </r>
    <r>
      <rPr>
        <vertAlign val="superscript"/>
        <sz val="11"/>
        <color rgb="FF000000"/>
        <rFont val="Calibri"/>
        <family val="2"/>
      </rPr>
      <t>2</t>
    </r>
  </si>
  <si>
    <r>
      <t>Network Vaults</t>
    </r>
    <r>
      <rPr>
        <vertAlign val="superscript"/>
        <sz val="11"/>
        <color theme="1"/>
        <rFont val="Calibri"/>
        <family val="2"/>
      </rPr>
      <t>3</t>
    </r>
  </si>
  <si>
    <r>
      <t>Underground Transformers</t>
    </r>
    <r>
      <rPr>
        <vertAlign val="superscript"/>
        <sz val="11"/>
        <color rgb="FF000000"/>
        <rFont val="Calibri"/>
        <family val="2"/>
      </rPr>
      <t>2</t>
    </r>
  </si>
  <si>
    <r>
      <t>Cable Chambers</t>
    </r>
    <r>
      <rPr>
        <vertAlign val="superscript"/>
        <sz val="11"/>
        <color theme="1"/>
        <rFont val="Calibri"/>
        <family val="2"/>
      </rPr>
      <t>3</t>
    </r>
  </si>
  <si>
    <t>*Represents subset of ACA Asset Class Population</t>
  </si>
  <si>
    <t>Overhead Renewal</t>
  </si>
  <si>
    <t>2029 With Investment 
(Scenarios Described in 2B-SEC-44)</t>
  </si>
  <si>
    <r>
      <t>[1]</t>
    </r>
    <r>
      <rPr>
        <sz val="10"/>
        <color theme="1"/>
        <rFont val="Calibri"/>
        <family val="2"/>
        <scheme val="minor"/>
      </rPr>
      <t xml:space="preserve"> See discussion regarding Overhead Switches in 2B-SEC-44</t>
    </r>
  </si>
  <si>
    <r>
      <t>[3]</t>
    </r>
    <r>
      <rPr>
        <sz val="10"/>
        <color theme="1"/>
        <rFont val="Calibri"/>
        <family val="2"/>
        <scheme val="minor"/>
      </rPr>
      <t xml:space="preserve"> For cable chamber and network vaults, total units changed in Health Index Bands is sum of units for rebuild and abandonment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</si>
</sst>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164" fontId="2" fillId="0" borderId="7" xfId="1" applyNumberFormat="1" applyFont="1" applyFill="1" applyBorder="1" applyAlignment="1">
      <alignment horizontal="center" vertical="center"/>
    </xf>
    <xf numFmtId="164" fontId="2" fillId="0" borderId="39" xfId="1" applyNumberFormat="1" applyFont="1" applyFill="1" applyBorder="1" applyAlignment="1">
      <alignment horizontal="center" vertical="center"/>
    </xf>
    <xf numFmtId="164" fontId="2" fillId="0" borderId="40" xfId="1" applyNumberFormat="1" applyFont="1" applyFill="1" applyBorder="1" applyAlignment="1">
      <alignment horizontal="center" vertical="center"/>
    </xf>
    <xf numFmtId="164" fontId="2" fillId="0" borderId="41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29" xfId="1" applyNumberFormat="1" applyFont="1" applyFill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center" vertical="center"/>
    </xf>
    <xf numFmtId="164" fontId="2" fillId="0" borderId="25" xfId="1" applyNumberFormat="1" applyFont="1" applyFill="1" applyBorder="1" applyAlignment="1">
      <alignment horizontal="center" vertical="center"/>
    </xf>
    <xf numFmtId="164" fontId="2" fillId="0" borderId="18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53" xfId="1" applyNumberFormat="1" applyFont="1" applyFill="1" applyBorder="1" applyAlignment="1">
      <alignment horizontal="center" vertical="center"/>
    </xf>
    <xf numFmtId="164" fontId="2" fillId="0" borderId="46" xfId="1" applyNumberFormat="1" applyFont="1" applyFill="1" applyBorder="1" applyAlignment="1">
      <alignment horizontal="center" vertical="center"/>
    </xf>
    <xf numFmtId="164" fontId="2" fillId="0" borderId="48" xfId="1" applyNumberFormat="1" applyFont="1" applyFill="1" applyBorder="1" applyAlignment="1">
      <alignment horizontal="center" vertical="center"/>
    </xf>
    <xf numFmtId="164" fontId="2" fillId="0" borderId="52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9" fontId="2" fillId="0" borderId="30" xfId="2" applyFont="1" applyFill="1" applyBorder="1" applyAlignment="1">
      <alignment horizontal="center" vertical="center"/>
    </xf>
    <xf numFmtId="0" fontId="0" fillId="0" borderId="0" xfId="0" applyFill="1"/>
    <xf numFmtId="164" fontId="2" fillId="0" borderId="4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26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39" xfId="2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164" fontId="2" fillId="3" borderId="53" xfId="1" applyNumberFormat="1" applyFont="1" applyFill="1" applyBorder="1" applyAlignment="1">
      <alignment horizontal="center" vertical="center"/>
    </xf>
    <xf numFmtId="164" fontId="2" fillId="3" borderId="46" xfId="1" applyNumberFormat="1" applyFont="1" applyFill="1" applyBorder="1" applyAlignment="1">
      <alignment horizontal="center" vertical="center"/>
    </xf>
    <xf numFmtId="164" fontId="2" fillId="3" borderId="48" xfId="1" applyNumberFormat="1" applyFont="1" applyFill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center" vertical="center"/>
    </xf>
    <xf numFmtId="9" fontId="2" fillId="3" borderId="35" xfId="2" applyFont="1" applyFill="1" applyBorder="1" applyAlignment="1">
      <alignment horizontal="center" vertical="center"/>
    </xf>
    <xf numFmtId="9" fontId="2" fillId="3" borderId="48" xfId="2" applyFont="1" applyFill="1" applyBorder="1" applyAlignment="1">
      <alignment horizontal="center" vertical="center"/>
    </xf>
    <xf numFmtId="164" fontId="2" fillId="3" borderId="25" xfId="1" applyNumberFormat="1" applyFont="1" applyFill="1" applyBorder="1" applyAlignment="1">
      <alignment horizontal="center" vertical="center"/>
    </xf>
    <xf numFmtId="9" fontId="2" fillId="3" borderId="30" xfId="2" applyFont="1" applyFill="1" applyBorder="1" applyAlignment="1">
      <alignment horizontal="center" vertical="center"/>
    </xf>
    <xf numFmtId="164" fontId="2" fillId="3" borderId="52" xfId="1" applyNumberFormat="1" applyFont="1" applyFill="1" applyBorder="1" applyAlignment="1">
      <alignment horizontal="center" vertical="center"/>
    </xf>
    <xf numFmtId="164" fontId="2" fillId="3" borderId="29" xfId="1" applyNumberFormat="1" applyFont="1" applyFill="1" applyBorder="1" applyAlignment="1">
      <alignment horizontal="center" vertical="center"/>
    </xf>
    <xf numFmtId="164" fontId="2" fillId="3" borderId="31" xfId="1" applyNumberFormat="1" applyFont="1" applyFill="1" applyBorder="1" applyAlignment="1">
      <alignment horizontal="center" vertical="center"/>
    </xf>
    <xf numFmtId="164" fontId="5" fillId="3" borderId="33" xfId="1" applyNumberFormat="1" applyFont="1" applyFill="1" applyBorder="1" applyAlignment="1">
      <alignment horizontal="center" vertical="center"/>
    </xf>
    <xf numFmtId="164" fontId="5" fillId="3" borderId="46" xfId="1" applyNumberFormat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164" fontId="2" fillId="3" borderId="46" xfId="1" applyNumberFormat="1" applyFont="1" applyFill="1" applyBorder="1" applyAlignment="1">
      <alignment vertical="center"/>
    </xf>
    <xf numFmtId="164" fontId="2" fillId="3" borderId="48" xfId="1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164" fontId="2" fillId="4" borderId="46" xfId="1" applyNumberFormat="1" applyFont="1" applyFill="1" applyBorder="1" applyAlignment="1">
      <alignment horizontal="center" vertical="center"/>
    </xf>
    <xf numFmtId="164" fontId="2" fillId="4" borderId="48" xfId="1" applyNumberFormat="1" applyFont="1" applyFill="1" applyBorder="1" applyAlignment="1">
      <alignment horizontal="center" vertical="center"/>
    </xf>
    <xf numFmtId="164" fontId="2" fillId="4" borderId="29" xfId="1" applyNumberFormat="1" applyFont="1" applyFill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164" fontId="2" fillId="4" borderId="25" xfId="1" applyNumberFormat="1" applyFont="1" applyFill="1" applyBorder="1" applyAlignment="1">
      <alignment horizontal="center" vertical="center"/>
    </xf>
    <xf numFmtId="164" fontId="2" fillId="4" borderId="33" xfId="1" applyNumberFormat="1" applyFont="1" applyFill="1" applyBorder="1" applyAlignment="1">
      <alignment horizontal="center" vertical="center"/>
    </xf>
    <xf numFmtId="3" fontId="4" fillId="4" borderId="49" xfId="0" applyNumberFormat="1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164" fontId="2" fillId="4" borderId="55" xfId="1" applyNumberFormat="1" applyFont="1" applyFill="1" applyBorder="1" applyAlignment="1">
      <alignment horizontal="center" vertical="center"/>
    </xf>
    <xf numFmtId="164" fontId="2" fillId="4" borderId="56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4" fontId="2" fillId="4" borderId="26" xfId="1" applyNumberFormat="1" applyFont="1" applyFill="1" applyBorder="1" applyAlignment="1">
      <alignment horizontal="center" vertical="center"/>
    </xf>
    <xf numFmtId="164" fontId="2" fillId="4" borderId="57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2" fillId="4" borderId="8" xfId="0" applyFont="1" applyFill="1" applyBorder="1" applyAlignment="1">
      <alignment vertical="center"/>
    </xf>
    <xf numFmtId="164" fontId="2" fillId="4" borderId="53" xfId="1" applyNumberFormat="1" applyFont="1" applyFill="1" applyBorder="1" applyAlignment="1">
      <alignment horizontal="center" vertical="center"/>
    </xf>
    <xf numFmtId="9" fontId="2" fillId="4" borderId="35" xfId="2" applyFont="1" applyFill="1" applyBorder="1" applyAlignment="1">
      <alignment horizontal="center" vertical="center"/>
    </xf>
    <xf numFmtId="9" fontId="2" fillId="4" borderId="30" xfId="2" applyFont="1" applyFill="1" applyBorder="1" applyAlignment="1">
      <alignment horizontal="center" vertical="center"/>
    </xf>
    <xf numFmtId="9" fontId="2" fillId="4" borderId="48" xfId="2" applyFont="1" applyFill="1" applyBorder="1" applyAlignment="1">
      <alignment horizontal="center" vertical="center"/>
    </xf>
    <xf numFmtId="164" fontId="2" fillId="4" borderId="44" xfId="1" applyNumberFormat="1" applyFont="1" applyFill="1" applyBorder="1" applyAlignment="1">
      <alignment horizontal="center" vertical="center"/>
    </xf>
    <xf numFmtId="9" fontId="2" fillId="4" borderId="26" xfId="2" applyFont="1" applyFill="1" applyBorder="1" applyAlignment="1">
      <alignment horizontal="center" vertical="center"/>
    </xf>
    <xf numFmtId="9" fontId="2" fillId="4" borderId="42" xfId="2" applyFont="1" applyFill="1" applyBorder="1" applyAlignment="1">
      <alignment horizontal="center" vertical="center"/>
    </xf>
    <xf numFmtId="164" fontId="2" fillId="4" borderId="47" xfId="1" applyNumberFormat="1" applyFont="1" applyFill="1" applyBorder="1" applyAlignment="1">
      <alignment horizontal="center" vertical="center"/>
    </xf>
    <xf numFmtId="3" fontId="4" fillId="3" borderId="56" xfId="0" applyNumberFormat="1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164" fontId="2" fillId="4" borderId="52" xfId="1" applyNumberFormat="1" applyFont="1" applyFill="1" applyBorder="1" applyAlignment="1">
      <alignment horizontal="center" vertical="center"/>
    </xf>
    <xf numFmtId="1" fontId="2" fillId="4" borderId="29" xfId="1" applyNumberFormat="1" applyFont="1" applyFill="1" applyBorder="1" applyAlignment="1">
      <alignment horizontal="right" vertical="center"/>
    </xf>
    <xf numFmtId="1" fontId="2" fillId="4" borderId="31" xfId="1" applyNumberFormat="1" applyFont="1" applyFill="1" applyBorder="1" applyAlignment="1">
      <alignment horizontal="right" vertical="center"/>
    </xf>
    <xf numFmtId="0" fontId="7" fillId="0" borderId="0" xfId="0" applyFont="1"/>
    <xf numFmtId="164" fontId="2" fillId="4" borderId="29" xfId="1" applyNumberFormat="1" applyFont="1" applyFill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164" fontId="2" fillId="0" borderId="58" xfId="1" applyNumberFormat="1" applyFont="1" applyFill="1" applyBorder="1" applyAlignment="1">
      <alignment horizontal="center" vertical="center"/>
    </xf>
    <xf numFmtId="164" fontId="2" fillId="0" borderId="29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center" vertical="center"/>
    </xf>
    <xf numFmtId="3" fontId="4" fillId="4" borderId="51" xfId="0" applyNumberFormat="1" applyFont="1" applyFill="1" applyBorder="1" applyAlignment="1">
      <alignment horizontal="center" vertical="center"/>
    </xf>
    <xf numFmtId="3" fontId="4" fillId="4" borderId="52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 wrapText="1"/>
    </xf>
    <xf numFmtId="3" fontId="4" fillId="3" borderId="44" xfId="0" applyNumberFormat="1" applyFont="1" applyFill="1" applyBorder="1" applyAlignment="1">
      <alignment horizontal="center" vertical="center" wrapText="1"/>
    </xf>
    <xf numFmtId="3" fontId="4" fillId="3" borderId="47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49" xfId="0" applyNumberFormat="1" applyFont="1" applyFill="1" applyBorder="1" applyAlignment="1">
      <alignment horizontal="center" vertical="center" wrapText="1"/>
    </xf>
    <xf numFmtId="164" fontId="2" fillId="3" borderId="53" xfId="1" applyNumberFormat="1" applyFont="1" applyFill="1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center" vertical="center"/>
    </xf>
    <xf numFmtId="164" fontId="2" fillId="3" borderId="50" xfId="1" applyNumberFormat="1" applyFont="1" applyFill="1" applyBorder="1" applyAlignment="1">
      <alignment horizontal="center" vertical="center"/>
    </xf>
    <xf numFmtId="164" fontId="2" fillId="3" borderId="52" xfId="1" applyNumberFormat="1" applyFont="1" applyFill="1" applyBorder="1" applyAlignment="1">
      <alignment horizontal="center" vertical="center"/>
    </xf>
    <xf numFmtId="9" fontId="2" fillId="3" borderId="23" xfId="2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9" fontId="2" fillId="3" borderId="28" xfId="2" applyFont="1" applyFill="1" applyBorder="1" applyAlignment="1">
      <alignment horizontal="center" vertical="center"/>
    </xf>
    <xf numFmtId="164" fontId="2" fillId="3" borderId="51" xfId="1" applyNumberFormat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/>
    </xf>
    <xf numFmtId="164" fontId="2" fillId="3" borderId="29" xfId="1" applyNumberFormat="1" applyFont="1" applyFill="1" applyBorder="1" applyAlignment="1">
      <alignment horizontal="center" vertical="center"/>
    </xf>
    <xf numFmtId="3" fontId="4" fillId="3" borderId="50" xfId="0" applyNumberFormat="1" applyFont="1" applyFill="1" applyBorder="1" applyAlignment="1">
      <alignment horizontal="center" vertical="center" wrapText="1"/>
    </xf>
    <xf numFmtId="3" fontId="4" fillId="3" borderId="51" xfId="0" applyNumberFormat="1" applyFont="1" applyFill="1" applyBorder="1" applyAlignment="1">
      <alignment horizontal="center" vertical="center" wrapText="1"/>
    </xf>
    <xf numFmtId="3" fontId="4" fillId="3" borderId="52" xfId="0" applyNumberFormat="1" applyFont="1" applyFill="1" applyBorder="1" applyAlignment="1">
      <alignment horizontal="center" vertical="center" wrapText="1"/>
    </xf>
    <xf numFmtId="3" fontId="4" fillId="3" borderId="49" xfId="0" applyNumberFormat="1" applyFont="1" applyFill="1" applyBorder="1" applyAlignment="1">
      <alignment horizontal="center" vertical="center" wrapText="1"/>
    </xf>
    <xf numFmtId="164" fontId="2" fillId="3" borderId="23" xfId="1" applyNumberFormat="1" applyFont="1" applyFill="1" applyBorder="1" applyAlignment="1">
      <alignment horizontal="center" vertical="center"/>
    </xf>
    <xf numFmtId="164" fontId="2" fillId="3" borderId="28" xfId="1" applyNumberFormat="1" applyFont="1" applyFill="1" applyBorder="1" applyAlignment="1">
      <alignment horizontal="center" vertical="center"/>
    </xf>
    <xf numFmtId="164" fontId="2" fillId="3" borderId="31" xfId="1" applyNumberFormat="1" applyFont="1" applyFill="1" applyBorder="1" applyAlignment="1">
      <alignment horizontal="center" vertical="center"/>
    </xf>
    <xf numFmtId="164" fontId="2" fillId="3" borderId="37" xfId="1" applyNumberFormat="1" applyFont="1" applyFill="1" applyBorder="1" applyAlignment="1">
      <alignment horizontal="center" vertical="center"/>
    </xf>
    <xf numFmtId="164" fontId="2" fillId="3" borderId="36" xfId="1" applyNumberFormat="1" applyFont="1" applyFill="1" applyBorder="1" applyAlignment="1">
      <alignment horizontal="center" vertical="center"/>
    </xf>
    <xf numFmtId="164" fontId="2" fillId="3" borderId="25" xfId="1" applyNumberFormat="1" applyFont="1" applyFill="1" applyBorder="1" applyAlignment="1">
      <alignment horizontal="center" vertical="center"/>
    </xf>
    <xf numFmtId="164" fontId="2" fillId="4" borderId="23" xfId="1" applyNumberFormat="1" applyFont="1" applyFill="1" applyBorder="1" applyAlignment="1">
      <alignment horizontal="center" vertical="center"/>
    </xf>
    <xf numFmtId="164" fontId="2" fillId="4" borderId="28" xfId="1" applyNumberFormat="1" applyFont="1" applyFill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164" fontId="2" fillId="4" borderId="37" xfId="1" applyNumberFormat="1" applyFont="1" applyFill="1" applyBorder="1" applyAlignment="1">
      <alignment horizontal="center" vertical="center"/>
    </xf>
    <xf numFmtId="164" fontId="2" fillId="4" borderId="36" xfId="1" applyNumberFormat="1" applyFont="1" applyFill="1" applyBorder="1" applyAlignment="1">
      <alignment horizontal="center" vertical="center"/>
    </xf>
    <xf numFmtId="164" fontId="2" fillId="4" borderId="25" xfId="1" applyNumberFormat="1" applyFont="1" applyFill="1" applyBorder="1" applyAlignment="1">
      <alignment horizontal="center" vertical="center"/>
    </xf>
    <xf numFmtId="9" fontId="2" fillId="4" borderId="23" xfId="2" applyFont="1" applyFill="1" applyBorder="1" applyAlignment="1">
      <alignment horizontal="center" vertical="center"/>
    </xf>
    <xf numFmtId="9" fontId="2" fillId="4" borderId="28" xfId="2" applyFont="1" applyFill="1" applyBorder="1" applyAlignment="1">
      <alignment horizontal="center" vertical="center"/>
    </xf>
    <xf numFmtId="9" fontId="2" fillId="4" borderId="31" xfId="2" applyFont="1" applyFill="1" applyBorder="1" applyAlignment="1">
      <alignment horizontal="center" vertical="center"/>
    </xf>
    <xf numFmtId="164" fontId="2" fillId="4" borderId="50" xfId="1" applyNumberFormat="1" applyFont="1" applyFill="1" applyBorder="1" applyAlignment="1">
      <alignment horizontal="center" vertical="center"/>
    </xf>
    <xf numFmtId="164" fontId="2" fillId="4" borderId="51" xfId="1" applyNumberFormat="1" applyFont="1" applyFill="1" applyBorder="1" applyAlignment="1">
      <alignment horizontal="center" vertical="center"/>
    </xf>
    <xf numFmtId="164" fontId="2" fillId="4" borderId="52" xfId="1" applyNumberFormat="1" applyFont="1" applyFill="1" applyBorder="1" applyAlignment="1">
      <alignment horizontal="center" vertical="center"/>
    </xf>
    <xf numFmtId="164" fontId="2" fillId="4" borderId="22" xfId="1" applyNumberFormat="1" applyFont="1" applyFill="1" applyBorder="1" applyAlignment="1">
      <alignment horizontal="center" vertical="center"/>
    </xf>
    <xf numFmtId="164" fontId="2" fillId="4" borderId="27" xfId="1" applyNumberFormat="1" applyFont="1" applyFill="1" applyBorder="1" applyAlignment="1">
      <alignment horizontal="center" vertical="center"/>
    </xf>
    <xf numFmtId="164" fontId="2" fillId="4" borderId="29" xfId="1" applyNumberFormat="1" applyFont="1" applyFill="1" applyBorder="1" applyAlignment="1">
      <alignment horizontal="center" vertical="center"/>
    </xf>
    <xf numFmtId="3" fontId="4" fillId="4" borderId="49" xfId="0" applyNumberFormat="1" applyFont="1" applyFill="1" applyBorder="1" applyAlignment="1">
      <alignment horizontal="center" vertical="center" wrapText="1"/>
    </xf>
    <xf numFmtId="164" fontId="2" fillId="4" borderId="53" xfId="1" applyNumberFormat="1" applyFont="1" applyFill="1" applyBorder="1" applyAlignment="1">
      <alignment horizontal="center" vertical="center"/>
    </xf>
    <xf numFmtId="164" fontId="2" fillId="4" borderId="46" xfId="1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164" fontId="2" fillId="4" borderId="48" xfId="1" applyNumberFormat="1" applyFont="1" applyFill="1" applyBorder="1" applyAlignment="1">
      <alignment horizontal="center" vertical="center"/>
    </xf>
    <xf numFmtId="164" fontId="2" fillId="3" borderId="17" xfId="1" applyNumberFormat="1" applyFont="1" applyFill="1" applyBorder="1" applyAlignment="1">
      <alignment horizontal="center" vertical="center"/>
    </xf>
    <xf numFmtId="9" fontId="2" fillId="3" borderId="20" xfId="2" applyFont="1" applyFill="1" applyBorder="1" applyAlignment="1">
      <alignment horizontal="center" vertical="center"/>
    </xf>
    <xf numFmtId="164" fontId="2" fillId="3" borderId="21" xfId="1" applyNumberFormat="1" applyFont="1" applyFill="1" applyBorder="1" applyAlignment="1">
      <alignment horizontal="center" vertical="center"/>
    </xf>
    <xf numFmtId="164" fontId="2" fillId="3" borderId="46" xfId="1" applyNumberFormat="1" applyFont="1" applyFill="1" applyBorder="1" applyAlignment="1">
      <alignment horizontal="center" vertical="center"/>
    </xf>
    <xf numFmtId="164" fontId="2" fillId="3" borderId="15" xfId="1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64" fontId="2" fillId="3" borderId="48" xfId="1" applyNumberFormat="1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164" fontId="2" fillId="0" borderId="42" xfId="1" applyNumberFormat="1" applyFont="1" applyFill="1" applyBorder="1" applyAlignment="1">
      <alignment horizontal="center" vertical="center"/>
    </xf>
    <xf numFmtId="164" fontId="2" fillId="0" borderId="30" xfId="1" applyNumberFormat="1" applyFont="1" applyFill="1" applyBorder="1" applyAlignment="1">
      <alignment horizontal="center" vertical="center"/>
    </xf>
    <xf numFmtId="164" fontId="2" fillId="3" borderId="59" xfId="1" applyNumberFormat="1" applyFont="1" applyFill="1" applyBorder="1" applyAlignment="1">
      <alignment horizontal="center" vertical="center"/>
    </xf>
    <xf numFmtId="164" fontId="2" fillId="0" borderId="60" xfId="1" applyNumberFormat="1" applyFont="1" applyFill="1" applyBorder="1" applyAlignment="1">
      <alignment horizontal="center" vertical="center"/>
    </xf>
    <xf numFmtId="164" fontId="2" fillId="0" borderId="5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AF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685D-5D31-43D0-8757-8DB7EC4B504C}">
  <sheetPr>
    <tabColor rgb="FF92D050"/>
  </sheetPr>
  <dimension ref="B1:AH37"/>
  <sheetViews>
    <sheetView showGridLines="0" tabSelected="1" zoomScale="115" zoomScaleNormal="115" workbookViewId="0">
      <pane xSplit="2" topLeftCell="M1" activePane="topRight" state="frozen"/>
      <selection pane="topRight" activeCell="Z11" sqref="Z11:Z13"/>
    </sheetView>
  </sheetViews>
  <sheetFormatPr defaultRowHeight="15" x14ac:dyDescent="0.25"/>
  <cols>
    <col min="1" max="1" width="2.42578125" customWidth="1"/>
    <col min="2" max="2" width="33.5703125" customWidth="1"/>
    <col min="3" max="3" width="16.5703125" customWidth="1"/>
    <col min="4" max="4" width="30.5703125" customWidth="1"/>
    <col min="5" max="6" width="10.5703125" customWidth="1"/>
    <col min="7" max="8" width="9.140625" customWidth="1"/>
    <col min="9" max="9" width="9" customWidth="1"/>
    <col min="10" max="10" width="7.7109375" customWidth="1"/>
    <col min="11" max="11" width="20" customWidth="1"/>
    <col min="12" max="12" width="11.140625" customWidth="1"/>
    <col min="13" max="13" width="10.5703125" customWidth="1"/>
    <col min="14" max="16" width="9.140625" customWidth="1"/>
    <col min="17" max="17" width="9" customWidth="1"/>
    <col min="18" max="18" width="9.140625" customWidth="1"/>
    <col min="19" max="19" width="13.85546875" customWidth="1"/>
    <col min="20" max="20" width="11.140625" customWidth="1"/>
    <col min="21" max="21" width="10.5703125" customWidth="1"/>
    <col min="22" max="22" width="11.7109375" customWidth="1"/>
    <col min="23" max="24" width="9.140625" customWidth="1"/>
    <col min="25" max="25" width="9" customWidth="1"/>
    <col min="26" max="26" width="7.42578125" customWidth="1"/>
    <col min="27" max="27" width="14.140625" customWidth="1"/>
    <col min="28" max="28" width="9.7109375" customWidth="1"/>
  </cols>
  <sheetData>
    <row r="1" spans="2:28" ht="15.75" thickBot="1" x14ac:dyDescent="0.3"/>
    <row r="2" spans="2:28" ht="60.75" customHeight="1" thickBot="1" x14ac:dyDescent="0.5">
      <c r="B2" s="86" t="s">
        <v>33</v>
      </c>
      <c r="C2" s="89" t="s">
        <v>8</v>
      </c>
      <c r="D2" s="90"/>
      <c r="E2" s="81" t="s">
        <v>40</v>
      </c>
      <c r="F2" s="82"/>
      <c r="G2" s="82"/>
      <c r="H2" s="82"/>
      <c r="I2" s="82"/>
      <c r="J2" s="82"/>
      <c r="K2" s="82"/>
      <c r="L2" s="83"/>
      <c r="M2" s="81" t="s">
        <v>41</v>
      </c>
      <c r="N2" s="82"/>
      <c r="O2" s="82"/>
      <c r="P2" s="82"/>
      <c r="Q2" s="82"/>
      <c r="R2" s="82"/>
      <c r="S2" s="82"/>
      <c r="T2" s="83"/>
      <c r="U2" s="81" t="s">
        <v>52</v>
      </c>
      <c r="V2" s="82"/>
      <c r="W2" s="82"/>
      <c r="X2" s="82"/>
      <c r="Y2" s="82"/>
      <c r="Z2" s="82"/>
      <c r="AA2" s="82"/>
      <c r="AB2" s="83"/>
    </row>
    <row r="3" spans="2:28" ht="15" customHeight="1" x14ac:dyDescent="0.25">
      <c r="B3" s="87"/>
      <c r="C3" s="91"/>
      <c r="D3" s="92"/>
      <c r="E3" s="95" t="s">
        <v>5</v>
      </c>
      <c r="F3" s="97"/>
      <c r="G3" s="98"/>
      <c r="H3" s="98"/>
      <c r="I3" s="98"/>
      <c r="J3" s="99"/>
      <c r="K3" s="95" t="s">
        <v>9</v>
      </c>
      <c r="L3" s="100" t="s">
        <v>10</v>
      </c>
      <c r="M3" s="95" t="s">
        <v>5</v>
      </c>
      <c r="N3" s="97" t="s">
        <v>6</v>
      </c>
      <c r="O3" s="98"/>
      <c r="P3" s="98"/>
      <c r="Q3" s="98"/>
      <c r="R3" s="99"/>
      <c r="S3" s="95" t="s">
        <v>9</v>
      </c>
      <c r="T3" s="100" t="s">
        <v>10</v>
      </c>
      <c r="U3" s="95" t="s">
        <v>5</v>
      </c>
      <c r="V3" s="97" t="s">
        <v>6</v>
      </c>
      <c r="W3" s="98"/>
      <c r="X3" s="98"/>
      <c r="Y3" s="98"/>
      <c r="Z3" s="99"/>
      <c r="AA3" s="95" t="s">
        <v>9</v>
      </c>
      <c r="AB3" s="100" t="s">
        <v>10</v>
      </c>
    </row>
    <row r="4" spans="2:28" ht="15.75" thickBot="1" x14ac:dyDescent="0.3">
      <c r="B4" s="88"/>
      <c r="C4" s="93"/>
      <c r="D4" s="94"/>
      <c r="E4" s="96"/>
      <c r="F4" s="26" t="s">
        <v>0</v>
      </c>
      <c r="G4" s="26" t="s">
        <v>1</v>
      </c>
      <c r="H4" s="26" t="s">
        <v>2</v>
      </c>
      <c r="I4" s="26" t="s">
        <v>3</v>
      </c>
      <c r="J4" s="27" t="s">
        <v>4</v>
      </c>
      <c r="K4" s="96"/>
      <c r="L4" s="101"/>
      <c r="M4" s="96"/>
      <c r="N4" s="26" t="s">
        <v>0</v>
      </c>
      <c r="O4" s="26" t="s">
        <v>1</v>
      </c>
      <c r="P4" s="26" t="s">
        <v>2</v>
      </c>
      <c r="Q4" s="26" t="s">
        <v>3</v>
      </c>
      <c r="R4" s="27" t="s">
        <v>4</v>
      </c>
      <c r="S4" s="96"/>
      <c r="T4" s="101"/>
      <c r="U4" s="96"/>
      <c r="V4" s="79" t="s">
        <v>0</v>
      </c>
      <c r="W4" s="79" t="s">
        <v>1</v>
      </c>
      <c r="X4" s="79" t="s">
        <v>2</v>
      </c>
      <c r="Y4" s="79" t="s">
        <v>3</v>
      </c>
      <c r="Z4" s="80" t="s">
        <v>4</v>
      </c>
      <c r="AA4" s="96"/>
      <c r="AB4" s="101"/>
    </row>
    <row r="5" spans="2:28" x14ac:dyDescent="0.25">
      <c r="B5" s="24" t="s">
        <v>11</v>
      </c>
      <c r="C5" s="106" t="s">
        <v>51</v>
      </c>
      <c r="D5" s="108" t="s">
        <v>45</v>
      </c>
      <c r="E5" s="110">
        <f>SUM(F5:J6)</f>
        <v>2038</v>
      </c>
      <c r="F5" s="84">
        <v>1737</v>
      </c>
      <c r="G5" s="84">
        <v>107</v>
      </c>
      <c r="H5" s="84">
        <v>154</v>
      </c>
      <c r="I5" s="84">
        <v>14</v>
      </c>
      <c r="J5" s="111">
        <v>26</v>
      </c>
      <c r="K5" s="113">
        <f t="shared" ref="K5:K6" si="0">I5+J5</f>
        <v>40</v>
      </c>
      <c r="L5" s="115">
        <v>2.2950819672131147E-2</v>
      </c>
      <c r="M5" s="110">
        <f>SUM(N5:R6)</f>
        <v>2038</v>
      </c>
      <c r="N5" s="84">
        <v>1241</v>
      </c>
      <c r="O5" s="84">
        <v>171</v>
      </c>
      <c r="P5" s="84">
        <v>180</v>
      </c>
      <c r="Q5" s="84">
        <v>240</v>
      </c>
      <c r="R5" s="84">
        <v>206</v>
      </c>
      <c r="S5" s="113">
        <f t="shared" ref="S5:S6" si="1">Q5+R5</f>
        <v>446</v>
      </c>
      <c r="T5" s="115">
        <v>2.2950819672131147E-2</v>
      </c>
      <c r="U5" s="171"/>
      <c r="V5" s="172"/>
      <c r="W5" s="172"/>
      <c r="X5" s="172"/>
      <c r="Y5" s="172"/>
      <c r="Z5" s="169"/>
      <c r="AA5" s="129"/>
      <c r="AB5" s="115"/>
    </row>
    <row r="6" spans="2:28" x14ac:dyDescent="0.25">
      <c r="B6" s="25" t="s">
        <v>12</v>
      </c>
      <c r="C6" s="106"/>
      <c r="D6" s="109"/>
      <c r="E6" s="110"/>
      <c r="F6" s="85"/>
      <c r="G6" s="85"/>
      <c r="H6" s="85"/>
      <c r="I6" s="85"/>
      <c r="J6" s="112"/>
      <c r="K6" s="114">
        <f t="shared" si="0"/>
        <v>0</v>
      </c>
      <c r="L6" s="116"/>
      <c r="M6" s="110"/>
      <c r="N6" s="85"/>
      <c r="O6" s="85"/>
      <c r="P6" s="85"/>
      <c r="Q6" s="85"/>
      <c r="R6" s="85"/>
      <c r="S6" s="114">
        <f t="shared" si="1"/>
        <v>0</v>
      </c>
      <c r="T6" s="116"/>
      <c r="U6" s="110"/>
      <c r="V6" s="173"/>
      <c r="W6" s="173"/>
      <c r="X6" s="173"/>
      <c r="Y6" s="173"/>
      <c r="Z6" s="170"/>
      <c r="AA6" s="131"/>
      <c r="AB6" s="116"/>
    </row>
    <row r="7" spans="2:28" x14ac:dyDescent="0.25">
      <c r="B7" s="62" t="s">
        <v>13</v>
      </c>
      <c r="C7" s="107"/>
      <c r="D7" s="52" t="s">
        <v>13</v>
      </c>
      <c r="E7" s="63">
        <f>SUM(F7:J7)</f>
        <v>106386</v>
      </c>
      <c r="F7" s="46">
        <v>68288</v>
      </c>
      <c r="G7" s="46">
        <v>7566</v>
      </c>
      <c r="H7" s="46">
        <v>21073</v>
      </c>
      <c r="I7" s="46">
        <v>8950</v>
      </c>
      <c r="J7" s="47">
        <v>509</v>
      </c>
      <c r="K7" s="51">
        <f t="shared" ref="K7:K10" si="2">I7+J7</f>
        <v>9459</v>
      </c>
      <c r="L7" s="64">
        <f t="shared" ref="L7:L11" si="3">IFERROR(K7/SUM(E7:J7),"")</f>
        <v>4.4456037448536462E-2</v>
      </c>
      <c r="M7" s="63">
        <f>SUM(N7:R7)</f>
        <v>106386</v>
      </c>
      <c r="N7" s="46">
        <v>60308</v>
      </c>
      <c r="O7" s="46">
        <v>8350</v>
      </c>
      <c r="P7" s="46">
        <v>5570</v>
      </c>
      <c r="Q7" s="46">
        <v>24464</v>
      </c>
      <c r="R7" s="47">
        <v>7694</v>
      </c>
      <c r="S7" s="63">
        <f t="shared" ref="S7:S10" si="4">Q7+R7</f>
        <v>32158</v>
      </c>
      <c r="T7" s="64">
        <f t="shared" ref="T7:T11" si="5">IFERROR(S7/SUM(M7:R7),"")</f>
        <v>0.1511383076720621</v>
      </c>
      <c r="U7" s="63">
        <f>SUM(V7:Z7)</f>
        <v>106386</v>
      </c>
      <c r="V7" s="77">
        <v>73069</v>
      </c>
      <c r="W7" s="77">
        <v>8076</v>
      </c>
      <c r="X7" s="77">
        <v>5509</v>
      </c>
      <c r="Y7" s="77">
        <v>19727</v>
      </c>
      <c r="Z7" s="78">
        <v>5</v>
      </c>
      <c r="AA7" s="51">
        <f>Y7+Z7</f>
        <v>19732</v>
      </c>
      <c r="AB7" s="64">
        <f>IFERROR(AA7/U7,"")</f>
        <v>0.18547553249487714</v>
      </c>
    </row>
    <row r="8" spans="2:28" s="17" customFormat="1" x14ac:dyDescent="0.25">
      <c r="B8" s="15" t="s">
        <v>14</v>
      </c>
      <c r="C8" s="102" t="s">
        <v>42</v>
      </c>
      <c r="D8" s="105" t="s">
        <v>46</v>
      </c>
      <c r="E8" s="14">
        <f>SUM(F8:J8)</f>
        <v>1718</v>
      </c>
      <c r="F8" s="6">
        <v>1370</v>
      </c>
      <c r="G8" s="6">
        <v>244</v>
      </c>
      <c r="H8" s="6">
        <v>61</v>
      </c>
      <c r="I8" s="6">
        <v>40</v>
      </c>
      <c r="J8" s="7">
        <v>3</v>
      </c>
      <c r="K8" s="8">
        <f t="shared" si="2"/>
        <v>43</v>
      </c>
      <c r="L8" s="16">
        <f t="shared" si="3"/>
        <v>1.2514551804423749E-2</v>
      </c>
      <c r="M8" s="14">
        <f>SUM(N8:R8)</f>
        <v>1718</v>
      </c>
      <c r="N8" s="6">
        <v>1243</v>
      </c>
      <c r="O8" s="6">
        <v>111</v>
      </c>
      <c r="P8" s="6">
        <v>215</v>
      </c>
      <c r="Q8" s="6">
        <v>87</v>
      </c>
      <c r="R8" s="7">
        <v>62</v>
      </c>
      <c r="S8" s="8">
        <f t="shared" si="4"/>
        <v>149</v>
      </c>
      <c r="T8" s="16">
        <f t="shared" si="5"/>
        <v>4.3364377182770662E-2</v>
      </c>
      <c r="U8" s="11">
        <f>SUM(V8:Z8)</f>
        <v>1718</v>
      </c>
      <c r="V8" s="12">
        <v>1468</v>
      </c>
      <c r="W8" s="12">
        <v>111</v>
      </c>
      <c r="X8" s="12">
        <v>139</v>
      </c>
      <c r="Y8" s="12">
        <v>0</v>
      </c>
      <c r="Z8" s="13">
        <v>0</v>
      </c>
      <c r="AA8" s="8">
        <f t="shared" ref="AA8:AA30" si="6">Y8+Z8</f>
        <v>0</v>
      </c>
      <c r="AB8" s="16">
        <f t="shared" ref="AB8:AB30" si="7">IFERROR(AA8/U8,"")</f>
        <v>0</v>
      </c>
    </row>
    <row r="9" spans="2:28" s="17" customFormat="1" x14ac:dyDescent="0.25">
      <c r="B9" s="15" t="s">
        <v>15</v>
      </c>
      <c r="C9" s="103"/>
      <c r="D9" s="105"/>
      <c r="E9" s="18"/>
      <c r="F9" s="19"/>
      <c r="G9" s="19"/>
      <c r="H9" s="19"/>
      <c r="I9" s="19"/>
      <c r="J9" s="20"/>
      <c r="K9" s="8">
        <f t="shared" si="2"/>
        <v>0</v>
      </c>
      <c r="L9" s="16" t="str">
        <f t="shared" si="3"/>
        <v/>
      </c>
      <c r="M9" s="18"/>
      <c r="N9" s="19"/>
      <c r="O9" s="19"/>
      <c r="P9" s="19"/>
      <c r="Q9" s="19"/>
      <c r="R9" s="20"/>
      <c r="S9" s="8">
        <f t="shared" si="4"/>
        <v>0</v>
      </c>
      <c r="T9" s="16" t="str">
        <f t="shared" si="5"/>
        <v/>
      </c>
      <c r="U9" s="18"/>
      <c r="V9" s="19"/>
      <c r="W9" s="19"/>
      <c r="X9" s="19"/>
      <c r="Y9" s="19"/>
      <c r="Z9" s="20"/>
      <c r="AA9" s="8">
        <f t="shared" si="6"/>
        <v>0</v>
      </c>
      <c r="AB9" s="16" t="str">
        <f t="shared" si="7"/>
        <v/>
      </c>
    </row>
    <row r="10" spans="2:28" s="17" customFormat="1" ht="17.25" x14ac:dyDescent="0.25">
      <c r="B10" s="62" t="s">
        <v>16</v>
      </c>
      <c r="C10" s="104"/>
      <c r="D10" s="53" t="s">
        <v>47</v>
      </c>
      <c r="E10" s="11">
        <f>SUM(F10:J10)</f>
        <v>470</v>
      </c>
      <c r="F10" s="12">
        <v>225</v>
      </c>
      <c r="G10" s="12">
        <v>110</v>
      </c>
      <c r="H10" s="46">
        <v>44</v>
      </c>
      <c r="I10" s="46">
        <v>46</v>
      </c>
      <c r="J10" s="47">
        <v>45</v>
      </c>
      <c r="K10" s="50">
        <f t="shared" si="2"/>
        <v>91</v>
      </c>
      <c r="L10" s="65">
        <f t="shared" si="3"/>
        <v>9.6808510638297873E-2</v>
      </c>
      <c r="M10" s="63">
        <f>SUM(N10:R10)</f>
        <v>470</v>
      </c>
      <c r="N10" s="46">
        <v>207</v>
      </c>
      <c r="O10" s="46">
        <v>92</v>
      </c>
      <c r="P10" s="46">
        <v>34</v>
      </c>
      <c r="Q10" s="46">
        <v>47</v>
      </c>
      <c r="R10" s="47">
        <v>90</v>
      </c>
      <c r="S10" s="50">
        <f t="shared" si="4"/>
        <v>137</v>
      </c>
      <c r="T10" s="65">
        <f t="shared" si="5"/>
        <v>0.14574468085106382</v>
      </c>
      <c r="U10" s="63">
        <f>SUM(V10:Z10)</f>
        <v>478</v>
      </c>
      <c r="V10" s="46">
        <v>262</v>
      </c>
      <c r="W10" s="46">
        <v>92</v>
      </c>
      <c r="X10" s="46">
        <v>34</v>
      </c>
      <c r="Y10" s="46">
        <v>47</v>
      </c>
      <c r="Z10" s="47">
        <v>43</v>
      </c>
      <c r="AA10" s="50">
        <f t="shared" si="6"/>
        <v>90</v>
      </c>
      <c r="AB10" s="66">
        <f t="shared" si="7"/>
        <v>0.18828451882845187</v>
      </c>
    </row>
    <row r="11" spans="2:28" ht="15" customHeight="1" x14ac:dyDescent="0.25">
      <c r="B11" s="28" t="s">
        <v>17</v>
      </c>
      <c r="C11" s="122" t="s">
        <v>18</v>
      </c>
      <c r="D11" s="125" t="s">
        <v>48</v>
      </c>
      <c r="E11" s="113">
        <f>SUM(F11:J13)</f>
        <v>27669</v>
      </c>
      <c r="F11" s="119">
        <v>20061</v>
      </c>
      <c r="G11" s="119">
        <v>5653</v>
      </c>
      <c r="H11" s="119">
        <v>1260</v>
      </c>
      <c r="I11" s="119">
        <v>613</v>
      </c>
      <c r="J11" s="126">
        <v>82</v>
      </c>
      <c r="K11" s="129">
        <f>I11+J11</f>
        <v>695</v>
      </c>
      <c r="L11" s="115">
        <f t="shared" si="3"/>
        <v>1.2559181755755539E-2</v>
      </c>
      <c r="M11" s="113">
        <f>SUM(N11:R13)</f>
        <v>27669</v>
      </c>
      <c r="N11" s="119">
        <v>17001</v>
      </c>
      <c r="O11" s="119">
        <v>2852</v>
      </c>
      <c r="P11" s="119">
        <v>5117</v>
      </c>
      <c r="Q11" s="119">
        <v>1422</v>
      </c>
      <c r="R11" s="126">
        <v>1277</v>
      </c>
      <c r="S11" s="129">
        <f>Q11+R11</f>
        <v>2699</v>
      </c>
      <c r="T11" s="115">
        <f t="shared" si="5"/>
        <v>4.8772995048610358E-2</v>
      </c>
      <c r="U11" s="113">
        <f>SUM(V11:Z13)</f>
        <v>27669</v>
      </c>
      <c r="V11" s="119">
        <v>20268</v>
      </c>
      <c r="W11" s="119">
        <v>2751</v>
      </c>
      <c r="X11" s="119">
        <v>3517</v>
      </c>
      <c r="Y11" s="119">
        <v>1106</v>
      </c>
      <c r="Z11" s="126">
        <v>27</v>
      </c>
      <c r="AA11" s="129">
        <f t="shared" si="6"/>
        <v>1133</v>
      </c>
      <c r="AB11" s="115">
        <f t="shared" si="7"/>
        <v>4.0948353753297917E-2</v>
      </c>
    </row>
    <row r="12" spans="2:28" x14ac:dyDescent="0.25">
      <c r="B12" s="28" t="s">
        <v>19</v>
      </c>
      <c r="C12" s="123"/>
      <c r="D12" s="125"/>
      <c r="E12" s="118"/>
      <c r="F12" s="120"/>
      <c r="G12" s="120"/>
      <c r="H12" s="120"/>
      <c r="I12" s="120"/>
      <c r="J12" s="127"/>
      <c r="K12" s="130"/>
      <c r="L12" s="117"/>
      <c r="M12" s="118"/>
      <c r="N12" s="120"/>
      <c r="O12" s="120"/>
      <c r="P12" s="120"/>
      <c r="Q12" s="120"/>
      <c r="R12" s="127"/>
      <c r="S12" s="130"/>
      <c r="T12" s="117"/>
      <c r="U12" s="118"/>
      <c r="V12" s="120"/>
      <c r="W12" s="120"/>
      <c r="X12" s="120"/>
      <c r="Y12" s="120"/>
      <c r="Z12" s="127"/>
      <c r="AA12" s="130">
        <f t="shared" si="6"/>
        <v>0</v>
      </c>
      <c r="AB12" s="117" t="str">
        <f t="shared" si="7"/>
        <v/>
      </c>
    </row>
    <row r="13" spans="2:28" x14ac:dyDescent="0.25">
      <c r="B13" s="28" t="s">
        <v>20</v>
      </c>
      <c r="C13" s="123"/>
      <c r="D13" s="125"/>
      <c r="E13" s="114"/>
      <c r="F13" s="121"/>
      <c r="G13" s="121"/>
      <c r="H13" s="121"/>
      <c r="I13" s="121"/>
      <c r="J13" s="128"/>
      <c r="K13" s="131"/>
      <c r="L13" s="116"/>
      <c r="M13" s="114"/>
      <c r="N13" s="121"/>
      <c r="O13" s="121"/>
      <c r="P13" s="121"/>
      <c r="Q13" s="121"/>
      <c r="R13" s="128"/>
      <c r="S13" s="131"/>
      <c r="T13" s="116"/>
      <c r="U13" s="114"/>
      <c r="V13" s="121"/>
      <c r="W13" s="121"/>
      <c r="X13" s="121"/>
      <c r="Y13" s="121"/>
      <c r="Z13" s="128"/>
      <c r="AA13" s="131">
        <f t="shared" si="6"/>
        <v>0</v>
      </c>
      <c r="AB13" s="116" t="str">
        <f t="shared" si="7"/>
        <v/>
      </c>
    </row>
    <row r="14" spans="2:28" s="17" customFormat="1" x14ac:dyDescent="0.25">
      <c r="B14" s="62" t="s">
        <v>21</v>
      </c>
      <c r="C14" s="123"/>
      <c r="D14" s="147" t="s">
        <v>34</v>
      </c>
      <c r="E14" s="141">
        <f>SUM(F14:J17)</f>
        <v>2624</v>
      </c>
      <c r="F14" s="144">
        <v>2179</v>
      </c>
      <c r="G14" s="144">
        <v>205</v>
      </c>
      <c r="H14" s="144">
        <v>146</v>
      </c>
      <c r="I14" s="144">
        <v>39</v>
      </c>
      <c r="J14" s="132">
        <v>55</v>
      </c>
      <c r="K14" s="135">
        <f>I14+J14</f>
        <v>94</v>
      </c>
      <c r="L14" s="138">
        <f>IFERROR(K14/E14,"")</f>
        <v>3.5823170731707314E-2</v>
      </c>
      <c r="M14" s="141">
        <f>SUM(N14:R17)</f>
        <v>2624</v>
      </c>
      <c r="N14" s="144">
        <v>2069</v>
      </c>
      <c r="O14" s="144">
        <v>97</v>
      </c>
      <c r="P14" s="144">
        <v>174</v>
      </c>
      <c r="Q14" s="144">
        <v>112</v>
      </c>
      <c r="R14" s="132">
        <v>172</v>
      </c>
      <c r="S14" s="135">
        <f>Q14+R14</f>
        <v>284</v>
      </c>
      <c r="T14" s="138">
        <f>IFERROR(S14/M14,"")</f>
        <v>0.10823170731707317</v>
      </c>
      <c r="U14" s="141">
        <f>SUM(V14:Z17)</f>
        <v>3755</v>
      </c>
      <c r="V14" s="144">
        <v>2251</v>
      </c>
      <c r="W14" s="144">
        <v>94</v>
      </c>
      <c r="X14" s="144">
        <v>174</v>
      </c>
      <c r="Y14" s="144">
        <v>75</v>
      </c>
      <c r="Z14" s="132">
        <v>30</v>
      </c>
      <c r="AA14" s="135">
        <f t="shared" si="6"/>
        <v>105</v>
      </c>
      <c r="AB14" s="138">
        <f t="shared" si="7"/>
        <v>2.7962716378162451E-2</v>
      </c>
    </row>
    <row r="15" spans="2:28" s="17" customFormat="1" x14ac:dyDescent="0.25">
      <c r="B15" s="62" t="s">
        <v>22</v>
      </c>
      <c r="C15" s="123"/>
      <c r="D15" s="147"/>
      <c r="E15" s="142"/>
      <c r="F15" s="145"/>
      <c r="G15" s="145"/>
      <c r="H15" s="145"/>
      <c r="I15" s="145"/>
      <c r="J15" s="133"/>
      <c r="K15" s="136"/>
      <c r="L15" s="139"/>
      <c r="M15" s="142"/>
      <c r="N15" s="145"/>
      <c r="O15" s="145"/>
      <c r="P15" s="145"/>
      <c r="Q15" s="145"/>
      <c r="R15" s="133"/>
      <c r="S15" s="136"/>
      <c r="T15" s="139"/>
      <c r="U15" s="142"/>
      <c r="V15" s="145"/>
      <c r="W15" s="145">
        <v>97</v>
      </c>
      <c r="X15" s="145">
        <v>174</v>
      </c>
      <c r="Y15" s="145">
        <v>106</v>
      </c>
      <c r="Z15" s="133"/>
      <c r="AA15" s="136">
        <f t="shared" si="6"/>
        <v>106</v>
      </c>
      <c r="AB15" s="139" t="str">
        <f t="shared" si="7"/>
        <v/>
      </c>
    </row>
    <row r="16" spans="2:28" s="17" customFormat="1" x14ac:dyDescent="0.25">
      <c r="B16" s="62" t="s">
        <v>23</v>
      </c>
      <c r="C16" s="123"/>
      <c r="D16" s="147"/>
      <c r="E16" s="142"/>
      <c r="F16" s="145"/>
      <c r="G16" s="145"/>
      <c r="H16" s="145"/>
      <c r="I16" s="145"/>
      <c r="J16" s="133"/>
      <c r="K16" s="136"/>
      <c r="L16" s="139"/>
      <c r="M16" s="142"/>
      <c r="N16" s="145"/>
      <c r="O16" s="145"/>
      <c r="P16" s="145"/>
      <c r="Q16" s="145"/>
      <c r="R16" s="133"/>
      <c r="S16" s="136"/>
      <c r="T16" s="139"/>
      <c r="U16" s="142"/>
      <c r="V16" s="145"/>
      <c r="W16" s="145">
        <v>97</v>
      </c>
      <c r="X16" s="145">
        <v>174</v>
      </c>
      <c r="Y16" s="145">
        <v>106</v>
      </c>
      <c r="Z16" s="133"/>
      <c r="AA16" s="136">
        <f t="shared" si="6"/>
        <v>106</v>
      </c>
      <c r="AB16" s="139" t="str">
        <f t="shared" si="7"/>
        <v/>
      </c>
    </row>
    <row r="17" spans="2:34" s="17" customFormat="1" x14ac:dyDescent="0.25">
      <c r="B17" s="62" t="s">
        <v>24</v>
      </c>
      <c r="C17" s="123"/>
      <c r="D17" s="147"/>
      <c r="E17" s="143"/>
      <c r="F17" s="146"/>
      <c r="G17" s="146"/>
      <c r="H17" s="146"/>
      <c r="I17" s="146"/>
      <c r="J17" s="134"/>
      <c r="K17" s="137"/>
      <c r="L17" s="140"/>
      <c r="M17" s="143"/>
      <c r="N17" s="146"/>
      <c r="O17" s="146"/>
      <c r="P17" s="146"/>
      <c r="Q17" s="146"/>
      <c r="R17" s="134"/>
      <c r="S17" s="137"/>
      <c r="T17" s="140"/>
      <c r="U17" s="143"/>
      <c r="V17" s="146"/>
      <c r="W17" s="146">
        <v>97</v>
      </c>
      <c r="X17" s="146">
        <v>174</v>
      </c>
      <c r="Y17" s="146">
        <v>106</v>
      </c>
      <c r="Z17" s="134"/>
      <c r="AA17" s="137">
        <f t="shared" si="6"/>
        <v>106</v>
      </c>
      <c r="AB17" s="140" t="str">
        <f t="shared" si="7"/>
        <v/>
      </c>
      <c r="AD17" s="21"/>
    </row>
    <row r="18" spans="2:34" s="17" customFormat="1" ht="17.25" x14ac:dyDescent="0.25">
      <c r="B18" s="28" t="s">
        <v>25</v>
      </c>
      <c r="C18" s="123"/>
      <c r="D18" s="54" t="s">
        <v>49</v>
      </c>
      <c r="E18" s="37">
        <f>SUM(F18:J18)</f>
        <v>10657</v>
      </c>
      <c r="F18" s="38">
        <v>6640</v>
      </c>
      <c r="G18" s="38">
        <v>1346</v>
      </c>
      <c r="H18" s="38">
        <v>2079</v>
      </c>
      <c r="I18" s="38">
        <v>462</v>
      </c>
      <c r="J18" s="39">
        <v>130</v>
      </c>
      <c r="K18" s="32">
        <f t="shared" ref="K18:K30" si="8">I18+J18</f>
        <v>592</v>
      </c>
      <c r="L18" s="33">
        <f t="shared" ref="L18:L25" si="9">IFERROR(K18/SUM(E18:J18),"")</f>
        <v>2.7775171248944356E-2</v>
      </c>
      <c r="M18" s="37">
        <f>SUM(N18:R18)</f>
        <v>10657</v>
      </c>
      <c r="N18" s="38">
        <v>6015</v>
      </c>
      <c r="O18" s="38">
        <v>1026</v>
      </c>
      <c r="P18" s="38">
        <v>2503</v>
      </c>
      <c r="Q18" s="38">
        <v>535</v>
      </c>
      <c r="R18" s="39">
        <v>578</v>
      </c>
      <c r="S18" s="35">
        <f t="shared" ref="S18" si="10">Q18+R18</f>
        <v>1113</v>
      </c>
      <c r="T18" s="36">
        <f t="shared" ref="T18" si="11">IFERROR(S18/SUM(M18:R18),"")</f>
        <v>5.2219198648775451E-2</v>
      </c>
      <c r="U18" s="29">
        <f>SUM(V18:Z18)</f>
        <v>10382</v>
      </c>
      <c r="V18" s="30">
        <v>6015</v>
      </c>
      <c r="W18" s="30">
        <v>1026</v>
      </c>
      <c r="X18" s="30">
        <v>2503</v>
      </c>
      <c r="Y18" s="30">
        <v>535</v>
      </c>
      <c r="Z18" s="31">
        <v>303</v>
      </c>
      <c r="AA18" s="35">
        <f t="shared" si="6"/>
        <v>838</v>
      </c>
      <c r="AB18" s="36">
        <f t="shared" si="7"/>
        <v>8.0716624927759578E-2</v>
      </c>
      <c r="AD18" s="21"/>
      <c r="AE18" s="21"/>
      <c r="AF18" s="21"/>
      <c r="AG18" s="21"/>
      <c r="AH18" s="21"/>
    </row>
    <row r="19" spans="2:34" x14ac:dyDescent="0.25">
      <c r="B19" s="62" t="s">
        <v>26</v>
      </c>
      <c r="C19" s="123"/>
      <c r="D19" s="55"/>
      <c r="E19" s="67"/>
      <c r="F19" s="57"/>
      <c r="G19" s="57"/>
      <c r="H19" s="57"/>
      <c r="I19" s="57"/>
      <c r="J19" s="58"/>
      <c r="K19" s="57"/>
      <c r="L19" s="68"/>
      <c r="M19" s="67"/>
      <c r="N19" s="57"/>
      <c r="O19" s="57"/>
      <c r="P19" s="57"/>
      <c r="Q19" s="57"/>
      <c r="R19" s="58"/>
      <c r="S19" s="57"/>
      <c r="T19" s="69"/>
      <c r="U19" s="67"/>
      <c r="V19" s="57"/>
      <c r="W19" s="57"/>
      <c r="X19" s="57"/>
      <c r="Y19" s="57"/>
      <c r="Z19" s="58"/>
      <c r="AA19" s="57"/>
      <c r="AB19" s="69"/>
    </row>
    <row r="20" spans="2:34" x14ac:dyDescent="0.25">
      <c r="B20" s="62" t="s">
        <v>27</v>
      </c>
      <c r="C20" s="123"/>
      <c r="D20" s="56"/>
      <c r="E20" s="67"/>
      <c r="F20" s="57"/>
      <c r="G20" s="57"/>
      <c r="H20" s="57"/>
      <c r="I20" s="57"/>
      <c r="J20" s="58"/>
      <c r="K20" s="57"/>
      <c r="L20" s="68"/>
      <c r="M20" s="67"/>
      <c r="N20" s="57"/>
      <c r="O20" s="57"/>
      <c r="P20" s="57"/>
      <c r="Q20" s="57"/>
      <c r="R20" s="58"/>
      <c r="S20" s="57"/>
      <c r="T20" s="68"/>
      <c r="U20" s="67"/>
      <c r="V20" s="57"/>
      <c r="W20" s="57"/>
      <c r="X20" s="57"/>
      <c r="Y20" s="57"/>
      <c r="Z20" s="58"/>
      <c r="AA20" s="57"/>
      <c r="AB20" s="68"/>
    </row>
    <row r="21" spans="2:34" x14ac:dyDescent="0.25">
      <c r="B21" s="62" t="s">
        <v>28</v>
      </c>
      <c r="C21" s="123"/>
      <c r="D21" s="56"/>
      <c r="E21" s="67"/>
      <c r="F21" s="57"/>
      <c r="G21" s="57"/>
      <c r="H21" s="57"/>
      <c r="I21" s="57"/>
      <c r="J21" s="58"/>
      <c r="K21" s="57"/>
      <c r="L21" s="68"/>
      <c r="M21" s="67"/>
      <c r="N21" s="57"/>
      <c r="O21" s="57"/>
      <c r="P21" s="57"/>
      <c r="Q21" s="57"/>
      <c r="R21" s="58"/>
      <c r="S21" s="57"/>
      <c r="T21" s="68"/>
      <c r="U21" s="67"/>
      <c r="V21" s="57"/>
      <c r="W21" s="57"/>
      <c r="X21" s="57"/>
      <c r="Y21" s="57"/>
      <c r="Z21" s="58"/>
      <c r="AA21" s="57"/>
      <c r="AB21" s="68"/>
    </row>
    <row r="22" spans="2:34" x14ac:dyDescent="0.25">
      <c r="B22" s="62" t="s">
        <v>29</v>
      </c>
      <c r="C22" s="123"/>
      <c r="D22" s="59"/>
      <c r="E22" s="70"/>
      <c r="F22" s="57"/>
      <c r="G22" s="57"/>
      <c r="H22" s="57"/>
      <c r="I22" s="57"/>
      <c r="J22" s="58"/>
      <c r="K22" s="57"/>
      <c r="L22" s="68"/>
      <c r="M22" s="67"/>
      <c r="N22" s="57"/>
      <c r="O22" s="57"/>
      <c r="P22" s="57"/>
      <c r="Q22" s="57"/>
      <c r="R22" s="58"/>
      <c r="S22" s="57"/>
      <c r="T22" s="68"/>
      <c r="U22" s="67"/>
      <c r="V22" s="57"/>
      <c r="W22" s="57"/>
      <c r="X22" s="57"/>
      <c r="Y22" s="57"/>
      <c r="Z22" s="58"/>
      <c r="AA22" s="57"/>
      <c r="AB22" s="68"/>
    </row>
    <row r="23" spans="2:34" s="17" customFormat="1" x14ac:dyDescent="0.25">
      <c r="B23" s="28" t="s">
        <v>30</v>
      </c>
      <c r="C23" s="124"/>
      <c r="D23" s="71" t="s">
        <v>30</v>
      </c>
      <c r="E23" s="37">
        <f>SUM(F23:J23)</f>
        <v>600</v>
      </c>
      <c r="F23" s="40">
        <v>542</v>
      </c>
      <c r="G23" s="41">
        <v>45</v>
      </c>
      <c r="H23" s="41">
        <v>5</v>
      </c>
      <c r="I23" s="41">
        <v>6</v>
      </c>
      <c r="J23" s="31">
        <v>2</v>
      </c>
      <c r="K23" s="32">
        <f t="shared" ref="K23" si="12">I23+J23</f>
        <v>8</v>
      </c>
      <c r="L23" s="33">
        <f t="shared" ref="L23" si="13">IFERROR(K23/SUM(E23:J23),"")</f>
        <v>6.6666666666666671E-3</v>
      </c>
      <c r="M23" s="29">
        <f>SUM(N23:R23)</f>
        <v>600</v>
      </c>
      <c r="N23" s="41">
        <v>541</v>
      </c>
      <c r="O23" s="41">
        <v>1</v>
      </c>
      <c r="P23" s="41">
        <v>45</v>
      </c>
      <c r="Q23" s="41">
        <v>5</v>
      </c>
      <c r="R23" s="31">
        <v>8</v>
      </c>
      <c r="S23" s="32">
        <f t="shared" ref="S23:S30" si="14">Q23+R23</f>
        <v>13</v>
      </c>
      <c r="T23" s="33">
        <f t="shared" ref="T23:T25" si="15">IFERROR(S23/SUM(M23:R23),"")</f>
        <v>1.0833333333333334E-2</v>
      </c>
      <c r="U23" s="29">
        <f>SUM(V23:Z23)</f>
        <v>600</v>
      </c>
      <c r="V23" s="41">
        <v>550</v>
      </c>
      <c r="W23" s="41">
        <v>1</v>
      </c>
      <c r="X23" s="41">
        <v>45</v>
      </c>
      <c r="Y23" s="41">
        <v>4</v>
      </c>
      <c r="Z23" s="31">
        <v>0</v>
      </c>
      <c r="AA23" s="29">
        <f t="shared" si="6"/>
        <v>4</v>
      </c>
      <c r="AB23" s="33">
        <f t="shared" si="7"/>
        <v>6.6666666666666671E-3</v>
      </c>
    </row>
    <row r="24" spans="2:34" x14ac:dyDescent="0.25">
      <c r="B24" s="62" t="s">
        <v>31</v>
      </c>
      <c r="C24" s="150" t="s">
        <v>32</v>
      </c>
      <c r="D24" s="72" t="s">
        <v>35</v>
      </c>
      <c r="E24" s="73">
        <f>SUM(F24:J24)</f>
        <v>170</v>
      </c>
      <c r="F24" s="48">
        <v>86</v>
      </c>
      <c r="G24" s="48">
        <v>64</v>
      </c>
      <c r="H24" s="48">
        <v>12</v>
      </c>
      <c r="I24" s="48">
        <v>8</v>
      </c>
      <c r="J24" s="49">
        <v>0</v>
      </c>
      <c r="K24" s="51">
        <f t="shared" si="8"/>
        <v>8</v>
      </c>
      <c r="L24" s="64">
        <f t="shared" si="9"/>
        <v>2.3529411764705882E-2</v>
      </c>
      <c r="M24" s="63">
        <f>SUM(N24:R24)</f>
        <v>124</v>
      </c>
      <c r="N24" s="46">
        <v>61</v>
      </c>
      <c r="O24" s="46">
        <v>5</v>
      </c>
      <c r="P24" s="46">
        <v>45</v>
      </c>
      <c r="Q24" s="46">
        <v>6</v>
      </c>
      <c r="R24" s="47">
        <v>7</v>
      </c>
      <c r="S24" s="51">
        <f t="shared" si="14"/>
        <v>13</v>
      </c>
      <c r="T24" s="64">
        <f t="shared" si="15"/>
        <v>5.2419354838709679E-2</v>
      </c>
      <c r="U24" s="73">
        <f>SUM(V24:Z24)</f>
        <v>124</v>
      </c>
      <c r="V24" s="74">
        <v>86</v>
      </c>
      <c r="W24" s="74">
        <v>2</v>
      </c>
      <c r="X24" s="74">
        <v>31</v>
      </c>
      <c r="Y24" s="74">
        <v>4</v>
      </c>
      <c r="Z24" s="75">
        <v>1</v>
      </c>
      <c r="AA24" s="51">
        <f t="shared" si="6"/>
        <v>5</v>
      </c>
      <c r="AB24" s="64">
        <f t="shared" si="7"/>
        <v>4.0322580645161289E-2</v>
      </c>
    </row>
    <row r="25" spans="2:34" s="17" customFormat="1" x14ac:dyDescent="0.25">
      <c r="B25" s="153" t="s">
        <v>38</v>
      </c>
      <c r="C25" s="151"/>
      <c r="D25" s="42" t="s">
        <v>36</v>
      </c>
      <c r="E25" s="37">
        <f>SUM(F25:J25)</f>
        <v>305</v>
      </c>
      <c r="F25" s="43">
        <v>13</v>
      </c>
      <c r="G25" s="43">
        <v>27</v>
      </c>
      <c r="H25" s="43">
        <v>251</v>
      </c>
      <c r="I25" s="43">
        <v>1</v>
      </c>
      <c r="J25" s="44">
        <v>13</v>
      </c>
      <c r="K25" s="32">
        <f t="shared" si="8"/>
        <v>14</v>
      </c>
      <c r="L25" s="34">
        <f t="shared" si="9"/>
        <v>2.2950819672131147E-2</v>
      </c>
      <c r="M25" s="37">
        <f>SUM(N25:R25)</f>
        <v>246</v>
      </c>
      <c r="N25" s="43">
        <v>4</v>
      </c>
      <c r="O25" s="43">
        <v>10</v>
      </c>
      <c r="P25" s="43">
        <v>22</v>
      </c>
      <c r="Q25" s="43">
        <v>202</v>
      </c>
      <c r="R25" s="44">
        <v>8</v>
      </c>
      <c r="S25" s="32">
        <f t="shared" si="14"/>
        <v>210</v>
      </c>
      <c r="T25" s="34">
        <f t="shared" si="15"/>
        <v>0.42682926829268292</v>
      </c>
      <c r="U25" s="37">
        <f>SUM(V25:Z25)</f>
        <v>246</v>
      </c>
      <c r="V25" s="43">
        <v>57</v>
      </c>
      <c r="W25" s="43">
        <v>10</v>
      </c>
      <c r="X25" s="43">
        <v>14</v>
      </c>
      <c r="Y25" s="43">
        <v>158</v>
      </c>
      <c r="Z25" s="44">
        <v>7</v>
      </c>
      <c r="AA25" s="32">
        <f t="shared" si="6"/>
        <v>165</v>
      </c>
      <c r="AB25" s="34">
        <f t="shared" si="7"/>
        <v>0.67073170731707321</v>
      </c>
    </row>
    <row r="26" spans="2:34" x14ac:dyDescent="0.25">
      <c r="B26" s="154"/>
      <c r="C26" s="151"/>
      <c r="D26" s="156" t="s">
        <v>39</v>
      </c>
      <c r="E26" s="148">
        <f>SUM(F26:J27)</f>
        <v>1029</v>
      </c>
      <c r="F26" s="149">
        <v>688</v>
      </c>
      <c r="G26" s="149">
        <v>46</v>
      </c>
      <c r="H26" s="149">
        <v>255</v>
      </c>
      <c r="I26" s="149">
        <v>12</v>
      </c>
      <c r="J26" s="158">
        <v>28</v>
      </c>
      <c r="K26" s="141">
        <f t="shared" si="8"/>
        <v>40</v>
      </c>
      <c r="L26" s="138">
        <v>2.2950819672131147E-2</v>
      </c>
      <c r="M26" s="148">
        <f>SUM(N26:R27)</f>
        <v>1029</v>
      </c>
      <c r="N26" s="149">
        <v>631</v>
      </c>
      <c r="O26" s="149">
        <v>58</v>
      </c>
      <c r="P26" s="149">
        <v>101</v>
      </c>
      <c r="Q26" s="149">
        <v>200</v>
      </c>
      <c r="R26" s="158">
        <v>39</v>
      </c>
      <c r="S26" s="141">
        <f t="shared" si="14"/>
        <v>239</v>
      </c>
      <c r="T26" s="138">
        <v>2.2950819672131147E-2</v>
      </c>
      <c r="U26" s="148">
        <f>SUM(V26:Z27)</f>
        <v>1029</v>
      </c>
      <c r="V26" s="149">
        <v>715</v>
      </c>
      <c r="W26" s="149">
        <v>57</v>
      </c>
      <c r="X26" s="149">
        <v>46</v>
      </c>
      <c r="Y26" s="149">
        <v>178</v>
      </c>
      <c r="Z26" s="158">
        <v>33</v>
      </c>
      <c r="AA26" s="141">
        <f t="shared" si="6"/>
        <v>211</v>
      </c>
      <c r="AB26" s="138">
        <f t="shared" si="7"/>
        <v>0.20505344995140914</v>
      </c>
    </row>
    <row r="27" spans="2:34" x14ac:dyDescent="0.25">
      <c r="B27" s="154"/>
      <c r="C27" s="151"/>
      <c r="D27" s="157"/>
      <c r="E27" s="148"/>
      <c r="F27" s="149"/>
      <c r="G27" s="149"/>
      <c r="H27" s="149"/>
      <c r="I27" s="149"/>
      <c r="J27" s="158"/>
      <c r="K27" s="143">
        <f t="shared" si="8"/>
        <v>0</v>
      </c>
      <c r="L27" s="140"/>
      <c r="M27" s="148"/>
      <c r="N27" s="149"/>
      <c r="O27" s="149"/>
      <c r="P27" s="149"/>
      <c r="Q27" s="149"/>
      <c r="R27" s="158"/>
      <c r="S27" s="143">
        <f t="shared" si="14"/>
        <v>0</v>
      </c>
      <c r="T27" s="140"/>
      <c r="U27" s="148"/>
      <c r="V27" s="149"/>
      <c r="W27" s="149"/>
      <c r="X27" s="149"/>
      <c r="Y27" s="149"/>
      <c r="Z27" s="158"/>
      <c r="AA27" s="143">
        <f t="shared" si="6"/>
        <v>0</v>
      </c>
      <c r="AB27" s="140" t="str">
        <f t="shared" si="7"/>
        <v/>
      </c>
    </row>
    <row r="28" spans="2:34" s="17" customFormat="1" x14ac:dyDescent="0.25">
      <c r="B28" s="154"/>
      <c r="C28" s="151"/>
      <c r="D28" s="164" t="s">
        <v>37</v>
      </c>
      <c r="E28" s="110">
        <f>SUM(F28:J30)</f>
        <v>92</v>
      </c>
      <c r="F28" s="162">
        <v>72</v>
      </c>
      <c r="G28" s="162">
        <v>8</v>
      </c>
      <c r="H28" s="162">
        <v>7</v>
      </c>
      <c r="I28" s="162">
        <v>5</v>
      </c>
      <c r="J28" s="167">
        <v>0</v>
      </c>
      <c r="K28" s="118">
        <f t="shared" si="8"/>
        <v>5</v>
      </c>
      <c r="L28" s="117">
        <f t="shared" ref="L28:L30" si="16">IFERROR(K28/SUM(E28:J28),"")</f>
        <v>2.717391304347826E-2</v>
      </c>
      <c r="M28" s="110">
        <f>SUM(N28:R30)</f>
        <v>92</v>
      </c>
      <c r="N28" s="162">
        <v>52</v>
      </c>
      <c r="O28" s="162">
        <v>12</v>
      </c>
      <c r="P28" s="162">
        <v>4</v>
      </c>
      <c r="Q28" s="162">
        <v>16</v>
      </c>
      <c r="R28" s="167">
        <v>8</v>
      </c>
      <c r="S28" s="118">
        <f t="shared" si="14"/>
        <v>24</v>
      </c>
      <c r="T28" s="117">
        <f t="shared" ref="T28:T30" si="17">IFERROR(S28/SUM(M28:R28),"")</f>
        <v>0.13043478260869565</v>
      </c>
      <c r="U28" s="110">
        <f>SUM(V28:Z30)</f>
        <v>92</v>
      </c>
      <c r="V28" s="162">
        <v>67</v>
      </c>
      <c r="W28" s="162">
        <v>12</v>
      </c>
      <c r="X28" s="162">
        <v>4</v>
      </c>
      <c r="Y28" s="162">
        <v>9</v>
      </c>
      <c r="Z28" s="167">
        <v>0</v>
      </c>
      <c r="AA28" s="118">
        <f t="shared" si="6"/>
        <v>9</v>
      </c>
      <c r="AB28" s="115">
        <f t="shared" si="7"/>
        <v>9.7826086956521743E-2</v>
      </c>
    </row>
    <row r="29" spans="2:34" s="17" customFormat="1" x14ac:dyDescent="0.25">
      <c r="B29" s="154"/>
      <c r="C29" s="151"/>
      <c r="D29" s="165"/>
      <c r="E29" s="110"/>
      <c r="F29" s="162"/>
      <c r="G29" s="162"/>
      <c r="H29" s="162"/>
      <c r="I29" s="162"/>
      <c r="J29" s="167"/>
      <c r="K29" s="118">
        <f t="shared" si="8"/>
        <v>0</v>
      </c>
      <c r="L29" s="117" t="str">
        <f t="shared" si="16"/>
        <v/>
      </c>
      <c r="M29" s="110"/>
      <c r="N29" s="162"/>
      <c r="O29" s="162"/>
      <c r="P29" s="162"/>
      <c r="Q29" s="162"/>
      <c r="R29" s="167"/>
      <c r="S29" s="118">
        <f t="shared" si="14"/>
        <v>0</v>
      </c>
      <c r="T29" s="117" t="str">
        <f t="shared" si="17"/>
        <v/>
      </c>
      <c r="U29" s="110"/>
      <c r="V29" s="162"/>
      <c r="W29" s="162"/>
      <c r="X29" s="162"/>
      <c r="Y29" s="162"/>
      <c r="Z29" s="167"/>
      <c r="AA29" s="118">
        <f t="shared" si="6"/>
        <v>0</v>
      </c>
      <c r="AB29" s="117" t="str">
        <f t="shared" si="7"/>
        <v/>
      </c>
    </row>
    <row r="30" spans="2:34" s="17" customFormat="1" ht="15.75" thickBot="1" x14ac:dyDescent="0.3">
      <c r="B30" s="155"/>
      <c r="C30" s="152"/>
      <c r="D30" s="166"/>
      <c r="E30" s="161"/>
      <c r="F30" s="163"/>
      <c r="G30" s="163"/>
      <c r="H30" s="163"/>
      <c r="I30" s="163"/>
      <c r="J30" s="168"/>
      <c r="K30" s="159">
        <f t="shared" si="8"/>
        <v>0</v>
      </c>
      <c r="L30" s="160" t="str">
        <f t="shared" si="16"/>
        <v/>
      </c>
      <c r="M30" s="161"/>
      <c r="N30" s="163"/>
      <c r="O30" s="163"/>
      <c r="P30" s="163"/>
      <c r="Q30" s="163"/>
      <c r="R30" s="168"/>
      <c r="S30" s="159">
        <f t="shared" si="14"/>
        <v>0</v>
      </c>
      <c r="T30" s="160" t="str">
        <f t="shared" si="17"/>
        <v/>
      </c>
      <c r="U30" s="161"/>
      <c r="V30" s="163"/>
      <c r="W30" s="163"/>
      <c r="X30" s="163"/>
      <c r="Y30" s="163"/>
      <c r="Z30" s="168"/>
      <c r="AA30" s="159">
        <f t="shared" si="6"/>
        <v>0</v>
      </c>
      <c r="AB30" s="160" t="str">
        <f t="shared" si="7"/>
        <v/>
      </c>
    </row>
    <row r="31" spans="2:34" ht="15.75" thickBot="1" x14ac:dyDescent="0.3">
      <c r="B31" s="45" t="s">
        <v>7</v>
      </c>
      <c r="C31" s="10"/>
      <c r="D31" s="9"/>
      <c r="E31" s="1">
        <f t="shared" ref="E31:K31" si="18">SUM(E5:E30)</f>
        <v>153758</v>
      </c>
      <c r="F31" s="5">
        <f t="shared" si="18"/>
        <v>101901</v>
      </c>
      <c r="G31" s="3">
        <f t="shared" si="18"/>
        <v>15421</v>
      </c>
      <c r="H31" s="3">
        <f t="shared" si="18"/>
        <v>25347</v>
      </c>
      <c r="I31" s="3">
        <f t="shared" si="18"/>
        <v>10196</v>
      </c>
      <c r="J31" s="2">
        <f t="shared" si="18"/>
        <v>893</v>
      </c>
      <c r="K31" s="1">
        <f t="shared" si="18"/>
        <v>11089</v>
      </c>
      <c r="L31" s="22">
        <f t="shared" ref="L31" si="19">IFERROR(K31/SUM(E31:J31),"")</f>
        <v>3.6059912329764958E-2</v>
      </c>
      <c r="M31" s="1">
        <f t="shared" ref="M31:S31" si="20">SUM(M5:M30)</f>
        <v>153653</v>
      </c>
      <c r="N31" s="3">
        <f t="shared" si="20"/>
        <v>89373</v>
      </c>
      <c r="O31" s="3">
        <f t="shared" si="20"/>
        <v>12785</v>
      </c>
      <c r="P31" s="3">
        <f t="shared" si="20"/>
        <v>14010</v>
      </c>
      <c r="Q31" s="3">
        <f t="shared" si="20"/>
        <v>27336</v>
      </c>
      <c r="R31" s="4">
        <f t="shared" si="20"/>
        <v>10149</v>
      </c>
      <c r="S31" s="10">
        <f t="shared" si="20"/>
        <v>37485</v>
      </c>
      <c r="T31" s="22">
        <f t="shared" ref="T31" si="21">IFERROR(S31/SUM(M31:R31),"")</f>
        <v>0.12197939513058645</v>
      </c>
      <c r="U31" s="1">
        <f t="shared" ref="U31:Z31" si="22">SUM(U5:U30)</f>
        <v>152479</v>
      </c>
      <c r="V31" s="3">
        <f t="shared" si="22"/>
        <v>104808</v>
      </c>
      <c r="W31" s="3">
        <f t="shared" si="22"/>
        <v>12523</v>
      </c>
      <c r="X31" s="3">
        <f t="shared" si="22"/>
        <v>12538</v>
      </c>
      <c r="Y31" s="3">
        <f t="shared" si="22"/>
        <v>22161</v>
      </c>
      <c r="Z31" s="4">
        <f t="shared" si="22"/>
        <v>449</v>
      </c>
      <c r="AA31" s="10">
        <f>SUM(AA5:AA30)</f>
        <v>22610</v>
      </c>
      <c r="AB31" s="23">
        <f t="shared" ref="AB31" si="23">IFERROR(AA31/SUM(U31:Z31),"")</f>
        <v>7.4141357170495609E-2</v>
      </c>
    </row>
    <row r="33" spans="2:2" x14ac:dyDescent="0.25">
      <c r="B33" t="s">
        <v>43</v>
      </c>
    </row>
    <row r="34" spans="2:2" x14ac:dyDescent="0.25">
      <c r="B34" s="61" t="s">
        <v>53</v>
      </c>
    </row>
    <row r="35" spans="2:2" x14ac:dyDescent="0.25">
      <c r="B35" s="61" t="s">
        <v>44</v>
      </c>
    </row>
    <row r="36" spans="2:2" ht="15.75" x14ac:dyDescent="0.25">
      <c r="B36" s="60" t="s">
        <v>54</v>
      </c>
    </row>
    <row r="37" spans="2:2" x14ac:dyDescent="0.25">
      <c r="B37" s="76" t="s">
        <v>50</v>
      </c>
    </row>
  </sheetData>
  <mergeCells count="148">
    <mergeCell ref="V5:V6"/>
    <mergeCell ref="W5:W6"/>
    <mergeCell ref="X5:X6"/>
    <mergeCell ref="Y5:Y6"/>
    <mergeCell ref="U3:U4"/>
    <mergeCell ref="V3:Z3"/>
    <mergeCell ref="AB5:AB6"/>
    <mergeCell ref="M5:M6"/>
    <mergeCell ref="G28:G30"/>
    <mergeCell ref="H28:H30"/>
    <mergeCell ref="I28:I30"/>
    <mergeCell ref="J28:J30"/>
    <mergeCell ref="AA28:AA30"/>
    <mergeCell ref="AB28:AB30"/>
    <mergeCell ref="U28:U30"/>
    <mergeCell ref="V28:V30"/>
    <mergeCell ref="W28:W30"/>
    <mergeCell ref="X28:X30"/>
    <mergeCell ref="Y28:Y30"/>
    <mergeCell ref="Z28:Z30"/>
    <mergeCell ref="Q28:Q30"/>
    <mergeCell ref="R28:R30"/>
    <mergeCell ref="S28:S30"/>
    <mergeCell ref="T28:T30"/>
    <mergeCell ref="AA26:AA27"/>
    <mergeCell ref="AB26:AB27"/>
    <mergeCell ref="U26:U27"/>
    <mergeCell ref="V26:V27"/>
    <mergeCell ref="W26:W27"/>
    <mergeCell ref="X26:X27"/>
    <mergeCell ref="Y26:Y27"/>
    <mergeCell ref="Z26:Z27"/>
    <mergeCell ref="Q26:Q27"/>
    <mergeCell ref="R26:R27"/>
    <mergeCell ref="S26:S27"/>
    <mergeCell ref="T26:T27"/>
    <mergeCell ref="K26:K27"/>
    <mergeCell ref="L26:L27"/>
    <mergeCell ref="M26:M27"/>
    <mergeCell ref="N26:N27"/>
    <mergeCell ref="O26:O27"/>
    <mergeCell ref="P26:P27"/>
    <mergeCell ref="C24:C30"/>
    <mergeCell ref="B25:B30"/>
    <mergeCell ref="D26:D27"/>
    <mergeCell ref="E26:E27"/>
    <mergeCell ref="F26:F27"/>
    <mergeCell ref="G26:G27"/>
    <mergeCell ref="H26:H27"/>
    <mergeCell ref="I26:I27"/>
    <mergeCell ref="J26:J27"/>
    <mergeCell ref="K28:K30"/>
    <mergeCell ref="L28:L30"/>
    <mergeCell ref="M28:M30"/>
    <mergeCell ref="N28:N30"/>
    <mergeCell ref="O28:O30"/>
    <mergeCell ref="P28:P30"/>
    <mergeCell ref="D28:D30"/>
    <mergeCell ref="E28:E30"/>
    <mergeCell ref="F28:F30"/>
    <mergeCell ref="G14:G17"/>
    <mergeCell ref="H14:H17"/>
    <mergeCell ref="I14:I17"/>
    <mergeCell ref="Z14:Z17"/>
    <mergeCell ref="AA14:AA17"/>
    <mergeCell ref="AB14:AB17"/>
    <mergeCell ref="U14:U17"/>
    <mergeCell ref="V14:V17"/>
    <mergeCell ref="W14:W17"/>
    <mergeCell ref="X14:X17"/>
    <mergeCell ref="Y14:Y17"/>
    <mergeCell ref="P14:P17"/>
    <mergeCell ref="Q14:Q17"/>
    <mergeCell ref="R14:R17"/>
    <mergeCell ref="S14:S17"/>
    <mergeCell ref="T14:T17"/>
    <mergeCell ref="AB11:AB13"/>
    <mergeCell ref="V11:V13"/>
    <mergeCell ref="W11:W13"/>
    <mergeCell ref="X11:X13"/>
    <mergeCell ref="Y11:Y13"/>
    <mergeCell ref="Z11:Z13"/>
    <mergeCell ref="AA11:AA13"/>
    <mergeCell ref="U11:U13"/>
    <mergeCell ref="R11:R13"/>
    <mergeCell ref="S11:S13"/>
    <mergeCell ref="T11:T13"/>
    <mergeCell ref="L11:L13"/>
    <mergeCell ref="M11:M13"/>
    <mergeCell ref="N11:N13"/>
    <mergeCell ref="O11:O13"/>
    <mergeCell ref="P11:P13"/>
    <mergeCell ref="Q11:Q13"/>
    <mergeCell ref="C11:C23"/>
    <mergeCell ref="D11:D13"/>
    <mergeCell ref="E11:E13"/>
    <mergeCell ref="F11:F13"/>
    <mergeCell ref="G11:G13"/>
    <mergeCell ref="H11:H13"/>
    <mergeCell ref="I11:I13"/>
    <mergeCell ref="J11:J13"/>
    <mergeCell ref="K11:K13"/>
    <mergeCell ref="J14:J17"/>
    <mergeCell ref="K14:K17"/>
    <mergeCell ref="L14:L17"/>
    <mergeCell ref="M14:M17"/>
    <mergeCell ref="N14:N17"/>
    <mergeCell ref="O14:O17"/>
    <mergeCell ref="D14:D17"/>
    <mergeCell ref="E14:E17"/>
    <mergeCell ref="F14:F17"/>
    <mergeCell ref="C8:C10"/>
    <mergeCell ref="D8:D9"/>
    <mergeCell ref="C5:C7"/>
    <mergeCell ref="D5:D6"/>
    <mergeCell ref="E2:L2"/>
    <mergeCell ref="E5:E6"/>
    <mergeCell ref="F5:F6"/>
    <mergeCell ref="G5:G6"/>
    <mergeCell ref="H5:H6"/>
    <mergeCell ref="I5:I6"/>
    <mergeCell ref="J5:J6"/>
    <mergeCell ref="K5:K6"/>
    <mergeCell ref="L5:L6"/>
    <mergeCell ref="M2:T2"/>
    <mergeCell ref="U2:AB2"/>
    <mergeCell ref="Q5:Q6"/>
    <mergeCell ref="B2:B4"/>
    <mergeCell ref="C2:D4"/>
    <mergeCell ref="E3:E4"/>
    <mergeCell ref="F3:J3"/>
    <mergeCell ref="K3:K4"/>
    <mergeCell ref="L3:L4"/>
    <mergeCell ref="AA3:AA4"/>
    <mergeCell ref="AB3:AB4"/>
    <mergeCell ref="M3:M4"/>
    <mergeCell ref="N3:R3"/>
    <mergeCell ref="S3:S4"/>
    <mergeCell ref="T3:T4"/>
    <mergeCell ref="N5:N6"/>
    <mergeCell ref="O5:O6"/>
    <mergeCell ref="P5:P6"/>
    <mergeCell ref="Z5:Z6"/>
    <mergeCell ref="AA5:AA6"/>
    <mergeCell ref="R5:R6"/>
    <mergeCell ref="S5:S6"/>
    <mergeCell ref="T5:T6"/>
    <mergeCell ref="U5:U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B6128B-D890-43AD-8F2D-BE73322BDE80}">
  <ds:schemaRefs>
    <ds:schemaRef ds:uri="http://www.w3.org/XML/1998/namespace"/>
    <ds:schemaRef ds:uri="d178a8d1-16ff-473a-8ed0-d41f4478457a"/>
    <ds:schemaRef ds:uri="http://schemas.microsoft.com/sharepoint/v3/field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3ED3EC15-349D-4D60-9C88-E78551E326FB}"/>
</file>

<file path=customXml/itemProps3.xml><?xml version="1.0" encoding="utf-8"?>
<ds:datastoreItem xmlns:ds="http://schemas.openxmlformats.org/officeDocument/2006/customXml" ds:itemID="{6E6D5BB8-E9E8-4B9C-9124-076620FACA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2B-SEC-44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Angelica Banzon</dc:creator>
  <cp:lastModifiedBy>Angelica Banzon</cp:lastModifiedBy>
  <dcterms:created xsi:type="dcterms:W3CDTF">2024-02-29T18:14:13Z</dcterms:created>
  <dcterms:modified xsi:type="dcterms:W3CDTF">2024-03-06T19:39:34Z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2024-02-29T18:20:14Z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c6bfd882-6fae-4385-b02b-9ff1ebe0af9a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