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0" documentId="13_ncr:1_{49B97D80-69AA-428A-A8BF-6EBE4400DA20}" xr6:coauthVersionLast="47" xr6:coauthVersionMax="47" xr10:uidLastSave="{FF977EE5-1537-43E8-A0BE-A3A15F5A6160}"/>
  <bookViews>
    <workbookView xWindow="-120" yWindow="-120" windowWidth="29040" windowHeight="15840" activeTab="1" xr2:uid="{5883EAEB-BA43-4346-BFBA-EE1D96C34DAA}"/>
  </bookViews>
  <sheets>
    <sheet name="Gross" sheetId="1" r:id="rId1"/>
    <sheet name="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T13" i="1"/>
  <c r="T15" i="2" l="1"/>
  <c r="T19" i="2" s="1"/>
  <c r="Q19" i="2"/>
  <c r="N19" i="2"/>
  <c r="O14" i="2"/>
  <c r="R14" i="2" s="1"/>
  <c r="U14" i="2" s="1"/>
  <c r="T18" i="1"/>
  <c r="Q18" i="1"/>
  <c r="O17" i="1" l="1"/>
  <c r="R17" i="1" s="1"/>
  <c r="U17" i="1" s="1"/>
  <c r="O14" i="1"/>
  <c r="R14" i="1" s="1"/>
  <c r="U14" i="1" s="1"/>
  <c r="I24" i="2"/>
  <c r="H24" i="2"/>
  <c r="J24" i="2"/>
  <c r="L18" i="2"/>
  <c r="O18" i="2" s="1"/>
  <c r="K18" i="2"/>
  <c r="I16" i="2"/>
  <c r="H16" i="2"/>
  <c r="G16" i="2"/>
  <c r="G13" i="2"/>
  <c r="I23" i="1"/>
  <c r="H23" i="1"/>
  <c r="J23" i="1"/>
  <c r="G13" i="1"/>
  <c r="G18" i="1" s="1"/>
  <c r="H13" i="1" s="1"/>
  <c r="H18" i="1" s="1"/>
  <c r="G19" i="2" l="1"/>
  <c r="H13" i="2" s="1"/>
  <c r="H19" i="2" s="1"/>
  <c r="H23" i="2" s="1"/>
  <c r="K23" i="1"/>
  <c r="K24" i="2"/>
  <c r="H22" i="1"/>
  <c r="I13" i="1"/>
  <c r="I18" i="1" s="1"/>
  <c r="I13" i="2" l="1"/>
  <c r="I19" i="2" s="1"/>
  <c r="I23" i="2" s="1"/>
  <c r="I22" i="1"/>
  <c r="J13" i="1"/>
  <c r="J13" i="2" l="1"/>
  <c r="J19" i="2" s="1"/>
  <c r="J18" i="1"/>
  <c r="K13" i="1" l="1"/>
  <c r="J22" i="1"/>
  <c r="J23" i="2"/>
  <c r="K13" i="2"/>
  <c r="K19" i="2" l="1"/>
  <c r="K18" i="1"/>
  <c r="K22" i="1" l="1"/>
  <c r="L13" i="1"/>
  <c r="K23" i="2"/>
  <c r="L13" i="2"/>
  <c r="O13" i="2" s="1"/>
  <c r="O13" i="1" l="1"/>
  <c r="R13" i="1" s="1"/>
  <c r="R13" i="2"/>
  <c r="U13" i="1" l="1"/>
  <c r="U13" i="2"/>
  <c r="O16" i="1" l="1"/>
  <c r="R16" i="1" s="1"/>
  <c r="U16" i="1" s="1"/>
  <c r="O16" i="2"/>
  <c r="R16" i="2" s="1"/>
  <c r="U16" i="2" s="1"/>
  <c r="R18" i="2" l="1"/>
  <c r="U18" i="2" s="1"/>
  <c r="O17" i="2"/>
  <c r="R17" i="2" s="1"/>
  <c r="U17" i="2" s="1"/>
  <c r="N18" i="1"/>
  <c r="O15" i="2"/>
  <c r="R15" i="2" l="1"/>
  <c r="O19" i="2"/>
  <c r="O15" i="1"/>
  <c r="L18" i="1"/>
  <c r="L22" i="1" s="1"/>
  <c r="L19" i="2"/>
  <c r="O18" i="1" l="1"/>
  <c r="R15" i="1"/>
  <c r="U15" i="2"/>
  <c r="U19" i="2" s="1"/>
  <c r="R19" i="2"/>
  <c r="L23" i="2"/>
  <c r="U15" i="1" l="1"/>
  <c r="U18" i="1" s="1"/>
  <c r="R18" i="1"/>
  <c r="O20" i="1" l="1"/>
  <c r="R20" i="1" s="1"/>
  <c r="U20" i="1" s="1"/>
  <c r="L23" i="1"/>
  <c r="O21" i="2" l="1"/>
  <c r="R21" i="2" s="1"/>
  <c r="U21" i="2" s="1"/>
  <c r="L24" i="2" l="1"/>
</calcChain>
</file>

<file path=xl/sharedStrings.xml><?xml version="1.0" encoding="utf-8"?>
<sst xmlns="http://schemas.openxmlformats.org/spreadsheetml/2006/main" count="98" uniqueCount="45">
  <si>
    <t>Table 1</t>
  </si>
  <si>
    <t>Utility Property, Plant &amp; Equipment - Continuity of Gross Assets</t>
  </si>
  <si>
    <t>Line No.</t>
  </si>
  <si>
    <t>Particulars ($ millions)</t>
  </si>
  <si>
    <t>Utility</t>
  </si>
  <si>
    <t>Actual</t>
  </si>
  <si>
    <t>Updated</t>
  </si>
  <si>
    <t>Remove D2C</t>
  </si>
  <si>
    <t>Updated to remove D2C</t>
  </si>
  <si>
    <t>Settlement Adjustments</t>
  </si>
  <si>
    <t>Updated for Settlement</t>
  </si>
  <si>
    <t>DRO Adjustments</t>
  </si>
  <si>
    <t>Updated for DRO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</si>
  <si>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</si>
  <si>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</si>
  <si>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</si>
  <si>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</si>
  <si>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</si>
  <si>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</si>
  <si>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</si>
  <si>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</si>
  <si>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</si>
  <si>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</si>
  <si>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</si>
  <si>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</si>
  <si>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Opening Gross Property, Plant and Equipment</t>
  </si>
  <si>
    <t>EGI</t>
  </si>
  <si>
    <t>Opening Balance Adjustments (1)</t>
  </si>
  <si>
    <t>In-service Additions</t>
  </si>
  <si>
    <t>Retirements and Disposals</t>
  </si>
  <si>
    <t>Adjustments and Other</t>
  </si>
  <si>
    <t>Closing Property, Plant and Equipment</t>
  </si>
  <si>
    <t>Average of Monthly Averages</t>
  </si>
  <si>
    <t>Variance of Gross PPE to Prior Year</t>
  </si>
  <si>
    <t>Variance of Avg of Monthly Avg to Prior Year</t>
  </si>
  <si>
    <t>Note:</t>
  </si>
  <si>
    <t>(1)</t>
  </si>
  <si>
    <t>Includes asset harmonization and unregulated cost allocation adjustments.</t>
  </si>
  <si>
    <t>Table 2</t>
  </si>
  <si>
    <t>Utility Property, Plant &amp; Equipment - Continuity of Accumulated Depreciation</t>
  </si>
  <si>
    <t>Opening Accumulated Depreciation</t>
  </si>
  <si>
    <t>Depreciation</t>
  </si>
  <si>
    <t>Costs net of Proceeds</t>
  </si>
  <si>
    <t>Closing Accumulated Depreciation</t>
  </si>
  <si>
    <t>Variance of Accumualted Depreciation to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</si>
</sst>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quotePrefix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EACF-BE8B-4AAA-A46A-3360662556D6}">
  <dimension ref="A6:W26"/>
  <sheetViews>
    <sheetView view="pageLayout" topLeftCell="A2" zoomScaleNormal="80" workbookViewId="0">
      <selection activeCell="R26" sqref="R26"/>
    </sheetView>
  </sheetViews>
  <sheetFormatPr defaultColWidth="101.42578125" defaultRowHeight="12.75" x14ac:dyDescent="0.2"/>
  <cols>
    <col min="1" max="1" width="4.7109375" style="2" customWidth="1"/>
    <col min="2" max="2" width="1.7109375" style="2" customWidth="1"/>
    <col min="3" max="3" width="39.140625" style="2" customWidth="1"/>
    <col min="4" max="4" width="1.7109375" style="2" customWidth="1"/>
    <col min="5" max="5" width="8.5703125" style="3" customWidth="1"/>
    <col min="6" max="6" width="1.7109375" style="2" customWidth="1"/>
    <col min="7" max="12" width="10.42578125" style="2" customWidth="1"/>
    <col min="13" max="13" width="2.7109375" style="2" customWidth="1"/>
    <col min="14" max="15" width="10.42578125" style="2" customWidth="1"/>
    <col min="16" max="16" width="2.85546875" style="2" customWidth="1"/>
    <col min="17" max="17" width="11.140625" style="2" customWidth="1"/>
    <col min="18" max="18" width="10.42578125" style="2" customWidth="1"/>
    <col min="19" max="19" width="2.85546875" style="2" customWidth="1"/>
    <col min="20" max="20" width="11.140625" style="2" customWidth="1"/>
    <col min="21" max="21" width="10.42578125" style="2" customWidth="1"/>
    <col min="22" max="22" width="2.5703125" style="2" customWidth="1"/>
    <col min="23" max="23" width="12.140625" style="2" customWidth="1"/>
    <col min="24" max="16384" width="101.42578125" style="2"/>
  </cols>
  <sheetData>
    <row r="6" spans="1:23" s="1" customFormat="1" x14ac:dyDescent="0.2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3" s="1" customFormat="1" x14ac:dyDescent="0.2">
      <c r="A7" s="15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9" spans="1:23" s="4" customFormat="1" x14ac:dyDescent="0.2">
      <c r="E9" s="14"/>
      <c r="G9" s="14">
        <v>2019</v>
      </c>
      <c r="H9" s="14">
        <v>2020</v>
      </c>
      <c r="I9" s="14">
        <v>2021</v>
      </c>
      <c r="J9" s="14">
        <v>2022</v>
      </c>
      <c r="K9" s="14">
        <v>2023</v>
      </c>
      <c r="L9" s="14">
        <v>2024</v>
      </c>
      <c r="N9" s="14">
        <v>2024</v>
      </c>
      <c r="O9" s="14">
        <v>2024</v>
      </c>
      <c r="Q9" s="14">
        <v>2024</v>
      </c>
      <c r="R9" s="14">
        <v>2024</v>
      </c>
      <c r="T9" s="14">
        <v>2024</v>
      </c>
      <c r="U9" s="14">
        <v>2024</v>
      </c>
    </row>
    <row r="10" spans="1:23" s="6" customFormat="1" ht="38.25" x14ac:dyDescent="0.2">
      <c r="A10" s="5" t="s">
        <v>2</v>
      </c>
      <c r="C10" s="7" t="s">
        <v>3</v>
      </c>
      <c r="E10" s="5" t="s">
        <v>4</v>
      </c>
      <c r="G10" s="5" t="s">
        <v>5</v>
      </c>
      <c r="H10" s="5" t="s">
        <v>5</v>
      </c>
      <c r="I10" s="5" t="s">
        <v>5</v>
      </c>
      <c r="J10" s="5" t="s">
        <v>5</v>
      </c>
      <c r="K10" s="5" t="s">
        <v>6</v>
      </c>
      <c r="L10" s="5" t="s">
        <v>6</v>
      </c>
      <c r="N10" s="5" t="s">
        <v>7</v>
      </c>
      <c r="O10" s="5" t="s">
        <v>8</v>
      </c>
      <c r="Q10" s="5" t="s">
        <v>9</v>
      </c>
      <c r="R10" s="5" t="s">
        <v>10</v>
      </c>
      <c r="T10" s="5" t="s">
        <v>11</v>
      </c>
      <c r="U10" s="5" t="s">
        <v>12</v>
      </c>
    </row>
    <row r="11" spans="1:23" x14ac:dyDescent="0.2">
      <c r="G11" s="3" t="s">
        <v>13</v>
      </c>
      <c r="H11" s="3" t="s">
        <v>14</v>
      </c>
      <c r="I11" s="3" t="s">
        <v>15</v>
      </c>
      <c r="J11" s="3" t="s">
        <v>16</v>
      </c>
      <c r="K11" s="3" t="s">
        <v>17</v>
      </c>
      <c r="L11" s="3" t="s">
        <v>18</v>
      </c>
      <c r="M11" s="8"/>
      <c r="N11" s="3" t="s">
        <v>19</v>
      </c>
      <c r="O11" s="3" t="s">
        <v>20</v>
      </c>
      <c r="Q11" s="3" t="s">
        <v>21</v>
      </c>
      <c r="R11" s="3" t="s">
        <v>22</v>
      </c>
      <c r="T11" s="3" t="s">
        <v>23</v>
      </c>
      <c r="U11" s="3" t="s">
        <v>24</v>
      </c>
    </row>
    <row r="13" spans="1:23" x14ac:dyDescent="0.2">
      <c r="A13" s="3">
        <v>1</v>
      </c>
      <c r="C13" s="2" t="s">
        <v>25</v>
      </c>
      <c r="E13" s="3" t="s">
        <v>26</v>
      </c>
      <c r="G13" s="9">
        <f>19472.5-4.8</f>
        <v>19467.7</v>
      </c>
      <c r="H13" s="9">
        <f>G18</f>
        <v>20402.800000000003</v>
      </c>
      <c r="I13" s="9">
        <f>H18</f>
        <v>21259.900000000005</v>
      </c>
      <c r="J13" s="9">
        <f>I18</f>
        <v>22221.400000000005</v>
      </c>
      <c r="K13" s="9">
        <f>J18</f>
        <v>23402.287768633858</v>
      </c>
      <c r="L13" s="9">
        <f>K18</f>
        <v>24643.651585446787</v>
      </c>
      <c r="N13" s="9">
        <v>-317.5</v>
      </c>
      <c r="O13" s="9">
        <f>L13+N13</f>
        <v>24326.151585446787</v>
      </c>
      <c r="Q13" s="9">
        <v>-60.8</v>
      </c>
      <c r="R13" s="9">
        <f>O13+Q13</f>
        <v>24265.351585446788</v>
      </c>
      <c r="T13" s="9">
        <f>-210.2-7.3</f>
        <v>-217.5</v>
      </c>
      <c r="U13" s="9">
        <f>R13+T13</f>
        <v>24047.851585446788</v>
      </c>
      <c r="W13" s="13"/>
    </row>
    <row r="14" spans="1:23" x14ac:dyDescent="0.2">
      <c r="A14" s="3">
        <v>2</v>
      </c>
      <c r="C14" s="2" t="s">
        <v>27</v>
      </c>
      <c r="E14" s="3" t="s">
        <v>26</v>
      </c>
      <c r="G14" s="9">
        <v>0</v>
      </c>
      <c r="H14" s="9">
        <v>0</v>
      </c>
      <c r="I14" s="9">
        <v>0</v>
      </c>
      <c r="J14" s="9">
        <v>11.7</v>
      </c>
      <c r="K14" s="9">
        <v>0</v>
      </c>
      <c r="L14" s="9">
        <v>-241.3</v>
      </c>
      <c r="N14" s="9">
        <v>0</v>
      </c>
      <c r="O14" s="9">
        <f t="shared" ref="O14:R17" si="0">L14+N14</f>
        <v>-241.3</v>
      </c>
      <c r="Q14" s="9">
        <v>0</v>
      </c>
      <c r="R14" s="9">
        <f t="shared" si="0"/>
        <v>-241.3</v>
      </c>
      <c r="T14" s="9">
        <v>7.3</v>
      </c>
      <c r="U14" s="9">
        <f t="shared" ref="U14:U17" si="1">R14+T14</f>
        <v>-234</v>
      </c>
      <c r="W14" s="13"/>
    </row>
    <row r="15" spans="1:23" x14ac:dyDescent="0.2">
      <c r="A15" s="3">
        <v>3</v>
      </c>
      <c r="C15" s="2" t="s">
        <v>28</v>
      </c>
      <c r="E15" s="3" t="s">
        <v>26</v>
      </c>
      <c r="G15" s="9">
        <v>1056.2</v>
      </c>
      <c r="H15" s="9">
        <v>1023.4</v>
      </c>
      <c r="I15" s="9">
        <v>1211.7</v>
      </c>
      <c r="J15" s="9">
        <v>1379.3077099674929</v>
      </c>
      <c r="K15" s="9">
        <v>1428.0748197729167</v>
      </c>
      <c r="L15" s="9">
        <v>1300.8653686082739</v>
      </c>
      <c r="N15" s="9">
        <v>-15.6</v>
      </c>
      <c r="O15" s="9">
        <f t="shared" si="0"/>
        <v>1285.265368608274</v>
      </c>
      <c r="Q15" s="9">
        <v>-11</v>
      </c>
      <c r="R15" s="9">
        <f t="shared" si="0"/>
        <v>1274.265368608274</v>
      </c>
      <c r="T15" s="9">
        <v>-301.2</v>
      </c>
      <c r="U15" s="9">
        <f t="shared" si="1"/>
        <v>973.06536860827396</v>
      </c>
      <c r="W15" s="13"/>
    </row>
    <row r="16" spans="1:23" x14ac:dyDescent="0.2">
      <c r="A16" s="3">
        <v>4</v>
      </c>
      <c r="C16" s="2" t="s">
        <v>29</v>
      </c>
      <c r="E16" s="3" t="s">
        <v>26</v>
      </c>
      <c r="G16" s="9">
        <v>-121</v>
      </c>
      <c r="H16" s="9">
        <v>-166.2</v>
      </c>
      <c r="I16" s="9">
        <v>-250.2</v>
      </c>
      <c r="J16" s="9">
        <v>-210.11994133363999</v>
      </c>
      <c r="K16" s="9">
        <v>-170.81100295998635</v>
      </c>
      <c r="L16" s="9">
        <v>-176.31433126032101</v>
      </c>
      <c r="N16" s="9">
        <v>0</v>
      </c>
      <c r="O16" s="9">
        <f t="shared" si="0"/>
        <v>-176.31433126032101</v>
      </c>
      <c r="Q16" s="9">
        <v>0</v>
      </c>
      <c r="R16" s="9">
        <f t="shared" si="0"/>
        <v>-176.31433126032101</v>
      </c>
      <c r="T16" s="9">
        <v>50.4</v>
      </c>
      <c r="U16" s="9">
        <f t="shared" si="1"/>
        <v>-125.91433126032101</v>
      </c>
    </row>
    <row r="17" spans="1:23" x14ac:dyDescent="0.2">
      <c r="A17" s="3">
        <v>5</v>
      </c>
      <c r="C17" s="2" t="s">
        <v>30</v>
      </c>
      <c r="E17" s="3" t="s">
        <v>26</v>
      </c>
      <c r="G17" s="9">
        <v>0</v>
      </c>
      <c r="H17" s="9">
        <v>0</v>
      </c>
      <c r="I17" s="9">
        <v>0.1</v>
      </c>
      <c r="J17" s="9">
        <v>0</v>
      </c>
      <c r="K17" s="9">
        <v>-15.9</v>
      </c>
      <c r="L17" s="9">
        <v>-15.3</v>
      </c>
      <c r="N17" s="9">
        <v>-15.9</v>
      </c>
      <c r="O17" s="9">
        <f t="shared" si="0"/>
        <v>-31.200000000000003</v>
      </c>
      <c r="Q17" s="9">
        <v>-29.5</v>
      </c>
      <c r="R17" s="9">
        <f t="shared" si="0"/>
        <v>-60.7</v>
      </c>
      <c r="T17" s="9">
        <v>23.1</v>
      </c>
      <c r="U17" s="9">
        <f t="shared" si="1"/>
        <v>-37.6</v>
      </c>
    </row>
    <row r="18" spans="1:23" x14ac:dyDescent="0.2">
      <c r="A18" s="3">
        <v>6</v>
      </c>
      <c r="C18" s="2" t="s">
        <v>31</v>
      </c>
      <c r="E18" s="3" t="s">
        <v>26</v>
      </c>
      <c r="G18" s="10">
        <f>SUM(G13:G16)-0.1</f>
        <v>20402.800000000003</v>
      </c>
      <c r="H18" s="10">
        <f>SUM(H13:H16)-0.1</f>
        <v>21259.900000000005</v>
      </c>
      <c r="I18" s="10">
        <f>SUM(I13:I16)</f>
        <v>22221.400000000005</v>
      </c>
      <c r="J18" s="10">
        <f>SUM(J13:J17)</f>
        <v>23402.287768633858</v>
      </c>
      <c r="K18" s="10">
        <f t="shared" ref="K18:L18" si="2">SUM(K13:K17)</f>
        <v>24643.651585446787</v>
      </c>
      <c r="L18" s="10">
        <f t="shared" si="2"/>
        <v>25511.60262279474</v>
      </c>
      <c r="N18" s="10">
        <f t="shared" ref="N18:O18" si="3">SUM(N13:N17)</f>
        <v>-349</v>
      </c>
      <c r="O18" s="10">
        <f t="shared" si="3"/>
        <v>25162.60262279474</v>
      </c>
      <c r="Q18" s="10">
        <f t="shared" ref="Q18:R18" si="4">SUM(Q13:Q17)</f>
        <v>-101.3</v>
      </c>
      <c r="R18" s="10">
        <f t="shared" si="4"/>
        <v>25061.302622794741</v>
      </c>
      <c r="T18" s="10">
        <f t="shared" ref="T18:U18" si="5">SUM(T13:T17)</f>
        <v>-437.9</v>
      </c>
      <c r="U18" s="10">
        <f t="shared" si="5"/>
        <v>24623.40262279474</v>
      </c>
    </row>
    <row r="19" spans="1:23" x14ac:dyDescent="0.2">
      <c r="A19" s="3"/>
      <c r="G19" s="9"/>
      <c r="H19" s="9"/>
      <c r="I19" s="9"/>
      <c r="J19" s="9"/>
      <c r="K19" s="9"/>
      <c r="L19" s="9"/>
      <c r="N19" s="9"/>
      <c r="O19" s="9"/>
      <c r="Q19" s="9"/>
      <c r="R19" s="9"/>
      <c r="T19" s="9"/>
      <c r="U19" s="9"/>
    </row>
    <row r="20" spans="1:23" x14ac:dyDescent="0.2">
      <c r="A20" s="3">
        <v>7</v>
      </c>
      <c r="C20" s="2" t="s">
        <v>32</v>
      </c>
      <c r="E20" s="3" t="s">
        <v>26</v>
      </c>
      <c r="G20" s="10">
        <v>19765.5</v>
      </c>
      <c r="H20" s="10">
        <v>20582.099999999999</v>
      </c>
      <c r="I20" s="10">
        <v>21539.8</v>
      </c>
      <c r="J20" s="10">
        <v>22585.927749080754</v>
      </c>
      <c r="K20" s="10">
        <v>23716.483186072252</v>
      </c>
      <c r="L20" s="10">
        <v>24736.29739411272</v>
      </c>
      <c r="N20" s="10">
        <v>-338.4</v>
      </c>
      <c r="O20" s="10">
        <f>L20+N20</f>
        <v>24397.897394112719</v>
      </c>
      <c r="Q20" s="10">
        <v>-93.3</v>
      </c>
      <c r="R20" s="10">
        <f>O20+Q20</f>
        <v>24304.597394112719</v>
      </c>
      <c r="T20" s="10">
        <v>-263</v>
      </c>
      <c r="U20" s="10">
        <f>R20+T20</f>
        <v>24041.597394112719</v>
      </c>
    </row>
    <row r="21" spans="1:23" x14ac:dyDescent="0.2">
      <c r="A21" s="3"/>
      <c r="G21" s="9"/>
      <c r="H21" s="9"/>
      <c r="I21" s="9"/>
      <c r="J21" s="9"/>
      <c r="K21" s="9"/>
      <c r="L21" s="9"/>
      <c r="N21" s="9"/>
      <c r="O21" s="9"/>
      <c r="Q21" s="9"/>
      <c r="R21" s="9"/>
      <c r="T21" s="9"/>
      <c r="U21" s="9"/>
    </row>
    <row r="22" spans="1:23" x14ac:dyDescent="0.2">
      <c r="A22" s="3">
        <v>8</v>
      </c>
      <c r="C22" s="2" t="s">
        <v>33</v>
      </c>
      <c r="H22" s="11">
        <f>H18-G18</f>
        <v>857.10000000000218</v>
      </c>
      <c r="I22" s="11">
        <f t="shared" ref="I22:L22" si="6">I18-H18</f>
        <v>961.5</v>
      </c>
      <c r="J22" s="11">
        <f t="shared" si="6"/>
        <v>1180.8877686338528</v>
      </c>
      <c r="K22" s="11">
        <f t="shared" si="6"/>
        <v>1241.3638168129291</v>
      </c>
      <c r="L22" s="11">
        <f t="shared" si="6"/>
        <v>867.95103734795339</v>
      </c>
    </row>
    <row r="23" spans="1:23" x14ac:dyDescent="0.2">
      <c r="A23" s="3">
        <v>9</v>
      </c>
      <c r="C23" s="2" t="s">
        <v>34</v>
      </c>
      <c r="H23" s="11">
        <f>H20-G20</f>
        <v>816.59999999999854</v>
      </c>
      <c r="I23" s="11">
        <f t="shared" ref="I23:L23" si="7">I20-H20</f>
        <v>957.70000000000073</v>
      </c>
      <c r="J23" s="11">
        <f t="shared" si="7"/>
        <v>1046.1277490807552</v>
      </c>
      <c r="K23" s="11">
        <f t="shared" si="7"/>
        <v>1130.5554369914971</v>
      </c>
      <c r="L23" s="11">
        <f t="shared" si="7"/>
        <v>1019.8142080404687</v>
      </c>
      <c r="O23" s="9"/>
      <c r="R23" s="9"/>
      <c r="U23" s="9"/>
      <c r="W23" s="13"/>
    </row>
    <row r="24" spans="1:23" x14ac:dyDescent="0.2">
      <c r="O24" s="9"/>
      <c r="R24" s="9"/>
      <c r="U24" s="9"/>
      <c r="W24" s="13"/>
    </row>
    <row r="25" spans="1:23" x14ac:dyDescent="0.2">
      <c r="A25" s="4" t="s">
        <v>35</v>
      </c>
      <c r="E25" s="2"/>
      <c r="O25" s="9"/>
      <c r="R25" s="9"/>
      <c r="U25" s="9"/>
      <c r="W25" s="13"/>
    </row>
    <row r="26" spans="1:23" x14ac:dyDescent="0.2">
      <c r="A26" s="12" t="s">
        <v>36</v>
      </c>
      <c r="B26" s="2" t="s">
        <v>37</v>
      </c>
    </row>
  </sheetData>
  <mergeCells count="2">
    <mergeCell ref="A6:U6"/>
    <mergeCell ref="A7:U7"/>
  </mergeCells>
  <pageMargins left="0.7" right="0.7" top="0.75" bottom="0.75" header="0.3" footer="0.3"/>
  <pageSetup paperSize="5" scale="83" orientation="landscape" r:id="rId1"/>
  <headerFooter>
    <oddHeader>&amp;R&amp;"Arial,Regular"&amp;10Filed: 2024-03-15
EB-2022-0200
DRO Response
Attachment 1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8CF4-E7AB-4ABE-BA8B-C7538692BACE}">
  <dimension ref="A6:U27"/>
  <sheetViews>
    <sheetView tabSelected="1" view="pageLayout" topLeftCell="A4" zoomScaleNormal="80" workbookViewId="0">
      <selection activeCell="J29" sqref="J29"/>
    </sheetView>
  </sheetViews>
  <sheetFormatPr defaultColWidth="101.42578125" defaultRowHeight="12.75" x14ac:dyDescent="0.2"/>
  <cols>
    <col min="1" max="1" width="4.7109375" style="2" customWidth="1"/>
    <col min="2" max="2" width="1.7109375" style="2" customWidth="1"/>
    <col min="3" max="3" width="44.42578125" style="2" customWidth="1"/>
    <col min="4" max="4" width="1.7109375" style="2" customWidth="1"/>
    <col min="5" max="5" width="8.5703125" style="3" customWidth="1"/>
    <col min="6" max="6" width="1.7109375" style="2" customWidth="1"/>
    <col min="7" max="12" width="10.42578125" style="2" customWidth="1"/>
    <col min="13" max="13" width="2.7109375" style="2" customWidth="1"/>
    <col min="14" max="15" width="10.42578125" style="2" customWidth="1"/>
    <col min="16" max="16" width="2.85546875" style="2" customWidth="1"/>
    <col min="17" max="17" width="11.42578125" style="2" customWidth="1"/>
    <col min="18" max="18" width="10.42578125" style="2" customWidth="1"/>
    <col min="19" max="19" width="2.85546875" style="2" customWidth="1"/>
    <col min="20" max="20" width="11.42578125" style="2" customWidth="1"/>
    <col min="21" max="21" width="10.42578125" style="2" customWidth="1"/>
    <col min="22" max="16384" width="101.42578125" style="2"/>
  </cols>
  <sheetData>
    <row r="6" spans="1:21" s="1" customFormat="1" x14ac:dyDescent="0.2">
      <c r="A6" s="15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1" customFormat="1" x14ac:dyDescent="0.2">
      <c r="A7" s="15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9" spans="1:21" s="4" customFormat="1" x14ac:dyDescent="0.2">
      <c r="E9" s="14"/>
      <c r="G9" s="14">
        <v>2019</v>
      </c>
      <c r="H9" s="14">
        <v>2020</v>
      </c>
      <c r="I9" s="14">
        <v>2021</v>
      </c>
      <c r="J9" s="14">
        <v>2022</v>
      </c>
      <c r="K9" s="14">
        <v>2023</v>
      </c>
      <c r="L9" s="14">
        <v>2024</v>
      </c>
      <c r="N9" s="14">
        <v>2024</v>
      </c>
      <c r="O9" s="14">
        <v>2024</v>
      </c>
      <c r="Q9" s="14">
        <v>2024</v>
      </c>
      <c r="R9" s="14">
        <v>2024</v>
      </c>
      <c r="T9" s="14">
        <v>2024</v>
      </c>
      <c r="U9" s="14">
        <v>2024</v>
      </c>
    </row>
    <row r="10" spans="1:21" s="6" customFormat="1" ht="38.25" x14ac:dyDescent="0.2">
      <c r="A10" s="5" t="s">
        <v>2</v>
      </c>
      <c r="C10" s="7" t="s">
        <v>3</v>
      </c>
      <c r="E10" s="5" t="s">
        <v>4</v>
      </c>
      <c r="G10" s="5" t="s">
        <v>5</v>
      </c>
      <c r="H10" s="5" t="s">
        <v>5</v>
      </c>
      <c r="I10" s="5" t="s">
        <v>5</v>
      </c>
      <c r="J10" s="5" t="s">
        <v>5</v>
      </c>
      <c r="K10" s="5" t="s">
        <v>6</v>
      </c>
      <c r="L10" s="5" t="s">
        <v>6</v>
      </c>
      <c r="N10" s="5" t="s">
        <v>7</v>
      </c>
      <c r="O10" s="5" t="s">
        <v>8</v>
      </c>
      <c r="Q10" s="5" t="s">
        <v>9</v>
      </c>
      <c r="R10" s="5" t="s">
        <v>10</v>
      </c>
      <c r="T10" s="5" t="s">
        <v>11</v>
      </c>
      <c r="U10" s="5" t="s">
        <v>12</v>
      </c>
    </row>
    <row r="11" spans="1:21" x14ac:dyDescent="0.2">
      <c r="G11" s="3" t="s">
        <v>13</v>
      </c>
      <c r="H11" s="3" t="s">
        <v>14</v>
      </c>
      <c r="I11" s="3" t="s">
        <v>15</v>
      </c>
      <c r="J11" s="3" t="s">
        <v>16</v>
      </c>
      <c r="K11" s="3" t="s">
        <v>17</v>
      </c>
      <c r="L11" s="3" t="s">
        <v>18</v>
      </c>
      <c r="M11" s="8"/>
      <c r="N11" s="3" t="s">
        <v>19</v>
      </c>
      <c r="O11" s="3" t="s">
        <v>20</v>
      </c>
      <c r="Q11" s="3" t="s">
        <v>21</v>
      </c>
      <c r="R11" s="3" t="s">
        <v>22</v>
      </c>
      <c r="T11" s="3" t="s">
        <v>23</v>
      </c>
      <c r="U11" s="3" t="s">
        <v>24</v>
      </c>
    </row>
    <row r="13" spans="1:21" x14ac:dyDescent="0.2">
      <c r="A13" s="3">
        <v>1</v>
      </c>
      <c r="C13" s="2" t="s">
        <v>40</v>
      </c>
      <c r="E13" s="3" t="s">
        <v>26</v>
      </c>
      <c r="G13" s="9">
        <f>-6964.4+3.5</f>
        <v>-6960.9</v>
      </c>
      <c r="H13" s="9">
        <f>G19</f>
        <v>-7393</v>
      </c>
      <c r="I13" s="9">
        <f>H19</f>
        <v>-7799.7</v>
      </c>
      <c r="J13" s="9">
        <f>I19</f>
        <v>-8126.9000000000005</v>
      </c>
      <c r="K13" s="9">
        <f>J19</f>
        <v>-8507.3458362883812</v>
      </c>
      <c r="L13" s="9">
        <f>K19</f>
        <v>-8956.3879433520906</v>
      </c>
      <c r="N13" s="9">
        <v>-7.2</v>
      </c>
      <c r="O13" s="9">
        <f>L13+N13</f>
        <v>-8963.5879433520913</v>
      </c>
      <c r="Q13" s="9">
        <v>18.899999999999999</v>
      </c>
      <c r="R13" s="9">
        <f>O13+Q13</f>
        <v>-8944.6879433520917</v>
      </c>
      <c r="T13" s="9">
        <f>97.3+5.9</f>
        <v>103.2</v>
      </c>
      <c r="U13" s="9">
        <f>R13+T13</f>
        <v>-8841.487943352091</v>
      </c>
    </row>
    <row r="14" spans="1:21" x14ac:dyDescent="0.2">
      <c r="A14" s="3">
        <v>2</v>
      </c>
      <c r="C14" s="2" t="s">
        <v>27</v>
      </c>
      <c r="E14" s="3" t="s">
        <v>26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234.6</v>
      </c>
      <c r="N14" s="9">
        <v>0</v>
      </c>
      <c r="O14" s="9">
        <f t="shared" ref="O14:R18" si="0">L14+N14</f>
        <v>234.6</v>
      </c>
      <c r="Q14" s="9">
        <v>0</v>
      </c>
      <c r="R14" s="9">
        <f t="shared" si="0"/>
        <v>234.6</v>
      </c>
      <c r="T14" s="9">
        <v>-5.9</v>
      </c>
      <c r="U14" s="9">
        <f t="shared" ref="U14:U18" si="1">R14+T14</f>
        <v>228.7</v>
      </c>
    </row>
    <row r="15" spans="1:21" x14ac:dyDescent="0.2">
      <c r="A15" s="3">
        <v>3</v>
      </c>
      <c r="C15" s="2" t="s">
        <v>41</v>
      </c>
      <c r="E15" s="3" t="s">
        <v>26</v>
      </c>
      <c r="G15" s="9">
        <v>-605.6</v>
      </c>
      <c r="H15" s="9">
        <v>-618.29999999999995</v>
      </c>
      <c r="I15" s="9">
        <v>-639</v>
      </c>
      <c r="J15" s="9">
        <v>-653.62699722816637</v>
      </c>
      <c r="K15" s="9">
        <v>-718.31137728268811</v>
      </c>
      <c r="L15" s="9">
        <v>-877.98438858181805</v>
      </c>
      <c r="N15" s="9">
        <v>8</v>
      </c>
      <c r="O15" s="9">
        <f t="shared" si="0"/>
        <v>-869.98438858181805</v>
      </c>
      <c r="Q15" s="9">
        <v>3.8</v>
      </c>
      <c r="R15" s="9">
        <f t="shared" si="0"/>
        <v>-866.1843885818181</v>
      </c>
      <c r="T15" s="9">
        <f>134.9+36.3</f>
        <v>171.2</v>
      </c>
      <c r="U15" s="9">
        <f t="shared" si="1"/>
        <v>-694.98438858181817</v>
      </c>
    </row>
    <row r="16" spans="1:21" x14ac:dyDescent="0.2">
      <c r="A16" s="3">
        <v>4</v>
      </c>
      <c r="C16" s="2" t="s">
        <v>29</v>
      </c>
      <c r="E16" s="3" t="s">
        <v>26</v>
      </c>
      <c r="G16" s="9">
        <f>173.5-G17</f>
        <v>120.86</v>
      </c>
      <c r="H16" s="9">
        <f>211.5-H17</f>
        <v>161.25994839686399</v>
      </c>
      <c r="I16" s="9">
        <f>311.6-I17</f>
        <v>250.20000000000002</v>
      </c>
      <c r="J16" s="9">
        <v>209.06822047030664</v>
      </c>
      <c r="K16" s="9">
        <v>169.48275432998634</v>
      </c>
      <c r="L16" s="9">
        <v>174.44156308698768</v>
      </c>
      <c r="N16" s="9">
        <v>0</v>
      </c>
      <c r="O16" s="9">
        <f t="shared" si="0"/>
        <v>174.44156308698768</v>
      </c>
      <c r="Q16" s="9">
        <v>0</v>
      </c>
      <c r="R16" s="9">
        <f t="shared" si="0"/>
        <v>174.44156308698768</v>
      </c>
      <c r="T16" s="9">
        <v>-50.4</v>
      </c>
      <c r="U16" s="9">
        <f t="shared" si="1"/>
        <v>124.04156308698768</v>
      </c>
    </row>
    <row r="17" spans="1:21" x14ac:dyDescent="0.2">
      <c r="A17" s="3">
        <v>5</v>
      </c>
      <c r="C17" s="2" t="s">
        <v>42</v>
      </c>
      <c r="E17" s="3" t="s">
        <v>26</v>
      </c>
      <c r="G17" s="9">
        <v>52.64</v>
      </c>
      <c r="H17" s="9">
        <v>50.24005160313601</v>
      </c>
      <c r="I17" s="9">
        <v>61.4</v>
      </c>
      <c r="J17" s="9">
        <v>64.112940469480009</v>
      </c>
      <c r="K17" s="9">
        <v>97.086515888990604</v>
      </c>
      <c r="L17" s="9">
        <v>61.108979365731898</v>
      </c>
      <c r="N17" s="9">
        <v>-5.0999999999999996</v>
      </c>
      <c r="O17" s="9">
        <f t="shared" si="0"/>
        <v>56.008979365731896</v>
      </c>
      <c r="Q17" s="9">
        <v>-1.7</v>
      </c>
      <c r="R17" s="9">
        <f t="shared" si="0"/>
        <v>54.308979365731894</v>
      </c>
      <c r="T17" s="9">
        <v>1.9</v>
      </c>
      <c r="U17" s="9">
        <f t="shared" si="1"/>
        <v>56.208979365731892</v>
      </c>
    </row>
    <row r="18" spans="1:21" x14ac:dyDescent="0.2">
      <c r="A18" s="3">
        <v>6</v>
      </c>
      <c r="C18" s="2" t="s">
        <v>30</v>
      </c>
      <c r="E18" s="3" t="s">
        <v>26</v>
      </c>
      <c r="G18" s="9">
        <v>0</v>
      </c>
      <c r="H18" s="9">
        <v>0</v>
      </c>
      <c r="I18" s="9">
        <v>0.1</v>
      </c>
      <c r="J18" s="9">
        <v>0</v>
      </c>
      <c r="K18" s="9">
        <f>1.9+0.8</f>
        <v>2.7</v>
      </c>
      <c r="L18" s="9">
        <f>-1+0.5</f>
        <v>-0.5</v>
      </c>
      <c r="N18" s="9">
        <v>0.9</v>
      </c>
      <c r="O18" s="9">
        <f>L18+N18</f>
        <v>0.4</v>
      </c>
      <c r="Q18" s="9">
        <v>5.7</v>
      </c>
      <c r="R18" s="9">
        <f t="shared" si="0"/>
        <v>6.1000000000000005</v>
      </c>
      <c r="T18" s="9">
        <v>0</v>
      </c>
      <c r="U18" s="9">
        <f t="shared" si="1"/>
        <v>6.1000000000000005</v>
      </c>
    </row>
    <row r="19" spans="1:21" x14ac:dyDescent="0.2">
      <c r="A19" s="3">
        <v>7</v>
      </c>
      <c r="C19" s="2" t="s">
        <v>43</v>
      </c>
      <c r="E19" s="3" t="s">
        <v>26</v>
      </c>
      <c r="G19" s="10">
        <f>SUM(G13:G18)</f>
        <v>-7393</v>
      </c>
      <c r="H19" s="10">
        <f>SUM(H13:H18)+0.1</f>
        <v>-7799.7</v>
      </c>
      <c r="I19" s="10">
        <f>SUM(I13:I18)+0.1</f>
        <v>-8126.9000000000005</v>
      </c>
      <c r="J19" s="10">
        <f>SUM(J13:J18)</f>
        <v>-8507.3458362883812</v>
      </c>
      <c r="K19" s="10">
        <f>SUM(K13:K18)</f>
        <v>-8956.3879433520906</v>
      </c>
      <c r="L19" s="10">
        <f>SUM(L13:L18)</f>
        <v>-9364.7217894811874</v>
      </c>
      <c r="N19" s="10">
        <f>SUM(N13:N18)</f>
        <v>-3.4</v>
      </c>
      <c r="O19" s="10">
        <f>SUM(O13:O18)</f>
        <v>-9368.1217894811889</v>
      </c>
      <c r="Q19" s="10">
        <f>SUM(Q13:Q18)</f>
        <v>26.7</v>
      </c>
      <c r="R19" s="10">
        <f>SUM(R13:R18)</f>
        <v>-9341.4217894811882</v>
      </c>
      <c r="T19" s="10">
        <f>SUM(T13:T18)</f>
        <v>220</v>
      </c>
      <c r="U19" s="10">
        <f>SUM(U13:U18)</f>
        <v>-9121.4217894811882</v>
      </c>
    </row>
    <row r="20" spans="1:21" x14ac:dyDescent="0.2">
      <c r="A20" s="3"/>
      <c r="G20" s="9"/>
      <c r="H20" s="9"/>
      <c r="I20" s="9"/>
      <c r="J20" s="9"/>
      <c r="K20" s="9"/>
      <c r="L20" s="9"/>
      <c r="N20" s="9"/>
      <c r="O20" s="9"/>
      <c r="Q20" s="9"/>
      <c r="R20" s="9"/>
      <c r="T20" s="9"/>
      <c r="U20" s="9"/>
    </row>
    <row r="21" spans="1:21" x14ac:dyDescent="0.2">
      <c r="A21" s="3">
        <v>8</v>
      </c>
      <c r="C21" s="2" t="s">
        <v>32</v>
      </c>
      <c r="E21" s="3" t="s">
        <v>26</v>
      </c>
      <c r="G21" s="10">
        <v>-7188.7</v>
      </c>
      <c r="H21" s="10">
        <v>-7571.2</v>
      </c>
      <c r="I21" s="10">
        <v>-8005.9</v>
      </c>
      <c r="J21" s="10">
        <v>-8320.0569155998091</v>
      </c>
      <c r="K21" s="10">
        <v>-8769.1515126471968</v>
      </c>
      <c r="L21" s="10">
        <v>-9081.0274610398028</v>
      </c>
      <c r="N21" s="10">
        <v>-4.5999999999999996</v>
      </c>
      <c r="O21" s="10">
        <f>L21+N21</f>
        <v>-9085.6274610398032</v>
      </c>
      <c r="Q21" s="10">
        <v>25.8</v>
      </c>
      <c r="R21" s="10">
        <f>O21+Q21</f>
        <v>-9059.8274610398039</v>
      </c>
      <c r="T21" s="10">
        <v>175.3</v>
      </c>
      <c r="U21" s="10">
        <f>R21+T21</f>
        <v>-8884.5274610398046</v>
      </c>
    </row>
    <row r="22" spans="1:21" x14ac:dyDescent="0.2">
      <c r="A22" s="3"/>
      <c r="G22" s="9"/>
      <c r="H22" s="9"/>
      <c r="I22" s="9"/>
      <c r="J22" s="9"/>
      <c r="K22" s="9"/>
      <c r="L22" s="9"/>
      <c r="N22" s="9"/>
      <c r="O22" s="9"/>
      <c r="Q22" s="9"/>
      <c r="R22" s="9"/>
      <c r="T22" s="9"/>
      <c r="U22" s="9"/>
    </row>
    <row r="23" spans="1:21" x14ac:dyDescent="0.2">
      <c r="A23" s="3">
        <v>9</v>
      </c>
      <c r="C23" s="2" t="s">
        <v>44</v>
      </c>
      <c r="H23" s="11">
        <f>H19-G19</f>
        <v>-406.69999999999982</v>
      </c>
      <c r="I23" s="11">
        <f t="shared" ref="I23" si="2">I19-H19</f>
        <v>-327.20000000000073</v>
      </c>
      <c r="J23" s="11">
        <f>J19-I19</f>
        <v>-380.44583628838063</v>
      </c>
      <c r="K23" s="11">
        <f>K19-J19</f>
        <v>-449.04210706370941</v>
      </c>
      <c r="L23" s="11">
        <f>L19-K19</f>
        <v>-408.33384612909686</v>
      </c>
    </row>
    <row r="24" spans="1:21" x14ac:dyDescent="0.2">
      <c r="A24" s="3">
        <v>10</v>
      </c>
      <c r="C24" s="2" t="s">
        <v>34</v>
      </c>
      <c r="H24" s="11">
        <f>H21-G21</f>
        <v>-382.5</v>
      </c>
      <c r="I24" s="11">
        <f t="shared" ref="I24" si="3">I21-H21</f>
        <v>-434.69999999999982</v>
      </c>
      <c r="J24" s="11">
        <f>J21-I21</f>
        <v>-314.15691559980951</v>
      </c>
      <c r="K24" s="11">
        <f>K21-J21</f>
        <v>-449.09459704738765</v>
      </c>
      <c r="L24" s="11">
        <f>L21-K21</f>
        <v>-311.87594839260601</v>
      </c>
      <c r="U24" s="9"/>
    </row>
    <row r="26" spans="1:21" x14ac:dyDescent="0.2">
      <c r="A26" s="4" t="s">
        <v>35</v>
      </c>
      <c r="E26" s="2"/>
    </row>
    <row r="27" spans="1:21" x14ac:dyDescent="0.2">
      <c r="A27" s="12" t="s">
        <v>36</v>
      </c>
      <c r="B27" s="2" t="s">
        <v>37</v>
      </c>
    </row>
  </sheetData>
  <mergeCells count="2">
    <mergeCell ref="A6:U6"/>
    <mergeCell ref="A7:U7"/>
  </mergeCells>
  <pageMargins left="0.7" right="0.7" top="0.75" bottom="0.75" header="0.3" footer="0.3"/>
  <pageSetup paperSize="5" scale="80" firstPageNumber="2" orientation="landscape" useFirstPageNumber="1" r:id="rId1"/>
  <headerFooter>
    <oddHeader>&amp;R&amp;"Arial,Regular"&amp;10Filed: 2024-03-15
EB-2022-0200
DRO Response
Attachment 1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C6U45NHNYSXQ-170716136-238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https://enbridge.sharepoint.com/teams/EB-2022-02002024Rebasing/_layouts/15/DocIdRedir.aspx?ID=C6U45NHNYSXQ-170716136-238</Url>
      <Description>C6U45NHNYSXQ-170716136-238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AC13F6-0C73-411B-A30F-F17512DAB39F}"/>
</file>

<file path=customXml/itemProps2.xml><?xml version="1.0" encoding="utf-8"?>
<ds:datastoreItem xmlns:ds="http://schemas.openxmlformats.org/officeDocument/2006/customXml" ds:itemID="{BA6867E3-AF2C-42C2-AF0B-7094D7012181}"/>
</file>

<file path=customXml/itemProps3.xml><?xml version="1.0" encoding="utf-8"?>
<ds:datastoreItem xmlns:ds="http://schemas.openxmlformats.org/officeDocument/2006/customXml" ds:itemID="{CD637D9B-8BC4-421F-88B6-2705ED07E8C5}"/>
</file>

<file path=customXml/itemProps4.xml><?xml version="1.0" encoding="utf-8"?>
<ds:datastoreItem xmlns:ds="http://schemas.openxmlformats.org/officeDocument/2006/customXml" ds:itemID="{35A77A01-66AB-45C0-9B15-73322244CC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Gross</vt:lpstr>
      <vt:lpstr>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2024-03-15T17:56:13Z</dcterms:created>
  <dcterms:modified xsi:type="dcterms:W3CDTF">2024-03-15T17:56:16Z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2024-03-15T17:56:16Z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c169b04e-8348-497c-b356-3fb1a45d8fa4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Updated Schedules for DRO Responses</vt:lpwstr>
  </property>
  <property fmtid="{D5CDD505-2E9C-101B-9397-08002B2CF9AE}" pid="10" name="ContentTypeId">
    <vt:lpwstr>0x01010023BCE4D423B1DE4CB1730F6A38FCA8AB</vt:lpwstr>
  </property>
  <property fmtid="{D5CDD505-2E9C-101B-9397-08002B2CF9AE}" pid="11" name="_dlc_DocIdItemGuid">
    <vt:lpwstr>aff7af61-d699-4d3f-b809-5e6398053770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uthorEmailDisplayName">
    <vt:lpwstr>Jason Vinagre</vt:lpwstr>
  </property>
  <property fmtid="{D5CDD505-2E9C-101B-9397-08002B2CF9AE}" pid="15" name="_AdHocReviewCycleID">
    <vt:i4>-1288391026</vt:i4>
  </property>
  <property fmtid="{D5CDD505-2E9C-101B-9397-08002B2CF9AE}" pid="16" name="_AuthorEmail">
    <vt:lpwstr>Jason.Vinagre@enbridge.com</vt:lpwstr>
  </property>
</Properties>
</file>