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650" documentId="13_ncr:1_{95FD7B13-CD29-4F35-BC32-F2BC2C4FD958}" xr6:coauthVersionLast="47" xr6:coauthVersionMax="47" xr10:uidLastSave="{82404D73-F100-47F1-AA91-2BB8EE0A74BA}"/>
  <bookViews>
    <workbookView xWindow="-120" yWindow="-120" windowWidth="29040" windowHeight="15840" xr2:uid="{D1438ECA-3FE4-4291-97B4-DA082797B01E}"/>
  </bookViews>
  <sheets>
    <sheet name="Summary - Non-Uniform R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6" i="2" l="1"/>
  <c r="S13" i="2"/>
  <c r="M40" i="2"/>
  <c r="M41" i="2"/>
  <c r="M42" i="2"/>
  <c r="M43" i="2"/>
  <c r="M39" i="2"/>
  <c r="M27" i="2"/>
  <c r="M29" i="2"/>
  <c r="M30" i="2"/>
  <c r="M31" i="2"/>
  <c r="M32" i="2"/>
  <c r="M33" i="2"/>
  <c r="M34" i="2"/>
  <c r="M35" i="2"/>
  <c r="M28" i="2"/>
  <c r="M14" i="2"/>
  <c r="M15" i="2"/>
  <c r="M16" i="2"/>
  <c r="M17" i="2"/>
  <c r="M18" i="2"/>
  <c r="M19" i="2"/>
  <c r="M20" i="2"/>
  <c r="M21" i="2"/>
  <c r="M22" i="2"/>
  <c r="M23" i="2"/>
  <c r="M13" i="2"/>
  <c r="U13" i="2" l="1"/>
  <c r="W13" i="2" s="1"/>
  <c r="M24" i="2"/>
  <c r="M36" i="2"/>
  <c r="S40" i="2"/>
  <c r="U40" i="2" s="1"/>
  <c r="S41" i="2"/>
  <c r="U41" i="2" s="1"/>
  <c r="S42" i="2"/>
  <c r="U42" i="2" s="1"/>
  <c r="S43" i="2"/>
  <c r="U43" i="2" s="1"/>
  <c r="S39" i="2"/>
  <c r="U39" i="2" s="1"/>
  <c r="W39" i="2" s="1"/>
  <c r="S28" i="2"/>
  <c r="U28" i="2" s="1"/>
  <c r="S29" i="2"/>
  <c r="U29" i="2" s="1"/>
  <c r="S30" i="2"/>
  <c r="U30" i="2" s="1"/>
  <c r="S31" i="2"/>
  <c r="U31" i="2" s="1"/>
  <c r="S32" i="2"/>
  <c r="U32" i="2" s="1"/>
  <c r="S33" i="2"/>
  <c r="U33" i="2" s="1"/>
  <c r="S34" i="2"/>
  <c r="U34" i="2" s="1"/>
  <c r="S35" i="2"/>
  <c r="U35" i="2" s="1"/>
  <c r="S27" i="2"/>
  <c r="U27" i="2" s="1"/>
  <c r="W27" i="2" s="1"/>
  <c r="S14" i="2"/>
  <c r="U14" i="2" s="1"/>
  <c r="S15" i="2"/>
  <c r="U15" i="2" s="1"/>
  <c r="S16" i="2"/>
  <c r="U16" i="2" s="1"/>
  <c r="S17" i="2"/>
  <c r="U17" i="2" s="1"/>
  <c r="S18" i="2"/>
  <c r="U18" i="2" s="1"/>
  <c r="S19" i="2"/>
  <c r="S20" i="2"/>
  <c r="U20" i="2" s="1"/>
  <c r="S21" i="2"/>
  <c r="U21" i="2" s="1"/>
  <c r="S22" i="2"/>
  <c r="U22" i="2" s="1"/>
  <c r="S23" i="2"/>
  <c r="U23" i="2" s="1"/>
  <c r="E24" i="2"/>
  <c r="G24" i="2"/>
  <c r="I24" i="2"/>
  <c r="K24" i="2"/>
  <c r="O24" i="2"/>
  <c r="Q24" i="2"/>
  <c r="G44" i="2"/>
  <c r="I44" i="2"/>
  <c r="K44" i="2"/>
  <c r="O44" i="2"/>
  <c r="Q44" i="2"/>
  <c r="E44" i="2"/>
  <c r="G36" i="2"/>
  <c r="I36" i="2"/>
  <c r="K36" i="2"/>
  <c r="O36" i="2"/>
  <c r="Q36" i="2"/>
  <c r="E36" i="2"/>
  <c r="S44" i="2" l="1"/>
  <c r="Q46" i="2"/>
  <c r="S24" i="2"/>
  <c r="K46" i="2"/>
  <c r="M44" i="2"/>
  <c r="U19" i="2"/>
  <c r="U24" i="2" s="1"/>
  <c r="W36" i="2"/>
  <c r="E46" i="2"/>
  <c r="O46" i="2"/>
  <c r="G46" i="2"/>
  <c r="Y24" i="2"/>
  <c r="I46" i="2"/>
  <c r="W24" i="2" l="1"/>
  <c r="Y44" i="2" l="1"/>
  <c r="Y36" i="2"/>
  <c r="U44" i="2" l="1"/>
  <c r="S36" i="2"/>
  <c r="S46" i="2" s="1"/>
  <c r="W44" i="2" l="1"/>
  <c r="W46" i="2" s="1"/>
  <c r="M46" i="2"/>
  <c r="U36" i="2"/>
  <c r="U46" i="2" s="1"/>
</calcChain>
</file>

<file path=xl/sharedStrings.xml><?xml version="1.0" encoding="utf-8"?>
<sst xmlns="http://schemas.openxmlformats.org/spreadsheetml/2006/main" count="85" uniqueCount="63">
  <si>
    <t>Table 2</t>
  </si>
  <si>
    <t xml:space="preserve">2024 DSM Budget by Rate Class </t>
  </si>
  <si>
    <t>Line No.</t>
  </si>
  <si>
    <t>Program Costs - excluding Low Income</t>
  </si>
  <si>
    <t>Program Admin - excluding Low Income</t>
  </si>
  <si>
    <t>Low Income Program</t>
  </si>
  <si>
    <t>Low Income Program Admin</t>
  </si>
  <si>
    <t>Total Program Costs</t>
  </si>
  <si>
    <t>Low Income Portion of Portfolio</t>
  </si>
  <si>
    <t>Portfolio</t>
  </si>
  <si>
    <t>Total Portfolio Costs</t>
  </si>
  <si>
    <t>Uniform Rate Adjustment</t>
  </si>
  <si>
    <t>(a)</t>
  </si>
  <si>
    <t>(b)</t>
  </si>
  <si>
    <t>(c)</t>
  </si>
  <si>
    <t>(d)</t>
  </si>
  <si>
    <t>(e) = sum (a:d)</t>
  </si>
  <si>
    <t>(f)</t>
  </si>
  <si>
    <t>(g)</t>
  </si>
  <si>
    <t>(h) = (f + g)</t>
  </si>
  <si>
    <t>(i) = (e + h)</t>
  </si>
  <si>
    <t>(j) = (k-i)</t>
  </si>
  <si>
    <t>(k)</t>
  </si>
  <si>
    <t>EGD Rate Zone</t>
  </si>
  <si>
    <t>Rate 1</t>
  </si>
  <si>
    <t>Rate 6</t>
  </si>
  <si>
    <t>-</t>
  </si>
  <si>
    <t>Rate 9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</si>
  <si>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</si>
  <si>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</si>
  <si>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</si>
  <si>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</si>
  <si>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</si>
  <si>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</si>
  <si>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</si>
  <si>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</si>
  <si>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Total EGD Rate Zone</t>
  </si>
  <si>
    <t>Union South Rate Zone</t>
  </si>
  <si>
    <t>Rate M1</t>
  </si>
  <si>
    <t>Rate M2</t>
  </si>
  <si>
    <t>Rate M4</t>
  </si>
  <si>
    <t>Rate M5</t>
  </si>
  <si>
    <t>Rate M7</t>
  </si>
  <si>
    <t>Rate M9</t>
  </si>
  <si>
    <t>Rate T1</t>
  </si>
  <si>
    <t>Rate T2</t>
  </si>
  <si>
    <t>Rate T3</t>
  </si>
  <si>
    <t>Total Union South Rate Zone</t>
  </si>
  <si>
    <t>Union North Rate Zone</t>
  </si>
  <si>
    <t>Rate R01</t>
  </si>
  <si>
    <t>Rate R10</t>
  </si>
  <si>
    <t>Rate R20</t>
  </si>
  <si>
    <t>Rate R25</t>
  </si>
  <si>
    <t>Rate R100</t>
  </si>
  <si>
    <t>Total Union North Rate Zone</t>
  </si>
  <si>
    <t>Total</t>
  </si>
  <si>
    <t>DSM Program Costs</t>
  </si>
  <si>
    <t>Note:</t>
  </si>
  <si>
    <t>(1)</t>
  </si>
  <si>
    <t>DSM Portfolio Admin Costs</t>
  </si>
  <si>
    <t>2024 DSM Budget (1)</t>
  </si>
  <si>
    <t>Particulars ($000s)</t>
  </si>
  <si>
    <t xml:space="preserve">Rate Order, Working Papers, Schedule 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</si>
</sst>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64" fontId="2" fillId="0" borderId="0" xfId="1" applyNumberFormat="1" applyFont="1" applyFill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left" indent="2"/>
    </xf>
    <xf numFmtId="164" fontId="2" fillId="0" borderId="0" xfId="0" applyNumberFormat="1" applyFont="1"/>
    <xf numFmtId="0" fontId="2" fillId="0" borderId="0" xfId="2" applyFont="1" applyAlignment="1">
      <alignment horizontal="left"/>
    </xf>
    <xf numFmtId="164" fontId="2" fillId="0" borderId="2" xfId="3" applyNumberFormat="1" applyFont="1" applyBorder="1" applyAlignment="1">
      <alignment horizontal="right"/>
    </xf>
    <xf numFmtId="0" fontId="2" fillId="0" borderId="0" xfId="0" quotePrefix="1" applyFont="1" applyAlignment="1">
      <alignment horizontal="center" vertical="center" wrapText="1"/>
    </xf>
    <xf numFmtId="164" fontId="2" fillId="0" borderId="0" xfId="3" applyNumberFormat="1" applyFont="1" applyBorder="1" applyAlignment="1">
      <alignment horizontal="right"/>
    </xf>
    <xf numFmtId="1" fontId="2" fillId="0" borderId="0" xfId="0" applyNumberFormat="1" applyFont="1"/>
    <xf numFmtId="164" fontId="2" fillId="0" borderId="0" xfId="1" applyNumberFormat="1" applyFont="1"/>
    <xf numFmtId="164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164" fontId="2" fillId="0" borderId="1" xfId="1" applyNumberFormat="1" applyFont="1" applyBorder="1"/>
    <xf numFmtId="164" fontId="2" fillId="0" borderId="3" xfId="1" applyNumberFormat="1" applyFont="1" applyFill="1" applyBorder="1"/>
    <xf numFmtId="0" fontId="2" fillId="0" borderId="0" xfId="0" applyFont="1" applyAlignment="1"/>
    <xf numFmtId="0" fontId="2" fillId="0" borderId="0" xfId="0" quotePrefix="1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0" xfId="1" applyNumberFormat="1" applyFont="1"/>
    <xf numFmtId="0" fontId="2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</cellXfs>
  <cellStyles count="4">
    <cellStyle name="Comma" xfId="1" builtinId="3"/>
    <cellStyle name="Comma 3" xfId="3" xr:uid="{F210E29A-3A44-446A-A709-26BD12B2BBC0}"/>
    <cellStyle name="Normal" xfId="0" builtinId="0"/>
    <cellStyle name="Normal 3" xfId="2" xr:uid="{5ED61CA4-ECE0-412F-B358-617D8ADAA5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39171-C2CC-40B9-A960-77CF5F0D5549}">
  <dimension ref="A6:Z50"/>
  <sheetViews>
    <sheetView tabSelected="1" view="pageBreakPreview" zoomScale="60" zoomScaleNormal="100" workbookViewId="0">
      <selection activeCell="AA49" sqref="AA49"/>
    </sheetView>
  </sheetViews>
  <sheetFormatPr defaultColWidth="9.140625" defaultRowHeight="12.75" x14ac:dyDescent="0.2"/>
  <cols>
    <col min="1" max="1" width="5.85546875" style="1" customWidth="1"/>
    <col min="2" max="2" width="1.85546875" style="1" customWidth="1"/>
    <col min="3" max="3" width="24.5703125" style="1" customWidth="1"/>
    <col min="4" max="4" width="1.85546875" style="1" customWidth="1"/>
    <col min="5" max="5" width="17" style="1" customWidth="1"/>
    <col min="6" max="6" width="1.85546875" style="1" customWidth="1"/>
    <col min="7" max="7" width="15.5703125" style="1" customWidth="1"/>
    <col min="8" max="8" width="1.85546875" style="1" customWidth="1"/>
    <col min="9" max="9" width="13.42578125" style="1" customWidth="1"/>
    <col min="10" max="10" width="1.85546875" style="1" customWidth="1"/>
    <col min="11" max="11" width="11.7109375" style="1" customWidth="1"/>
    <col min="12" max="12" width="1.85546875" style="1" customWidth="1"/>
    <col min="13" max="13" width="15.5703125" style="1" customWidth="1"/>
    <col min="14" max="14" width="1.85546875" style="1" customWidth="1"/>
    <col min="15" max="15" width="15.5703125" style="1" customWidth="1"/>
    <col min="16" max="16" width="1.85546875" style="1" customWidth="1"/>
    <col min="17" max="17" width="15.5703125" style="1" customWidth="1"/>
    <col min="18" max="18" width="1.85546875" style="1" customWidth="1"/>
    <col min="19" max="19" width="15.5703125" style="1" customWidth="1"/>
    <col min="20" max="20" width="1.85546875" style="1" customWidth="1"/>
    <col min="21" max="21" width="15.5703125" style="1" customWidth="1"/>
    <col min="22" max="22" width="1.85546875" style="1" customWidth="1"/>
    <col min="23" max="23" width="16.85546875" style="1" customWidth="1"/>
    <col min="24" max="24" width="1.85546875" style="1" customWidth="1"/>
    <col min="25" max="25" width="15.5703125" style="1" customWidth="1"/>
    <col min="26" max="26" width="11.5703125" style="1" bestFit="1" customWidth="1"/>
    <col min="27" max="16384" width="9.140625" style="1"/>
  </cols>
  <sheetData>
    <row r="6" spans="1:26" x14ac:dyDescent="0.2">
      <c r="A6" s="29" t="s">
        <v>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spans="1:26" x14ac:dyDescent="0.2">
      <c r="A7" s="29" t="s">
        <v>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spans="1:26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6" x14ac:dyDescent="0.2">
      <c r="E9" s="30" t="s">
        <v>56</v>
      </c>
      <c r="F9" s="30"/>
      <c r="G9" s="30"/>
      <c r="H9" s="30"/>
      <c r="I9" s="30"/>
      <c r="J9" s="30"/>
      <c r="K9" s="30"/>
      <c r="L9" s="30"/>
      <c r="M9" s="30"/>
      <c r="O9" s="30" t="s">
        <v>59</v>
      </c>
      <c r="P9" s="30"/>
      <c r="Q9" s="30"/>
      <c r="R9" s="30"/>
      <c r="S9" s="30"/>
      <c r="T9" s="24"/>
      <c r="U9" s="24"/>
    </row>
    <row r="10" spans="1:26" s="6" customFormat="1" ht="38.25" x14ac:dyDescent="0.2">
      <c r="A10" s="3" t="s">
        <v>2</v>
      </c>
      <c r="C10" s="7" t="s">
        <v>61</v>
      </c>
      <c r="D10" s="8"/>
      <c r="E10" s="3" t="s">
        <v>3</v>
      </c>
      <c r="F10" s="4"/>
      <c r="G10" s="3" t="s">
        <v>4</v>
      </c>
      <c r="H10" s="4"/>
      <c r="I10" s="3" t="s">
        <v>5</v>
      </c>
      <c r="J10" s="4"/>
      <c r="K10" s="3" t="s">
        <v>6</v>
      </c>
      <c r="L10" s="4"/>
      <c r="M10" s="3" t="s">
        <v>7</v>
      </c>
      <c r="N10" s="4"/>
      <c r="O10" s="3" t="s">
        <v>8</v>
      </c>
      <c r="P10" s="4"/>
      <c r="Q10" s="3" t="s">
        <v>9</v>
      </c>
      <c r="R10" s="4"/>
      <c r="S10" s="3" t="s">
        <v>10</v>
      </c>
      <c r="T10" s="4"/>
      <c r="U10" s="3" t="s">
        <v>55</v>
      </c>
      <c r="V10" s="2"/>
      <c r="W10" s="3" t="s">
        <v>11</v>
      </c>
      <c r="X10" s="4"/>
      <c r="Y10" s="28" t="s">
        <v>60</v>
      </c>
    </row>
    <row r="11" spans="1:26" s="6" customFormat="1" x14ac:dyDescent="0.2">
      <c r="A11" s="4"/>
      <c r="C11" s="10"/>
      <c r="D11" s="10"/>
      <c r="E11" s="9" t="s">
        <v>12</v>
      </c>
      <c r="F11" s="9"/>
      <c r="G11" s="9" t="s">
        <v>13</v>
      </c>
      <c r="H11" s="9"/>
      <c r="I11" s="16" t="s">
        <v>14</v>
      </c>
      <c r="J11" s="10"/>
      <c r="K11" s="9" t="s">
        <v>15</v>
      </c>
      <c r="L11" s="9"/>
      <c r="M11" s="9" t="s">
        <v>16</v>
      </c>
      <c r="N11" s="9"/>
      <c r="O11" s="9" t="s">
        <v>17</v>
      </c>
      <c r="P11" s="9"/>
      <c r="Q11" s="9" t="s">
        <v>18</v>
      </c>
      <c r="R11" s="9"/>
      <c r="S11" s="9" t="s">
        <v>19</v>
      </c>
      <c r="T11" s="9"/>
      <c r="U11" s="9" t="s">
        <v>20</v>
      </c>
      <c r="V11" s="2"/>
      <c r="W11" s="9" t="s">
        <v>21</v>
      </c>
      <c r="X11" s="9"/>
      <c r="Y11" s="9" t="s">
        <v>22</v>
      </c>
    </row>
    <row r="12" spans="1:26" s="6" customFormat="1" x14ac:dyDescent="0.2">
      <c r="A12" s="4"/>
      <c r="C12" s="11" t="s">
        <v>23</v>
      </c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W12" s="10"/>
      <c r="X12" s="10"/>
      <c r="Y12" s="10"/>
    </row>
    <row r="13" spans="1:26" ht="15" x14ac:dyDescent="0.25">
      <c r="A13" s="2">
        <v>1</v>
      </c>
      <c r="C13" s="12" t="s">
        <v>24</v>
      </c>
      <c r="D13" s="12"/>
      <c r="E13" s="19">
        <v>49116.227773775987</v>
      </c>
      <c r="F13" s="5"/>
      <c r="G13" s="19">
        <v>1306.5144059505496</v>
      </c>
      <c r="H13" s="19"/>
      <c r="I13" s="19">
        <v>10328.598377284201</v>
      </c>
      <c r="J13" s="19"/>
      <c r="K13" s="19">
        <v>708.59757451654798</v>
      </c>
      <c r="L13" s="19"/>
      <c r="M13" s="19">
        <f>SUM(E13+G13+I13+K13)</f>
        <v>61459.938131527284</v>
      </c>
      <c r="N13" s="19"/>
      <c r="O13" s="19">
        <v>1341.88988173646</v>
      </c>
      <c r="P13" s="19"/>
      <c r="Q13" s="19">
        <v>6589.3328565772999</v>
      </c>
      <c r="R13" s="19"/>
      <c r="S13" s="19">
        <f>(O13+Q13)</f>
        <v>7931.2227383137597</v>
      </c>
      <c r="T13" s="19"/>
      <c r="U13" s="19">
        <f>(M13+S13)</f>
        <v>69391.160869841042</v>
      </c>
      <c r="V13" s="19"/>
      <c r="W13" s="19">
        <f>(Y13-U13)</f>
        <v>-450.94420351326698</v>
      </c>
      <c r="X13" s="19"/>
      <c r="Y13" s="19">
        <v>68940.216666327775</v>
      </c>
      <c r="Z13" s="27"/>
    </row>
    <row r="14" spans="1:26" ht="15" x14ac:dyDescent="0.25">
      <c r="A14" s="2">
        <v>2</v>
      </c>
      <c r="C14" s="12" t="s">
        <v>25</v>
      </c>
      <c r="D14" s="12"/>
      <c r="E14" s="19">
        <v>20128.44251336221</v>
      </c>
      <c r="F14" s="5"/>
      <c r="G14" s="19">
        <v>3635.6459124375106</v>
      </c>
      <c r="H14" s="19"/>
      <c r="I14" s="19">
        <v>4154.3641105684528</v>
      </c>
      <c r="J14" s="19"/>
      <c r="K14" s="19">
        <v>285.01179200477833</v>
      </c>
      <c r="L14" s="19"/>
      <c r="M14" s="19">
        <f t="shared" ref="M14:M23" si="0">SUM(E14+G14+I14+K14)</f>
        <v>28203.464328372953</v>
      </c>
      <c r="N14" s="19"/>
      <c r="O14" s="19">
        <v>539.73433387451666</v>
      </c>
      <c r="P14" s="19"/>
      <c r="Q14" s="19">
        <v>2700.390759158423</v>
      </c>
      <c r="R14" s="19"/>
      <c r="S14" s="19">
        <f t="shared" ref="S14:S23" si="1">(O14+Q14)</f>
        <v>3240.1250930329397</v>
      </c>
      <c r="T14" s="19"/>
      <c r="U14" s="19">
        <f>(M14+S14)</f>
        <v>31443.589421405894</v>
      </c>
      <c r="V14" s="19"/>
      <c r="W14" s="20" t="s">
        <v>26</v>
      </c>
      <c r="X14" s="19"/>
      <c r="Y14" s="19">
        <v>31443.589421405894</v>
      </c>
      <c r="Z14" s="27"/>
    </row>
    <row r="15" spans="1:26" ht="15" x14ac:dyDescent="0.25">
      <c r="A15" s="2">
        <v>3</v>
      </c>
      <c r="C15" s="12" t="s">
        <v>27</v>
      </c>
      <c r="D15" s="12"/>
      <c r="E15" s="19">
        <v>0</v>
      </c>
      <c r="F15" s="5"/>
      <c r="G15" s="19">
        <v>0</v>
      </c>
      <c r="H15" s="19"/>
      <c r="I15" s="19">
        <v>0</v>
      </c>
      <c r="J15" s="19"/>
      <c r="K15" s="19">
        <v>0</v>
      </c>
      <c r="L15" s="19"/>
      <c r="M15" s="19">
        <f t="shared" si="0"/>
        <v>0</v>
      </c>
      <c r="N15" s="19"/>
      <c r="O15" s="19">
        <v>0</v>
      </c>
      <c r="P15" s="19"/>
      <c r="Q15" s="19">
        <v>0</v>
      </c>
      <c r="R15" s="19"/>
      <c r="S15" s="19">
        <f t="shared" si="1"/>
        <v>0</v>
      </c>
      <c r="T15" s="19"/>
      <c r="U15" s="19">
        <f t="shared" ref="U15:U23" si="2">(M15+S15)</f>
        <v>0</v>
      </c>
      <c r="V15" s="19"/>
      <c r="W15" s="20" t="s">
        <v>26</v>
      </c>
      <c r="X15" s="19"/>
      <c r="Y15" s="19">
        <v>0</v>
      </c>
      <c r="Z15"/>
    </row>
    <row r="16" spans="1:26" ht="15" x14ac:dyDescent="0.25">
      <c r="A16" s="2">
        <v>4</v>
      </c>
      <c r="C16" s="12" t="s">
        <v>28</v>
      </c>
      <c r="D16" s="12"/>
      <c r="E16" s="19">
        <v>193.43436483069968</v>
      </c>
      <c r="F16" s="5"/>
      <c r="G16" s="19">
        <v>53.030204331986575</v>
      </c>
      <c r="H16" s="19"/>
      <c r="I16" s="19">
        <v>0</v>
      </c>
      <c r="J16" s="19"/>
      <c r="K16" s="19">
        <v>0</v>
      </c>
      <c r="L16" s="19"/>
      <c r="M16" s="19">
        <f t="shared" si="0"/>
        <v>246.46456916268625</v>
      </c>
      <c r="N16" s="19"/>
      <c r="O16" s="19">
        <v>0</v>
      </c>
      <c r="P16" s="19"/>
      <c r="Q16" s="19">
        <v>25.950759525767634</v>
      </c>
      <c r="R16" s="19"/>
      <c r="S16" s="19">
        <f t="shared" si="1"/>
        <v>25.950759525767634</v>
      </c>
      <c r="T16" s="19"/>
      <c r="U16" s="19">
        <f t="shared" si="2"/>
        <v>272.41532868845388</v>
      </c>
      <c r="V16" s="19"/>
      <c r="W16" s="20" t="s">
        <v>26</v>
      </c>
      <c r="X16" s="19"/>
      <c r="Y16" s="19">
        <v>272.41532868845394</v>
      </c>
      <c r="Z16" s="27"/>
    </row>
    <row r="17" spans="1:26" ht="15" x14ac:dyDescent="0.25">
      <c r="A17" s="2">
        <v>5</v>
      </c>
      <c r="C17" s="12" t="s">
        <v>29</v>
      </c>
      <c r="D17" s="12"/>
      <c r="E17" s="19">
        <v>1533.2191971181721</v>
      </c>
      <c r="F17" s="5"/>
      <c r="G17" s="19">
        <v>405.16423761635139</v>
      </c>
      <c r="H17" s="19"/>
      <c r="I17" s="19">
        <v>209.97890814938086</v>
      </c>
      <c r="J17" s="19"/>
      <c r="K17" s="19">
        <v>14.405685997194121</v>
      </c>
      <c r="L17" s="19"/>
      <c r="M17" s="19">
        <f t="shared" si="0"/>
        <v>2162.7680288810984</v>
      </c>
      <c r="N17" s="19"/>
      <c r="O17" s="19">
        <v>27.280426823780914</v>
      </c>
      <c r="P17" s="19"/>
      <c r="Q17" s="19">
        <v>205.69355770639922</v>
      </c>
      <c r="R17" s="19"/>
      <c r="S17" s="19">
        <f t="shared" si="1"/>
        <v>232.97398453018013</v>
      </c>
      <c r="T17" s="19"/>
      <c r="U17" s="19">
        <f t="shared" si="2"/>
        <v>2395.7420134112785</v>
      </c>
      <c r="V17" s="19"/>
      <c r="W17" s="20" t="s">
        <v>26</v>
      </c>
      <c r="X17" s="19"/>
      <c r="Y17" s="19">
        <v>2395.742013411279</v>
      </c>
      <c r="Z17" s="27"/>
    </row>
    <row r="18" spans="1:26" ht="15" x14ac:dyDescent="0.25">
      <c r="A18" s="2">
        <v>6</v>
      </c>
      <c r="C18" s="12" t="s">
        <v>30</v>
      </c>
      <c r="D18" s="12"/>
      <c r="E18" s="19">
        <v>686.08940022405181</v>
      </c>
      <c r="F18" s="5"/>
      <c r="G18" s="19">
        <v>193.55346623601264</v>
      </c>
      <c r="H18" s="19"/>
      <c r="I18" s="19">
        <v>62.36941238039455</v>
      </c>
      <c r="J18" s="19"/>
      <c r="K18" s="19">
        <v>4.2788781906718603</v>
      </c>
      <c r="L18" s="19"/>
      <c r="M18" s="19">
        <f t="shared" si="0"/>
        <v>946.29115703113087</v>
      </c>
      <c r="N18" s="19"/>
      <c r="O18" s="19">
        <v>8.1030242774437724</v>
      </c>
      <c r="P18" s="19"/>
      <c r="Q18" s="19">
        <v>92.044353411430549</v>
      </c>
      <c r="R18" s="19"/>
      <c r="S18" s="19">
        <f t="shared" si="1"/>
        <v>100.14737768887431</v>
      </c>
      <c r="T18" s="19"/>
      <c r="U18" s="19">
        <f t="shared" si="2"/>
        <v>1046.4385347200052</v>
      </c>
      <c r="V18" s="19"/>
      <c r="W18" s="20" t="s">
        <v>26</v>
      </c>
      <c r="X18" s="19"/>
      <c r="Y18" s="19">
        <v>1046.4385347200052</v>
      </c>
      <c r="Z18" s="27"/>
    </row>
    <row r="19" spans="1:26" ht="15" x14ac:dyDescent="0.25">
      <c r="A19" s="2">
        <v>7</v>
      </c>
      <c r="C19" s="12" t="s">
        <v>31</v>
      </c>
      <c r="D19" s="12"/>
      <c r="E19" s="19">
        <v>0</v>
      </c>
      <c r="F19" s="5"/>
      <c r="G19" s="19">
        <v>0</v>
      </c>
      <c r="H19" s="19"/>
      <c r="I19" s="19">
        <v>145.72960539149048</v>
      </c>
      <c r="J19" s="19"/>
      <c r="K19" s="19">
        <v>9.9978371840629539</v>
      </c>
      <c r="L19" s="19"/>
      <c r="M19" s="19">
        <f t="shared" si="0"/>
        <v>155.72744257555343</v>
      </c>
      <c r="N19" s="19"/>
      <c r="O19" s="19">
        <v>18.933167483244418</v>
      </c>
      <c r="P19" s="19"/>
      <c r="Q19" s="19">
        <v>0</v>
      </c>
      <c r="R19" s="19"/>
      <c r="S19" s="19">
        <f t="shared" si="1"/>
        <v>18.933167483244418</v>
      </c>
      <c r="T19" s="19"/>
      <c r="U19" s="19">
        <f t="shared" si="2"/>
        <v>174.66061005879783</v>
      </c>
      <c r="V19" s="19"/>
      <c r="W19" s="20" t="s">
        <v>26</v>
      </c>
      <c r="X19" s="19"/>
      <c r="Y19" s="19">
        <v>174.6606100587978</v>
      </c>
      <c r="Z19" s="27"/>
    </row>
    <row r="20" spans="1:26" ht="15" x14ac:dyDescent="0.25">
      <c r="A20" s="2">
        <v>8</v>
      </c>
      <c r="C20" s="12" t="s">
        <v>32</v>
      </c>
      <c r="D20" s="12"/>
      <c r="E20" s="19">
        <v>679.87534968987677</v>
      </c>
      <c r="F20" s="5"/>
      <c r="G20" s="19">
        <v>193.8915954621489</v>
      </c>
      <c r="H20" s="19"/>
      <c r="I20" s="19">
        <v>12.248956951983226</v>
      </c>
      <c r="J20" s="19"/>
      <c r="K20" s="19">
        <v>0.84034453364185968</v>
      </c>
      <c r="L20" s="19"/>
      <c r="M20" s="19">
        <f t="shared" si="0"/>
        <v>886.85624663765077</v>
      </c>
      <c r="N20" s="19"/>
      <c r="O20" s="19">
        <v>1.5913825666647377</v>
      </c>
      <c r="P20" s="19"/>
      <c r="Q20" s="19">
        <v>91.210689076582483</v>
      </c>
      <c r="R20" s="19"/>
      <c r="S20" s="19">
        <f t="shared" si="1"/>
        <v>92.802071643247217</v>
      </c>
      <c r="T20" s="19"/>
      <c r="U20" s="19">
        <f t="shared" si="2"/>
        <v>979.65831828089802</v>
      </c>
      <c r="V20" s="19"/>
      <c r="W20" s="20" t="s">
        <v>26</v>
      </c>
      <c r="X20" s="19"/>
      <c r="Y20" s="19">
        <v>979.65831828089802</v>
      </c>
      <c r="Z20" s="27"/>
    </row>
    <row r="21" spans="1:26" ht="15" x14ac:dyDescent="0.25">
      <c r="A21" s="2">
        <v>9</v>
      </c>
      <c r="C21" s="12" t="s">
        <v>33</v>
      </c>
      <c r="D21" s="12"/>
      <c r="E21" s="19">
        <v>244.46761706919179</v>
      </c>
      <c r="F21" s="5"/>
      <c r="G21" s="19">
        <v>42.100068312921522</v>
      </c>
      <c r="H21" s="19"/>
      <c r="I21" s="19">
        <v>0</v>
      </c>
      <c r="J21" s="19"/>
      <c r="K21" s="19">
        <v>0</v>
      </c>
      <c r="L21" s="19"/>
      <c r="M21" s="19">
        <f t="shared" si="0"/>
        <v>286.56768538211332</v>
      </c>
      <c r="N21" s="19"/>
      <c r="O21" s="19">
        <v>0</v>
      </c>
      <c r="P21" s="19"/>
      <c r="Q21" s="19">
        <v>32.797276471285912</v>
      </c>
      <c r="R21" s="19"/>
      <c r="S21" s="19">
        <f t="shared" si="1"/>
        <v>32.797276471285912</v>
      </c>
      <c r="T21" s="19"/>
      <c r="U21" s="19">
        <f t="shared" si="2"/>
        <v>319.36496185339922</v>
      </c>
      <c r="V21" s="19"/>
      <c r="W21" s="20" t="s">
        <v>26</v>
      </c>
      <c r="X21" s="19"/>
      <c r="Y21" s="19">
        <v>319.36496185339922</v>
      </c>
      <c r="Z21" s="27"/>
    </row>
    <row r="22" spans="1:26" ht="15" x14ac:dyDescent="0.25">
      <c r="A22" s="2">
        <v>10</v>
      </c>
      <c r="C22" s="12" t="s">
        <v>34</v>
      </c>
      <c r="D22" s="12"/>
      <c r="E22" s="19">
        <v>274.34474497361413</v>
      </c>
      <c r="F22" s="5"/>
      <c r="G22" s="19">
        <v>56.061389001759586</v>
      </c>
      <c r="H22" s="19"/>
      <c r="I22" s="19">
        <v>5.0687608753319541E-2</v>
      </c>
      <c r="J22" s="19"/>
      <c r="K22" s="19">
        <v>3.4774434350781842E-3</v>
      </c>
      <c r="L22" s="19"/>
      <c r="M22" s="19">
        <f t="shared" si="0"/>
        <v>330.46029902756214</v>
      </c>
      <c r="N22" s="19"/>
      <c r="O22" s="19">
        <v>6.5853261818260766E-3</v>
      </c>
      <c r="P22" s="19"/>
      <c r="Q22" s="19">
        <v>36.805530962399033</v>
      </c>
      <c r="R22" s="19"/>
      <c r="S22" s="19">
        <f t="shared" si="1"/>
        <v>36.81211628858086</v>
      </c>
      <c r="T22" s="19"/>
      <c r="U22" s="19">
        <f t="shared" si="2"/>
        <v>367.272415316143</v>
      </c>
      <c r="V22" s="19"/>
      <c r="W22" s="20" t="s">
        <v>26</v>
      </c>
      <c r="X22" s="19"/>
      <c r="Y22" s="19">
        <v>367.27241531614294</v>
      </c>
      <c r="Z22" s="27"/>
    </row>
    <row r="23" spans="1:26" ht="15" x14ac:dyDescent="0.25">
      <c r="A23" s="2">
        <v>11</v>
      </c>
      <c r="C23" s="12" t="s">
        <v>35</v>
      </c>
      <c r="D23" s="12"/>
      <c r="E23" s="22">
        <v>0</v>
      </c>
      <c r="F23" s="5"/>
      <c r="G23" s="19">
        <v>0</v>
      </c>
      <c r="H23" s="19"/>
      <c r="I23" s="19">
        <v>35.25761431074617</v>
      </c>
      <c r="J23" s="19"/>
      <c r="K23" s="19">
        <v>2.4188625669462733</v>
      </c>
      <c r="L23" s="19"/>
      <c r="M23" s="19">
        <f t="shared" si="0"/>
        <v>37.676476877692444</v>
      </c>
      <c r="N23" s="19"/>
      <c r="O23" s="19">
        <v>4.5806637231446992</v>
      </c>
      <c r="P23" s="19"/>
      <c r="Q23" s="19">
        <v>0</v>
      </c>
      <c r="R23" s="19"/>
      <c r="S23" s="19">
        <f t="shared" si="1"/>
        <v>4.5806637231446992</v>
      </c>
      <c r="T23" s="19"/>
      <c r="U23" s="19">
        <f t="shared" si="2"/>
        <v>42.257140600837147</v>
      </c>
      <c r="V23" s="19"/>
      <c r="W23" s="20" t="s">
        <v>26</v>
      </c>
      <c r="X23" s="19"/>
      <c r="Y23" s="19">
        <v>42.257140600837147</v>
      </c>
      <c r="Z23" s="27"/>
    </row>
    <row r="24" spans="1:26" x14ac:dyDescent="0.2">
      <c r="A24" s="2">
        <v>12</v>
      </c>
      <c r="C24" s="8" t="s">
        <v>36</v>
      </c>
      <c r="D24" s="12"/>
      <c r="E24" s="23">
        <f>SUM(E13:E23)</f>
        <v>72856.100961043805</v>
      </c>
      <c r="F24" s="5"/>
      <c r="G24" s="23">
        <f>SUM(G13:G23)</f>
        <v>5885.9612793492397</v>
      </c>
      <c r="H24" s="5"/>
      <c r="I24" s="23">
        <f>SUM(I13:I23)</f>
        <v>14948.597672645401</v>
      </c>
      <c r="J24" s="5"/>
      <c r="K24" s="23">
        <f>SUM(K13:K23)</f>
        <v>1025.5544524372785</v>
      </c>
      <c r="L24" s="5"/>
      <c r="M24" s="23">
        <f>SUM(M13:M23)</f>
        <v>94716.214365475724</v>
      </c>
      <c r="N24" s="5"/>
      <c r="O24" s="23">
        <f>SUM(O13:O23)</f>
        <v>1942.1194658114371</v>
      </c>
      <c r="P24" s="5"/>
      <c r="Q24" s="23">
        <f>SUM(Q13:Q23)</f>
        <v>9774.225782889589</v>
      </c>
      <c r="R24" s="5"/>
      <c r="S24" s="23">
        <f>SUM(S13:S23)</f>
        <v>11716.345248701025</v>
      </c>
      <c r="T24" s="5"/>
      <c r="U24" s="23">
        <f>SUM(U13:U23)</f>
        <v>106432.55961417673</v>
      </c>
      <c r="V24" s="5"/>
      <c r="W24" s="23">
        <f>SUM(W13:W23)</f>
        <v>-450.94420351326698</v>
      </c>
      <c r="X24" s="5"/>
      <c r="Y24" s="23">
        <f>SUM(Y13:Y23)</f>
        <v>105981.61541066346</v>
      </c>
    </row>
    <row r="25" spans="1:26" x14ac:dyDescent="0.2">
      <c r="A25" s="2"/>
      <c r="C25" s="12"/>
      <c r="D25" s="12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W25" s="19"/>
      <c r="X25" s="19"/>
      <c r="Y25" s="19"/>
    </row>
    <row r="26" spans="1:26" x14ac:dyDescent="0.2">
      <c r="A26" s="2"/>
      <c r="C26" s="11" t="s">
        <v>37</v>
      </c>
      <c r="D26" s="1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W26" s="19"/>
      <c r="X26" s="19"/>
      <c r="Y26" s="19"/>
    </row>
    <row r="27" spans="1:26" ht="15" x14ac:dyDescent="0.25">
      <c r="A27" s="2">
        <v>13</v>
      </c>
      <c r="C27" s="12" t="s">
        <v>38</v>
      </c>
      <c r="E27" s="18">
        <v>32640.470938422946</v>
      </c>
      <c r="F27" s="18"/>
      <c r="G27" s="18">
        <v>1224.0723815434303</v>
      </c>
      <c r="H27" s="18"/>
      <c r="I27" s="18">
        <v>5339.8611334012985</v>
      </c>
      <c r="J27" s="18"/>
      <c r="K27" s="18">
        <v>366.34328387723372</v>
      </c>
      <c r="L27" s="18"/>
      <c r="M27" s="18">
        <f>(SUM(E27:K27))</f>
        <v>39570.747737244907</v>
      </c>
      <c r="N27" s="18"/>
      <c r="O27" s="18">
        <v>693.75392120465915</v>
      </c>
      <c r="P27" s="18"/>
      <c r="Q27" s="18">
        <v>4048.7899850705608</v>
      </c>
      <c r="R27" s="18"/>
      <c r="S27" s="18">
        <f>(O27+Q27)</f>
        <v>4742.5439062752203</v>
      </c>
      <c r="T27" s="18"/>
      <c r="U27" s="18">
        <f>(M27+S27)</f>
        <v>44313.291643520126</v>
      </c>
      <c r="V27" s="18"/>
      <c r="W27" s="19">
        <f>(Y27-U27)</f>
        <v>-4996.3296479287528</v>
      </c>
      <c r="X27" s="19"/>
      <c r="Y27" s="19">
        <v>39316.961995591373</v>
      </c>
      <c r="Z27" s="27"/>
    </row>
    <row r="28" spans="1:26" x14ac:dyDescent="0.2">
      <c r="A28" s="2">
        <v>14</v>
      </c>
      <c r="C28" s="12" t="s">
        <v>39</v>
      </c>
      <c r="E28" s="18">
        <v>4715.3768740846854</v>
      </c>
      <c r="F28" s="18"/>
      <c r="G28" s="18">
        <v>883.23866407155958</v>
      </c>
      <c r="H28" s="18"/>
      <c r="I28" s="18">
        <v>726.82510907224685</v>
      </c>
      <c r="J28" s="18"/>
      <c r="K28" s="18">
        <v>49.86412391820997</v>
      </c>
      <c r="L28" s="18"/>
      <c r="M28" s="18">
        <f>(SUM(E28:K28))</f>
        <v>6375.3047711467016</v>
      </c>
      <c r="N28" s="18"/>
      <c r="O28" s="18">
        <v>94.429004210394908</v>
      </c>
      <c r="P28" s="18"/>
      <c r="Q28" s="18">
        <v>584.90487774040139</v>
      </c>
      <c r="R28" s="18"/>
      <c r="S28" s="18">
        <f t="shared" ref="S28:S35" si="3">(O28+Q28)</f>
        <v>679.33388195079624</v>
      </c>
      <c r="T28" s="18"/>
      <c r="U28" s="18">
        <f t="shared" ref="U28:U35" si="4">(M28+S28)</f>
        <v>7054.6386530974978</v>
      </c>
      <c r="V28" s="18"/>
      <c r="W28" s="20" t="s">
        <v>26</v>
      </c>
      <c r="X28" s="19"/>
      <c r="Y28" s="19">
        <v>7054.8124410259497</v>
      </c>
    </row>
    <row r="29" spans="1:26" x14ac:dyDescent="0.2">
      <c r="A29" s="2">
        <v>15</v>
      </c>
      <c r="C29" s="12" t="s">
        <v>40</v>
      </c>
      <c r="E29" s="18">
        <v>3784.6021115232293</v>
      </c>
      <c r="F29" s="18"/>
      <c r="G29" s="18">
        <v>1041.3619560151028</v>
      </c>
      <c r="H29" s="18"/>
      <c r="I29" s="18">
        <v>188.97317311519728</v>
      </c>
      <c r="J29" s="18"/>
      <c r="K29" s="18">
        <v>12.964579241712592</v>
      </c>
      <c r="L29" s="18"/>
      <c r="M29" s="18">
        <f t="shared" ref="M29:M35" si="5">(SUM(E29:K29))</f>
        <v>5027.9018198952417</v>
      </c>
      <c r="N29" s="18"/>
      <c r="O29" s="18">
        <v>24.551365021668357</v>
      </c>
      <c r="P29" s="18"/>
      <c r="Q29" s="18">
        <v>469.44969499733855</v>
      </c>
      <c r="R29" s="18"/>
      <c r="S29" s="18">
        <f t="shared" si="3"/>
        <v>494.0010600190069</v>
      </c>
      <c r="T29" s="18"/>
      <c r="U29" s="18">
        <f t="shared" si="4"/>
        <v>5521.9028799142488</v>
      </c>
      <c r="V29" s="18"/>
      <c r="W29" s="20" t="s">
        <v>26</v>
      </c>
      <c r="X29" s="19"/>
      <c r="Y29" s="19">
        <v>5521.9028799142479</v>
      </c>
    </row>
    <row r="30" spans="1:26" x14ac:dyDescent="0.2">
      <c r="A30" s="2">
        <v>16</v>
      </c>
      <c r="C30" s="12" t="s">
        <v>41</v>
      </c>
      <c r="E30" s="18">
        <v>174.56879255070129</v>
      </c>
      <c r="F30" s="18"/>
      <c r="G30" s="18">
        <v>48.127934040808391</v>
      </c>
      <c r="H30" s="18"/>
      <c r="I30" s="18">
        <v>131.69602194493135</v>
      </c>
      <c r="J30" s="18"/>
      <c r="K30" s="18">
        <v>9.0350576443068409</v>
      </c>
      <c r="L30" s="18"/>
      <c r="M30" s="18">
        <f t="shared" si="5"/>
        <v>363.42780618074784</v>
      </c>
      <c r="N30" s="18"/>
      <c r="O30" s="18">
        <v>17.109926522219318</v>
      </c>
      <c r="P30" s="18"/>
      <c r="Q30" s="18">
        <v>21.653865850113529</v>
      </c>
      <c r="R30" s="18"/>
      <c r="S30" s="18">
        <f t="shared" si="3"/>
        <v>38.763792372332844</v>
      </c>
      <c r="T30" s="18"/>
      <c r="U30" s="18">
        <f t="shared" si="4"/>
        <v>402.19159855308067</v>
      </c>
      <c r="V30" s="18"/>
      <c r="W30" s="20" t="s">
        <v>26</v>
      </c>
      <c r="X30" s="19"/>
      <c r="Y30" s="19">
        <v>402.19159855308078</v>
      </c>
    </row>
    <row r="31" spans="1:26" x14ac:dyDescent="0.2">
      <c r="A31" s="2">
        <v>17</v>
      </c>
      <c r="C31" s="12" t="s">
        <v>42</v>
      </c>
      <c r="E31" s="18">
        <v>2949.8782494158609</v>
      </c>
      <c r="F31" s="18"/>
      <c r="G31" s="18">
        <v>795.3219270570944</v>
      </c>
      <c r="H31" s="18"/>
      <c r="I31" s="18">
        <v>64.548508003856185</v>
      </c>
      <c r="J31" s="18"/>
      <c r="K31" s="18">
        <v>4.4283759073049804</v>
      </c>
      <c r="L31" s="18"/>
      <c r="M31" s="18">
        <f t="shared" si="5"/>
        <v>3814.1770603841164</v>
      </c>
      <c r="N31" s="18"/>
      <c r="O31" s="18">
        <v>8.3861320391794187</v>
      </c>
      <c r="P31" s="18"/>
      <c r="Q31" s="18">
        <v>365.90886007570185</v>
      </c>
      <c r="R31" s="18"/>
      <c r="S31" s="18">
        <f t="shared" si="3"/>
        <v>374.29499211488127</v>
      </c>
      <c r="T31" s="18"/>
      <c r="U31" s="18">
        <f t="shared" si="4"/>
        <v>4188.472052498998</v>
      </c>
      <c r="V31" s="18"/>
      <c r="W31" s="20" t="s">
        <v>26</v>
      </c>
      <c r="X31" s="19"/>
      <c r="Y31" s="19">
        <v>4188.472052498998</v>
      </c>
    </row>
    <row r="32" spans="1:26" x14ac:dyDescent="0.2">
      <c r="A32" s="2">
        <v>18</v>
      </c>
      <c r="C32" s="12" t="s">
        <v>43</v>
      </c>
      <c r="E32" s="18">
        <v>0</v>
      </c>
      <c r="F32" s="18"/>
      <c r="G32" s="18">
        <v>0</v>
      </c>
      <c r="H32" s="18"/>
      <c r="I32" s="18">
        <v>14.78534843925838</v>
      </c>
      <c r="J32" s="18"/>
      <c r="K32" s="18">
        <v>1.0143546742491643</v>
      </c>
      <c r="L32" s="18"/>
      <c r="M32" s="18">
        <f t="shared" si="5"/>
        <v>15.799703113507544</v>
      </c>
      <c r="N32" s="18"/>
      <c r="O32" s="18">
        <v>1.9209101510059492</v>
      </c>
      <c r="P32" s="18"/>
      <c r="Q32" s="18">
        <v>0</v>
      </c>
      <c r="R32" s="18"/>
      <c r="S32" s="18">
        <f t="shared" si="3"/>
        <v>1.9209101510059492</v>
      </c>
      <c r="T32" s="18"/>
      <c r="U32" s="18">
        <f t="shared" si="4"/>
        <v>17.720613264513492</v>
      </c>
      <c r="V32" s="18"/>
      <c r="W32" s="20" t="s">
        <v>26</v>
      </c>
      <c r="X32" s="19"/>
      <c r="Y32" s="19">
        <v>17.720613264513492</v>
      </c>
    </row>
    <row r="33" spans="1:26" x14ac:dyDescent="0.2">
      <c r="A33" s="2">
        <v>19</v>
      </c>
      <c r="C33" s="12" t="s">
        <v>44</v>
      </c>
      <c r="E33" s="18">
        <v>571.04933100780795</v>
      </c>
      <c r="F33" s="18"/>
      <c r="G33" s="18">
        <v>144.76334743899397</v>
      </c>
      <c r="H33" s="18"/>
      <c r="I33" s="18">
        <v>148.94114197801525</v>
      </c>
      <c r="J33" s="18"/>
      <c r="K33" s="18">
        <v>10.218165921085738</v>
      </c>
      <c r="L33" s="18"/>
      <c r="M33" s="18">
        <f t="shared" si="5"/>
        <v>874.97198634590291</v>
      </c>
      <c r="N33" s="18"/>
      <c r="O33" s="18">
        <v>19.350409813022875</v>
      </c>
      <c r="P33" s="18"/>
      <c r="Q33" s="18">
        <v>70.834113169733754</v>
      </c>
      <c r="R33" s="18"/>
      <c r="S33" s="18">
        <f t="shared" si="3"/>
        <v>90.184522982756633</v>
      </c>
      <c r="T33" s="18"/>
      <c r="U33" s="18">
        <f t="shared" si="4"/>
        <v>965.15650932865958</v>
      </c>
      <c r="V33" s="18"/>
      <c r="W33" s="20" t="s">
        <v>26</v>
      </c>
      <c r="X33" s="19"/>
      <c r="Y33" s="19">
        <v>965.15650932865947</v>
      </c>
    </row>
    <row r="34" spans="1:26" x14ac:dyDescent="0.2">
      <c r="A34" s="2">
        <v>20</v>
      </c>
      <c r="C34" s="12" t="s">
        <v>45</v>
      </c>
      <c r="E34" s="18">
        <v>2190.8327782435922</v>
      </c>
      <c r="F34" s="18"/>
      <c r="G34" s="18">
        <v>186.11295509744974</v>
      </c>
      <c r="H34" s="18"/>
      <c r="I34" s="18">
        <v>741.70935741142807</v>
      </c>
      <c r="J34" s="18"/>
      <c r="K34" s="18">
        <v>50.885263659187977</v>
      </c>
      <c r="L34" s="18"/>
      <c r="M34" s="18">
        <f t="shared" si="5"/>
        <v>3169.5403544116575</v>
      </c>
      <c r="N34" s="18"/>
      <c r="O34" s="18">
        <v>96.362763420892151</v>
      </c>
      <c r="P34" s="18"/>
      <c r="Q34" s="18">
        <v>271.75532571974406</v>
      </c>
      <c r="R34" s="18"/>
      <c r="S34" s="18">
        <f t="shared" si="3"/>
        <v>368.11808914063624</v>
      </c>
      <c r="T34" s="18"/>
      <c r="U34" s="18">
        <f t="shared" si="4"/>
        <v>3537.6584435522936</v>
      </c>
      <c r="V34" s="18"/>
      <c r="W34" s="20" t="s">
        <v>26</v>
      </c>
      <c r="X34" s="19"/>
      <c r="Y34" s="19">
        <v>3537.6584435522941</v>
      </c>
    </row>
    <row r="35" spans="1:26" x14ac:dyDescent="0.2">
      <c r="A35" s="2">
        <v>21</v>
      </c>
      <c r="C35" s="12" t="s">
        <v>46</v>
      </c>
      <c r="E35" s="18">
        <v>0</v>
      </c>
      <c r="F35" s="18"/>
      <c r="G35" s="18">
        <v>0</v>
      </c>
      <c r="H35" s="18"/>
      <c r="I35" s="18">
        <v>93.034210890312877</v>
      </c>
      <c r="J35" s="18"/>
      <c r="K35" s="18">
        <v>6.3826488140853632</v>
      </c>
      <c r="L35" s="18"/>
      <c r="M35" s="18">
        <f t="shared" si="5"/>
        <v>99.416859704398234</v>
      </c>
      <c r="N35" s="18"/>
      <c r="O35" s="18">
        <v>12.086990091861116</v>
      </c>
      <c r="P35" s="18"/>
      <c r="Q35" s="18">
        <v>0</v>
      </c>
      <c r="R35" s="18"/>
      <c r="S35" s="18">
        <f t="shared" si="3"/>
        <v>12.086990091861116</v>
      </c>
      <c r="T35" s="18"/>
      <c r="U35" s="18">
        <f t="shared" si="4"/>
        <v>111.50384979625935</v>
      </c>
      <c r="V35" s="18"/>
      <c r="W35" s="20" t="s">
        <v>26</v>
      </c>
      <c r="X35" s="19"/>
      <c r="Y35" s="19">
        <v>111.50384979625937</v>
      </c>
    </row>
    <row r="36" spans="1:26" x14ac:dyDescent="0.2">
      <c r="A36" s="2">
        <v>22</v>
      </c>
      <c r="C36" s="8" t="s">
        <v>47</v>
      </c>
      <c r="E36" s="23">
        <f>SUM(E27:E35)</f>
        <v>47026.779075248822</v>
      </c>
      <c r="F36" s="5"/>
      <c r="G36" s="23">
        <f>SUM(G27:G35)</f>
        <v>4322.9991652644394</v>
      </c>
      <c r="H36" s="5"/>
      <c r="I36" s="23">
        <f>SUM(I27:I35)</f>
        <v>7450.3740042565441</v>
      </c>
      <c r="J36" s="5"/>
      <c r="K36" s="23">
        <f>SUM(K27:K35)</f>
        <v>511.1358536573764</v>
      </c>
      <c r="L36" s="5"/>
      <c r="M36" s="23">
        <f>SUM(M27:M35)</f>
        <v>59311.288098427176</v>
      </c>
      <c r="N36" s="5"/>
      <c r="O36" s="23">
        <f>SUM(O27:O35)</f>
        <v>967.95142247490344</v>
      </c>
      <c r="P36" s="5"/>
      <c r="Q36" s="23">
        <f>SUM(Q27:Q35)</f>
        <v>5833.2967226235933</v>
      </c>
      <c r="R36" s="5"/>
      <c r="S36" s="23">
        <f>SUM(S27:S35)</f>
        <v>6801.2481450984988</v>
      </c>
      <c r="T36" s="5"/>
      <c r="U36" s="23">
        <f>SUM(U27:U35)</f>
        <v>66112.536243525668</v>
      </c>
      <c r="V36" s="5"/>
      <c r="W36" s="23">
        <f>SUM(W27:W35)</f>
        <v>-4996.3296479287528</v>
      </c>
      <c r="X36" s="5"/>
      <c r="Y36" s="23">
        <f>SUM(Y27:Y35)</f>
        <v>61116.380383525378</v>
      </c>
    </row>
    <row r="37" spans="1:26" x14ac:dyDescent="0.2">
      <c r="A37" s="2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W37" s="19"/>
      <c r="X37" s="19"/>
      <c r="Y37" s="5"/>
    </row>
    <row r="38" spans="1:26" x14ac:dyDescent="0.2">
      <c r="A38" s="2"/>
      <c r="C38" s="11" t="s">
        <v>48</v>
      </c>
      <c r="D38" s="11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W38" s="13"/>
      <c r="X38" s="13"/>
      <c r="Y38" s="5"/>
    </row>
    <row r="39" spans="1:26" ht="15" x14ac:dyDescent="0.25">
      <c r="A39" s="2">
        <v>23</v>
      </c>
      <c r="C39" s="12" t="s">
        <v>49</v>
      </c>
      <c r="E39" s="18">
        <v>3222.1424313177213</v>
      </c>
      <c r="F39" s="18"/>
      <c r="G39" s="18">
        <v>180.46783958635959</v>
      </c>
      <c r="H39" s="18"/>
      <c r="I39" s="18">
        <v>2321.2308848036137</v>
      </c>
      <c r="J39" s="18"/>
      <c r="K39" s="18">
        <v>159.24896242284103</v>
      </c>
      <c r="L39" s="18"/>
      <c r="M39" s="18">
        <f>(SUM(E39:K39))</f>
        <v>5883.0901181305353</v>
      </c>
      <c r="N39" s="18"/>
      <c r="O39" s="18">
        <v>301.57395260354355</v>
      </c>
      <c r="P39" s="18"/>
      <c r="Q39" s="18">
        <v>399.6810594737214</v>
      </c>
      <c r="R39" s="18"/>
      <c r="S39" s="18">
        <f>(O39+Q39)</f>
        <v>701.25501207726495</v>
      </c>
      <c r="T39" s="18"/>
      <c r="U39" s="18">
        <f>(M39+S39)</f>
        <v>6584.3451302078001</v>
      </c>
      <c r="V39" s="18"/>
      <c r="W39" s="19">
        <f>(Y39-U39)</f>
        <v>5447.1000635135397</v>
      </c>
      <c r="X39" s="19"/>
      <c r="Y39" s="19">
        <v>12031.44519372134</v>
      </c>
      <c r="Z39" s="27"/>
    </row>
    <row r="40" spans="1:26" ht="15" x14ac:dyDescent="0.25">
      <c r="A40" s="2">
        <v>24</v>
      </c>
      <c r="C40" s="12" t="s">
        <v>50</v>
      </c>
      <c r="E40" s="18">
        <v>985.78121281042024</v>
      </c>
      <c r="F40" s="18"/>
      <c r="G40" s="18">
        <v>156.0930261707702</v>
      </c>
      <c r="H40" s="18"/>
      <c r="I40" s="18">
        <v>324.92550712410889</v>
      </c>
      <c r="J40" s="18"/>
      <c r="K40" s="18">
        <v>22.291642857667544</v>
      </c>
      <c r="L40" s="18"/>
      <c r="M40" s="18">
        <f t="shared" ref="M40:M44" si="6">(SUM(E40:K40))</f>
        <v>1489.0913889629669</v>
      </c>
      <c r="N40" s="18"/>
      <c r="O40" s="18">
        <v>42.214270939884848</v>
      </c>
      <c r="P40" s="18"/>
      <c r="Q40" s="18">
        <v>122.27829400583948</v>
      </c>
      <c r="R40" s="18"/>
      <c r="S40" s="18">
        <f t="shared" ref="S40:S44" si="7">(O40+Q40)</f>
        <v>164.49256494572433</v>
      </c>
      <c r="T40" s="18"/>
      <c r="U40" s="18">
        <f t="shared" ref="U40:U44" si="8">(M40+S40)</f>
        <v>1653.5839539086912</v>
      </c>
      <c r="V40" s="18"/>
      <c r="W40" s="20" t="s">
        <v>26</v>
      </c>
      <c r="X40" s="19"/>
      <c r="Y40" s="19">
        <v>1653.5839539086912</v>
      </c>
      <c r="Z40" s="27"/>
    </row>
    <row r="41" spans="1:26" ht="15" x14ac:dyDescent="0.25">
      <c r="A41" s="2">
        <v>25</v>
      </c>
      <c r="C41" s="12" t="s">
        <v>51</v>
      </c>
      <c r="E41" s="18">
        <v>764.52907180586863</v>
      </c>
      <c r="F41" s="18"/>
      <c r="G41" s="18">
        <v>203.00598422580859</v>
      </c>
      <c r="H41" s="18"/>
      <c r="I41" s="18">
        <v>210.32412275913711</v>
      </c>
      <c r="J41" s="18"/>
      <c r="K41" s="18">
        <v>14.429369581958046</v>
      </c>
      <c r="L41" s="18"/>
      <c r="M41" s="18">
        <f t="shared" si="6"/>
        <v>1192.2885483727723</v>
      </c>
      <c r="N41" s="18"/>
      <c r="O41" s="18">
        <v>27.325277051753599</v>
      </c>
      <c r="P41" s="18"/>
      <c r="Q41" s="18">
        <v>94.833731261490513</v>
      </c>
      <c r="R41" s="18"/>
      <c r="S41" s="18">
        <f t="shared" si="7"/>
        <v>122.15900831324412</v>
      </c>
      <c r="T41" s="18"/>
      <c r="U41" s="18">
        <f t="shared" si="8"/>
        <v>1314.4475566860165</v>
      </c>
      <c r="V41" s="18"/>
      <c r="W41" s="20" t="s">
        <v>26</v>
      </c>
      <c r="X41" s="19"/>
      <c r="Y41" s="19">
        <v>1314.4475566860165</v>
      </c>
      <c r="Z41" s="27"/>
    </row>
    <row r="42" spans="1:26" ht="15" x14ac:dyDescent="0.25">
      <c r="A42" s="2">
        <v>26</v>
      </c>
      <c r="C42" s="12" t="s">
        <v>52</v>
      </c>
      <c r="E42" s="18">
        <v>0</v>
      </c>
      <c r="F42" s="18"/>
      <c r="G42" s="18">
        <v>0</v>
      </c>
      <c r="H42" s="18"/>
      <c r="I42" s="18">
        <v>65.912255493508766</v>
      </c>
      <c r="J42" s="18"/>
      <c r="K42" s="18">
        <v>4.5219363429151169</v>
      </c>
      <c r="L42" s="18"/>
      <c r="M42" s="18">
        <f t="shared" si="6"/>
        <v>70.434191836423878</v>
      </c>
      <c r="N42" s="18"/>
      <c r="O42" s="18">
        <v>8.563309899210557</v>
      </c>
      <c r="P42" s="18"/>
      <c r="Q42" s="18">
        <v>0</v>
      </c>
      <c r="R42" s="18"/>
      <c r="S42" s="18">
        <f t="shared" si="7"/>
        <v>8.563309899210557</v>
      </c>
      <c r="T42" s="18"/>
      <c r="U42" s="18">
        <f t="shared" si="8"/>
        <v>78.99750173563443</v>
      </c>
      <c r="V42" s="18"/>
      <c r="W42" s="20" t="s">
        <v>26</v>
      </c>
      <c r="X42" s="19"/>
      <c r="Y42" s="19">
        <v>78.99750173563443</v>
      </c>
      <c r="Z42" s="27"/>
    </row>
    <row r="43" spans="1:26" ht="15" x14ac:dyDescent="0.25">
      <c r="A43" s="2">
        <v>27</v>
      </c>
      <c r="C43" s="12" t="s">
        <v>53</v>
      </c>
      <c r="E43" s="18">
        <v>532.56722175640493</v>
      </c>
      <c r="F43" s="18"/>
      <c r="G43" s="18">
        <v>45.242001312663632</v>
      </c>
      <c r="H43" s="18"/>
      <c r="I43" s="18">
        <v>218.25761651772387</v>
      </c>
      <c r="J43" s="18"/>
      <c r="K43" s="18">
        <v>14.973650057336057</v>
      </c>
      <c r="L43" s="18"/>
      <c r="M43" s="18">
        <f t="shared" si="6"/>
        <v>811.04048964412846</v>
      </c>
      <c r="N43" s="18"/>
      <c r="O43" s="18">
        <v>28.355995316961835</v>
      </c>
      <c r="P43" s="18"/>
      <c r="Q43" s="18">
        <v>66.060714561747872</v>
      </c>
      <c r="R43" s="18"/>
      <c r="S43" s="18">
        <f t="shared" si="7"/>
        <v>94.41670987870971</v>
      </c>
      <c r="T43" s="18"/>
      <c r="U43" s="18">
        <f t="shared" si="8"/>
        <v>905.45719952283821</v>
      </c>
      <c r="V43" s="18"/>
      <c r="W43" s="20" t="s">
        <v>26</v>
      </c>
      <c r="X43" s="19"/>
      <c r="Y43" s="19">
        <v>905.45719952283821</v>
      </c>
      <c r="Z43" s="27"/>
    </row>
    <row r="44" spans="1:26" x14ac:dyDescent="0.2">
      <c r="A44" s="2">
        <v>28</v>
      </c>
      <c r="C44" s="8" t="s">
        <v>54</v>
      </c>
      <c r="E44" s="23">
        <f>SUM(E39:E43)</f>
        <v>5505.0199376904156</v>
      </c>
      <c r="F44" s="5"/>
      <c r="G44" s="23">
        <f t="shared" ref="G44:Y44" si="9">SUM(G39:G43)</f>
        <v>584.80885129560204</v>
      </c>
      <c r="H44" s="5"/>
      <c r="I44" s="23">
        <f t="shared" si="9"/>
        <v>3140.650386698092</v>
      </c>
      <c r="J44" s="5"/>
      <c r="K44" s="23">
        <f t="shared" si="9"/>
        <v>215.46556126271778</v>
      </c>
      <c r="L44" s="5"/>
      <c r="M44" s="23">
        <f t="shared" si="6"/>
        <v>9445.9447369468271</v>
      </c>
      <c r="N44" s="5"/>
      <c r="O44" s="23">
        <f t="shared" si="9"/>
        <v>408.03280581135431</v>
      </c>
      <c r="P44" s="5"/>
      <c r="Q44" s="23">
        <f t="shared" si="9"/>
        <v>682.85379930279919</v>
      </c>
      <c r="R44" s="5"/>
      <c r="S44" s="23">
        <f t="shared" si="7"/>
        <v>1090.8866051141536</v>
      </c>
      <c r="T44" s="5"/>
      <c r="U44" s="23">
        <f t="shared" si="8"/>
        <v>10536.831342060981</v>
      </c>
      <c r="V44" s="5"/>
      <c r="W44" s="23">
        <f>(Y44-U44)</f>
        <v>5447.1000635135388</v>
      </c>
      <c r="X44" s="5"/>
      <c r="Y44" s="23">
        <f t="shared" si="9"/>
        <v>15983.93140557452</v>
      </c>
    </row>
    <row r="45" spans="1:26" x14ac:dyDescent="0.2">
      <c r="A45" s="2"/>
      <c r="Q45" s="5"/>
      <c r="R45" s="5"/>
      <c r="W45" s="19"/>
      <c r="X45" s="19"/>
      <c r="Y45" s="19"/>
    </row>
    <row r="46" spans="1:26" ht="13.5" thickBot="1" x14ac:dyDescent="0.25">
      <c r="A46" s="2">
        <v>29</v>
      </c>
      <c r="C46" s="14" t="s">
        <v>55</v>
      </c>
      <c r="E46" s="15">
        <f>(E24+E36+E44)</f>
        <v>125387.89997398305</v>
      </c>
      <c r="F46" s="17"/>
      <c r="G46" s="15">
        <f>(G24+G36+G44)</f>
        <v>10793.769295909282</v>
      </c>
      <c r="H46" s="17"/>
      <c r="I46" s="15">
        <f>(I24+I36+I44)</f>
        <v>25539.622063600036</v>
      </c>
      <c r="J46" s="17"/>
      <c r="K46" s="15">
        <f>(K24+K36+K44)</f>
        <v>1752.1558673573727</v>
      </c>
      <c r="L46" s="17"/>
      <c r="M46" s="15">
        <f>(M24+M36+M44)</f>
        <v>163473.44720084974</v>
      </c>
      <c r="N46" s="17"/>
      <c r="O46" s="15">
        <f>(O24+O36+O44)</f>
        <v>3318.1036940976946</v>
      </c>
      <c r="P46" s="17"/>
      <c r="Q46" s="15">
        <f>(Q24+Q36+Q44)</f>
        <v>16290.37630481598</v>
      </c>
      <c r="R46" s="17"/>
      <c r="S46" s="15">
        <f>(S24+S36+S44)</f>
        <v>19608.479998913677</v>
      </c>
      <c r="T46" s="17"/>
      <c r="U46" s="15">
        <f>(U24+U36+U44)</f>
        <v>183081.92719976339</v>
      </c>
      <c r="V46" s="17"/>
      <c r="W46" s="15">
        <f>(W24+W36+W44)</f>
        <v>-0.1737879284810333</v>
      </c>
      <c r="X46" s="17"/>
      <c r="Y46" s="15">
        <f>(Y24+Y36+Y44)</f>
        <v>183081.92719976336</v>
      </c>
    </row>
    <row r="47" spans="1:26" ht="13.5" thickTop="1" x14ac:dyDescent="0.2">
      <c r="A47" s="2"/>
    </row>
    <row r="48" spans="1:26" x14ac:dyDescent="0.2">
      <c r="A48" s="26" t="s">
        <v>57</v>
      </c>
    </row>
    <row r="49" spans="1:5" ht="14.45" customHeight="1" x14ac:dyDescent="0.2">
      <c r="A49" s="25" t="s">
        <v>58</v>
      </c>
      <c r="B49" s="31" t="s">
        <v>62</v>
      </c>
      <c r="C49" s="31"/>
      <c r="D49" s="31"/>
      <c r="E49" s="31"/>
    </row>
    <row r="50" spans="1:5" x14ac:dyDescent="0.2">
      <c r="A50" s="2"/>
    </row>
  </sheetData>
  <mergeCells count="5">
    <mergeCell ref="A7:Y7"/>
    <mergeCell ref="A6:Y6"/>
    <mergeCell ref="E9:M9"/>
    <mergeCell ref="O9:S9"/>
    <mergeCell ref="B49:E49"/>
  </mergeCells>
  <pageMargins left="0.7" right="0.7" top="0.75" bottom="0.75" header="0.3" footer="0.3"/>
  <pageSetup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BCE4D423B1DE4CB1730F6A38FCA8AB" ma:contentTypeVersion="8" ma:contentTypeDescription="Create a new document." ma:contentTypeScope="" ma:versionID="bff721e5b0ca07b4aef3a7f1fc1b1f90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2b327a5e-a9b9-42ef-8f0e-d75e289b8b9c" targetNamespace="http://schemas.microsoft.com/office/2006/metadata/properties" ma:root="true" ma:fieldsID="643f24c61bc7d1ee9054c428dab75c76" ns1:_="" ns2:_="" ns3:_="">
    <xsd:import namespace="http://schemas.microsoft.com/sharepoint/v3"/>
    <xsd:import namespace="bc9be6ef-036f-4d38-ab45-2a4da0c93cb0"/>
    <xsd:import namespace="2b327a5e-a9b9-42ef-8f0e-d75e289b8b9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27a5e-a9b9-42ef-8f0e-d75e289b8b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c9be6ef-036f-4d38-ab45-2a4da0c93cb0">C6U45NHNYSXQ-170716136-243</_dlc_DocId>
    <_ip_UnifiedCompliancePolicyUIAction xmlns="http://schemas.microsoft.com/sharepoint/v3" xsi:nil="true"/>
    <_dlc_DocIdUrl xmlns="bc9be6ef-036f-4d38-ab45-2a4da0c93cb0">
      <Url>https://enbridge.sharepoint.com/teams/EB-2022-02002024Rebasing/_layouts/15/DocIdRedir.aspx?ID=C6U45NHNYSXQ-170716136-243</Url>
      <Description>C6U45NHNYSXQ-170716136-243</Description>
    </_dlc_DocIdUrl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E2D93A0-E32D-460B-8986-549FFFB65DFD}"/>
</file>

<file path=customXml/itemProps2.xml><?xml version="1.0" encoding="utf-8"?>
<ds:datastoreItem xmlns:ds="http://schemas.openxmlformats.org/officeDocument/2006/customXml" ds:itemID="{3217EA7E-D49D-4BEE-B8FE-3B0C6F565F5E}"/>
</file>

<file path=customXml/itemProps3.xml><?xml version="1.0" encoding="utf-8"?>
<ds:datastoreItem xmlns:ds="http://schemas.openxmlformats.org/officeDocument/2006/customXml" ds:itemID="{54FDBEC5-B358-4C04-AC1C-06F2C4B0EE32}"/>
</file>

<file path=customXml/itemProps4.xml><?xml version="1.0" encoding="utf-8"?>
<ds:datastoreItem xmlns:ds="http://schemas.openxmlformats.org/officeDocument/2006/customXml" ds:itemID="{3D282C4A-7E7F-4358-825C-33D6063A48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- Non-Uniform 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2024-03-15T17:58:30Z</dcterms:created>
  <dcterms:modified xsi:type="dcterms:W3CDTF">2024-03-15T17:58:33Z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2024-03-15T17:58:33Z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878f65ff-719f-4310-af02-622363a53a5c</vt:lpwstr>
  </property>
  <property fmtid="{D5CDD505-2E9C-101B-9397-08002B2CF9AE}" pid="8" name="MSIP_Label_b1a6f161-e42b-4c47-8f69-f6a81e023e2d_ContentBits">
    <vt:lpwstr>0</vt:lpwstr>
  </property>
  <property fmtid="{D5CDD505-2E9C-101B-9397-08002B2CF9AE}" pid="9" name="_EmailSubject">
    <vt:lpwstr>DSM Rates Response - Allocation Table</vt:lpwstr>
  </property>
  <property fmtid="{D5CDD505-2E9C-101B-9397-08002B2CF9AE}" pid="10" name="ContentTypeId">
    <vt:lpwstr>0x01010023BCE4D423B1DE4CB1730F6A38FCA8AB</vt:lpwstr>
  </property>
  <property fmtid="{D5CDD505-2E9C-101B-9397-08002B2CF9AE}" pid="11" name="_dlc_DocIdItemGuid">
    <vt:lpwstr>a2bba3b1-de2b-448a-ae65-48b70a611a1d</vt:lpwstr>
  </property>
  <property fmtid="{D5CDD505-2E9C-101B-9397-08002B2CF9AE}" pid="12" name="_NewReviewCycle">
    <vt:lpwstr/>
  </property>
  <property fmtid="{D5CDD505-2E9C-101B-9397-08002B2CF9AE}" pid="13" name="_ReviewingToolsShownOnce">
    <vt:lpwstr/>
  </property>
  <property fmtid="{D5CDD505-2E9C-101B-9397-08002B2CF9AE}" pid="14" name="_AuthorEmailDisplayName">
    <vt:lpwstr>Kent Kerrigan</vt:lpwstr>
  </property>
  <property fmtid="{D5CDD505-2E9C-101B-9397-08002B2CF9AE}" pid="15" name="_AdHocReviewCycleID">
    <vt:i4>1741657279</vt:i4>
  </property>
  <property fmtid="{D5CDD505-2E9C-101B-9397-08002B2CF9AE}" pid="16" name="_PreviousAdHocReviewCycleID">
    <vt:i4>781347620</vt:i4>
  </property>
  <property fmtid="{D5CDD505-2E9C-101B-9397-08002B2CF9AE}" pid="17" name="_AuthorEmail">
    <vt:lpwstr>Kent.Kerrigan@enbridge.com</vt:lpwstr>
  </property>
</Properties>
</file>