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trlProps/ctrlProp21.xml" ContentType="application/vnd.ms-excel.controlproperties+xml"/>
  <Override PartName="/xl/ctrlProps/ctrlProp22.xml" ContentType="application/vnd.ms-excel.controlproperties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1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njani\Desktop\"/>
    </mc:Choice>
  </mc:AlternateContent>
  <xr:revisionPtr revIDLastSave="0" documentId="8_{7EAAE4A9-226D-4790-967C-C212F03ABFD4}" xr6:coauthVersionLast="47" xr6:coauthVersionMax="47" xr10:uidLastSave="{00000000-0000-0000-0000-000000000000}"/>
  <bookViews>
    <workbookView xWindow="-108" yWindow="-108" windowWidth="23256" windowHeight="12576" xr2:uid="{A511D7BA-24A9-4483-A981-01EA7EAC6D2E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RESIDENTIAL!$B$20:$F$73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rystal_1_1_WEBI_DataGrid" hidden="1">[3]summary!#REF!</definedName>
    <definedName name="Crystal_1_1_WEBI_HHeading" hidden="1">[3]summary!#REF!</definedName>
    <definedName name="Crystal_1_1_WEBI_Table" hidden="1">[3]summary!#REF!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'[4]LDC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'[5]14. RTSR - Forecast Wholesale'!$P$113</definedName>
    <definedName name="forecast_wholesale_network">'[5]14. RTSR - Forecast Wholesale'!$F$109</definedName>
    <definedName name="fsds" hidden="1">#REF!</definedName>
    <definedName name="fsfs" hidden="1">#REF!</definedName>
    <definedName name="G1LD">'[6]6.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OFFSET('[6]2016 List'!$A$1,0,0,COUNTA('[6]2016 List'!$A:$A),1)</definedName>
    <definedName name="LDCNAME1">'[7]1. Information Sheet'!$F$14</definedName>
    <definedName name="lhl" hidden="1">#REF!</definedName>
    <definedName name="listdata">'[6]4.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'[6]2016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CSMUR!$A$10:$AF$132</definedName>
    <definedName name="_xlnm.Print_Area" localSheetId="4">'GS 1,000-4,999 kW'!$A$10:$AF$150</definedName>
    <definedName name="_xlnm.Print_Area" localSheetId="3">'GS 50-999 kW'!$A$10:$AF$81</definedName>
    <definedName name="_xlnm.Print_Area" localSheetId="2">'GS&lt;50 kW'!$A$10:$AF$152</definedName>
    <definedName name="_xlnm.Print_Area" localSheetId="5">'LARGE USE SERVICE'!$A$10:$AF$78</definedName>
    <definedName name="_xlnm.Print_Area" localSheetId="0">RESIDENTIAL!$B$10:$AF$338</definedName>
    <definedName name="_xlnm.Print_Area" localSheetId="6">'STREET LIGHTING SERVICE'!$A$10:$AF$77</definedName>
    <definedName name="_xlnm.Print_Area" localSheetId="7">USL!$A$10:$AF$73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OFFSET('[6]Rate Rider Database'!$C$1,1,0,COUNTA('[6]Rate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'[5]13. RTSR - Current Wholesale'!$P$113</definedName>
    <definedName name="total_current_wholesale_network">'[5]13.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6" i="8" l="1"/>
  <c r="AW65" i="8"/>
  <c r="AV65" i="8"/>
  <c r="AP65" i="8"/>
  <c r="AO65" i="8"/>
  <c r="AI65" i="8"/>
  <c r="AH65" i="8"/>
  <c r="AB65" i="8"/>
  <c r="AA65" i="8"/>
  <c r="U65" i="8"/>
  <c r="T65" i="8"/>
  <c r="AK64" i="8"/>
  <c r="AM64" i="8" s="1"/>
  <c r="W64" i="8"/>
  <c r="Y64" i="8" s="1"/>
  <c r="J64" i="8"/>
  <c r="L64" i="8" s="1"/>
  <c r="AT63" i="8"/>
  <c r="AV63" i="8" s="1"/>
  <c r="AR64" i="8"/>
  <c r="AT64" i="8" s="1"/>
  <c r="AV64" i="8" s="1"/>
  <c r="AP63" i="8"/>
  <c r="AO63" i="8"/>
  <c r="AM63" i="8"/>
  <c r="AW63" i="8" s="1"/>
  <c r="AF63" i="8"/>
  <c r="AH63" i="8" s="1"/>
  <c r="AD64" i="8"/>
  <c r="AF64" i="8" s="1"/>
  <c r="AB63" i="8"/>
  <c r="AA63" i="8"/>
  <c r="Y63" i="8"/>
  <c r="AI63" i="8" s="1"/>
  <c r="R63" i="8"/>
  <c r="T63" i="8" s="1"/>
  <c r="P64" i="8"/>
  <c r="R64" i="8" s="1"/>
  <c r="L63" i="8"/>
  <c r="U63" i="8" s="1"/>
  <c r="G64" i="8"/>
  <c r="I64" i="8" s="1"/>
  <c r="AT62" i="8"/>
  <c r="AV62" i="8" s="1"/>
  <c r="AS62" i="8"/>
  <c r="AL62" i="8"/>
  <c r="AM62" i="8" s="1"/>
  <c r="AE62" i="8"/>
  <c r="AF62" i="8" s="1"/>
  <c r="AP62" i="8" s="1"/>
  <c r="X62" i="8"/>
  <c r="Q62" i="8"/>
  <c r="R62" i="8" s="1"/>
  <c r="L62" i="8"/>
  <c r="K62" i="8"/>
  <c r="H62" i="8"/>
  <c r="I62" i="8" s="1"/>
  <c r="AT61" i="8"/>
  <c r="AS61" i="8"/>
  <c r="AL61" i="8"/>
  <c r="AE61" i="8"/>
  <c r="AF61" i="8" s="1"/>
  <c r="X61" i="8"/>
  <c r="Y61" i="8" s="1"/>
  <c r="Q61" i="8"/>
  <c r="R61" i="8" s="1"/>
  <c r="M61" i="8"/>
  <c r="K61" i="8"/>
  <c r="L61" i="8" s="1"/>
  <c r="H61" i="8"/>
  <c r="I61" i="8" s="1"/>
  <c r="N61" i="8" s="1"/>
  <c r="AS60" i="8"/>
  <c r="AT60" i="8" s="1"/>
  <c r="AL60" i="8"/>
  <c r="AE60" i="8"/>
  <c r="AF60" i="8" s="1"/>
  <c r="Y60" i="8"/>
  <c r="X60" i="8"/>
  <c r="Q60" i="8"/>
  <c r="R60" i="8"/>
  <c r="K60" i="8"/>
  <c r="L60" i="8" s="1"/>
  <c r="H60" i="8"/>
  <c r="I60" i="8"/>
  <c r="AS59" i="8"/>
  <c r="AT59" i="8" s="1"/>
  <c r="AL59" i="8"/>
  <c r="AM59" i="8" s="1"/>
  <c r="AE59" i="8"/>
  <c r="AF59" i="8" s="1"/>
  <c r="X59" i="8"/>
  <c r="Y59" i="8" s="1"/>
  <c r="Q59" i="8"/>
  <c r="R59" i="8" s="1"/>
  <c r="K59" i="8"/>
  <c r="L59" i="8"/>
  <c r="H59" i="8"/>
  <c r="I59" i="8" s="1"/>
  <c r="AS58" i="8"/>
  <c r="AT58" i="8"/>
  <c r="AO58" i="8"/>
  <c r="AM58" i="8"/>
  <c r="AL58" i="8"/>
  <c r="AE58" i="8"/>
  <c r="AF58" i="8"/>
  <c r="X58" i="8"/>
  <c r="Y58" i="8" s="1"/>
  <c r="Q58" i="8"/>
  <c r="R58" i="8" s="1"/>
  <c r="K58" i="8"/>
  <c r="L58" i="8" s="1"/>
  <c r="H58" i="8"/>
  <c r="I58" i="8" s="1"/>
  <c r="AT57" i="8"/>
  <c r="AV57" i="8" s="1"/>
  <c r="AO57" i="8"/>
  <c r="AM57" i="8"/>
  <c r="AF57" i="8"/>
  <c r="Y57" i="8"/>
  <c r="R57" i="8"/>
  <c r="M57" i="8"/>
  <c r="L57" i="8"/>
  <c r="I57" i="8"/>
  <c r="AS56" i="8"/>
  <c r="K56" i="8"/>
  <c r="L56" i="8" s="1"/>
  <c r="AS55" i="8"/>
  <c r="AT55" i="8" s="1"/>
  <c r="AV55" i="8" s="1"/>
  <c r="AL55" i="8"/>
  <c r="AM55" i="8" s="1"/>
  <c r="Q54" i="8"/>
  <c r="R54" i="8" s="1"/>
  <c r="H54" i="8"/>
  <c r="I54" i="8" s="1"/>
  <c r="AS52" i="8"/>
  <c r="AT52" i="8" s="1"/>
  <c r="AS51" i="8"/>
  <c r="AS54" i="8" s="1"/>
  <c r="AT54" i="8" s="1"/>
  <c r="AT51" i="8"/>
  <c r="AL51" i="8"/>
  <c r="AL52" i="8" s="1"/>
  <c r="AM52" i="8" s="1"/>
  <c r="AE51" i="8"/>
  <c r="Q51" i="8"/>
  <c r="Q56" i="8" s="1"/>
  <c r="R56" i="8" s="1"/>
  <c r="K51" i="8"/>
  <c r="H51" i="8"/>
  <c r="H56" i="8" s="1"/>
  <c r="I56" i="8" s="1"/>
  <c r="AW49" i="8"/>
  <c r="AV49" i="8"/>
  <c r="AP49" i="8"/>
  <c r="AO49" i="8"/>
  <c r="AI49" i="8"/>
  <c r="AH49" i="8"/>
  <c r="AB49" i="8"/>
  <c r="AA49" i="8"/>
  <c r="U49" i="8"/>
  <c r="T49" i="8"/>
  <c r="N49" i="8"/>
  <c r="M49" i="8"/>
  <c r="B49" i="8"/>
  <c r="AT48" i="8"/>
  <c r="AV48" i="8" s="1"/>
  <c r="AS48" i="8"/>
  <c r="AM48" i="8"/>
  <c r="AL48" i="8"/>
  <c r="AF48" i="8"/>
  <c r="AE48" i="8"/>
  <c r="X48" i="8"/>
  <c r="Y48" i="8" s="1"/>
  <c r="AA48" i="8" s="1"/>
  <c r="Q48" i="8"/>
  <c r="R48" i="8" s="1"/>
  <c r="K48" i="8"/>
  <c r="L48" i="8" s="1"/>
  <c r="H48" i="8"/>
  <c r="I48" i="8" s="1"/>
  <c r="B48" i="8"/>
  <c r="AT47" i="8"/>
  <c r="AV47" i="8" s="1"/>
  <c r="AS47" i="8"/>
  <c r="AL47" i="8"/>
  <c r="AM47" i="8" s="1"/>
  <c r="AO47" i="8" s="1"/>
  <c r="AE47" i="8"/>
  <c r="AF47" i="8" s="1"/>
  <c r="X47" i="8"/>
  <c r="Y47" i="8" s="1"/>
  <c r="Q47" i="8"/>
  <c r="R47" i="8" s="1"/>
  <c r="L47" i="8"/>
  <c r="K47" i="8"/>
  <c r="H47" i="8"/>
  <c r="I47" i="8" s="1"/>
  <c r="B47" i="8"/>
  <c r="AS46" i="8"/>
  <c r="AT46" i="8" s="1"/>
  <c r="AR46" i="8"/>
  <c r="AL46" i="8"/>
  <c r="AD46" i="8"/>
  <c r="W46" i="8"/>
  <c r="R46" i="8"/>
  <c r="Q46" i="8"/>
  <c r="P46" i="8"/>
  <c r="K46" i="8"/>
  <c r="L46" i="8" s="1"/>
  <c r="J46" i="8"/>
  <c r="H46" i="8"/>
  <c r="G46" i="8"/>
  <c r="I46" i="8" s="1"/>
  <c r="AS44" i="8"/>
  <c r="AT44" i="8"/>
  <c r="AV44" i="8" s="1"/>
  <c r="AL44" i="8"/>
  <c r="AM44" i="8" s="1"/>
  <c r="AE44" i="8"/>
  <c r="AF44" i="8" s="1"/>
  <c r="X44" i="8"/>
  <c r="Y44" i="8" s="1"/>
  <c r="Q44" i="8"/>
  <c r="R44" i="8" s="1"/>
  <c r="K44" i="8"/>
  <c r="H44" i="8"/>
  <c r="I44" i="8" s="1"/>
  <c r="AS43" i="8"/>
  <c r="AL43" i="8"/>
  <c r="AM43" i="8"/>
  <c r="AH43" i="8"/>
  <c r="AF43" i="8"/>
  <c r="X43" i="8"/>
  <c r="Y43" i="8" s="1"/>
  <c r="T43" i="8"/>
  <c r="Q43" i="8"/>
  <c r="R43" i="8" s="1"/>
  <c r="K43" i="8"/>
  <c r="L43" i="8" s="1"/>
  <c r="I43" i="8"/>
  <c r="H43" i="8"/>
  <c r="AT42" i="8"/>
  <c r="AV42" i="8" s="1"/>
  <c r="AS42" i="8"/>
  <c r="AL42" i="8"/>
  <c r="AM42" i="8" s="1"/>
  <c r="AF42" i="8"/>
  <c r="X42" i="8"/>
  <c r="Y42" i="8"/>
  <c r="R42" i="8"/>
  <c r="Q42" i="8"/>
  <c r="L42" i="8"/>
  <c r="K42" i="8"/>
  <c r="H42" i="8"/>
  <c r="I42" i="8" s="1"/>
  <c r="N42" i="8" s="1"/>
  <c r="AS41" i="8"/>
  <c r="AT41" i="8" s="1"/>
  <c r="AL41" i="8"/>
  <c r="AM41" i="8" s="1"/>
  <c r="AH41" i="8"/>
  <c r="AF41" i="8"/>
  <c r="X41" i="8"/>
  <c r="Y41" i="8" s="1"/>
  <c r="R41" i="8"/>
  <c r="T41" i="8" s="1"/>
  <c r="Q41" i="8"/>
  <c r="K41" i="8"/>
  <c r="L41" i="8" s="1"/>
  <c r="H41" i="8"/>
  <c r="I41" i="8" s="1"/>
  <c r="N41" i="8" s="1"/>
  <c r="AS40" i="8"/>
  <c r="AT40" i="8"/>
  <c r="AO40" i="8"/>
  <c r="AM40" i="8"/>
  <c r="AW40" i="8" s="1"/>
  <c r="AL40" i="8"/>
  <c r="AF40" i="8"/>
  <c r="X40" i="8"/>
  <c r="Y40" i="8" s="1"/>
  <c r="Q40" i="8"/>
  <c r="L40" i="8"/>
  <c r="K40" i="8"/>
  <c r="I40" i="8"/>
  <c r="N40" i="8" s="1"/>
  <c r="H40" i="8"/>
  <c r="AS39" i="8"/>
  <c r="AT39" i="8" s="1"/>
  <c r="AL39" i="8"/>
  <c r="AM39" i="8" s="1"/>
  <c r="AO39" i="8" s="1"/>
  <c r="AE39" i="8"/>
  <c r="AF39" i="8" s="1"/>
  <c r="AH39" i="8" s="1"/>
  <c r="X39" i="8"/>
  <c r="Y39" i="8" s="1"/>
  <c r="Q39" i="8"/>
  <c r="R39" i="8" s="1"/>
  <c r="AA39" i="8" s="1"/>
  <c r="L39" i="8"/>
  <c r="K39" i="8"/>
  <c r="I39" i="8"/>
  <c r="N39" i="8" s="1"/>
  <c r="H39" i="8"/>
  <c r="AS38" i="8"/>
  <c r="AT38" i="8" s="1"/>
  <c r="AV38" i="8" s="1"/>
  <c r="AL38" i="8"/>
  <c r="AM38" i="8" s="1"/>
  <c r="AE38" i="8"/>
  <c r="AF38" i="8" s="1"/>
  <c r="X38" i="8"/>
  <c r="Y38" i="8" s="1"/>
  <c r="Q38" i="8"/>
  <c r="L38" i="8"/>
  <c r="K38" i="8"/>
  <c r="I38" i="8"/>
  <c r="N38" i="8" s="1"/>
  <c r="H38" i="8"/>
  <c r="AS37" i="8"/>
  <c r="AT37" i="8" s="1"/>
  <c r="AM37" i="8"/>
  <c r="AL37" i="8"/>
  <c r="AE37" i="8"/>
  <c r="AF37" i="8" s="1"/>
  <c r="X37" i="8"/>
  <c r="Y37" i="8" s="1"/>
  <c r="Q37" i="8"/>
  <c r="L37" i="8"/>
  <c r="K37" i="8"/>
  <c r="I37" i="8"/>
  <c r="N37" i="8" s="1"/>
  <c r="H37" i="8"/>
  <c r="AS36" i="8"/>
  <c r="AT36" i="8" s="1"/>
  <c r="AL36" i="8"/>
  <c r="AM36" i="8" s="1"/>
  <c r="AO36" i="8" s="1"/>
  <c r="AE36" i="8"/>
  <c r="AF36" i="8" s="1"/>
  <c r="X36" i="8"/>
  <c r="Q36" i="8"/>
  <c r="L36" i="8"/>
  <c r="K36" i="8"/>
  <c r="I36" i="8"/>
  <c r="H36" i="8"/>
  <c r="AS35" i="8"/>
  <c r="AT35" i="8" s="1"/>
  <c r="AM35" i="8"/>
  <c r="AO35" i="8" s="1"/>
  <c r="AL35" i="8"/>
  <c r="AF35" i="8"/>
  <c r="AE35" i="8"/>
  <c r="X35" i="8"/>
  <c r="Y35" i="8"/>
  <c r="Q35" i="8"/>
  <c r="K35" i="8"/>
  <c r="L35" i="8" s="1"/>
  <c r="I35" i="8"/>
  <c r="H35" i="8"/>
  <c r="AS34" i="8"/>
  <c r="AM34" i="8"/>
  <c r="AL34" i="8"/>
  <c r="AF34" i="8"/>
  <c r="AE34" i="8"/>
  <c r="X34" i="8"/>
  <c r="Y34" i="8"/>
  <c r="Q34" i="8"/>
  <c r="R34" i="8"/>
  <c r="K34" i="8"/>
  <c r="L34" i="8" s="1"/>
  <c r="I34" i="8"/>
  <c r="N34" i="8" s="1"/>
  <c r="H34" i="8"/>
  <c r="AV33" i="8"/>
  <c r="AS33" i="8"/>
  <c r="AT33" i="8" s="1"/>
  <c r="AP33" i="8"/>
  <c r="AM33" i="8"/>
  <c r="AL33" i="8"/>
  <c r="AE33" i="8"/>
  <c r="AF33" i="8" s="1"/>
  <c r="Y33" i="8"/>
  <c r="X33" i="8"/>
  <c r="T33" i="8"/>
  <c r="Q33" i="8"/>
  <c r="R33" i="8" s="1"/>
  <c r="AB33" i="8" s="1"/>
  <c r="N33" i="8"/>
  <c r="K33" i="8"/>
  <c r="L33" i="8" s="1"/>
  <c r="I33" i="8"/>
  <c r="H33" i="8"/>
  <c r="AS32" i="8"/>
  <c r="AT32" i="8" s="1"/>
  <c r="AL32" i="8"/>
  <c r="AM32" i="8"/>
  <c r="AE32" i="8"/>
  <c r="AF32" i="8" s="1"/>
  <c r="AH32" i="8" s="1"/>
  <c r="Y32" i="8"/>
  <c r="X32" i="8"/>
  <c r="T32" i="8"/>
  <c r="Q32" i="8"/>
  <c r="R32" i="8" s="1"/>
  <c r="AB32" i="8" s="1"/>
  <c r="N32" i="8"/>
  <c r="K32" i="8"/>
  <c r="L32" i="8" s="1"/>
  <c r="I32" i="8"/>
  <c r="H32" i="8"/>
  <c r="AS31" i="8"/>
  <c r="AT31" i="8" s="1"/>
  <c r="AL31" i="8"/>
  <c r="AM31" i="8"/>
  <c r="AE31" i="8"/>
  <c r="AF31" i="8" s="1"/>
  <c r="Y31" i="8"/>
  <c r="X31" i="8"/>
  <c r="Q31" i="8"/>
  <c r="R31" i="8" s="1"/>
  <c r="N31" i="8"/>
  <c r="K31" i="8"/>
  <c r="L31" i="8" s="1"/>
  <c r="I31" i="8"/>
  <c r="H31" i="8"/>
  <c r="AS30" i="8"/>
  <c r="AT30" i="8" s="1"/>
  <c r="AV30" i="8" s="1"/>
  <c r="AP30" i="8"/>
  <c r="AM30" i="8"/>
  <c r="AL30" i="8"/>
  <c r="AE30" i="8"/>
  <c r="AF30" i="8" s="1"/>
  <c r="AH30" i="8" s="1"/>
  <c r="AB30" i="8"/>
  <c r="Y30" i="8"/>
  <c r="X30" i="8"/>
  <c r="Q30" i="8"/>
  <c r="R30" i="8" s="1"/>
  <c r="K30" i="8"/>
  <c r="L30" i="8" s="1"/>
  <c r="I30" i="8"/>
  <c r="H30" i="8"/>
  <c r="AS29" i="8"/>
  <c r="AT29" i="8" s="1"/>
  <c r="AV29" i="8" s="1"/>
  <c r="AM29" i="8"/>
  <c r="AL29" i="8"/>
  <c r="AE29" i="8"/>
  <c r="AF29" i="8" s="1"/>
  <c r="AH29" i="8" s="1"/>
  <c r="Y29" i="8"/>
  <c r="X29" i="8"/>
  <c r="Q29" i="8"/>
  <c r="R29" i="8" s="1"/>
  <c r="AB29" i="8" s="1"/>
  <c r="K29" i="8"/>
  <c r="L29" i="8" s="1"/>
  <c r="I29" i="8"/>
  <c r="H29" i="8"/>
  <c r="AS28" i="8"/>
  <c r="AT28" i="8" s="1"/>
  <c r="AV28" i="8" s="1"/>
  <c r="AM28" i="8"/>
  <c r="AL28" i="8"/>
  <c r="AE28" i="8"/>
  <c r="AF28" i="8" s="1"/>
  <c r="Y28" i="8"/>
  <c r="X28" i="8"/>
  <c r="Q28" i="8"/>
  <c r="R28" i="8" s="1"/>
  <c r="T28" i="8" s="1"/>
  <c r="K28" i="8"/>
  <c r="L28" i="8" s="1"/>
  <c r="H28" i="8"/>
  <c r="I28" i="8" s="1"/>
  <c r="AS27" i="8"/>
  <c r="AT27" i="8" s="1"/>
  <c r="AM27" i="8"/>
  <c r="AL27" i="8"/>
  <c r="AE27" i="8"/>
  <c r="AF27" i="8" s="1"/>
  <c r="AP27" i="8" s="1"/>
  <c r="X27" i="8"/>
  <c r="Q27" i="8"/>
  <c r="R27" i="8" s="1"/>
  <c r="K27" i="8"/>
  <c r="L27" i="8"/>
  <c r="H27" i="8"/>
  <c r="I27" i="8" s="1"/>
  <c r="AT26" i="8"/>
  <c r="AM26" i="8"/>
  <c r="AF26" i="8"/>
  <c r="AH26" i="8" s="1"/>
  <c r="Y26" i="8"/>
  <c r="AB26" i="8" s="1"/>
  <c r="T26" i="8"/>
  <c r="R26" i="8"/>
  <c r="L26" i="8"/>
  <c r="K26" i="8"/>
  <c r="H26" i="8"/>
  <c r="I26" i="8" s="1"/>
  <c r="AT25" i="8"/>
  <c r="AV25" i="8" s="1"/>
  <c r="AS25" i="8"/>
  <c r="AL25" i="8"/>
  <c r="AM25" i="8" s="1"/>
  <c r="AE25" i="8"/>
  <c r="AF25" i="8"/>
  <c r="X25" i="8"/>
  <c r="Y25" i="8" s="1"/>
  <c r="R25" i="8"/>
  <c r="Q25" i="8"/>
  <c r="M25" i="8"/>
  <c r="K25" i="8"/>
  <c r="L25" i="8" s="1"/>
  <c r="U25" i="8" s="1"/>
  <c r="I25" i="8"/>
  <c r="H25" i="8"/>
  <c r="AT24" i="8"/>
  <c r="AV24" i="8" s="1"/>
  <c r="AM24" i="8"/>
  <c r="AF24" i="8"/>
  <c r="AB24" i="8"/>
  <c r="Y24" i="8"/>
  <c r="AA24" i="8" s="1"/>
  <c r="U24" i="8"/>
  <c r="R24" i="8"/>
  <c r="T24" i="8" s="1"/>
  <c r="L24" i="8"/>
  <c r="I24" i="8"/>
  <c r="AT23" i="8"/>
  <c r="AM23" i="8"/>
  <c r="AF23" i="8"/>
  <c r="Y23" i="8"/>
  <c r="R23" i="8"/>
  <c r="L23" i="8"/>
  <c r="I23" i="8"/>
  <c r="AW71" i="7"/>
  <c r="AV71" i="7"/>
  <c r="AP71" i="7"/>
  <c r="AO71" i="7"/>
  <c r="AI71" i="7"/>
  <c r="AH71" i="7"/>
  <c r="AB71" i="7"/>
  <c r="AA71" i="7"/>
  <c r="U71" i="7"/>
  <c r="T71" i="7"/>
  <c r="N71" i="7"/>
  <c r="M71" i="7"/>
  <c r="AW69" i="7"/>
  <c r="AV69" i="7"/>
  <c r="AP69" i="7"/>
  <c r="AO69" i="7"/>
  <c r="AI69" i="7"/>
  <c r="AH69" i="7"/>
  <c r="AB69" i="7"/>
  <c r="AA69" i="7"/>
  <c r="U69" i="7"/>
  <c r="T69" i="7"/>
  <c r="N69" i="7"/>
  <c r="M69" i="7"/>
  <c r="AW66" i="7"/>
  <c r="AV66" i="7"/>
  <c r="AP66" i="7"/>
  <c r="AO66" i="7"/>
  <c r="AI66" i="7"/>
  <c r="AH66" i="7"/>
  <c r="AB66" i="7"/>
  <c r="AA66" i="7"/>
  <c r="U66" i="7"/>
  <c r="T66" i="7"/>
  <c r="N66" i="7"/>
  <c r="M66" i="7"/>
  <c r="AW64" i="7"/>
  <c r="AV64" i="7"/>
  <c r="AP64" i="7"/>
  <c r="AO64" i="7"/>
  <c r="AI64" i="7"/>
  <c r="AH64" i="7"/>
  <c r="AB64" i="7"/>
  <c r="AA64" i="7"/>
  <c r="U64" i="7"/>
  <c r="T64" i="7"/>
  <c r="N64" i="7"/>
  <c r="M64" i="7"/>
  <c r="AS63" i="7"/>
  <c r="AL63" i="7"/>
  <c r="AK63" i="7"/>
  <c r="AM63" i="7" s="1"/>
  <c r="AE63" i="7"/>
  <c r="AF63" i="7" s="1"/>
  <c r="X63" i="7"/>
  <c r="Y63" i="7" s="1"/>
  <c r="W63" i="7"/>
  <c r="Q63" i="7"/>
  <c r="K63" i="7"/>
  <c r="J63" i="7"/>
  <c r="H63" i="7"/>
  <c r="AW62" i="7"/>
  <c r="AV62" i="7"/>
  <c r="AT62" i="7"/>
  <c r="AR63" i="7"/>
  <c r="AT63" i="7" s="1"/>
  <c r="AV63" i="7" s="1"/>
  <c r="AM62" i="7"/>
  <c r="AF62" i="7"/>
  <c r="AD63" i="7"/>
  <c r="Y62" i="7"/>
  <c r="U62" i="7"/>
  <c r="R62" i="7"/>
  <c r="P63" i="7"/>
  <c r="L62" i="7"/>
  <c r="AT61" i="7"/>
  <c r="AV61" i="7" s="1"/>
  <c r="AS61" i="7"/>
  <c r="AM61" i="7"/>
  <c r="AL61" i="7"/>
  <c r="AF61" i="7"/>
  <c r="AE61" i="7"/>
  <c r="X61" i="7"/>
  <c r="Y61" i="7" s="1"/>
  <c r="Q61" i="7"/>
  <c r="R61" i="7" s="1"/>
  <c r="K61" i="7"/>
  <c r="L61" i="7" s="1"/>
  <c r="H61" i="7"/>
  <c r="I61" i="7"/>
  <c r="AS60" i="7"/>
  <c r="AT60" i="7" s="1"/>
  <c r="AM60" i="7"/>
  <c r="AL60" i="7"/>
  <c r="AE60" i="7"/>
  <c r="X60" i="7"/>
  <c r="Y60" i="7" s="1"/>
  <c r="T60" i="7"/>
  <c r="R60" i="7"/>
  <c r="Q60" i="7"/>
  <c r="L60" i="7"/>
  <c r="K60" i="7"/>
  <c r="I60" i="7"/>
  <c r="H60" i="7"/>
  <c r="AS59" i="7"/>
  <c r="AT59" i="7"/>
  <c r="AV59" i="7" s="1"/>
  <c r="AL59" i="7"/>
  <c r="AM59" i="7" s="1"/>
  <c r="AE59" i="7"/>
  <c r="AF59" i="7"/>
  <c r="Y59" i="7"/>
  <c r="X59" i="7"/>
  <c r="R59" i="7"/>
  <c r="Q59" i="7"/>
  <c r="K59" i="7"/>
  <c r="L59" i="7" s="1"/>
  <c r="H59" i="7"/>
  <c r="I59" i="7" s="1"/>
  <c r="AS58" i="7"/>
  <c r="AT58" i="7" s="1"/>
  <c r="AL58" i="7"/>
  <c r="AM58" i="7" s="1"/>
  <c r="AE58" i="7"/>
  <c r="X58" i="7"/>
  <c r="Y58" i="7"/>
  <c r="R58" i="7"/>
  <c r="Q58" i="7"/>
  <c r="L58" i="7"/>
  <c r="K58" i="7"/>
  <c r="I58" i="7"/>
  <c r="H58" i="7"/>
  <c r="AS57" i="7"/>
  <c r="AT57" i="7"/>
  <c r="AV57" i="7" s="1"/>
  <c r="AM57" i="7"/>
  <c r="AL57" i="7"/>
  <c r="AE57" i="7"/>
  <c r="AF57" i="7" s="1"/>
  <c r="X57" i="7"/>
  <c r="Y57" i="7" s="1"/>
  <c r="AA57" i="7" s="1"/>
  <c r="Q57" i="7"/>
  <c r="R57" i="7" s="1"/>
  <c r="K57" i="7"/>
  <c r="H57" i="7"/>
  <c r="I57" i="7" s="1"/>
  <c r="AT56" i="7"/>
  <c r="AV56" i="7" s="1"/>
  <c r="AM56" i="7"/>
  <c r="AO56" i="7" s="1"/>
  <c r="AH56" i="7"/>
  <c r="AF56" i="7"/>
  <c r="AP56" i="7" s="1"/>
  <c r="Y56" i="7"/>
  <c r="R56" i="7"/>
  <c r="T56" i="7" s="1"/>
  <c r="L56" i="7"/>
  <c r="M56" i="7" s="1"/>
  <c r="I56" i="7"/>
  <c r="AB55" i="7"/>
  <c r="X55" i="7"/>
  <c r="Y55" i="7" s="1"/>
  <c r="AA55" i="7" s="1"/>
  <c r="Q55" i="7"/>
  <c r="R55" i="7" s="1"/>
  <c r="K55" i="7"/>
  <c r="L55" i="7" s="1"/>
  <c r="H55" i="7"/>
  <c r="I55" i="7" s="1"/>
  <c r="L54" i="7"/>
  <c r="K54" i="7"/>
  <c r="AL53" i="7"/>
  <c r="AE53" i="7"/>
  <c r="X53" i="7"/>
  <c r="X54" i="7" s="1"/>
  <c r="Y54" i="7" s="1"/>
  <c r="Q53" i="7"/>
  <c r="K53" i="7"/>
  <c r="L53" i="7"/>
  <c r="H53" i="7"/>
  <c r="AS51" i="7"/>
  <c r="AT51" i="7" s="1"/>
  <c r="AV51" i="7" s="1"/>
  <c r="AL51" i="7"/>
  <c r="AM51" i="7"/>
  <c r="AF51" i="7"/>
  <c r="AE51" i="7"/>
  <c r="Y51" i="7"/>
  <c r="X51" i="7"/>
  <c r="R51" i="7"/>
  <c r="Q51" i="7"/>
  <c r="L51" i="7"/>
  <c r="K51" i="7"/>
  <c r="I51" i="7"/>
  <c r="H51" i="7"/>
  <c r="AW50" i="7"/>
  <c r="AS50" i="7"/>
  <c r="AT50" i="7" s="1"/>
  <c r="AV50" i="7" s="1"/>
  <c r="AL50" i="7"/>
  <c r="AM50" i="7" s="1"/>
  <c r="AO50" i="7" s="1"/>
  <c r="AE50" i="7"/>
  <c r="AF50" i="7" s="1"/>
  <c r="X50" i="7"/>
  <c r="Q50" i="7"/>
  <c r="R50" i="7"/>
  <c r="L50" i="7"/>
  <c r="K50" i="7"/>
  <c r="H50" i="7"/>
  <c r="I50" i="7"/>
  <c r="AS48" i="7"/>
  <c r="AT48" i="7"/>
  <c r="AM48" i="7"/>
  <c r="AL48" i="7"/>
  <c r="AF48" i="7"/>
  <c r="AE48" i="7"/>
  <c r="Y48" i="7"/>
  <c r="X48" i="7"/>
  <c r="Q48" i="7"/>
  <c r="R48" i="7" s="1"/>
  <c r="K48" i="7"/>
  <c r="L48" i="7" s="1"/>
  <c r="I48" i="7"/>
  <c r="N48" i="7" s="1"/>
  <c r="H48" i="7"/>
  <c r="B48" i="7"/>
  <c r="AT47" i="7"/>
  <c r="AV47" i="7" s="1"/>
  <c r="AS47" i="7"/>
  <c r="AM47" i="7"/>
  <c r="AL47" i="7"/>
  <c r="AF47" i="7"/>
  <c r="AE47" i="7"/>
  <c r="X47" i="7"/>
  <c r="Y47" i="7" s="1"/>
  <c r="AA47" i="7" s="1"/>
  <c r="T47" i="7"/>
  <c r="Q47" i="7"/>
  <c r="R47" i="7" s="1"/>
  <c r="K47" i="7"/>
  <c r="L47" i="7" s="1"/>
  <c r="M47" i="7" s="1"/>
  <c r="H47" i="7"/>
  <c r="I47" i="7" s="1"/>
  <c r="B47" i="7"/>
  <c r="AT46" i="7"/>
  <c r="AV46" i="7" s="1"/>
  <c r="AS46" i="7"/>
  <c r="AL46" i="7"/>
  <c r="AM46" i="7" s="1"/>
  <c r="AO46" i="7" s="1"/>
  <c r="AH46" i="7"/>
  <c r="AE46" i="7"/>
  <c r="AF46" i="7" s="1"/>
  <c r="X46" i="7"/>
  <c r="Y46" i="7" s="1"/>
  <c r="AA46" i="7" s="1"/>
  <c r="Q46" i="7"/>
  <c r="R46" i="7" s="1"/>
  <c r="M46" i="7"/>
  <c r="L46" i="7"/>
  <c r="K46" i="7"/>
  <c r="H46" i="7"/>
  <c r="I46" i="7" s="1"/>
  <c r="B46" i="7"/>
  <c r="AL45" i="7"/>
  <c r="AE45" i="7"/>
  <c r="AF45" i="7" s="1"/>
  <c r="AD45" i="7"/>
  <c r="X45" i="7"/>
  <c r="Q45" i="7"/>
  <c r="K45" i="7"/>
  <c r="H45" i="7"/>
  <c r="AT43" i="7"/>
  <c r="AV43" i="7" s="1"/>
  <c r="AS43" i="7"/>
  <c r="AM43" i="7"/>
  <c r="AL43" i="7"/>
  <c r="AF43" i="7"/>
  <c r="AE43" i="7"/>
  <c r="X43" i="7"/>
  <c r="Y43" i="7" s="1"/>
  <c r="U43" i="7"/>
  <c r="Q43" i="7"/>
  <c r="R43" i="7" s="1"/>
  <c r="M43" i="7"/>
  <c r="K43" i="7"/>
  <c r="L43" i="7" s="1"/>
  <c r="I43" i="7"/>
  <c r="N43" i="7" s="1"/>
  <c r="H43" i="7"/>
  <c r="AT42" i="7"/>
  <c r="AV42" i="7" s="1"/>
  <c r="AS42" i="7"/>
  <c r="AM42" i="7"/>
  <c r="AL42" i="7"/>
  <c r="AE42" i="7"/>
  <c r="AF42" i="7" s="1"/>
  <c r="AH42" i="7" s="1"/>
  <c r="X42" i="7"/>
  <c r="Y42" i="7" s="1"/>
  <c r="Q42" i="7"/>
  <c r="R42" i="7" s="1"/>
  <c r="K42" i="7"/>
  <c r="L42" i="7" s="1"/>
  <c r="I42" i="7"/>
  <c r="H42" i="7"/>
  <c r="AS41" i="7"/>
  <c r="AT41" i="7"/>
  <c r="AV41" i="7" s="1"/>
  <c r="AM41" i="7"/>
  <c r="AL41" i="7"/>
  <c r="AF41" i="7"/>
  <c r="AE41" i="7"/>
  <c r="X41" i="7"/>
  <c r="Y41" i="7" s="1"/>
  <c r="Q41" i="7"/>
  <c r="R41" i="7" s="1"/>
  <c r="K41" i="7"/>
  <c r="L41" i="7" s="1"/>
  <c r="I41" i="7"/>
  <c r="N41" i="7" s="1"/>
  <c r="H41" i="7"/>
  <c r="AT40" i="7"/>
  <c r="AV40" i="7" s="1"/>
  <c r="AS40" i="7"/>
  <c r="AM40" i="7"/>
  <c r="AL40" i="7"/>
  <c r="AE40" i="7"/>
  <c r="AF40" i="7" s="1"/>
  <c r="AB40" i="7"/>
  <c r="X40" i="7"/>
  <c r="Y40" i="7" s="1"/>
  <c r="Q40" i="7"/>
  <c r="R40" i="7" s="1"/>
  <c r="K40" i="7"/>
  <c r="L40" i="7" s="1"/>
  <c r="I40" i="7"/>
  <c r="H40" i="7"/>
  <c r="AT39" i="7"/>
  <c r="AS39" i="7"/>
  <c r="AM39" i="7"/>
  <c r="AL39" i="7"/>
  <c r="AF39" i="7"/>
  <c r="AE39" i="7"/>
  <c r="X39" i="7"/>
  <c r="Y39" i="7" s="1"/>
  <c r="R39" i="7"/>
  <c r="Q39" i="7"/>
  <c r="K39" i="7"/>
  <c r="L39" i="7" s="1"/>
  <c r="H39" i="7"/>
  <c r="I39" i="7" s="1"/>
  <c r="N39" i="7" s="1"/>
  <c r="AS38" i="7"/>
  <c r="AT38" i="7"/>
  <c r="AL38" i="7"/>
  <c r="AM38" i="7" s="1"/>
  <c r="AE38" i="7"/>
  <c r="AF38" i="7"/>
  <c r="X38" i="7"/>
  <c r="Y38" i="7" s="1"/>
  <c r="Q38" i="7"/>
  <c r="R38" i="7"/>
  <c r="K38" i="7"/>
  <c r="L38" i="7" s="1"/>
  <c r="M38" i="7" s="1"/>
  <c r="H38" i="7"/>
  <c r="I38" i="7" s="1"/>
  <c r="AS37" i="7"/>
  <c r="AT37" i="7"/>
  <c r="AO37" i="7"/>
  <c r="AL37" i="7"/>
  <c r="AM37" i="7" s="1"/>
  <c r="AF37" i="7"/>
  <c r="AE37" i="7"/>
  <c r="X37" i="7"/>
  <c r="Y37" i="7" s="1"/>
  <c r="R37" i="7"/>
  <c r="Q37" i="7"/>
  <c r="K37" i="7"/>
  <c r="L37" i="7" s="1"/>
  <c r="H37" i="7"/>
  <c r="I37" i="7" s="1"/>
  <c r="N37" i="7" s="1"/>
  <c r="AS36" i="7"/>
  <c r="AT36" i="7"/>
  <c r="AL36" i="7"/>
  <c r="AM36" i="7" s="1"/>
  <c r="AF36" i="7"/>
  <c r="AE36" i="7"/>
  <c r="X36" i="7"/>
  <c r="Y36" i="7" s="1"/>
  <c r="U36" i="7"/>
  <c r="R36" i="7"/>
  <c r="Q36" i="7"/>
  <c r="K36" i="7"/>
  <c r="L36" i="7" s="1"/>
  <c r="M36" i="7" s="1"/>
  <c r="H36" i="7"/>
  <c r="I36" i="7" s="1"/>
  <c r="AW35" i="7"/>
  <c r="AS35" i="7"/>
  <c r="AT35" i="7"/>
  <c r="AV35" i="7" s="1"/>
  <c r="AL35" i="7"/>
  <c r="AM35" i="7" s="1"/>
  <c r="AE35" i="7"/>
  <c r="AF35" i="7"/>
  <c r="AO35" i="7" s="1"/>
  <c r="X35" i="7"/>
  <c r="Y35" i="7" s="1"/>
  <c r="Q35" i="7"/>
  <c r="R35" i="7"/>
  <c r="AA35" i="7" s="1"/>
  <c r="K35" i="7"/>
  <c r="L35" i="7" s="1"/>
  <c r="H35" i="7"/>
  <c r="I35" i="7" s="1"/>
  <c r="N35" i="7" s="1"/>
  <c r="AW34" i="7"/>
  <c r="AS34" i="7"/>
  <c r="AT34" i="7"/>
  <c r="AL34" i="7"/>
  <c r="AM34" i="7" s="1"/>
  <c r="AE34" i="7"/>
  <c r="AF34" i="7"/>
  <c r="X34" i="7"/>
  <c r="Y34" i="7" s="1"/>
  <c r="U34" i="7"/>
  <c r="R34" i="7"/>
  <c r="Q34" i="7"/>
  <c r="K34" i="7"/>
  <c r="L34" i="7" s="1"/>
  <c r="M34" i="7" s="1"/>
  <c r="H34" i="7"/>
  <c r="I34" i="7" s="1"/>
  <c r="AS33" i="7"/>
  <c r="AT33" i="7"/>
  <c r="AV33" i="7" s="1"/>
  <c r="AL33" i="7"/>
  <c r="AM33" i="7" s="1"/>
  <c r="AE33" i="7"/>
  <c r="AF33" i="7"/>
  <c r="AO33" i="7" s="1"/>
  <c r="AA33" i="7"/>
  <c r="X33" i="7"/>
  <c r="Y33" i="7" s="1"/>
  <c r="R33" i="7"/>
  <c r="Q33" i="7"/>
  <c r="K33" i="7"/>
  <c r="L33" i="7" s="1"/>
  <c r="U33" i="7" s="1"/>
  <c r="H33" i="7"/>
  <c r="I33" i="7" s="1"/>
  <c r="N33" i="7" s="1"/>
  <c r="AW32" i="7"/>
  <c r="AS32" i="7"/>
  <c r="AT32" i="7"/>
  <c r="AV32" i="7" s="1"/>
  <c r="AL32" i="7"/>
  <c r="AM32" i="7" s="1"/>
  <c r="AE32" i="7"/>
  <c r="AF32" i="7"/>
  <c r="X32" i="7"/>
  <c r="Y32" i="7" s="1"/>
  <c r="Q32" i="7"/>
  <c r="R32" i="7"/>
  <c r="K32" i="7"/>
  <c r="L32" i="7" s="1"/>
  <c r="H32" i="7"/>
  <c r="I32" i="7" s="1"/>
  <c r="AS31" i="7"/>
  <c r="AT31" i="7"/>
  <c r="AO31" i="7"/>
  <c r="AL31" i="7"/>
  <c r="AM31" i="7" s="1"/>
  <c r="AW31" i="7" s="1"/>
  <c r="AF31" i="7"/>
  <c r="AE31" i="7"/>
  <c r="X31" i="7"/>
  <c r="Y31" i="7" s="1"/>
  <c r="AI31" i="7" s="1"/>
  <c r="R31" i="7"/>
  <c r="Q31" i="7"/>
  <c r="K31" i="7"/>
  <c r="L31" i="7" s="1"/>
  <c r="H31" i="7"/>
  <c r="I31" i="7" s="1"/>
  <c r="N31" i="7" s="1"/>
  <c r="AS30" i="7"/>
  <c r="AT30" i="7"/>
  <c r="AL30" i="7"/>
  <c r="AM30" i="7" s="1"/>
  <c r="AE30" i="7"/>
  <c r="AF30" i="7"/>
  <c r="X30" i="7"/>
  <c r="Y30" i="7" s="1"/>
  <c r="Q30" i="7"/>
  <c r="R30" i="7"/>
  <c r="K30" i="7"/>
  <c r="L30" i="7" s="1"/>
  <c r="M30" i="7" s="1"/>
  <c r="H30" i="7"/>
  <c r="I30" i="7" s="1"/>
  <c r="AS29" i="7"/>
  <c r="AT29" i="7"/>
  <c r="AL29" i="7"/>
  <c r="AM29" i="7" s="1"/>
  <c r="AF29" i="7"/>
  <c r="AE29" i="7"/>
  <c r="AA29" i="7"/>
  <c r="X29" i="7"/>
  <c r="Y29" i="7" s="1"/>
  <c r="R29" i="7"/>
  <c r="Q29" i="7"/>
  <c r="K29" i="7"/>
  <c r="L29" i="7" s="1"/>
  <c r="H29" i="7"/>
  <c r="I29" i="7"/>
  <c r="AT28" i="7"/>
  <c r="AV28" i="7" s="1"/>
  <c r="AS28" i="7"/>
  <c r="AL28" i="7"/>
  <c r="AM28" i="7" s="1"/>
  <c r="AE28" i="7"/>
  <c r="AF28" i="7"/>
  <c r="X28" i="7"/>
  <c r="Y28" i="7" s="1"/>
  <c r="R28" i="7"/>
  <c r="Q28" i="7"/>
  <c r="K28" i="7"/>
  <c r="L28" i="7" s="1"/>
  <c r="I28" i="7"/>
  <c r="H28" i="7"/>
  <c r="AW27" i="7"/>
  <c r="AT27" i="7"/>
  <c r="AV27" i="7" s="1"/>
  <c r="AM27" i="7"/>
  <c r="AF27" i="7"/>
  <c r="AA27" i="7"/>
  <c r="Y27" i="7"/>
  <c r="R27" i="7"/>
  <c r="T27" i="7" s="1"/>
  <c r="K27" i="7"/>
  <c r="L27" i="7" s="1"/>
  <c r="I27" i="7"/>
  <c r="H27" i="7"/>
  <c r="AS26" i="7"/>
  <c r="AT26" i="7" s="1"/>
  <c r="AV26" i="7" s="1"/>
  <c r="AP26" i="7"/>
  <c r="AM26" i="7"/>
  <c r="AL26" i="7"/>
  <c r="AE26" i="7"/>
  <c r="AF26" i="7" s="1"/>
  <c r="Y26" i="7"/>
  <c r="X26" i="7"/>
  <c r="Q26" i="7"/>
  <c r="R26" i="7" s="1"/>
  <c r="T26" i="7" s="1"/>
  <c r="L26" i="7"/>
  <c r="K26" i="7"/>
  <c r="H26" i="7"/>
  <c r="I26" i="7" s="1"/>
  <c r="AS25" i="7"/>
  <c r="AT25" i="7" s="1"/>
  <c r="AV25" i="7" s="1"/>
  <c r="AM25" i="7"/>
  <c r="AL25" i="7"/>
  <c r="AE25" i="7"/>
  <c r="AF25" i="7" s="1"/>
  <c r="X25" i="7"/>
  <c r="Y25" i="7"/>
  <c r="Q25" i="7"/>
  <c r="R25" i="7" s="1"/>
  <c r="T25" i="7" s="1"/>
  <c r="L25" i="7"/>
  <c r="K25" i="7"/>
  <c r="H25" i="7"/>
  <c r="I25" i="7" s="1"/>
  <c r="AS24" i="7"/>
  <c r="AT24" i="7"/>
  <c r="AL24" i="7"/>
  <c r="AM24" i="7" s="1"/>
  <c r="AM44" i="7" s="1"/>
  <c r="AE24" i="7"/>
  <c r="AF24" i="7"/>
  <c r="AO24" i="7" s="1"/>
  <c r="X24" i="7"/>
  <c r="Y24" i="7" s="1"/>
  <c r="Q24" i="7"/>
  <c r="R24" i="7"/>
  <c r="M24" i="7"/>
  <c r="K24" i="7"/>
  <c r="L24" i="7" s="1"/>
  <c r="I24" i="7"/>
  <c r="H24" i="7"/>
  <c r="AL60" i="6"/>
  <c r="AL54" i="6"/>
  <c r="X54" i="6"/>
  <c r="AW72" i="6"/>
  <c r="AV72" i="6"/>
  <c r="AP72" i="6"/>
  <c r="AO72" i="6"/>
  <c r="AI72" i="6"/>
  <c r="AH72" i="6"/>
  <c r="AB72" i="6"/>
  <c r="AA72" i="6"/>
  <c r="U72" i="6"/>
  <c r="T72" i="6"/>
  <c r="N72" i="6"/>
  <c r="M72" i="6"/>
  <c r="AW70" i="6"/>
  <c r="AV70" i="6"/>
  <c r="AP70" i="6"/>
  <c r="AO70" i="6"/>
  <c r="AI70" i="6"/>
  <c r="AH70" i="6"/>
  <c r="AB70" i="6"/>
  <c r="AA70" i="6"/>
  <c r="U70" i="6"/>
  <c r="T70" i="6"/>
  <c r="N70" i="6"/>
  <c r="M70" i="6"/>
  <c r="AW67" i="6"/>
  <c r="AV67" i="6"/>
  <c r="AP67" i="6"/>
  <c r="AO67" i="6"/>
  <c r="AI67" i="6"/>
  <c r="AH67" i="6"/>
  <c r="AB67" i="6"/>
  <c r="AA67" i="6"/>
  <c r="U67" i="6"/>
  <c r="T67" i="6"/>
  <c r="N67" i="6"/>
  <c r="M67" i="6"/>
  <c r="AW65" i="6"/>
  <c r="AV65" i="6"/>
  <c r="AP65" i="6"/>
  <c r="AO65" i="6"/>
  <c r="AI65" i="6"/>
  <c r="AH65" i="6"/>
  <c r="AB65" i="6"/>
  <c r="AA65" i="6"/>
  <c r="U65" i="6"/>
  <c r="T65" i="6"/>
  <c r="N65" i="6"/>
  <c r="M65" i="6"/>
  <c r="AS64" i="6"/>
  <c r="AL64" i="6"/>
  <c r="AE64" i="6"/>
  <c r="X64" i="6"/>
  <c r="Q64" i="6"/>
  <c r="K64" i="6"/>
  <c r="H64" i="6"/>
  <c r="I63" i="6"/>
  <c r="AS62" i="6"/>
  <c r="AT62" i="6" s="1"/>
  <c r="AV62" i="6" s="1"/>
  <c r="AM62" i="6"/>
  <c r="AL62" i="6"/>
  <c r="AE62" i="6"/>
  <c r="AF62" i="6" s="1"/>
  <c r="AH62" i="6" s="1"/>
  <c r="Y62" i="6"/>
  <c r="X62" i="6"/>
  <c r="T62" i="6"/>
  <c r="Q62" i="6"/>
  <c r="R62" i="6" s="1"/>
  <c r="K62" i="6"/>
  <c r="L62" i="6"/>
  <c r="H62" i="6"/>
  <c r="I62" i="6" s="1"/>
  <c r="AS61" i="6"/>
  <c r="AT61" i="6"/>
  <c r="AL61" i="6"/>
  <c r="AM61" i="6" s="1"/>
  <c r="AO61" i="6" s="1"/>
  <c r="AF61" i="6"/>
  <c r="AE61" i="6"/>
  <c r="X61" i="6"/>
  <c r="Y61" i="6" s="1"/>
  <c r="R61" i="6"/>
  <c r="Q61" i="6"/>
  <c r="K61" i="6"/>
  <c r="L61" i="6" s="1"/>
  <c r="I61" i="6"/>
  <c r="H61" i="6"/>
  <c r="AS60" i="6"/>
  <c r="AT60" i="6" s="1"/>
  <c r="AM60" i="6"/>
  <c r="AH60" i="6"/>
  <c r="AE60" i="6"/>
  <c r="AF60" i="6" s="1"/>
  <c r="X60" i="6"/>
  <c r="Y60" i="6"/>
  <c r="T60" i="6"/>
  <c r="Q60" i="6"/>
  <c r="R60" i="6" s="1"/>
  <c r="K60" i="6"/>
  <c r="L60" i="6"/>
  <c r="H60" i="6"/>
  <c r="I60" i="6" s="1"/>
  <c r="AT59" i="6"/>
  <c r="AV59" i="6" s="1"/>
  <c r="AS59" i="6"/>
  <c r="AL59" i="6"/>
  <c r="AM59" i="6" s="1"/>
  <c r="AF59" i="6"/>
  <c r="AE59" i="6"/>
  <c r="X59" i="6"/>
  <c r="Y59" i="6" s="1"/>
  <c r="R59" i="6"/>
  <c r="Q59" i="6"/>
  <c r="M59" i="6"/>
  <c r="K59" i="6"/>
  <c r="L59" i="6" s="1"/>
  <c r="I59" i="6"/>
  <c r="H59" i="6"/>
  <c r="AS58" i="6"/>
  <c r="AT58" i="6" s="1"/>
  <c r="AE58" i="6"/>
  <c r="AF58" i="6" s="1"/>
  <c r="AW57" i="6"/>
  <c r="AT57" i="6"/>
  <c r="AV57" i="6" s="1"/>
  <c r="AM57" i="6"/>
  <c r="AO57" i="6" s="1"/>
  <c r="AI57" i="6"/>
  <c r="AF57" i="6"/>
  <c r="AH57" i="6" s="1"/>
  <c r="Y57" i="6"/>
  <c r="AA57" i="6" s="1"/>
  <c r="AB57" i="6" s="1"/>
  <c r="U57" i="6"/>
  <c r="R57" i="6"/>
  <c r="T57" i="6" s="1"/>
  <c r="L57" i="6"/>
  <c r="M57" i="6" s="1"/>
  <c r="I57" i="6"/>
  <c r="AW56" i="6"/>
  <c r="AT56" i="6"/>
  <c r="AM56" i="6"/>
  <c r="AF56" i="6"/>
  <c r="Y56" i="6"/>
  <c r="U56" i="6"/>
  <c r="R56" i="6"/>
  <c r="L56" i="6"/>
  <c r="M56" i="6" s="1"/>
  <c r="I56" i="6"/>
  <c r="AL55" i="6"/>
  <c r="AM55" i="6" s="1"/>
  <c r="K55" i="6"/>
  <c r="L55" i="6" s="1"/>
  <c r="AS54" i="6"/>
  <c r="AM54" i="6"/>
  <c r="AE54" i="6"/>
  <c r="Q54" i="6"/>
  <c r="K54" i="6"/>
  <c r="L54" i="6"/>
  <c r="H54" i="6"/>
  <c r="AV52" i="6"/>
  <c r="AS52" i="6"/>
  <c r="AT52" i="6" s="1"/>
  <c r="AM52" i="6"/>
  <c r="AL52" i="6"/>
  <c r="AE52" i="6"/>
  <c r="AF52" i="6" s="1"/>
  <c r="Y52" i="6"/>
  <c r="X52" i="6"/>
  <c r="Q52" i="6"/>
  <c r="R52" i="6" s="1"/>
  <c r="L52" i="6"/>
  <c r="K52" i="6"/>
  <c r="H52" i="6"/>
  <c r="I52" i="6" s="1"/>
  <c r="AT51" i="6"/>
  <c r="AS51" i="6"/>
  <c r="AL51" i="6"/>
  <c r="AM51" i="6" s="1"/>
  <c r="AE51" i="6"/>
  <c r="AF51" i="6"/>
  <c r="X51" i="6"/>
  <c r="Y51" i="6" s="1"/>
  <c r="Q51" i="6"/>
  <c r="R51" i="6"/>
  <c r="K51" i="6"/>
  <c r="L51" i="6" s="1"/>
  <c r="H51" i="6"/>
  <c r="I51" i="6"/>
  <c r="AT49" i="6"/>
  <c r="AM49" i="6"/>
  <c r="AF49" i="6"/>
  <c r="AH49" i="6" s="1"/>
  <c r="AB49" i="6"/>
  <c r="Y49" i="6"/>
  <c r="R49" i="6"/>
  <c r="T49" i="6" s="1"/>
  <c r="L49" i="6"/>
  <c r="I49" i="6"/>
  <c r="B49" i="6"/>
  <c r="AV48" i="6"/>
  <c r="AT48" i="6"/>
  <c r="AM48" i="6"/>
  <c r="AO48" i="6" s="1"/>
  <c r="AF48" i="6"/>
  <c r="Y48" i="6"/>
  <c r="T48" i="6"/>
  <c r="R48" i="6"/>
  <c r="L48" i="6"/>
  <c r="U48" i="6" s="1"/>
  <c r="I48" i="6"/>
  <c r="B48" i="6"/>
  <c r="AT47" i="6"/>
  <c r="AV47" i="6" s="1"/>
  <c r="AS47" i="6"/>
  <c r="AO47" i="6"/>
  <c r="AL47" i="6"/>
  <c r="AM47" i="6" s="1"/>
  <c r="AF47" i="6"/>
  <c r="AE47" i="6"/>
  <c r="X47" i="6"/>
  <c r="Y47" i="6" s="1"/>
  <c r="R47" i="6"/>
  <c r="Q47" i="6"/>
  <c r="K47" i="6"/>
  <c r="L47" i="6" s="1"/>
  <c r="I47" i="6"/>
  <c r="H47" i="6"/>
  <c r="B47" i="6"/>
  <c r="AS46" i="6"/>
  <c r="AT46" i="6" s="1"/>
  <c r="AL46" i="6"/>
  <c r="AM46" i="6" s="1"/>
  <c r="AE46" i="6"/>
  <c r="AF46" i="6"/>
  <c r="AO46" i="6" s="1"/>
  <c r="X46" i="6"/>
  <c r="Q46" i="6"/>
  <c r="R46" i="6"/>
  <c r="L46" i="6"/>
  <c r="K46" i="6"/>
  <c r="H46" i="6"/>
  <c r="I46" i="6"/>
  <c r="B46" i="6"/>
  <c r="AS45" i="6"/>
  <c r="AL45" i="6"/>
  <c r="AE45" i="6"/>
  <c r="X45" i="6"/>
  <c r="Q45" i="6"/>
  <c r="K45" i="6"/>
  <c r="H45" i="6"/>
  <c r="AT43" i="6"/>
  <c r="AS43" i="6"/>
  <c r="AL43" i="6"/>
  <c r="AM43" i="6" s="1"/>
  <c r="AE43" i="6"/>
  <c r="AF43" i="6" s="1"/>
  <c r="X43" i="6"/>
  <c r="R43" i="6"/>
  <c r="Q43" i="6"/>
  <c r="K43" i="6"/>
  <c r="L43" i="6" s="1"/>
  <c r="I43" i="6"/>
  <c r="H43" i="6"/>
  <c r="AS42" i="6"/>
  <c r="AT42" i="6"/>
  <c r="AV42" i="6" s="1"/>
  <c r="AM42" i="6"/>
  <c r="AL42" i="6"/>
  <c r="AE42" i="6"/>
  <c r="AF42" i="6" s="1"/>
  <c r="X42" i="6"/>
  <c r="Y42" i="6" s="1"/>
  <c r="Q42" i="6"/>
  <c r="R42" i="6" s="1"/>
  <c r="L42" i="6"/>
  <c r="K42" i="6"/>
  <c r="H42" i="6"/>
  <c r="I42" i="6" s="1"/>
  <c r="AS41" i="6"/>
  <c r="AT41" i="6" s="1"/>
  <c r="AL41" i="6"/>
  <c r="AF41" i="6"/>
  <c r="AE41" i="6"/>
  <c r="X41" i="6"/>
  <c r="Y41" i="6" s="1"/>
  <c r="U41" i="6"/>
  <c r="R41" i="6"/>
  <c r="Q41" i="6"/>
  <c r="L41" i="6"/>
  <c r="K41" i="6"/>
  <c r="H41" i="6"/>
  <c r="I41" i="6" s="1"/>
  <c r="N41" i="6" s="1"/>
  <c r="AS40" i="6"/>
  <c r="AL40" i="6"/>
  <c r="AM40" i="6" s="1"/>
  <c r="AO40" i="6" s="1"/>
  <c r="AE40" i="6"/>
  <c r="AF40" i="6"/>
  <c r="Y40" i="6"/>
  <c r="X40" i="6"/>
  <c r="Q40" i="6"/>
  <c r="R40" i="6"/>
  <c r="K40" i="6"/>
  <c r="L40" i="6" s="1"/>
  <c r="H40" i="6"/>
  <c r="I40" i="6" s="1"/>
  <c r="AS39" i="6"/>
  <c r="AT39" i="6" s="1"/>
  <c r="AL39" i="6"/>
  <c r="AF39" i="6"/>
  <c r="AE39" i="6"/>
  <c r="X39" i="6"/>
  <c r="Y39" i="6" s="1"/>
  <c r="U39" i="6"/>
  <c r="R39" i="6"/>
  <c r="Q39" i="6"/>
  <c r="N39" i="6"/>
  <c r="L39" i="6"/>
  <c r="M39" i="6" s="1"/>
  <c r="K39" i="6"/>
  <c r="H39" i="6"/>
  <c r="I39" i="6" s="1"/>
  <c r="AT38" i="6"/>
  <c r="AV38" i="6" s="1"/>
  <c r="AS38" i="6"/>
  <c r="AM38" i="6"/>
  <c r="AW38" i="6" s="1"/>
  <c r="AL38" i="6"/>
  <c r="AE38" i="6"/>
  <c r="AF38" i="6"/>
  <c r="X38" i="6"/>
  <c r="Y38" i="6"/>
  <c r="Q38" i="6"/>
  <c r="K38" i="6"/>
  <c r="L38" i="6" s="1"/>
  <c r="H38" i="6"/>
  <c r="I38" i="6" s="1"/>
  <c r="AS37" i="6"/>
  <c r="AT37" i="6"/>
  <c r="AL37" i="6"/>
  <c r="AM37" i="6" s="1"/>
  <c r="AF37" i="6"/>
  <c r="AE37" i="6"/>
  <c r="X37" i="6"/>
  <c r="Y37" i="6" s="1"/>
  <c r="Q37" i="6"/>
  <c r="K37" i="6"/>
  <c r="L37" i="6" s="1"/>
  <c r="M37" i="6" s="1"/>
  <c r="H37" i="6"/>
  <c r="I37" i="6" s="1"/>
  <c r="AT36" i="6"/>
  <c r="AV36" i="6" s="1"/>
  <c r="AS36" i="6"/>
  <c r="AL36" i="6"/>
  <c r="AM36" i="6" s="1"/>
  <c r="AW36" i="6" s="1"/>
  <c r="AF36" i="6"/>
  <c r="AE36" i="6"/>
  <c r="X36" i="6"/>
  <c r="Y36" i="6" s="1"/>
  <c r="Q36" i="6"/>
  <c r="K36" i="6"/>
  <c r="L36" i="6" s="1"/>
  <c r="M36" i="6" s="1"/>
  <c r="H36" i="6"/>
  <c r="I36" i="6" s="1"/>
  <c r="AS35" i="6"/>
  <c r="AT35" i="6"/>
  <c r="AL35" i="6"/>
  <c r="AM35" i="6" s="1"/>
  <c r="AF35" i="6"/>
  <c r="AE35" i="6"/>
  <c r="X35" i="6"/>
  <c r="Y35" i="6" s="1"/>
  <c r="Q35" i="6"/>
  <c r="K35" i="6"/>
  <c r="L35" i="6" s="1"/>
  <c r="M35" i="6" s="1"/>
  <c r="H35" i="6"/>
  <c r="I35" i="6" s="1"/>
  <c r="AT34" i="6"/>
  <c r="AV34" i="6" s="1"/>
  <c r="AS34" i="6"/>
  <c r="AL34" i="6"/>
  <c r="AM34" i="6" s="1"/>
  <c r="AW34" i="6" s="1"/>
  <c r="AF34" i="6"/>
  <c r="AE34" i="6"/>
  <c r="X34" i="6"/>
  <c r="Y34" i="6" s="1"/>
  <c r="Q34" i="6"/>
  <c r="K34" i="6"/>
  <c r="L34" i="6" s="1"/>
  <c r="M34" i="6" s="1"/>
  <c r="H34" i="6"/>
  <c r="I34" i="6" s="1"/>
  <c r="AS33" i="6"/>
  <c r="AT33" i="6"/>
  <c r="AL33" i="6"/>
  <c r="AM33" i="6" s="1"/>
  <c r="AF33" i="6"/>
  <c r="AE33" i="6"/>
  <c r="X33" i="6"/>
  <c r="Y33" i="6" s="1"/>
  <c r="Q33" i="6"/>
  <c r="K33" i="6"/>
  <c r="L33" i="6" s="1"/>
  <c r="M33" i="6" s="1"/>
  <c r="H33" i="6"/>
  <c r="I33" i="6" s="1"/>
  <c r="AT32" i="6"/>
  <c r="AV32" i="6" s="1"/>
  <c r="AS32" i="6"/>
  <c r="AL32" i="6"/>
  <c r="AM32" i="6" s="1"/>
  <c r="AW32" i="6" s="1"/>
  <c r="AF32" i="6"/>
  <c r="AE32" i="6"/>
  <c r="X32" i="6"/>
  <c r="Y32" i="6" s="1"/>
  <c r="Q32" i="6"/>
  <c r="K32" i="6"/>
  <c r="L32" i="6" s="1"/>
  <c r="M32" i="6" s="1"/>
  <c r="H32" i="6"/>
  <c r="I32" i="6" s="1"/>
  <c r="AS31" i="6"/>
  <c r="AT31" i="6"/>
  <c r="AL31" i="6"/>
  <c r="AM31" i="6" s="1"/>
  <c r="AF31" i="6"/>
  <c r="AE31" i="6"/>
  <c r="X31" i="6"/>
  <c r="Y31" i="6" s="1"/>
  <c r="Q31" i="6"/>
  <c r="K31" i="6"/>
  <c r="L31" i="6" s="1"/>
  <c r="M31" i="6" s="1"/>
  <c r="H31" i="6"/>
  <c r="I31" i="6" s="1"/>
  <c r="AT30" i="6"/>
  <c r="AV30" i="6" s="1"/>
  <c r="AS30" i="6"/>
  <c r="AL30" i="6"/>
  <c r="AM30" i="6" s="1"/>
  <c r="AW30" i="6" s="1"/>
  <c r="AF30" i="6"/>
  <c r="AE30" i="6"/>
  <c r="X30" i="6"/>
  <c r="Y30" i="6" s="1"/>
  <c r="Q30" i="6"/>
  <c r="K30" i="6"/>
  <c r="L30" i="6" s="1"/>
  <c r="M30" i="6" s="1"/>
  <c r="H30" i="6"/>
  <c r="I30" i="6" s="1"/>
  <c r="AS29" i="6"/>
  <c r="AT29" i="6"/>
  <c r="AL29" i="6"/>
  <c r="AM29" i="6" s="1"/>
  <c r="AF29" i="6"/>
  <c r="AE29" i="6"/>
  <c r="X29" i="6"/>
  <c r="Y29" i="6" s="1"/>
  <c r="Q29" i="6"/>
  <c r="K29" i="6"/>
  <c r="L29" i="6" s="1"/>
  <c r="M29" i="6" s="1"/>
  <c r="H29" i="6"/>
  <c r="I29" i="6" s="1"/>
  <c r="AT28" i="6"/>
  <c r="AV28" i="6" s="1"/>
  <c r="AS28" i="6"/>
  <c r="AL28" i="6"/>
  <c r="AM28" i="6" s="1"/>
  <c r="AW28" i="6" s="1"/>
  <c r="AF28" i="6"/>
  <c r="AE28" i="6"/>
  <c r="X28" i="6"/>
  <c r="Y28" i="6" s="1"/>
  <c r="Q28" i="6"/>
  <c r="K28" i="6"/>
  <c r="L28" i="6" s="1"/>
  <c r="M28" i="6" s="1"/>
  <c r="H28" i="6"/>
  <c r="I28" i="6" s="1"/>
  <c r="AS27" i="6"/>
  <c r="AT27" i="6"/>
  <c r="AL27" i="6"/>
  <c r="AM27" i="6" s="1"/>
  <c r="AF27" i="6"/>
  <c r="AE27" i="6"/>
  <c r="X27" i="6"/>
  <c r="Y27" i="6" s="1"/>
  <c r="Q27" i="6"/>
  <c r="K27" i="6"/>
  <c r="L27" i="6" s="1"/>
  <c r="H27" i="6"/>
  <c r="I27" i="6" s="1"/>
  <c r="AT26" i="6"/>
  <c r="AS26" i="6"/>
  <c r="AL26" i="6"/>
  <c r="AM26" i="6" s="1"/>
  <c r="AE26" i="6"/>
  <c r="X26" i="6"/>
  <c r="Y26" i="6" s="1"/>
  <c r="Q26" i="6"/>
  <c r="R26" i="6"/>
  <c r="K26" i="6"/>
  <c r="L26" i="6" s="1"/>
  <c r="I26" i="6"/>
  <c r="H26" i="6"/>
  <c r="AW25" i="6"/>
  <c r="AT25" i="6"/>
  <c r="AV25" i="6" s="1"/>
  <c r="AO25" i="6"/>
  <c r="AM25" i="6"/>
  <c r="AI25" i="6"/>
  <c r="AF25" i="6"/>
  <c r="Y25" i="6"/>
  <c r="AA25" i="6" s="1"/>
  <c r="R25" i="6"/>
  <c r="K25" i="6"/>
  <c r="L25" i="6" s="1"/>
  <c r="H25" i="6"/>
  <c r="I25" i="6"/>
  <c r="AS24" i="6"/>
  <c r="AT24" i="6" s="1"/>
  <c r="AV24" i="6" s="1"/>
  <c r="AL24" i="6"/>
  <c r="AM24" i="6"/>
  <c r="AE24" i="6"/>
  <c r="AF24" i="6" s="1"/>
  <c r="AB24" i="6"/>
  <c r="Y24" i="6"/>
  <c r="X24" i="6"/>
  <c r="Q24" i="6"/>
  <c r="R24" i="6" s="1"/>
  <c r="K24" i="6"/>
  <c r="L24" i="6" s="1"/>
  <c r="H24" i="6"/>
  <c r="I24" i="6" s="1"/>
  <c r="AT23" i="6"/>
  <c r="AM23" i="6"/>
  <c r="AF23" i="6"/>
  <c r="Y23" i="6"/>
  <c r="R23" i="6"/>
  <c r="M23" i="6"/>
  <c r="L23" i="6"/>
  <c r="L44" i="6" s="1"/>
  <c r="I23" i="6"/>
  <c r="AX141" i="5"/>
  <c r="AW141" i="5"/>
  <c r="AQ141" i="5"/>
  <c r="AP141" i="5"/>
  <c r="AJ141" i="5"/>
  <c r="AI141" i="5"/>
  <c r="AB141" i="5"/>
  <c r="AA141" i="5"/>
  <c r="U141" i="5"/>
  <c r="T141" i="5"/>
  <c r="N141" i="5"/>
  <c r="M141" i="5"/>
  <c r="AX139" i="5"/>
  <c r="AW139" i="5"/>
  <c r="AQ139" i="5"/>
  <c r="AP139" i="5"/>
  <c r="AJ139" i="5"/>
  <c r="AI139" i="5"/>
  <c r="AB139" i="5"/>
  <c r="AA139" i="5"/>
  <c r="U139" i="5"/>
  <c r="T139" i="5"/>
  <c r="AX136" i="5"/>
  <c r="AW136" i="5"/>
  <c r="AQ136" i="5"/>
  <c r="AP136" i="5"/>
  <c r="AJ136" i="5"/>
  <c r="AI136" i="5"/>
  <c r="AB136" i="5"/>
  <c r="AA136" i="5"/>
  <c r="U136" i="5"/>
  <c r="T136" i="5"/>
  <c r="N136" i="5"/>
  <c r="M136" i="5"/>
  <c r="AX134" i="5"/>
  <c r="AW134" i="5"/>
  <c r="AQ134" i="5"/>
  <c r="AP134" i="5"/>
  <c r="AJ134" i="5"/>
  <c r="AI134" i="5"/>
  <c r="AB134" i="5"/>
  <c r="AA134" i="5"/>
  <c r="U134" i="5"/>
  <c r="T134" i="5"/>
  <c r="AT133" i="5"/>
  <c r="AS133" i="5"/>
  <c r="AU133" i="5" s="1"/>
  <c r="AM133" i="5"/>
  <c r="AF133" i="5"/>
  <c r="X133" i="5"/>
  <c r="Q133" i="5"/>
  <c r="P133" i="5"/>
  <c r="R133" i="5" s="1"/>
  <c r="K133" i="5"/>
  <c r="H133" i="5"/>
  <c r="AU132" i="5"/>
  <c r="AP132" i="5"/>
  <c r="AN132" i="5"/>
  <c r="AG132" i="5"/>
  <c r="AQ132" i="5" s="1"/>
  <c r="AE133" i="5"/>
  <c r="AG133" i="5" s="1"/>
  <c r="R132" i="5"/>
  <c r="I132" i="5"/>
  <c r="G133" i="5"/>
  <c r="I133" i="5" s="1"/>
  <c r="AT131" i="5"/>
  <c r="AU131" i="5" s="1"/>
  <c r="AN131" i="5"/>
  <c r="AM131" i="5"/>
  <c r="AF131" i="5"/>
  <c r="AG131" i="5" s="1"/>
  <c r="X131" i="5"/>
  <c r="Y131" i="5"/>
  <c r="R131" i="5"/>
  <c r="Q131" i="5"/>
  <c r="L131" i="5"/>
  <c r="K131" i="5"/>
  <c r="H131" i="5"/>
  <c r="I131" i="5" s="1"/>
  <c r="AT130" i="5"/>
  <c r="AU130" i="5"/>
  <c r="AN130" i="5"/>
  <c r="AM130" i="5"/>
  <c r="AF130" i="5"/>
  <c r="AG130" i="5"/>
  <c r="AA130" i="5"/>
  <c r="X130" i="5"/>
  <c r="Y130" i="5" s="1"/>
  <c r="Q130" i="5"/>
  <c r="R130" i="5" s="1"/>
  <c r="K130" i="5"/>
  <c r="H130" i="5"/>
  <c r="I130" i="5" s="1"/>
  <c r="AT129" i="5"/>
  <c r="AG129" i="5"/>
  <c r="AF129" i="5"/>
  <c r="R129" i="5"/>
  <c r="Q129" i="5"/>
  <c r="K129" i="5"/>
  <c r="L129" i="5"/>
  <c r="M129" i="5" s="1"/>
  <c r="H129" i="5"/>
  <c r="I129" i="5" s="1"/>
  <c r="AT128" i="5"/>
  <c r="AU128" i="5" s="1"/>
  <c r="AM128" i="5"/>
  <c r="AN128" i="5" s="1"/>
  <c r="AF128" i="5"/>
  <c r="AG128" i="5"/>
  <c r="AI128" i="5" s="1"/>
  <c r="X128" i="5"/>
  <c r="Y128" i="5" s="1"/>
  <c r="Q128" i="5"/>
  <c r="R128" i="5"/>
  <c r="K128" i="5"/>
  <c r="L128" i="5"/>
  <c r="M128" i="5" s="1"/>
  <c r="H128" i="5"/>
  <c r="I128" i="5" s="1"/>
  <c r="AU127" i="5"/>
  <c r="AW127" i="5" s="1"/>
  <c r="AT127" i="5"/>
  <c r="AM127" i="5"/>
  <c r="AN127" i="5" s="1"/>
  <c r="AG127" i="5"/>
  <c r="AF127" i="5"/>
  <c r="X127" i="5"/>
  <c r="Y127" i="5" s="1"/>
  <c r="Q127" i="5"/>
  <c r="R127" i="5"/>
  <c r="K127" i="5"/>
  <c r="L127" i="5" s="1"/>
  <c r="H127" i="5"/>
  <c r="I127" i="5"/>
  <c r="AU126" i="5"/>
  <c r="AN126" i="5"/>
  <c r="AI126" i="5"/>
  <c r="AG126" i="5"/>
  <c r="Y126" i="5"/>
  <c r="R126" i="5"/>
  <c r="L126" i="5"/>
  <c r="I126" i="5"/>
  <c r="Y125" i="5"/>
  <c r="AM124" i="5"/>
  <c r="X124" i="5"/>
  <c r="X125" i="5" s="1"/>
  <c r="K124" i="5"/>
  <c r="AT123" i="5"/>
  <c r="AN123" i="5"/>
  <c r="AM123" i="5"/>
  <c r="AF123" i="5"/>
  <c r="X123" i="5"/>
  <c r="Y123" i="5"/>
  <c r="Q123" i="5"/>
  <c r="L123" i="5"/>
  <c r="K123" i="5"/>
  <c r="H123" i="5"/>
  <c r="AW121" i="5"/>
  <c r="AT121" i="5"/>
  <c r="AU121" i="5" s="1"/>
  <c r="AM121" i="5"/>
  <c r="AN121" i="5"/>
  <c r="AF121" i="5"/>
  <c r="AG121" i="5" s="1"/>
  <c r="X121" i="5"/>
  <c r="Y121" i="5"/>
  <c r="Q121" i="5"/>
  <c r="R121" i="5" s="1"/>
  <c r="K121" i="5"/>
  <c r="H121" i="5"/>
  <c r="AU120" i="5"/>
  <c r="AT120" i="5"/>
  <c r="AM120" i="5"/>
  <c r="AN120" i="5" s="1"/>
  <c r="AF120" i="5"/>
  <c r="AG120" i="5"/>
  <c r="AA120" i="5"/>
  <c r="X120" i="5"/>
  <c r="Y120" i="5" s="1"/>
  <c r="R120" i="5"/>
  <c r="Q120" i="5"/>
  <c r="K120" i="5"/>
  <c r="L120" i="5" s="1"/>
  <c r="H120" i="5"/>
  <c r="AT118" i="5"/>
  <c r="AU118" i="5"/>
  <c r="AW118" i="5" s="1"/>
  <c r="AM118" i="5"/>
  <c r="AN118" i="5" s="1"/>
  <c r="AJ118" i="5"/>
  <c r="AF118" i="5"/>
  <c r="AG118" i="5"/>
  <c r="X118" i="5"/>
  <c r="Y118" i="5" s="1"/>
  <c r="U118" i="5"/>
  <c r="R118" i="5"/>
  <c r="Q118" i="5"/>
  <c r="K118" i="5"/>
  <c r="L118" i="5" s="1"/>
  <c r="M118" i="5" s="1"/>
  <c r="I118" i="5"/>
  <c r="H118" i="5"/>
  <c r="B118" i="5"/>
  <c r="AT117" i="5"/>
  <c r="AU117" i="5"/>
  <c r="AM117" i="5"/>
  <c r="AN117" i="5" s="1"/>
  <c r="AJ117" i="5"/>
  <c r="AG117" i="5"/>
  <c r="AF117" i="5"/>
  <c r="AA117" i="5"/>
  <c r="X117" i="5"/>
  <c r="Y117" i="5" s="1"/>
  <c r="Q117" i="5"/>
  <c r="R117" i="5" s="1"/>
  <c r="M117" i="5"/>
  <c r="K117" i="5"/>
  <c r="L117" i="5" s="1"/>
  <c r="H117" i="5"/>
  <c r="I117" i="5"/>
  <c r="B117" i="5"/>
  <c r="AX116" i="5"/>
  <c r="AU116" i="5"/>
  <c r="AW116" i="5" s="1"/>
  <c r="AT116" i="5"/>
  <c r="AP116" i="5"/>
  <c r="AM116" i="5"/>
  <c r="AN116" i="5" s="1"/>
  <c r="AF116" i="5"/>
  <c r="AG116" i="5"/>
  <c r="X116" i="5"/>
  <c r="Y116" i="5" s="1"/>
  <c r="Q116" i="5"/>
  <c r="R116" i="5"/>
  <c r="K116" i="5"/>
  <c r="L116" i="5" s="1"/>
  <c r="H116" i="5"/>
  <c r="I116" i="5"/>
  <c r="B116" i="5"/>
  <c r="AX115" i="5"/>
  <c r="AT115" i="5"/>
  <c r="AU115" i="5"/>
  <c r="AW115" i="5" s="1"/>
  <c r="AM115" i="5"/>
  <c r="AN115" i="5" s="1"/>
  <c r="AF115" i="5"/>
  <c r="AG115" i="5"/>
  <c r="X115" i="5"/>
  <c r="Y115" i="5" s="1"/>
  <c r="R115" i="5"/>
  <c r="Q115" i="5"/>
  <c r="K115" i="5"/>
  <c r="L115" i="5" s="1"/>
  <c r="I115" i="5"/>
  <c r="H115" i="5"/>
  <c r="B115" i="5"/>
  <c r="AT114" i="5"/>
  <c r="AM114" i="5"/>
  <c r="AF114" i="5"/>
  <c r="X114" i="5"/>
  <c r="Q114" i="5"/>
  <c r="K114" i="5"/>
  <c r="H114" i="5"/>
  <c r="AU112" i="5"/>
  <c r="AT112" i="5"/>
  <c r="AP112" i="5"/>
  <c r="AM112" i="5"/>
  <c r="AN112" i="5" s="1"/>
  <c r="AF112" i="5"/>
  <c r="AG112" i="5"/>
  <c r="X112" i="5"/>
  <c r="Y112" i="5" s="1"/>
  <c r="Q112" i="5"/>
  <c r="R112" i="5"/>
  <c r="K112" i="5"/>
  <c r="L112" i="5" s="1"/>
  <c r="H112" i="5"/>
  <c r="I112" i="5" s="1"/>
  <c r="AX111" i="5"/>
  <c r="AU111" i="5"/>
  <c r="AW111" i="5" s="1"/>
  <c r="AT111" i="5"/>
  <c r="AM111" i="5"/>
  <c r="AN111" i="5" s="1"/>
  <c r="AF111" i="5"/>
  <c r="AG111" i="5"/>
  <c r="AP111" i="5" s="1"/>
  <c r="X111" i="5"/>
  <c r="Y111" i="5" s="1"/>
  <c r="Q111" i="5"/>
  <c r="R111" i="5"/>
  <c r="M111" i="5"/>
  <c r="K111" i="5"/>
  <c r="L111" i="5" s="1"/>
  <c r="I111" i="5"/>
  <c r="H111" i="5"/>
  <c r="AT110" i="5"/>
  <c r="AU110" i="5" s="1"/>
  <c r="AW110" i="5" s="1"/>
  <c r="AM110" i="5"/>
  <c r="AN110" i="5"/>
  <c r="AF110" i="5"/>
  <c r="AG110" i="5" s="1"/>
  <c r="Y110" i="5"/>
  <c r="X110" i="5"/>
  <c r="T110" i="5"/>
  <c r="Q110" i="5"/>
  <c r="R110" i="5" s="1"/>
  <c r="N110" i="5"/>
  <c r="L110" i="5"/>
  <c r="M110" i="5" s="1"/>
  <c r="K110" i="5"/>
  <c r="I110" i="5"/>
  <c r="H110" i="5"/>
  <c r="AT109" i="5"/>
  <c r="AU109" i="5" s="1"/>
  <c r="AN109" i="5"/>
  <c r="AM109" i="5"/>
  <c r="AF109" i="5"/>
  <c r="AG109" i="5" s="1"/>
  <c r="Y109" i="5"/>
  <c r="X109" i="5"/>
  <c r="T109" i="5"/>
  <c r="Q109" i="5"/>
  <c r="R109" i="5" s="1"/>
  <c r="L109" i="5"/>
  <c r="K109" i="5"/>
  <c r="I109" i="5"/>
  <c r="N109" i="5" s="1"/>
  <c r="H109" i="5"/>
  <c r="AT108" i="5"/>
  <c r="AU108" i="5" s="1"/>
  <c r="AN108" i="5"/>
  <c r="AM108" i="5"/>
  <c r="AF108" i="5"/>
  <c r="AG108" i="5" s="1"/>
  <c r="AI108" i="5" s="1"/>
  <c r="Y108" i="5"/>
  <c r="X108" i="5"/>
  <c r="T108" i="5"/>
  <c r="Q108" i="5"/>
  <c r="R108" i="5" s="1"/>
  <c r="L108" i="5"/>
  <c r="M108" i="5" s="1"/>
  <c r="K108" i="5"/>
  <c r="I108" i="5"/>
  <c r="N108" i="5" s="1"/>
  <c r="H108" i="5"/>
  <c r="AT107" i="5"/>
  <c r="AU107" i="5" s="1"/>
  <c r="AM107" i="5"/>
  <c r="AN107" i="5"/>
  <c r="AF107" i="5"/>
  <c r="AG107" i="5" s="1"/>
  <c r="AI107" i="5" s="1"/>
  <c r="AB107" i="5"/>
  <c r="Y107" i="5"/>
  <c r="X107" i="5"/>
  <c r="Q107" i="5"/>
  <c r="R107" i="5" s="1"/>
  <c r="T107" i="5" s="1"/>
  <c r="N107" i="5"/>
  <c r="L107" i="5"/>
  <c r="K107" i="5"/>
  <c r="I107" i="5"/>
  <c r="H107" i="5"/>
  <c r="AW106" i="5"/>
  <c r="AT106" i="5"/>
  <c r="AU106" i="5" s="1"/>
  <c r="AM106" i="5"/>
  <c r="AN106" i="5"/>
  <c r="AF106" i="5"/>
  <c r="Y106" i="5"/>
  <c r="X106" i="5"/>
  <c r="Q106" i="5"/>
  <c r="R106" i="5" s="1"/>
  <c r="T106" i="5" s="1"/>
  <c r="K106" i="5"/>
  <c r="L106" i="5" s="1"/>
  <c r="I106" i="5"/>
  <c r="H106" i="5"/>
  <c r="AT105" i="5"/>
  <c r="AN105" i="5"/>
  <c r="AM105" i="5"/>
  <c r="AF105" i="5"/>
  <c r="AG105" i="5" s="1"/>
  <c r="Y105" i="5"/>
  <c r="X105" i="5"/>
  <c r="U105" i="5"/>
  <c r="R105" i="5"/>
  <c r="T105" i="5" s="1"/>
  <c r="Q105" i="5"/>
  <c r="K105" i="5"/>
  <c r="L105" i="5" s="1"/>
  <c r="H105" i="5"/>
  <c r="I105" i="5" s="1"/>
  <c r="N105" i="5" s="1"/>
  <c r="AT104" i="5"/>
  <c r="AM104" i="5"/>
  <c r="AN104" i="5"/>
  <c r="AG104" i="5"/>
  <c r="AF104" i="5"/>
  <c r="X104" i="5"/>
  <c r="Y104" i="5"/>
  <c r="R104" i="5"/>
  <c r="AB104" i="5" s="1"/>
  <c r="Q104" i="5"/>
  <c r="K104" i="5"/>
  <c r="L104" i="5" s="1"/>
  <c r="H104" i="5"/>
  <c r="I104" i="5" s="1"/>
  <c r="AT103" i="5"/>
  <c r="AU103" i="5" s="1"/>
  <c r="AM103" i="5"/>
  <c r="AN103" i="5"/>
  <c r="AF103" i="5"/>
  <c r="X103" i="5"/>
  <c r="Y103" i="5"/>
  <c r="R103" i="5"/>
  <c r="Q103" i="5"/>
  <c r="L103" i="5"/>
  <c r="K103" i="5"/>
  <c r="H103" i="5"/>
  <c r="I103" i="5" s="1"/>
  <c r="AT102" i="5"/>
  <c r="AU102" i="5" s="1"/>
  <c r="AW102" i="5" s="1"/>
  <c r="AP102" i="5"/>
  <c r="AQ102" i="5" s="1"/>
  <c r="AM102" i="5"/>
  <c r="AN102" i="5"/>
  <c r="AF102" i="5"/>
  <c r="AG102" i="5"/>
  <c r="AI102" i="5" s="1"/>
  <c r="X102" i="5"/>
  <c r="Y102" i="5"/>
  <c r="Q102" i="5"/>
  <c r="R102" i="5" s="1"/>
  <c r="T102" i="5" s="1"/>
  <c r="K102" i="5"/>
  <c r="L102" i="5" s="1"/>
  <c r="I102" i="5"/>
  <c r="N102" i="5" s="1"/>
  <c r="H102" i="5"/>
  <c r="AT101" i="5"/>
  <c r="AU101" i="5" s="1"/>
  <c r="AN101" i="5"/>
  <c r="AM101" i="5"/>
  <c r="AF101" i="5"/>
  <c r="AG101" i="5"/>
  <c r="AB101" i="5"/>
  <c r="Y101" i="5"/>
  <c r="X101" i="5"/>
  <c r="Q101" i="5"/>
  <c r="R101" i="5" s="1"/>
  <c r="L101" i="5"/>
  <c r="K101" i="5"/>
  <c r="H101" i="5"/>
  <c r="I101" i="5" s="1"/>
  <c r="N101" i="5" s="1"/>
  <c r="AT100" i="5"/>
  <c r="AN100" i="5"/>
  <c r="AM100" i="5"/>
  <c r="AG100" i="5"/>
  <c r="AF100" i="5"/>
  <c r="Y100" i="5"/>
  <c r="X100" i="5"/>
  <c r="R100" i="5"/>
  <c r="Q100" i="5"/>
  <c r="N100" i="5"/>
  <c r="L100" i="5"/>
  <c r="K100" i="5"/>
  <c r="H100" i="5"/>
  <c r="I100" i="5" s="1"/>
  <c r="AT99" i="5"/>
  <c r="AM99" i="5"/>
  <c r="AN99" i="5"/>
  <c r="AF99" i="5"/>
  <c r="Y99" i="5"/>
  <c r="X99" i="5"/>
  <c r="Q99" i="5"/>
  <c r="R99" i="5" s="1"/>
  <c r="L99" i="5"/>
  <c r="K99" i="5"/>
  <c r="I99" i="5"/>
  <c r="H99" i="5"/>
  <c r="AT98" i="5"/>
  <c r="AM98" i="5"/>
  <c r="AN98" i="5"/>
  <c r="AF98" i="5"/>
  <c r="AB98" i="5"/>
  <c r="X98" i="5"/>
  <c r="Y98" i="5"/>
  <c r="R98" i="5"/>
  <c r="Q98" i="5"/>
  <c r="N98" i="5"/>
  <c r="K98" i="5"/>
  <c r="L98" i="5" s="1"/>
  <c r="I98" i="5"/>
  <c r="H98" i="5"/>
  <c r="AT97" i="5"/>
  <c r="AM97" i="5"/>
  <c r="AN97" i="5"/>
  <c r="AG97" i="5"/>
  <c r="AF97" i="5"/>
  <c r="X97" i="5"/>
  <c r="Y97" i="5"/>
  <c r="T97" i="5"/>
  <c r="R97" i="5"/>
  <c r="U97" i="5" s="1"/>
  <c r="Q97" i="5"/>
  <c r="K97" i="5"/>
  <c r="L97" i="5" s="1"/>
  <c r="H97" i="5"/>
  <c r="I97" i="5" s="1"/>
  <c r="N97" i="5" s="1"/>
  <c r="AT96" i="5"/>
  <c r="AP96" i="5"/>
  <c r="AM96" i="5"/>
  <c r="AN96" i="5"/>
  <c r="AF96" i="5"/>
  <c r="AG96" i="5" s="1"/>
  <c r="Y96" i="5"/>
  <c r="X96" i="5"/>
  <c r="R96" i="5"/>
  <c r="Q96" i="5"/>
  <c r="L96" i="5"/>
  <c r="K96" i="5"/>
  <c r="H96" i="5"/>
  <c r="AX95" i="5"/>
  <c r="AT95" i="5"/>
  <c r="AU95" i="5" s="1"/>
  <c r="AW95" i="5" s="1"/>
  <c r="AM95" i="5"/>
  <c r="AN95" i="5" s="1"/>
  <c r="AF95" i="5"/>
  <c r="AG95" i="5" s="1"/>
  <c r="X95" i="5"/>
  <c r="Y95" i="5" s="1"/>
  <c r="AA95" i="5" s="1"/>
  <c r="T95" i="5"/>
  <c r="R95" i="5"/>
  <c r="AB95" i="5" s="1"/>
  <c r="Q95" i="5"/>
  <c r="L95" i="5"/>
  <c r="M95" i="5" s="1"/>
  <c r="K95" i="5"/>
  <c r="H95" i="5"/>
  <c r="I95" i="5" s="1"/>
  <c r="AU94" i="5"/>
  <c r="AW94" i="5" s="1"/>
  <c r="AT94" i="5"/>
  <c r="AM94" i="5"/>
  <c r="AN94" i="5" s="1"/>
  <c r="AG94" i="5"/>
  <c r="AF94" i="5"/>
  <c r="AB94" i="5"/>
  <c r="X94" i="5"/>
  <c r="Y94" i="5" s="1"/>
  <c r="Q94" i="5"/>
  <c r="R94" i="5" s="1"/>
  <c r="T94" i="5" s="1"/>
  <c r="K94" i="5"/>
  <c r="L94" i="5" s="1"/>
  <c r="H94" i="5"/>
  <c r="I94" i="5" s="1"/>
  <c r="AU93" i="5"/>
  <c r="AW93" i="5" s="1"/>
  <c r="AT93" i="5"/>
  <c r="AN93" i="5"/>
  <c r="AM93" i="5"/>
  <c r="AG93" i="5"/>
  <c r="AF93" i="5"/>
  <c r="X93" i="5"/>
  <c r="Y93" i="5" s="1"/>
  <c r="AJ93" i="5" s="1"/>
  <c r="Q93" i="5"/>
  <c r="R93" i="5"/>
  <c r="K93" i="5"/>
  <c r="L93" i="5" s="1"/>
  <c r="H93" i="5"/>
  <c r="I93" i="5" s="1"/>
  <c r="AU92" i="5"/>
  <c r="AN92" i="5"/>
  <c r="AI92" i="5"/>
  <c r="AJ92" i="5" s="1"/>
  <c r="AG92" i="5"/>
  <c r="Y92" i="5"/>
  <c r="R92" i="5"/>
  <c r="M92" i="5"/>
  <c r="L92" i="5"/>
  <c r="I92" i="5"/>
  <c r="AM54" i="5"/>
  <c r="AN54" i="5" s="1"/>
  <c r="H45" i="5"/>
  <c r="AX72" i="5"/>
  <c r="AW72" i="5"/>
  <c r="AQ72" i="5"/>
  <c r="AP72" i="5"/>
  <c r="AJ72" i="5"/>
  <c r="AI72" i="5"/>
  <c r="AB72" i="5"/>
  <c r="AA72" i="5"/>
  <c r="U72" i="5"/>
  <c r="T72" i="5"/>
  <c r="N72" i="5"/>
  <c r="M72" i="5"/>
  <c r="AX70" i="5"/>
  <c r="AW70" i="5"/>
  <c r="AQ70" i="5"/>
  <c r="AP70" i="5"/>
  <c r="AJ70" i="5"/>
  <c r="AI70" i="5"/>
  <c r="AB70" i="5"/>
  <c r="AA70" i="5"/>
  <c r="U70" i="5"/>
  <c r="T70" i="5"/>
  <c r="AX67" i="5"/>
  <c r="AW67" i="5"/>
  <c r="AQ67" i="5"/>
  <c r="AP67" i="5"/>
  <c r="AJ67" i="5"/>
  <c r="AI67" i="5"/>
  <c r="AB67" i="5"/>
  <c r="AA67" i="5"/>
  <c r="U67" i="5"/>
  <c r="T67" i="5"/>
  <c r="N67" i="5"/>
  <c r="M67" i="5"/>
  <c r="AX65" i="5"/>
  <c r="AW65" i="5"/>
  <c r="AQ65" i="5"/>
  <c r="AP65" i="5"/>
  <c r="AJ65" i="5"/>
  <c r="AI65" i="5"/>
  <c r="AB65" i="5"/>
  <c r="AA65" i="5"/>
  <c r="U65" i="5"/>
  <c r="T65" i="5"/>
  <c r="AT64" i="5"/>
  <c r="AM64" i="5"/>
  <c r="AL64" i="5"/>
  <c r="AL45" i="5" s="1"/>
  <c r="AL114" i="5" s="1"/>
  <c r="AF64" i="5"/>
  <c r="X64" i="5"/>
  <c r="W64" i="5"/>
  <c r="Y64" i="5" s="1"/>
  <c r="Q64" i="5"/>
  <c r="P64" i="5"/>
  <c r="K64" i="5"/>
  <c r="H64" i="5"/>
  <c r="G64" i="5"/>
  <c r="I64" i="5" s="1"/>
  <c r="AN63" i="5"/>
  <c r="AA63" i="5"/>
  <c r="Y63" i="5"/>
  <c r="R63" i="5"/>
  <c r="L63" i="5"/>
  <c r="I63" i="5"/>
  <c r="N63" i="5" s="1"/>
  <c r="AT62" i="5"/>
  <c r="AU62" i="5" s="1"/>
  <c r="AM62" i="5"/>
  <c r="AN62" i="5" s="1"/>
  <c r="AF62" i="5"/>
  <c r="X62" i="5"/>
  <c r="Y62" i="5" s="1"/>
  <c r="Q62" i="5"/>
  <c r="R62" i="5"/>
  <c r="L62" i="5"/>
  <c r="K62" i="5"/>
  <c r="H62" i="5"/>
  <c r="I62" i="5"/>
  <c r="AU61" i="5"/>
  <c r="AT61" i="5"/>
  <c r="AM61" i="5"/>
  <c r="AN61" i="5" s="1"/>
  <c r="AG61" i="5"/>
  <c r="AF61" i="5"/>
  <c r="Y61" i="5"/>
  <c r="X61" i="5"/>
  <c r="Q61" i="5"/>
  <c r="R61" i="5" s="1"/>
  <c r="K61" i="5"/>
  <c r="L61" i="5" s="1"/>
  <c r="H61" i="5"/>
  <c r="I61" i="5" s="1"/>
  <c r="AT60" i="5"/>
  <c r="AM60" i="5"/>
  <c r="AN60" i="5" s="1"/>
  <c r="AF60" i="5"/>
  <c r="AG60" i="5"/>
  <c r="Y60" i="5"/>
  <c r="X60" i="5"/>
  <c r="Q60" i="5"/>
  <c r="R60" i="5" s="1"/>
  <c r="T60" i="5" s="1"/>
  <c r="L60" i="5"/>
  <c r="K60" i="5"/>
  <c r="H60" i="5"/>
  <c r="AT59" i="5"/>
  <c r="AU59" i="5" s="1"/>
  <c r="AW59" i="5" s="1"/>
  <c r="AM59" i="5"/>
  <c r="AN59" i="5" s="1"/>
  <c r="AF59" i="5"/>
  <c r="X59" i="5"/>
  <c r="Y59" i="5" s="1"/>
  <c r="R59" i="5"/>
  <c r="Q59" i="5"/>
  <c r="K59" i="5"/>
  <c r="L59" i="5"/>
  <c r="I59" i="5"/>
  <c r="H59" i="5"/>
  <c r="AT58" i="5"/>
  <c r="AU58" i="5"/>
  <c r="AN58" i="5"/>
  <c r="AM58" i="5"/>
  <c r="AF58" i="5"/>
  <c r="Y58" i="5"/>
  <c r="X58" i="5"/>
  <c r="R58" i="5"/>
  <c r="T58" i="5" s="1"/>
  <c r="Q58" i="5"/>
  <c r="K58" i="5"/>
  <c r="L58" i="5" s="1"/>
  <c r="H58" i="5"/>
  <c r="I58" i="5" s="1"/>
  <c r="AX57" i="5"/>
  <c r="AW57" i="5"/>
  <c r="AU57" i="5"/>
  <c r="AN57" i="5"/>
  <c r="AP57" i="5" s="1"/>
  <c r="AJ57" i="5"/>
  <c r="AI57" i="5"/>
  <c r="AG57" i="5"/>
  <c r="Y57" i="5"/>
  <c r="AA57" i="5" s="1"/>
  <c r="T57" i="5"/>
  <c r="U57" i="5" s="1"/>
  <c r="R57" i="5"/>
  <c r="L57" i="5"/>
  <c r="I57" i="5"/>
  <c r="AU56" i="5"/>
  <c r="AW56" i="5" s="1"/>
  <c r="AN56" i="5"/>
  <c r="AG56" i="5"/>
  <c r="Y56" i="5"/>
  <c r="R56" i="5"/>
  <c r="L56" i="5"/>
  <c r="I56" i="5"/>
  <c r="N56" i="5" s="1"/>
  <c r="AM55" i="5"/>
  <c r="AN55" i="5" s="1"/>
  <c r="AG55" i="5"/>
  <c r="AF55" i="5"/>
  <c r="K55" i="5"/>
  <c r="L55" i="5" s="1"/>
  <c r="AT54" i="5"/>
  <c r="AF54" i="5"/>
  <c r="AG54" i="5"/>
  <c r="R54" i="5"/>
  <c r="T54" i="5" s="1"/>
  <c r="Q54" i="5"/>
  <c r="Q55" i="5" s="1"/>
  <c r="K54" i="5"/>
  <c r="L54" i="5" s="1"/>
  <c r="H54" i="5"/>
  <c r="AT52" i="5"/>
  <c r="AU52" i="5" s="1"/>
  <c r="AW52" i="5" s="1"/>
  <c r="AN52" i="5"/>
  <c r="AM52" i="5"/>
  <c r="AF52" i="5"/>
  <c r="AG52" i="5" s="1"/>
  <c r="X52" i="5"/>
  <c r="Q52" i="5"/>
  <c r="R52" i="5" s="1"/>
  <c r="K52" i="5"/>
  <c r="L52" i="5" s="1"/>
  <c r="J121" i="5"/>
  <c r="L121" i="5" s="1"/>
  <c r="H52" i="5"/>
  <c r="G121" i="5"/>
  <c r="AT51" i="5"/>
  <c r="AU51" i="5" s="1"/>
  <c r="AW51" i="5" s="1"/>
  <c r="AM51" i="5"/>
  <c r="AN51" i="5"/>
  <c r="AF51" i="5"/>
  <c r="AG51" i="5"/>
  <c r="Y51" i="5"/>
  <c r="X51" i="5"/>
  <c r="R51" i="5"/>
  <c r="Q51" i="5"/>
  <c r="L51" i="5"/>
  <c r="K51" i="5"/>
  <c r="J120" i="5"/>
  <c r="I51" i="5"/>
  <c r="H51" i="5"/>
  <c r="G120" i="5"/>
  <c r="I120" i="5" s="1"/>
  <c r="AU49" i="5"/>
  <c r="AW49" i="5" s="1"/>
  <c r="AP49" i="5"/>
  <c r="AN49" i="5"/>
  <c r="AG49" i="5"/>
  <c r="Y49" i="5"/>
  <c r="AJ49" i="5" s="1"/>
  <c r="R49" i="5"/>
  <c r="L49" i="5"/>
  <c r="I49" i="5"/>
  <c r="N49" i="5" s="1"/>
  <c r="B49" i="5"/>
  <c r="AU48" i="5"/>
  <c r="AN48" i="5"/>
  <c r="AG48" i="5"/>
  <c r="Y48" i="5"/>
  <c r="R48" i="5"/>
  <c r="N48" i="5"/>
  <c r="L48" i="5"/>
  <c r="M48" i="5" s="1"/>
  <c r="I48" i="5"/>
  <c r="B48" i="5"/>
  <c r="AU47" i="5"/>
  <c r="AW47" i="5" s="1"/>
  <c r="AT47" i="5"/>
  <c r="AM47" i="5"/>
  <c r="AN47" i="5" s="1"/>
  <c r="AP47" i="5" s="1"/>
  <c r="AG47" i="5"/>
  <c r="AF47" i="5"/>
  <c r="Y47" i="5"/>
  <c r="X47" i="5"/>
  <c r="Q47" i="5"/>
  <c r="R47" i="5" s="1"/>
  <c r="K47" i="5"/>
  <c r="H47" i="5"/>
  <c r="I47" i="5" s="1"/>
  <c r="B47" i="5"/>
  <c r="AT46" i="5"/>
  <c r="AU46" i="5" s="1"/>
  <c r="AM46" i="5"/>
  <c r="AN46" i="5" s="1"/>
  <c r="AI46" i="5"/>
  <c r="AF46" i="5"/>
  <c r="AG46" i="5" s="1"/>
  <c r="AJ46" i="5" s="1"/>
  <c r="X46" i="5"/>
  <c r="Y46" i="5" s="1"/>
  <c r="R46" i="5"/>
  <c r="Q46" i="5"/>
  <c r="K46" i="5"/>
  <c r="L46" i="5"/>
  <c r="H46" i="5"/>
  <c r="B46" i="5"/>
  <c r="AT45" i="5"/>
  <c r="AM45" i="5"/>
  <c r="AF45" i="5"/>
  <c r="W45" i="5"/>
  <c r="W114" i="5" s="1"/>
  <c r="Q45" i="5"/>
  <c r="K45" i="5"/>
  <c r="I45" i="5"/>
  <c r="G45" i="5"/>
  <c r="G114" i="5" s="1"/>
  <c r="I114" i="5" s="1"/>
  <c r="AT43" i="5"/>
  <c r="AU43" i="5"/>
  <c r="AM43" i="5"/>
  <c r="AN43" i="5"/>
  <c r="AG43" i="5"/>
  <c r="AF43" i="5"/>
  <c r="Y43" i="5"/>
  <c r="X43" i="5"/>
  <c r="Q43" i="5"/>
  <c r="N43" i="5"/>
  <c r="M43" i="5"/>
  <c r="K43" i="5"/>
  <c r="L43" i="5" s="1"/>
  <c r="H43" i="5"/>
  <c r="I43" i="5" s="1"/>
  <c r="AT42" i="5"/>
  <c r="AM42" i="5"/>
  <c r="AN42" i="5" s="1"/>
  <c r="AF42" i="5"/>
  <c r="AG42" i="5"/>
  <c r="X42" i="5"/>
  <c r="Y42" i="5"/>
  <c r="Q42" i="5"/>
  <c r="R42" i="5"/>
  <c r="L42" i="5"/>
  <c r="K42" i="5"/>
  <c r="H42" i="5"/>
  <c r="I42" i="5"/>
  <c r="AT41" i="5"/>
  <c r="AU41" i="5" s="1"/>
  <c r="AN41" i="5"/>
  <c r="AM41" i="5"/>
  <c r="AF41" i="5"/>
  <c r="X41" i="5"/>
  <c r="Q41" i="5"/>
  <c r="R41" i="5"/>
  <c r="L41" i="5"/>
  <c r="U41" i="5" s="1"/>
  <c r="K41" i="5"/>
  <c r="I41" i="5"/>
  <c r="H41" i="5"/>
  <c r="AT40" i="5"/>
  <c r="AU40" i="5" s="1"/>
  <c r="AM40" i="5"/>
  <c r="AN40" i="5" s="1"/>
  <c r="AF40" i="5"/>
  <c r="AG40" i="5" s="1"/>
  <c r="X40" i="5"/>
  <c r="Y40" i="5" s="1"/>
  <c r="Q40" i="5"/>
  <c r="R40" i="5" s="1"/>
  <c r="M40" i="5"/>
  <c r="L40" i="5"/>
  <c r="K40" i="5"/>
  <c r="H40" i="5"/>
  <c r="I40" i="5" s="1"/>
  <c r="N40" i="5" s="1"/>
  <c r="AU39" i="5"/>
  <c r="AT39" i="5"/>
  <c r="AM39" i="5"/>
  <c r="AN39" i="5" s="1"/>
  <c r="AF39" i="5"/>
  <c r="X39" i="5"/>
  <c r="T39" i="5"/>
  <c r="R39" i="5"/>
  <c r="Q39" i="5"/>
  <c r="L39" i="5"/>
  <c r="K39" i="5"/>
  <c r="H39" i="5"/>
  <c r="I39" i="5" s="1"/>
  <c r="N39" i="5" s="1"/>
  <c r="AU38" i="5"/>
  <c r="AT38" i="5"/>
  <c r="AM38" i="5"/>
  <c r="AN38" i="5" s="1"/>
  <c r="AF38" i="5"/>
  <c r="X38" i="5"/>
  <c r="Y38" i="5" s="1"/>
  <c r="Q38" i="5"/>
  <c r="R38" i="5" s="1"/>
  <c r="T38" i="5" s="1"/>
  <c r="L38" i="5"/>
  <c r="K38" i="5"/>
  <c r="H38" i="5"/>
  <c r="I38" i="5" s="1"/>
  <c r="N38" i="5" s="1"/>
  <c r="AT37" i="5"/>
  <c r="AU37" i="5" s="1"/>
  <c r="AW37" i="5" s="1"/>
  <c r="AN37" i="5"/>
  <c r="AM37" i="5"/>
  <c r="AF37" i="5"/>
  <c r="AG37" i="5" s="1"/>
  <c r="X37" i="5"/>
  <c r="Q37" i="5"/>
  <c r="R37" i="5" s="1"/>
  <c r="L37" i="5"/>
  <c r="K37" i="5"/>
  <c r="H37" i="5"/>
  <c r="I37" i="5" s="1"/>
  <c r="N37" i="5" s="1"/>
  <c r="AU36" i="5"/>
  <c r="AT36" i="5"/>
  <c r="AN36" i="5"/>
  <c r="AP36" i="5" s="1"/>
  <c r="AM36" i="5"/>
  <c r="AF36" i="5"/>
  <c r="AG36" i="5" s="1"/>
  <c r="X36" i="5"/>
  <c r="T36" i="5"/>
  <c r="Q36" i="5"/>
  <c r="R36" i="5" s="1"/>
  <c r="L36" i="5"/>
  <c r="K36" i="5"/>
  <c r="I36" i="5"/>
  <c r="N36" i="5" s="1"/>
  <c r="H36" i="5"/>
  <c r="AT35" i="5"/>
  <c r="AU35" i="5" s="1"/>
  <c r="AN35" i="5"/>
  <c r="AM35" i="5"/>
  <c r="AF35" i="5"/>
  <c r="AG35" i="5" s="1"/>
  <c r="X35" i="5"/>
  <c r="Q35" i="5"/>
  <c r="R35" i="5" s="1"/>
  <c r="M35" i="5"/>
  <c r="L35" i="5"/>
  <c r="K35" i="5"/>
  <c r="I35" i="5"/>
  <c r="H35" i="5"/>
  <c r="AT34" i="5"/>
  <c r="AU34" i="5" s="1"/>
  <c r="AW34" i="5" s="1"/>
  <c r="AM34" i="5"/>
  <c r="AN34" i="5" s="1"/>
  <c r="AF34" i="5"/>
  <c r="AG34" i="5" s="1"/>
  <c r="X34" i="5"/>
  <c r="R34" i="5"/>
  <c r="Q34" i="5"/>
  <c r="L34" i="5"/>
  <c r="K34" i="5"/>
  <c r="I34" i="5"/>
  <c r="H34" i="5"/>
  <c r="AT33" i="5"/>
  <c r="AU33" i="5" s="1"/>
  <c r="AM33" i="5"/>
  <c r="AN33" i="5" s="1"/>
  <c r="AX33" i="5" s="1"/>
  <c r="AF33" i="5"/>
  <c r="X33" i="5"/>
  <c r="Y33" i="5" s="1"/>
  <c r="R33" i="5"/>
  <c r="T33" i="5" s="1"/>
  <c r="Q33" i="5"/>
  <c r="L33" i="5"/>
  <c r="U33" i="5" s="1"/>
  <c r="K33" i="5"/>
  <c r="I33" i="5"/>
  <c r="H33" i="5"/>
  <c r="AT32" i="5"/>
  <c r="AU32" i="5" s="1"/>
  <c r="AM32" i="5"/>
  <c r="AN32" i="5" s="1"/>
  <c r="AX32" i="5" s="1"/>
  <c r="AF32" i="5"/>
  <c r="AG32" i="5" s="1"/>
  <c r="AI32" i="5" s="1"/>
  <c r="X32" i="5"/>
  <c r="Y32" i="5" s="1"/>
  <c r="Q32" i="5"/>
  <c r="R32" i="5" s="1"/>
  <c r="M32" i="5"/>
  <c r="L32" i="5"/>
  <c r="K32" i="5"/>
  <c r="H32" i="5"/>
  <c r="I32" i="5" s="1"/>
  <c r="N32" i="5" s="1"/>
  <c r="AU31" i="5"/>
  <c r="AT31" i="5"/>
  <c r="AM31" i="5"/>
  <c r="AN31" i="5" s="1"/>
  <c r="AF31" i="5"/>
  <c r="X31" i="5"/>
  <c r="T31" i="5"/>
  <c r="R31" i="5"/>
  <c r="Q31" i="5"/>
  <c r="L31" i="5"/>
  <c r="K31" i="5"/>
  <c r="H31" i="5"/>
  <c r="I31" i="5" s="1"/>
  <c r="N31" i="5" s="1"/>
  <c r="AU30" i="5"/>
  <c r="AT30" i="5"/>
  <c r="AM30" i="5"/>
  <c r="AN30" i="5" s="1"/>
  <c r="AF30" i="5"/>
  <c r="Y30" i="5"/>
  <c r="X30" i="5"/>
  <c r="Q30" i="5"/>
  <c r="R30" i="5"/>
  <c r="N30" i="5"/>
  <c r="L30" i="5"/>
  <c r="M30" i="5" s="1"/>
  <c r="K30" i="5"/>
  <c r="H30" i="5"/>
  <c r="I30" i="5" s="1"/>
  <c r="AT29" i="5"/>
  <c r="AU29" i="5" s="1"/>
  <c r="AN29" i="5"/>
  <c r="AM29" i="5"/>
  <c r="AF29" i="5"/>
  <c r="AG29" i="5" s="1"/>
  <c r="Y29" i="5"/>
  <c r="AJ29" i="5" s="1"/>
  <c r="X29" i="5"/>
  <c r="R29" i="5"/>
  <c r="T29" i="5" s="1"/>
  <c r="Q29" i="5"/>
  <c r="L29" i="5"/>
  <c r="K29" i="5"/>
  <c r="H29" i="5"/>
  <c r="I29" i="5" s="1"/>
  <c r="N29" i="5" s="1"/>
  <c r="AT28" i="5"/>
  <c r="AU28" i="5" s="1"/>
  <c r="AM28" i="5"/>
  <c r="AN28" i="5" s="1"/>
  <c r="AF28" i="5"/>
  <c r="AG28" i="5" s="1"/>
  <c r="Y28" i="5"/>
  <c r="X28" i="5"/>
  <c r="Q28" i="5"/>
  <c r="R28" i="5" s="1"/>
  <c r="L28" i="5"/>
  <c r="K28" i="5"/>
  <c r="H28" i="5"/>
  <c r="I28" i="5" s="1"/>
  <c r="N28" i="5" s="1"/>
  <c r="AT27" i="5"/>
  <c r="AU27" i="5" s="1"/>
  <c r="AM27" i="5"/>
  <c r="AN27" i="5" s="1"/>
  <c r="AF27" i="5"/>
  <c r="Y27" i="5"/>
  <c r="X27" i="5"/>
  <c r="R27" i="5"/>
  <c r="Q27" i="5"/>
  <c r="L27" i="5"/>
  <c r="K27" i="5"/>
  <c r="H27" i="5"/>
  <c r="I27" i="5" s="1"/>
  <c r="AT26" i="5"/>
  <c r="AU26" i="5" s="1"/>
  <c r="AN26" i="5"/>
  <c r="AX26" i="5" s="1"/>
  <c r="AM26" i="5"/>
  <c r="AG26" i="5"/>
  <c r="AI26" i="5" s="1"/>
  <c r="AF26" i="5"/>
  <c r="AB26" i="5"/>
  <c r="Y26" i="5"/>
  <c r="X26" i="5"/>
  <c r="R26" i="5"/>
  <c r="Q26" i="5"/>
  <c r="K26" i="5"/>
  <c r="I26" i="5"/>
  <c r="H26" i="5"/>
  <c r="AT25" i="5"/>
  <c r="AU25" i="5" s="1"/>
  <c r="AM25" i="5"/>
  <c r="AN25" i="5" s="1"/>
  <c r="AF25" i="5"/>
  <c r="AG25" i="5" s="1"/>
  <c r="X25" i="5"/>
  <c r="Y25" i="5" s="1"/>
  <c r="Q25" i="5"/>
  <c r="R25" i="5" s="1"/>
  <c r="K25" i="5"/>
  <c r="L25" i="5" s="1"/>
  <c r="U25" i="5" s="1"/>
  <c r="H25" i="5"/>
  <c r="AT24" i="5"/>
  <c r="AU24" i="5" s="1"/>
  <c r="AM24" i="5"/>
  <c r="AN24" i="5"/>
  <c r="AX24" i="5" s="1"/>
  <c r="AF24" i="5"/>
  <c r="Y24" i="5"/>
  <c r="X24" i="5"/>
  <c r="Q24" i="5"/>
  <c r="R24" i="5"/>
  <c r="T24" i="5" s="1"/>
  <c r="L24" i="5"/>
  <c r="K24" i="5"/>
  <c r="H24" i="5"/>
  <c r="I24" i="5" s="1"/>
  <c r="AU23" i="5"/>
  <c r="AP23" i="5"/>
  <c r="AN23" i="5"/>
  <c r="AG23" i="5"/>
  <c r="Y23" i="5"/>
  <c r="R23" i="5"/>
  <c r="L23" i="5"/>
  <c r="I23" i="5"/>
  <c r="AS57" i="4"/>
  <c r="AW75" i="4"/>
  <c r="AV75" i="4"/>
  <c r="AP75" i="4"/>
  <c r="AO75" i="4"/>
  <c r="AI75" i="4"/>
  <c r="AH75" i="4"/>
  <c r="AB75" i="4"/>
  <c r="AA75" i="4"/>
  <c r="U75" i="4"/>
  <c r="T75" i="4"/>
  <c r="N75" i="4"/>
  <c r="M75" i="4"/>
  <c r="AW73" i="4"/>
  <c r="AV73" i="4"/>
  <c r="AP73" i="4"/>
  <c r="AO73" i="4"/>
  <c r="AI73" i="4"/>
  <c r="AH73" i="4"/>
  <c r="AB73" i="4"/>
  <c r="AA73" i="4"/>
  <c r="U73" i="4"/>
  <c r="T73" i="4"/>
  <c r="AW70" i="4"/>
  <c r="AV70" i="4"/>
  <c r="AP70" i="4"/>
  <c r="AO70" i="4"/>
  <c r="AI70" i="4"/>
  <c r="AH70" i="4"/>
  <c r="AB70" i="4"/>
  <c r="AA70" i="4"/>
  <c r="U70" i="4"/>
  <c r="T70" i="4"/>
  <c r="N70" i="4"/>
  <c r="M70" i="4"/>
  <c r="AW68" i="4"/>
  <c r="AV68" i="4"/>
  <c r="AP68" i="4"/>
  <c r="AO68" i="4"/>
  <c r="AI68" i="4"/>
  <c r="AH68" i="4"/>
  <c r="AB68" i="4"/>
  <c r="AA68" i="4"/>
  <c r="U68" i="4"/>
  <c r="T68" i="4"/>
  <c r="AS67" i="4"/>
  <c r="AL67" i="4"/>
  <c r="AE67" i="4"/>
  <c r="X67" i="4"/>
  <c r="Q67" i="4"/>
  <c r="K67" i="4"/>
  <c r="I67" i="4"/>
  <c r="H67" i="4"/>
  <c r="G67" i="4"/>
  <c r="AT66" i="4"/>
  <c r="AR67" i="4"/>
  <c r="AF66" i="4"/>
  <c r="AD67" i="4"/>
  <c r="Y66" i="4"/>
  <c r="P67" i="4"/>
  <c r="R67" i="4" s="1"/>
  <c r="I66" i="4"/>
  <c r="AT65" i="4"/>
  <c r="AS65" i="4"/>
  <c r="AL65" i="4"/>
  <c r="AE65" i="4"/>
  <c r="AF65" i="4" s="1"/>
  <c r="X65" i="4"/>
  <c r="Y65" i="4"/>
  <c r="Q65" i="4"/>
  <c r="R65" i="4"/>
  <c r="L65" i="4"/>
  <c r="K65" i="4"/>
  <c r="H65" i="4"/>
  <c r="I65" i="4"/>
  <c r="AS64" i="4"/>
  <c r="AT64" i="4"/>
  <c r="AL64" i="4"/>
  <c r="AM64" i="4" s="1"/>
  <c r="AF64" i="4"/>
  <c r="AE64" i="4"/>
  <c r="Y64" i="4"/>
  <c r="X64" i="4"/>
  <c r="Q64" i="4"/>
  <c r="R64" i="4" s="1"/>
  <c r="K64" i="4"/>
  <c r="H64" i="4"/>
  <c r="I64" i="4" s="1"/>
  <c r="AS63" i="4"/>
  <c r="AM63" i="4"/>
  <c r="AO63" i="4" s="1"/>
  <c r="AL63" i="4"/>
  <c r="AE63" i="4"/>
  <c r="AF63" i="4"/>
  <c r="AH63" i="4" s="1"/>
  <c r="Y63" i="4"/>
  <c r="X63" i="4"/>
  <c r="Q63" i="4"/>
  <c r="R63" i="4" s="1"/>
  <c r="L63" i="4"/>
  <c r="K63" i="4"/>
  <c r="H63" i="4"/>
  <c r="I63" i="4"/>
  <c r="AT62" i="4"/>
  <c r="AV62" i="4" s="1"/>
  <c r="AS62" i="4"/>
  <c r="AL62" i="4"/>
  <c r="AM62" i="4" s="1"/>
  <c r="AE62" i="4"/>
  <c r="X62" i="4"/>
  <c r="Y62" i="4" s="1"/>
  <c r="AA62" i="4" s="1"/>
  <c r="T62" i="4"/>
  <c r="Q62" i="4"/>
  <c r="R62" i="4" s="1"/>
  <c r="K62" i="4"/>
  <c r="L62" i="4"/>
  <c r="I62" i="4"/>
  <c r="H62" i="4"/>
  <c r="AT60" i="4"/>
  <c r="AM60" i="4"/>
  <c r="AF60" i="4"/>
  <c r="Y60" i="4"/>
  <c r="AH60" i="4" s="1"/>
  <c r="T60" i="4"/>
  <c r="R60" i="4"/>
  <c r="L60" i="4"/>
  <c r="I60" i="4"/>
  <c r="AS59" i="4"/>
  <c r="AT59" i="4"/>
  <c r="AL59" i="4"/>
  <c r="AM59" i="4" s="1"/>
  <c r="Y59" i="4"/>
  <c r="AM58" i="4"/>
  <c r="AE58" i="4"/>
  <c r="AF58" i="4" s="1"/>
  <c r="H58" i="4"/>
  <c r="I58" i="4" s="1"/>
  <c r="AL57" i="4"/>
  <c r="AL58" i="4" s="1"/>
  <c r="AM57" i="4"/>
  <c r="AF57" i="4"/>
  <c r="AE57" i="4"/>
  <c r="AE59" i="4" s="1"/>
  <c r="X57" i="4"/>
  <c r="X59" i="4" s="1"/>
  <c r="Q57" i="4"/>
  <c r="Q59" i="4" s="1"/>
  <c r="R59" i="4" s="1"/>
  <c r="K57" i="4"/>
  <c r="H57" i="4"/>
  <c r="I57" i="4" s="1"/>
  <c r="AS55" i="4"/>
  <c r="AT55" i="4" s="1"/>
  <c r="AL55" i="4"/>
  <c r="AM55" i="4" s="1"/>
  <c r="AE55" i="4"/>
  <c r="AF55" i="4" s="1"/>
  <c r="AH55" i="4" s="1"/>
  <c r="X55" i="4"/>
  <c r="Y55" i="4"/>
  <c r="T55" i="4"/>
  <c r="Q55" i="4"/>
  <c r="R55" i="4"/>
  <c r="L55" i="4"/>
  <c r="K55" i="4"/>
  <c r="I55" i="4"/>
  <c r="H55" i="4"/>
  <c r="AS54" i="4"/>
  <c r="AT54" i="4"/>
  <c r="AV54" i="4" s="1"/>
  <c r="AM54" i="4"/>
  <c r="AL54" i="4"/>
  <c r="AE54" i="4"/>
  <c r="AF54" i="4" s="1"/>
  <c r="X54" i="4"/>
  <c r="Y54" i="4" s="1"/>
  <c r="AA54" i="4" s="1"/>
  <c r="Q54" i="4"/>
  <c r="R54" i="4" s="1"/>
  <c r="K54" i="4"/>
  <c r="H54" i="4"/>
  <c r="I54" i="4" s="1"/>
  <c r="AS52" i="4"/>
  <c r="AT52" i="4" s="1"/>
  <c r="AL52" i="4"/>
  <c r="AE52" i="4"/>
  <c r="AF52" i="4"/>
  <c r="X52" i="4"/>
  <c r="Y52" i="4"/>
  <c r="R52" i="4"/>
  <c r="Q52" i="4"/>
  <c r="N52" i="4"/>
  <c r="L52" i="4"/>
  <c r="K52" i="4"/>
  <c r="I52" i="4"/>
  <c r="H52" i="4"/>
  <c r="B52" i="4"/>
  <c r="AV51" i="4"/>
  <c r="AS51" i="4"/>
  <c r="AT51" i="4"/>
  <c r="AM51" i="4"/>
  <c r="AW51" i="4" s="1"/>
  <c r="AL51" i="4"/>
  <c r="AE51" i="4"/>
  <c r="AF51" i="4"/>
  <c r="Y51" i="4"/>
  <c r="X51" i="4"/>
  <c r="Q51" i="4"/>
  <c r="R51" i="4" s="1"/>
  <c r="K51" i="4"/>
  <c r="L51" i="4" s="1"/>
  <c r="I51" i="4"/>
  <c r="H51" i="4"/>
  <c r="B51" i="4"/>
  <c r="AT50" i="4"/>
  <c r="AS50" i="4"/>
  <c r="AM50" i="4"/>
  <c r="AL50" i="4"/>
  <c r="AF50" i="4"/>
  <c r="AE50" i="4"/>
  <c r="X50" i="4"/>
  <c r="Y50" i="4" s="1"/>
  <c r="Q50" i="4"/>
  <c r="R50" i="4" s="1"/>
  <c r="K50" i="4"/>
  <c r="H50" i="4"/>
  <c r="I50" i="4" s="1"/>
  <c r="AS49" i="4"/>
  <c r="AT49" i="4" s="1"/>
  <c r="AL49" i="4"/>
  <c r="AM49" i="4"/>
  <c r="AE49" i="4"/>
  <c r="AF49" i="4"/>
  <c r="X49" i="4"/>
  <c r="Y49" i="4"/>
  <c r="R49" i="4"/>
  <c r="Q49" i="4"/>
  <c r="K49" i="4"/>
  <c r="L49" i="4" s="1"/>
  <c r="M49" i="4" s="1"/>
  <c r="I49" i="4"/>
  <c r="H49" i="4"/>
  <c r="B49" i="4"/>
  <c r="AS48" i="4"/>
  <c r="AL48" i="4"/>
  <c r="AE48" i="4"/>
  <c r="X48" i="4"/>
  <c r="Q48" i="4"/>
  <c r="K48" i="4"/>
  <c r="H48" i="4"/>
  <c r="I48" i="4" s="1"/>
  <c r="G48" i="4"/>
  <c r="AS46" i="4"/>
  <c r="AT46" i="4" s="1"/>
  <c r="AV46" i="4" s="1"/>
  <c r="AL46" i="4"/>
  <c r="AM46" i="4" s="1"/>
  <c r="AW46" i="4" s="1"/>
  <c r="AE46" i="4"/>
  <c r="X46" i="4"/>
  <c r="Y46" i="4"/>
  <c r="R46" i="4"/>
  <c r="Q46" i="4"/>
  <c r="N46" i="4"/>
  <c r="M46" i="4"/>
  <c r="K46" i="4"/>
  <c r="H46" i="4"/>
  <c r="AS45" i="4"/>
  <c r="AT45" i="4"/>
  <c r="AV45" i="4" s="1"/>
  <c r="AL45" i="4"/>
  <c r="AM45" i="4"/>
  <c r="AF45" i="4"/>
  <c r="AE45" i="4"/>
  <c r="Y45" i="4"/>
  <c r="X45" i="4"/>
  <c r="R45" i="4"/>
  <c r="Q45" i="4"/>
  <c r="K45" i="4"/>
  <c r="L45" i="4" s="1"/>
  <c r="H45" i="4"/>
  <c r="I45" i="4" s="1"/>
  <c r="AS44" i="4"/>
  <c r="AT44" i="4" s="1"/>
  <c r="AL44" i="4"/>
  <c r="AM44" i="4" s="1"/>
  <c r="AH44" i="4"/>
  <c r="AE44" i="4"/>
  <c r="AF44" i="4" s="1"/>
  <c r="AA44" i="4"/>
  <c r="X44" i="4"/>
  <c r="Y44" i="4"/>
  <c r="R44" i="4"/>
  <c r="Q44" i="4"/>
  <c r="N44" i="4"/>
  <c r="M44" i="4"/>
  <c r="K44" i="4"/>
  <c r="H44" i="4"/>
  <c r="AT43" i="4"/>
  <c r="AS43" i="4"/>
  <c r="AM43" i="4"/>
  <c r="AL43" i="4"/>
  <c r="AE43" i="4"/>
  <c r="AF43" i="4" s="1"/>
  <c r="X43" i="4"/>
  <c r="Y43" i="4" s="1"/>
  <c r="Q43" i="4"/>
  <c r="N43" i="4"/>
  <c r="M43" i="4"/>
  <c r="K43" i="4"/>
  <c r="H43" i="4"/>
  <c r="AT42" i="4"/>
  <c r="AS42" i="4"/>
  <c r="AL42" i="4"/>
  <c r="AM42" i="4"/>
  <c r="AF42" i="4"/>
  <c r="AE42" i="4"/>
  <c r="X42" i="4"/>
  <c r="Y42" i="4" s="1"/>
  <c r="Q42" i="4"/>
  <c r="R42" i="4" s="1"/>
  <c r="T42" i="4" s="1"/>
  <c r="N42" i="4"/>
  <c r="M42" i="4"/>
  <c r="K42" i="4"/>
  <c r="H42" i="4"/>
  <c r="AS41" i="4"/>
  <c r="AO41" i="4"/>
  <c r="AL41" i="4"/>
  <c r="AM41" i="4"/>
  <c r="AH41" i="4"/>
  <c r="AF41" i="4"/>
  <c r="AE41" i="4"/>
  <c r="Y41" i="4"/>
  <c r="X41" i="4"/>
  <c r="R41" i="4"/>
  <c r="Q41" i="4"/>
  <c r="N41" i="4"/>
  <c r="M41" i="4"/>
  <c r="K41" i="4"/>
  <c r="H41" i="4"/>
  <c r="AS40" i="4"/>
  <c r="AT40" i="4" s="1"/>
  <c r="AL40" i="4"/>
  <c r="AM40" i="4" s="1"/>
  <c r="AE40" i="4"/>
  <c r="AF40" i="4" s="1"/>
  <c r="AH40" i="4" s="1"/>
  <c r="X40" i="4"/>
  <c r="Y40" i="4"/>
  <c r="Q40" i="4"/>
  <c r="R40" i="4"/>
  <c r="N40" i="4"/>
  <c r="M40" i="4"/>
  <c r="K40" i="4"/>
  <c r="H40" i="4"/>
  <c r="AS39" i="4"/>
  <c r="AT39" i="4" s="1"/>
  <c r="AL39" i="4"/>
  <c r="AM39" i="4" s="1"/>
  <c r="AE39" i="4"/>
  <c r="AF39" i="4" s="1"/>
  <c r="X39" i="4"/>
  <c r="Q39" i="4"/>
  <c r="R39" i="4" s="1"/>
  <c r="N39" i="4"/>
  <c r="M39" i="4"/>
  <c r="K39" i="4"/>
  <c r="H39" i="4"/>
  <c r="AT38" i="4"/>
  <c r="AS38" i="4"/>
  <c r="AM38" i="4"/>
  <c r="AL38" i="4"/>
  <c r="AI38" i="4"/>
  <c r="AF38" i="4"/>
  <c r="AH38" i="4" s="1"/>
  <c r="AE38" i="4"/>
  <c r="Y38" i="4"/>
  <c r="X38" i="4"/>
  <c r="Q38" i="4"/>
  <c r="N38" i="4"/>
  <c r="M38" i="4"/>
  <c r="K38" i="4"/>
  <c r="H38" i="4"/>
  <c r="AS37" i="4"/>
  <c r="AL37" i="4"/>
  <c r="AM37" i="4"/>
  <c r="AF37" i="4"/>
  <c r="AE37" i="4"/>
  <c r="Y37" i="4"/>
  <c r="X37" i="4"/>
  <c r="Q37" i="4"/>
  <c r="R37" i="4" s="1"/>
  <c r="N37" i="4"/>
  <c r="M37" i="4"/>
  <c r="K37" i="4"/>
  <c r="H37" i="4"/>
  <c r="AS36" i="4"/>
  <c r="AT36" i="4" s="1"/>
  <c r="AL36" i="4"/>
  <c r="AF36" i="4"/>
  <c r="AE36" i="4"/>
  <c r="Y36" i="4"/>
  <c r="X36" i="4"/>
  <c r="Q36" i="4"/>
  <c r="R36" i="4"/>
  <c r="N36" i="4"/>
  <c r="M36" i="4"/>
  <c r="K36" i="4"/>
  <c r="H36" i="4"/>
  <c r="AS35" i="4"/>
  <c r="AT35" i="4" s="1"/>
  <c r="AL35" i="4"/>
  <c r="AM35" i="4" s="1"/>
  <c r="AE35" i="4"/>
  <c r="AF35" i="4" s="1"/>
  <c r="AP35" i="4" s="1"/>
  <c r="X35" i="4"/>
  <c r="Y35" i="4" s="1"/>
  <c r="R35" i="4"/>
  <c r="U35" i="4" s="1"/>
  <c r="Q35" i="4"/>
  <c r="N35" i="4"/>
  <c r="M35" i="4"/>
  <c r="K35" i="4"/>
  <c r="H35" i="4"/>
  <c r="AS34" i="4"/>
  <c r="AL34" i="4"/>
  <c r="AE34" i="4"/>
  <c r="AF34" i="4" s="1"/>
  <c r="X34" i="4"/>
  <c r="Q34" i="4"/>
  <c r="N34" i="4"/>
  <c r="M34" i="4"/>
  <c r="K34" i="4"/>
  <c r="H34" i="4"/>
  <c r="AS33" i="4"/>
  <c r="AT33" i="4"/>
  <c r="AV33" i="4" s="1"/>
  <c r="AL33" i="4"/>
  <c r="AM33" i="4"/>
  <c r="AE33" i="4"/>
  <c r="AF33" i="4"/>
  <c r="X33" i="4"/>
  <c r="Q33" i="4"/>
  <c r="R33" i="4" s="1"/>
  <c r="N33" i="4"/>
  <c r="M33" i="4"/>
  <c r="K33" i="4"/>
  <c r="H33" i="4"/>
  <c r="AS32" i="4"/>
  <c r="AT32" i="4" s="1"/>
  <c r="AL32" i="4"/>
  <c r="AM32" i="4" s="1"/>
  <c r="AF32" i="4"/>
  <c r="AH32" i="4" s="1"/>
  <c r="AE32" i="4"/>
  <c r="Y32" i="4"/>
  <c r="X32" i="4"/>
  <c r="T32" i="4"/>
  <c r="R32" i="4"/>
  <c r="Q32" i="4"/>
  <c r="N32" i="4"/>
  <c r="M32" i="4"/>
  <c r="K32" i="4"/>
  <c r="H32" i="4"/>
  <c r="AS31" i="4"/>
  <c r="AT31" i="4" s="1"/>
  <c r="AV31" i="4" s="1"/>
  <c r="AL31" i="4"/>
  <c r="AM31" i="4" s="1"/>
  <c r="AE31" i="4"/>
  <c r="X31" i="4"/>
  <c r="Y31" i="4" s="1"/>
  <c r="Q31" i="4"/>
  <c r="N31" i="4"/>
  <c r="M31" i="4"/>
  <c r="K31" i="4"/>
  <c r="H31" i="4"/>
  <c r="AT30" i="4"/>
  <c r="AV30" i="4" s="1"/>
  <c r="AS30" i="4"/>
  <c r="AM30" i="4"/>
  <c r="AL30" i="4"/>
  <c r="AF30" i="4"/>
  <c r="AE30" i="4"/>
  <c r="X30" i="4"/>
  <c r="Y30" i="4" s="1"/>
  <c r="Q30" i="4"/>
  <c r="N30" i="4"/>
  <c r="M30" i="4"/>
  <c r="K30" i="4"/>
  <c r="H30" i="4"/>
  <c r="AS29" i="4"/>
  <c r="AT29" i="4" s="1"/>
  <c r="AV29" i="4" s="1"/>
  <c r="AL29" i="4"/>
  <c r="AM29" i="4" s="1"/>
  <c r="AF29" i="4"/>
  <c r="AE29" i="4"/>
  <c r="Y29" i="4"/>
  <c r="X29" i="4"/>
  <c r="Q29" i="4"/>
  <c r="R29" i="4" s="1"/>
  <c r="L29" i="4"/>
  <c r="K29" i="4"/>
  <c r="I29" i="4"/>
  <c r="H29" i="4"/>
  <c r="AT28" i="4"/>
  <c r="AV28" i="4" s="1"/>
  <c r="AS28" i="4"/>
  <c r="AL28" i="4"/>
  <c r="AM28" i="4" s="1"/>
  <c r="AE28" i="4"/>
  <c r="X28" i="4"/>
  <c r="Q28" i="4"/>
  <c r="R28" i="4"/>
  <c r="K28" i="4"/>
  <c r="L28" i="4"/>
  <c r="I28" i="4"/>
  <c r="H28" i="4"/>
  <c r="AS27" i="4"/>
  <c r="AL27" i="4"/>
  <c r="AE27" i="4"/>
  <c r="AF27" i="4" s="1"/>
  <c r="X27" i="4"/>
  <c r="Y27" i="4"/>
  <c r="AI27" i="4" s="1"/>
  <c r="Q27" i="4"/>
  <c r="R27" i="4"/>
  <c r="K27" i="4"/>
  <c r="L27" i="4" s="1"/>
  <c r="H27" i="4"/>
  <c r="I27" i="4"/>
  <c r="AS26" i="4"/>
  <c r="AT26" i="4" s="1"/>
  <c r="AV26" i="4" s="1"/>
  <c r="AL26" i="4"/>
  <c r="AM26" i="4" s="1"/>
  <c r="AF26" i="4"/>
  <c r="AE26" i="4"/>
  <c r="Y26" i="4"/>
  <c r="X26" i="4"/>
  <c r="Q26" i="4"/>
  <c r="R26" i="4" s="1"/>
  <c r="L26" i="4"/>
  <c r="K26" i="4"/>
  <c r="I26" i="4"/>
  <c r="H26" i="4"/>
  <c r="AT25" i="4"/>
  <c r="AS25" i="4"/>
  <c r="AL25" i="4"/>
  <c r="AM25" i="4" s="1"/>
  <c r="AE25" i="4"/>
  <c r="X25" i="4"/>
  <c r="Q25" i="4"/>
  <c r="R25" i="4"/>
  <c r="K25" i="4"/>
  <c r="L25" i="4"/>
  <c r="I25" i="4"/>
  <c r="H25" i="4"/>
  <c r="AW24" i="4"/>
  <c r="AT24" i="4"/>
  <c r="AO24" i="4"/>
  <c r="AM24" i="4"/>
  <c r="AV24" i="4" s="1"/>
  <c r="AF24" i="4"/>
  <c r="AH24" i="4" s="1"/>
  <c r="Y24" i="4"/>
  <c r="R24" i="4"/>
  <c r="L24" i="4"/>
  <c r="I24" i="4"/>
  <c r="AT23" i="4"/>
  <c r="AM23" i="4"/>
  <c r="AF23" i="4"/>
  <c r="Y23" i="4"/>
  <c r="R23" i="4"/>
  <c r="L23" i="4"/>
  <c r="I23" i="4"/>
  <c r="X135" i="3"/>
  <c r="X134" i="3"/>
  <c r="AE119" i="3"/>
  <c r="AF119" i="3" s="1"/>
  <c r="AW150" i="3"/>
  <c r="AV150" i="3"/>
  <c r="AP150" i="3"/>
  <c r="AO150" i="3"/>
  <c r="AI150" i="3"/>
  <c r="AH150" i="3"/>
  <c r="AB150" i="3"/>
  <c r="AA150" i="3"/>
  <c r="U150" i="3"/>
  <c r="T150" i="3"/>
  <c r="AW145" i="3"/>
  <c r="AV145" i="3"/>
  <c r="AP145" i="3"/>
  <c r="AO145" i="3"/>
  <c r="AI145" i="3"/>
  <c r="AH145" i="3"/>
  <c r="AB145" i="3"/>
  <c r="AA145" i="3"/>
  <c r="U145" i="3"/>
  <c r="T145" i="3"/>
  <c r="AW140" i="3"/>
  <c r="AV140" i="3"/>
  <c r="AP140" i="3"/>
  <c r="AO140" i="3"/>
  <c r="AI140" i="3"/>
  <c r="AH140" i="3"/>
  <c r="AB140" i="3"/>
  <c r="AA140" i="3"/>
  <c r="U140" i="3"/>
  <c r="T140" i="3"/>
  <c r="AT139" i="3"/>
  <c r="AV139" i="3" s="1"/>
  <c r="AR139" i="3"/>
  <c r="AK139" i="3"/>
  <c r="AM139" i="3" s="1"/>
  <c r="AF139" i="3"/>
  <c r="AD139" i="3"/>
  <c r="W139" i="3"/>
  <c r="Y139" i="3" s="1"/>
  <c r="R139" i="3"/>
  <c r="P139" i="3"/>
  <c r="J139" i="3"/>
  <c r="L139" i="3" s="1"/>
  <c r="AT138" i="3"/>
  <c r="AO138" i="3"/>
  <c r="AM138" i="3"/>
  <c r="AI138" i="3"/>
  <c r="AF138" i="3"/>
  <c r="AH138" i="3" s="1"/>
  <c r="Y138" i="3"/>
  <c r="R138" i="3"/>
  <c r="N138" i="3"/>
  <c r="M138" i="3"/>
  <c r="L138" i="3"/>
  <c r="I138" i="3"/>
  <c r="G139" i="3"/>
  <c r="I139" i="3" s="1"/>
  <c r="AS137" i="3"/>
  <c r="AT137" i="3" s="1"/>
  <c r="AV137" i="3" s="1"/>
  <c r="AM137" i="3"/>
  <c r="AL137" i="3"/>
  <c r="AE137" i="3"/>
  <c r="AF137" i="3"/>
  <c r="X137" i="3"/>
  <c r="R137" i="3"/>
  <c r="Q137" i="3"/>
  <c r="L137" i="3"/>
  <c r="K137" i="3"/>
  <c r="I137" i="3"/>
  <c r="H137" i="3"/>
  <c r="AT136" i="3"/>
  <c r="AS136" i="3"/>
  <c r="AL136" i="3"/>
  <c r="AM136" i="3" s="1"/>
  <c r="AV136" i="3" s="1"/>
  <c r="AE136" i="3"/>
  <c r="AF136" i="3" s="1"/>
  <c r="Y136" i="3"/>
  <c r="X136" i="3"/>
  <c r="T136" i="3"/>
  <c r="R136" i="3"/>
  <c r="Q136" i="3"/>
  <c r="M136" i="3"/>
  <c r="N136" i="3" s="1"/>
  <c r="K136" i="3"/>
  <c r="L136" i="3"/>
  <c r="I136" i="3"/>
  <c r="H136" i="3"/>
  <c r="AL135" i="3"/>
  <c r="AM135" i="3" s="1"/>
  <c r="AF135" i="3"/>
  <c r="AE135" i="3"/>
  <c r="Y135" i="3"/>
  <c r="K135" i="3"/>
  <c r="L135" i="3" s="1"/>
  <c r="AS134" i="3"/>
  <c r="AT134" i="3" s="1"/>
  <c r="AL134" i="3"/>
  <c r="AM134" i="3" s="1"/>
  <c r="Q134" i="3"/>
  <c r="L134" i="3"/>
  <c r="K134" i="3"/>
  <c r="H134" i="3"/>
  <c r="AT133" i="3"/>
  <c r="AV133" i="3" s="1"/>
  <c r="AS133" i="3"/>
  <c r="AM133" i="3"/>
  <c r="AL133" i="3"/>
  <c r="AE133" i="3"/>
  <c r="AF133" i="3" s="1"/>
  <c r="X133" i="3"/>
  <c r="Y133" i="3" s="1"/>
  <c r="Q133" i="3"/>
  <c r="R133" i="3" s="1"/>
  <c r="L133" i="3"/>
  <c r="K133" i="3"/>
  <c r="H133" i="3"/>
  <c r="I133" i="3" s="1"/>
  <c r="AV132" i="3"/>
  <c r="AT132" i="3"/>
  <c r="AO132" i="3"/>
  <c r="AM132" i="3"/>
  <c r="AH132" i="3"/>
  <c r="AF132" i="3"/>
  <c r="AA132" i="3"/>
  <c r="Y132" i="3"/>
  <c r="R132" i="3"/>
  <c r="L132" i="3"/>
  <c r="I132" i="3"/>
  <c r="AS131" i="3"/>
  <c r="AT131" i="3" s="1"/>
  <c r="AL131" i="3"/>
  <c r="AM131" i="3" s="1"/>
  <c r="X131" i="3"/>
  <c r="Q131" i="3"/>
  <c r="R131" i="3" s="1"/>
  <c r="H131" i="3"/>
  <c r="AS130" i="3"/>
  <c r="AT130" i="3" s="1"/>
  <c r="X130" i="3"/>
  <c r="Y130" i="3" s="1"/>
  <c r="R130" i="3"/>
  <c r="Q130" i="3"/>
  <c r="I130" i="3"/>
  <c r="H130" i="3"/>
  <c r="X129" i="3"/>
  <c r="Y129" i="3" s="1"/>
  <c r="I129" i="3"/>
  <c r="Y127" i="3"/>
  <c r="AA127" i="3" s="1"/>
  <c r="X127" i="3"/>
  <c r="R127" i="3"/>
  <c r="Q127" i="3"/>
  <c r="I127" i="3"/>
  <c r="H127" i="3"/>
  <c r="AS126" i="3"/>
  <c r="AS129" i="3" s="1"/>
  <c r="AT129" i="3" s="1"/>
  <c r="AL126" i="3"/>
  <c r="AE126" i="3"/>
  <c r="Y126" i="3"/>
  <c r="X126" i="3"/>
  <c r="Q126" i="3"/>
  <c r="Q129" i="3" s="1"/>
  <c r="R129" i="3" s="1"/>
  <c r="R126" i="3"/>
  <c r="K126" i="3"/>
  <c r="H126" i="3"/>
  <c r="H129" i="3" s="1"/>
  <c r="I126" i="3"/>
  <c r="AT123" i="3"/>
  <c r="AV123" i="3" s="1"/>
  <c r="AO123" i="3"/>
  <c r="AM123" i="3"/>
  <c r="AF123" i="3"/>
  <c r="Y123" i="3"/>
  <c r="R123" i="3"/>
  <c r="L123" i="3"/>
  <c r="I123" i="3"/>
  <c r="N123" i="3" s="1"/>
  <c r="B123" i="3"/>
  <c r="AS122" i="3"/>
  <c r="AT122" i="3" s="1"/>
  <c r="AV122" i="3" s="1"/>
  <c r="AM122" i="3"/>
  <c r="AL122" i="3"/>
  <c r="AE122" i="3"/>
  <c r="AF122" i="3"/>
  <c r="X122" i="3"/>
  <c r="R122" i="3"/>
  <c r="Q122" i="3"/>
  <c r="L122" i="3"/>
  <c r="K122" i="3"/>
  <c r="H122" i="3"/>
  <c r="I122" i="3" s="1"/>
  <c r="B122" i="3"/>
  <c r="AS121" i="3"/>
  <c r="AL121" i="3"/>
  <c r="AE121" i="3"/>
  <c r="X121" i="3"/>
  <c r="Q121" i="3"/>
  <c r="K121" i="3"/>
  <c r="H121" i="3"/>
  <c r="I121" i="3" s="1"/>
  <c r="AV120" i="3"/>
  <c r="AS120" i="3"/>
  <c r="AT120" i="3"/>
  <c r="AL120" i="3"/>
  <c r="AM120" i="3"/>
  <c r="AE120" i="3"/>
  <c r="AF120" i="3" s="1"/>
  <c r="AA120" i="3"/>
  <c r="Y120" i="3"/>
  <c r="X120" i="3"/>
  <c r="T120" i="3"/>
  <c r="U120" i="3" s="1"/>
  <c r="Q120" i="3"/>
  <c r="R120" i="3" s="1"/>
  <c r="AB120" i="3" s="1"/>
  <c r="K120" i="3"/>
  <c r="L120" i="3" s="1"/>
  <c r="H120" i="3"/>
  <c r="B120" i="3"/>
  <c r="AT119" i="3"/>
  <c r="AS119" i="3"/>
  <c r="AR119" i="3"/>
  <c r="AM119" i="3"/>
  <c r="AL119" i="3"/>
  <c r="AK119" i="3"/>
  <c r="AD119" i="3"/>
  <c r="X119" i="3"/>
  <c r="W119" i="3"/>
  <c r="Q119" i="3"/>
  <c r="R119" i="3" s="1"/>
  <c r="P119" i="3"/>
  <c r="K119" i="3"/>
  <c r="J119" i="3"/>
  <c r="L119" i="3" s="1"/>
  <c r="H119" i="3"/>
  <c r="G119" i="3"/>
  <c r="I119" i="3" s="1"/>
  <c r="AT117" i="3"/>
  <c r="AV117" i="3" s="1"/>
  <c r="AS117" i="3"/>
  <c r="AM117" i="3"/>
  <c r="AL117" i="3"/>
  <c r="AE117" i="3"/>
  <c r="AF117" i="3"/>
  <c r="Y117" i="3"/>
  <c r="X117" i="3"/>
  <c r="U117" i="3"/>
  <c r="R117" i="3"/>
  <c r="Q117" i="3"/>
  <c r="N117" i="3"/>
  <c r="M117" i="3"/>
  <c r="L117" i="3"/>
  <c r="K117" i="3"/>
  <c r="I117" i="3"/>
  <c r="H117" i="3"/>
  <c r="AT116" i="3"/>
  <c r="AS116" i="3"/>
  <c r="AL116" i="3"/>
  <c r="AE116" i="3"/>
  <c r="X116" i="3"/>
  <c r="Y116" i="3" s="1"/>
  <c r="Q116" i="3"/>
  <c r="R116" i="3"/>
  <c r="K116" i="3"/>
  <c r="L116" i="3"/>
  <c r="H116" i="3"/>
  <c r="I116" i="3"/>
  <c r="AS115" i="3"/>
  <c r="AT115" i="3"/>
  <c r="AL115" i="3"/>
  <c r="AM115" i="3" s="1"/>
  <c r="AE115" i="3"/>
  <c r="AF115" i="3" s="1"/>
  <c r="Y115" i="3"/>
  <c r="X115" i="3"/>
  <c r="Q115" i="3"/>
  <c r="R115" i="3" s="1"/>
  <c r="AT114" i="3"/>
  <c r="AS114" i="3"/>
  <c r="AM114" i="3"/>
  <c r="AL114" i="3"/>
  <c r="AE114" i="3"/>
  <c r="X114" i="3"/>
  <c r="Q114" i="3"/>
  <c r="R114" i="3" s="1"/>
  <c r="AS113" i="3"/>
  <c r="AT113" i="3" s="1"/>
  <c r="AV113" i="3" s="1"/>
  <c r="AL113" i="3"/>
  <c r="AM113" i="3" s="1"/>
  <c r="AF113" i="3"/>
  <c r="AE113" i="3"/>
  <c r="Y113" i="3"/>
  <c r="X113" i="3"/>
  <c r="Q113" i="3"/>
  <c r="R113" i="3" s="1"/>
  <c r="AT112" i="3"/>
  <c r="AS112" i="3"/>
  <c r="AM112" i="3"/>
  <c r="AL112" i="3"/>
  <c r="AE112" i="3"/>
  <c r="AF112" i="3" s="1"/>
  <c r="X112" i="3"/>
  <c r="Y112" i="3" s="1"/>
  <c r="Q112" i="3"/>
  <c r="R112" i="3" s="1"/>
  <c r="AS111" i="3"/>
  <c r="AT111" i="3" s="1"/>
  <c r="AL111" i="3"/>
  <c r="AM111" i="3" s="1"/>
  <c r="AE111" i="3"/>
  <c r="AF111" i="3" s="1"/>
  <c r="X111" i="3"/>
  <c r="Y111" i="3"/>
  <c r="T111" i="3"/>
  <c r="Q111" i="3"/>
  <c r="R111" i="3" s="1"/>
  <c r="N111" i="3"/>
  <c r="M111" i="3"/>
  <c r="AS110" i="3"/>
  <c r="AT110" i="3" s="1"/>
  <c r="AL110" i="3"/>
  <c r="AF110" i="3"/>
  <c r="AE110" i="3"/>
  <c r="Y110" i="3"/>
  <c r="X110" i="3"/>
  <c r="Q110" i="3"/>
  <c r="R110" i="3" s="1"/>
  <c r="N110" i="3"/>
  <c r="M110" i="3"/>
  <c r="AS109" i="3"/>
  <c r="AT109" i="3" s="1"/>
  <c r="AV109" i="3" s="1"/>
  <c r="AL109" i="3"/>
  <c r="AM109" i="3" s="1"/>
  <c r="AE109" i="3"/>
  <c r="AF109" i="3" s="1"/>
  <c r="X109" i="3"/>
  <c r="Y109" i="3"/>
  <c r="T109" i="3"/>
  <c r="Q109" i="3"/>
  <c r="R109" i="3" s="1"/>
  <c r="N109" i="3"/>
  <c r="M109" i="3"/>
  <c r="AS108" i="3"/>
  <c r="AT108" i="3" s="1"/>
  <c r="AV108" i="3" s="1"/>
  <c r="AL108" i="3"/>
  <c r="AM108" i="3" s="1"/>
  <c r="AF108" i="3"/>
  <c r="AE108" i="3"/>
  <c r="Y108" i="3"/>
  <c r="X108" i="3"/>
  <c r="Q108" i="3"/>
  <c r="R108" i="3" s="1"/>
  <c r="N108" i="3"/>
  <c r="M108" i="3"/>
  <c r="AS107" i="3"/>
  <c r="AT107" i="3" s="1"/>
  <c r="AV107" i="3" s="1"/>
  <c r="AL107" i="3"/>
  <c r="AM107" i="3" s="1"/>
  <c r="AE107" i="3"/>
  <c r="AF107" i="3" s="1"/>
  <c r="X107" i="3"/>
  <c r="Y107" i="3"/>
  <c r="T107" i="3"/>
  <c r="Q107" i="3"/>
  <c r="R107" i="3" s="1"/>
  <c r="N107" i="3"/>
  <c r="M107" i="3"/>
  <c r="AV106" i="3"/>
  <c r="AS106" i="3"/>
  <c r="AT106" i="3" s="1"/>
  <c r="AL106" i="3"/>
  <c r="AM106" i="3" s="1"/>
  <c r="AF106" i="3"/>
  <c r="AE106" i="3"/>
  <c r="Y106" i="3"/>
  <c r="X106" i="3"/>
  <c r="Q106" i="3"/>
  <c r="R106" i="3" s="1"/>
  <c r="N106" i="3"/>
  <c r="M106" i="3"/>
  <c r="AE105" i="3"/>
  <c r="AF105" i="3" s="1"/>
  <c r="N105" i="3"/>
  <c r="M105" i="3"/>
  <c r="AS104" i="3"/>
  <c r="AT104" i="3" s="1"/>
  <c r="AL104" i="3"/>
  <c r="AM104" i="3" s="1"/>
  <c r="AE104" i="3"/>
  <c r="AF104" i="3" s="1"/>
  <c r="AH104" i="3" s="1"/>
  <c r="X104" i="3"/>
  <c r="Y104" i="3"/>
  <c r="Q104" i="3"/>
  <c r="R104" i="3" s="1"/>
  <c r="N104" i="3"/>
  <c r="M104" i="3"/>
  <c r="AS103" i="3"/>
  <c r="AT103" i="3" s="1"/>
  <c r="AL103" i="3"/>
  <c r="AF103" i="3"/>
  <c r="AH103" i="3" s="1"/>
  <c r="AE103" i="3"/>
  <c r="Y103" i="3"/>
  <c r="X103" i="3"/>
  <c r="Q103" i="3"/>
  <c r="R103" i="3" s="1"/>
  <c r="N103" i="3"/>
  <c r="M103" i="3"/>
  <c r="AS102" i="3"/>
  <c r="AT102" i="3" s="1"/>
  <c r="AL102" i="3"/>
  <c r="AM102" i="3" s="1"/>
  <c r="AE102" i="3"/>
  <c r="AF102" i="3" s="1"/>
  <c r="AH102" i="3" s="1"/>
  <c r="X102" i="3"/>
  <c r="Y102" i="3"/>
  <c r="Q102" i="3"/>
  <c r="R102" i="3" s="1"/>
  <c r="N102" i="3"/>
  <c r="M102" i="3"/>
  <c r="AS101" i="3"/>
  <c r="AT101" i="3" s="1"/>
  <c r="AL101" i="3"/>
  <c r="AF101" i="3"/>
  <c r="AH101" i="3" s="1"/>
  <c r="AE101" i="3"/>
  <c r="Y101" i="3"/>
  <c r="X101" i="3"/>
  <c r="Q101" i="3"/>
  <c r="R101" i="3" s="1"/>
  <c r="N101" i="3"/>
  <c r="M101" i="3"/>
  <c r="AT100" i="3"/>
  <c r="AM100" i="3"/>
  <c r="AF100" i="3"/>
  <c r="AH100" i="3" s="1"/>
  <c r="Y100" i="3"/>
  <c r="AB100" i="3" s="1"/>
  <c r="R100" i="3"/>
  <c r="K100" i="3"/>
  <c r="L100" i="3"/>
  <c r="T100" i="3" s="1"/>
  <c r="H100" i="3"/>
  <c r="I100" i="3" s="1"/>
  <c r="AS99" i="3"/>
  <c r="AT99" i="3"/>
  <c r="AL99" i="3"/>
  <c r="AM99" i="3" s="1"/>
  <c r="AE99" i="3"/>
  <c r="AF99" i="3" s="1"/>
  <c r="Y99" i="3"/>
  <c r="X99" i="3"/>
  <c r="R99" i="3"/>
  <c r="Q99" i="3"/>
  <c r="K99" i="3"/>
  <c r="L99" i="3" s="1"/>
  <c r="I99" i="3"/>
  <c r="H99" i="3"/>
  <c r="AS98" i="3"/>
  <c r="AT98" i="3" s="1"/>
  <c r="AV98" i="3" s="1"/>
  <c r="AL98" i="3"/>
  <c r="AM98" i="3" s="1"/>
  <c r="AE98" i="3"/>
  <c r="AF98" i="3" s="1"/>
  <c r="AH98" i="3" s="1"/>
  <c r="X98" i="3"/>
  <c r="Y98" i="3" s="1"/>
  <c r="Q98" i="3"/>
  <c r="R98" i="3" s="1"/>
  <c r="K98" i="3"/>
  <c r="L98" i="3" s="1"/>
  <c r="H98" i="3"/>
  <c r="I98" i="3" s="1"/>
  <c r="AS97" i="3"/>
  <c r="AT97" i="3" s="1"/>
  <c r="AL97" i="3"/>
  <c r="AM97" i="3" s="1"/>
  <c r="AE97" i="3"/>
  <c r="AF97" i="3"/>
  <c r="X97" i="3"/>
  <c r="Y97" i="3" s="1"/>
  <c r="Q97" i="3"/>
  <c r="L97" i="3"/>
  <c r="M97" i="3" s="1"/>
  <c r="K97" i="3"/>
  <c r="H97" i="3"/>
  <c r="I97" i="3" s="1"/>
  <c r="AV96" i="3"/>
  <c r="AT96" i="3"/>
  <c r="AM96" i="3"/>
  <c r="AW96" i="3" s="1"/>
  <c r="AI96" i="3"/>
  <c r="AF96" i="3"/>
  <c r="AP96" i="3" s="1"/>
  <c r="Y96" i="3"/>
  <c r="R96" i="3"/>
  <c r="L96" i="3"/>
  <c r="I96" i="3"/>
  <c r="AV95" i="3"/>
  <c r="AT95" i="3"/>
  <c r="AM95" i="3"/>
  <c r="AH95" i="3"/>
  <c r="AF95" i="3"/>
  <c r="Y95" i="3"/>
  <c r="R95" i="3"/>
  <c r="L95" i="3"/>
  <c r="I95" i="3"/>
  <c r="AL54" i="3"/>
  <c r="K54" i="3"/>
  <c r="K58" i="3" s="1"/>
  <c r="L58" i="3" s="1"/>
  <c r="AW73" i="3"/>
  <c r="AV73" i="3"/>
  <c r="AP73" i="3"/>
  <c r="AO73" i="3"/>
  <c r="AI73" i="3"/>
  <c r="AH73" i="3"/>
  <c r="AB73" i="3"/>
  <c r="AA73" i="3"/>
  <c r="U73" i="3"/>
  <c r="T73" i="3"/>
  <c r="AW68" i="3"/>
  <c r="AV68" i="3"/>
  <c r="AP68" i="3"/>
  <c r="AO68" i="3"/>
  <c r="AI68" i="3"/>
  <c r="AH68" i="3"/>
  <c r="AB68" i="3"/>
  <c r="AA68" i="3"/>
  <c r="U68" i="3"/>
  <c r="T68" i="3"/>
  <c r="AW67" i="3"/>
  <c r="AP67" i="3"/>
  <c r="AO67" i="3"/>
  <c r="U67" i="3"/>
  <c r="M67" i="3"/>
  <c r="I67" i="3"/>
  <c r="N67" i="3" s="1"/>
  <c r="AT66" i="3"/>
  <c r="AV66" i="3" s="1"/>
  <c r="AR67" i="3"/>
  <c r="AT67" i="3" s="1"/>
  <c r="AV67" i="3" s="1"/>
  <c r="AM66" i="3"/>
  <c r="AK67" i="3"/>
  <c r="AM67" i="3" s="1"/>
  <c r="AD67" i="3"/>
  <c r="AF67" i="3" s="1"/>
  <c r="Y66" i="3"/>
  <c r="W67" i="3"/>
  <c r="Y67" i="3" s="1"/>
  <c r="AI67" i="3" s="1"/>
  <c r="R66" i="3"/>
  <c r="P67" i="3"/>
  <c r="R67" i="3" s="1"/>
  <c r="T67" i="3" s="1"/>
  <c r="L66" i="3"/>
  <c r="J67" i="3"/>
  <c r="L67" i="3" s="1"/>
  <c r="G67" i="3"/>
  <c r="AS65" i="3"/>
  <c r="AL65" i="3"/>
  <c r="AM65" i="3" s="1"/>
  <c r="AO65" i="3" s="1"/>
  <c r="AF65" i="3"/>
  <c r="AE65" i="3"/>
  <c r="Y65" i="3"/>
  <c r="X65" i="3"/>
  <c r="Q65" i="3"/>
  <c r="K65" i="3"/>
  <c r="L65" i="3" s="1"/>
  <c r="H65" i="3"/>
  <c r="I65" i="3" s="1"/>
  <c r="AS64" i="3"/>
  <c r="AT64" i="3" s="1"/>
  <c r="AM64" i="3"/>
  <c r="AL64" i="3"/>
  <c r="AE64" i="3"/>
  <c r="AF64" i="3"/>
  <c r="X64" i="3"/>
  <c r="Y64" i="3" s="1"/>
  <c r="R64" i="3"/>
  <c r="T64" i="3" s="1"/>
  <c r="Q64" i="3"/>
  <c r="L64" i="3"/>
  <c r="K64" i="3"/>
  <c r="I64" i="3"/>
  <c r="H64" i="3"/>
  <c r="AT63" i="3"/>
  <c r="AS63" i="3"/>
  <c r="AM63" i="3"/>
  <c r="AL63" i="3"/>
  <c r="AE63" i="3"/>
  <c r="X63" i="3"/>
  <c r="Y63" i="3" s="1"/>
  <c r="R63" i="3"/>
  <c r="T63" i="3" s="1"/>
  <c r="Q63" i="3"/>
  <c r="K63" i="3"/>
  <c r="L63" i="3"/>
  <c r="I63" i="3"/>
  <c r="H63" i="3"/>
  <c r="AS62" i="3"/>
  <c r="AT62" i="3"/>
  <c r="AL62" i="3"/>
  <c r="AM62" i="3" s="1"/>
  <c r="AF62" i="3"/>
  <c r="AH62" i="3" s="1"/>
  <c r="AE62" i="3"/>
  <c r="Y62" i="3"/>
  <c r="X62" i="3"/>
  <c r="R62" i="3"/>
  <c r="Q62" i="3"/>
  <c r="K62" i="3"/>
  <c r="I62" i="3"/>
  <c r="H62" i="3"/>
  <c r="AS61" i="3"/>
  <c r="AL61" i="3"/>
  <c r="AM61" i="3" s="1"/>
  <c r="AF61" i="3"/>
  <c r="AH61" i="3" s="1"/>
  <c r="AE61" i="3"/>
  <c r="X61" i="3"/>
  <c r="Y61" i="3"/>
  <c r="Q61" i="3"/>
  <c r="R61" i="3" s="1"/>
  <c r="K61" i="3"/>
  <c r="L61" i="3" s="1"/>
  <c r="H61" i="3"/>
  <c r="AT60" i="3"/>
  <c r="AM60" i="3"/>
  <c r="AF60" i="3"/>
  <c r="Y60" i="3"/>
  <c r="R60" i="3"/>
  <c r="L60" i="3"/>
  <c r="I60" i="3"/>
  <c r="AL59" i="3"/>
  <c r="AM59" i="3" s="1"/>
  <c r="K59" i="3"/>
  <c r="L59" i="3" s="1"/>
  <c r="AS58" i="3"/>
  <c r="AT58" i="3" s="1"/>
  <c r="AM58" i="3"/>
  <c r="AL58" i="3"/>
  <c r="AE58" i="3"/>
  <c r="AF58" i="3" s="1"/>
  <c r="Q58" i="3"/>
  <c r="R58" i="3" s="1"/>
  <c r="AS57" i="3"/>
  <c r="AT57" i="3" s="1"/>
  <c r="AL57" i="3"/>
  <c r="AM57" i="3" s="1"/>
  <c r="Q57" i="3"/>
  <c r="R57" i="3" s="1"/>
  <c r="K57" i="3"/>
  <c r="L57" i="3" s="1"/>
  <c r="AL55" i="3"/>
  <c r="AM55" i="3" s="1"/>
  <c r="K55" i="3"/>
  <c r="L55" i="3" s="1"/>
  <c r="AS54" i="3"/>
  <c r="AS59" i="3" s="1"/>
  <c r="AT59" i="3" s="1"/>
  <c r="AV59" i="3" s="1"/>
  <c r="AM54" i="3"/>
  <c r="AE54" i="3"/>
  <c r="X54" i="3"/>
  <c r="X58" i="3" s="1"/>
  <c r="Y58" i="3" s="1"/>
  <c r="Q54" i="3"/>
  <c r="Q59" i="3" s="1"/>
  <c r="R59" i="3" s="1"/>
  <c r="L54" i="3"/>
  <c r="AR52" i="3"/>
  <c r="AM52" i="3"/>
  <c r="AK52" i="3"/>
  <c r="AK124" i="3" s="1"/>
  <c r="AM124" i="3" s="1"/>
  <c r="AT51" i="3"/>
  <c r="AM51" i="3"/>
  <c r="AF51" i="3"/>
  <c r="AI51" i="3" s="1"/>
  <c r="Y51" i="3"/>
  <c r="R51" i="3"/>
  <c r="L51" i="3"/>
  <c r="M51" i="3" s="1"/>
  <c r="I51" i="3"/>
  <c r="B51" i="3"/>
  <c r="AS50" i="3"/>
  <c r="AL50" i="3"/>
  <c r="AM50" i="3"/>
  <c r="AE50" i="3"/>
  <c r="AF50" i="3" s="1"/>
  <c r="AP50" i="3" s="1"/>
  <c r="X50" i="3"/>
  <c r="Q50" i="3"/>
  <c r="R50" i="3" s="1"/>
  <c r="K50" i="3"/>
  <c r="L50" i="3" s="1"/>
  <c r="H50" i="3"/>
  <c r="I50" i="3" s="1"/>
  <c r="B50" i="3"/>
  <c r="AS49" i="3"/>
  <c r="AT49" i="3" s="1"/>
  <c r="AR121" i="3"/>
  <c r="AT121" i="3" s="1"/>
  <c r="AL49" i="3"/>
  <c r="AK121" i="3"/>
  <c r="AE49" i="3"/>
  <c r="AD121" i="3"/>
  <c r="X49" i="3"/>
  <c r="Y49" i="3" s="1"/>
  <c r="W121" i="3"/>
  <c r="Y121" i="3" s="1"/>
  <c r="Q49" i="3"/>
  <c r="R49" i="3" s="1"/>
  <c r="P121" i="3"/>
  <c r="K49" i="3"/>
  <c r="H49" i="3"/>
  <c r="AS48" i="3"/>
  <c r="AT48" i="3" s="1"/>
  <c r="AV48" i="3" s="1"/>
  <c r="AM48" i="3"/>
  <c r="AL48" i="3"/>
  <c r="AE48" i="3"/>
  <c r="Y48" i="3"/>
  <c r="X48" i="3"/>
  <c r="Q48" i="3"/>
  <c r="R48" i="3" s="1"/>
  <c r="K48" i="3"/>
  <c r="L48" i="3"/>
  <c r="H48" i="3"/>
  <c r="I48" i="3" s="1"/>
  <c r="B48" i="3"/>
  <c r="AS47" i="3"/>
  <c r="AL47" i="3"/>
  <c r="AE47" i="3"/>
  <c r="X47" i="3"/>
  <c r="Q47" i="3"/>
  <c r="L47" i="3"/>
  <c r="K47" i="3"/>
  <c r="J47" i="3"/>
  <c r="AT45" i="3"/>
  <c r="AS45" i="3"/>
  <c r="AL45" i="3"/>
  <c r="AM45" i="3" s="1"/>
  <c r="AF45" i="3"/>
  <c r="AE45" i="3"/>
  <c r="X45" i="3"/>
  <c r="Y45" i="3" s="1"/>
  <c r="Q45" i="3"/>
  <c r="R45" i="3" s="1"/>
  <c r="T45" i="3" s="1"/>
  <c r="L45" i="3"/>
  <c r="K45" i="3"/>
  <c r="H45" i="3"/>
  <c r="AV44" i="3"/>
  <c r="AS44" i="3"/>
  <c r="AT44" i="3" s="1"/>
  <c r="AL44" i="3"/>
  <c r="AM44" i="3"/>
  <c r="AF44" i="3"/>
  <c r="AE44" i="3"/>
  <c r="Y44" i="3"/>
  <c r="AH44" i="3" s="1"/>
  <c r="X44" i="3"/>
  <c r="Q44" i="3"/>
  <c r="R44" i="3" s="1"/>
  <c r="L44" i="3"/>
  <c r="K44" i="3"/>
  <c r="H44" i="3"/>
  <c r="I44" i="3" s="1"/>
  <c r="AT43" i="3"/>
  <c r="AS43" i="3"/>
  <c r="AL43" i="3"/>
  <c r="AM43" i="3" s="1"/>
  <c r="AO43" i="3" s="1"/>
  <c r="AE43" i="3"/>
  <c r="AF43" i="3"/>
  <c r="X43" i="3"/>
  <c r="Y43" i="3" s="1"/>
  <c r="Q43" i="3"/>
  <c r="R43" i="3"/>
  <c r="AS42" i="3"/>
  <c r="AT42" i="3"/>
  <c r="AL42" i="3"/>
  <c r="AM42" i="3" s="1"/>
  <c r="AO42" i="3" s="1"/>
  <c r="AE42" i="3"/>
  <c r="AF42" i="3"/>
  <c r="Y42" i="3"/>
  <c r="X42" i="3"/>
  <c r="Q42" i="3"/>
  <c r="R42" i="3" s="1"/>
  <c r="AS41" i="3"/>
  <c r="AT41" i="3"/>
  <c r="AV41" i="3" s="1"/>
  <c r="AM41" i="3"/>
  <c r="AL41" i="3"/>
  <c r="AE41" i="3"/>
  <c r="X41" i="3"/>
  <c r="Y41" i="3" s="1"/>
  <c r="U41" i="3"/>
  <c r="T41" i="3"/>
  <c r="R41" i="3"/>
  <c r="Q41" i="3"/>
  <c r="AS40" i="3"/>
  <c r="AT40" i="3" s="1"/>
  <c r="AV40" i="3" s="1"/>
  <c r="AL40" i="3"/>
  <c r="AM40" i="3" s="1"/>
  <c r="AF40" i="3"/>
  <c r="AE40" i="3"/>
  <c r="X40" i="3"/>
  <c r="Q40" i="3"/>
  <c r="R40" i="3"/>
  <c r="AT39" i="3"/>
  <c r="AS39" i="3"/>
  <c r="AL39" i="3"/>
  <c r="AE39" i="3"/>
  <c r="AF39" i="3"/>
  <c r="Y39" i="3"/>
  <c r="X39" i="3"/>
  <c r="Q39" i="3"/>
  <c r="R39" i="3"/>
  <c r="N39" i="3"/>
  <c r="M39" i="3"/>
  <c r="AS38" i="3"/>
  <c r="AT38" i="3"/>
  <c r="AV38" i="3" s="1"/>
  <c r="AM38" i="3"/>
  <c r="AW38" i="3" s="1"/>
  <c r="AL38" i="3"/>
  <c r="AE38" i="3"/>
  <c r="AF38" i="3" s="1"/>
  <c r="X38" i="3"/>
  <c r="Y38" i="3" s="1"/>
  <c r="U38" i="3"/>
  <c r="R38" i="3"/>
  <c r="T38" i="3" s="1"/>
  <c r="Q38" i="3"/>
  <c r="N38" i="3"/>
  <c r="M38" i="3"/>
  <c r="AW37" i="3"/>
  <c r="AT37" i="3"/>
  <c r="AV37" i="3" s="1"/>
  <c r="AS37" i="3"/>
  <c r="AL37" i="3"/>
  <c r="AM37" i="3" s="1"/>
  <c r="AE37" i="3"/>
  <c r="AF37" i="3" s="1"/>
  <c r="X37" i="3"/>
  <c r="Y37" i="3" s="1"/>
  <c r="Q37" i="3"/>
  <c r="N37" i="3"/>
  <c r="M37" i="3"/>
  <c r="AS36" i="3"/>
  <c r="AM36" i="3"/>
  <c r="AL36" i="3"/>
  <c r="AE36" i="3"/>
  <c r="AF36" i="3"/>
  <c r="X36" i="3"/>
  <c r="Y36" i="3" s="1"/>
  <c r="U36" i="3"/>
  <c r="T36" i="3"/>
  <c r="R36" i="3"/>
  <c r="AB36" i="3" s="1"/>
  <c r="Q36" i="3"/>
  <c r="N36" i="3"/>
  <c r="M36" i="3"/>
  <c r="AV35" i="3"/>
  <c r="AT35" i="3"/>
  <c r="AS35" i="3"/>
  <c r="AL35" i="3"/>
  <c r="AM35" i="3" s="1"/>
  <c r="AO35" i="3" s="1"/>
  <c r="AE35" i="3"/>
  <c r="AF35" i="3" s="1"/>
  <c r="Y35" i="3"/>
  <c r="X35" i="3"/>
  <c r="Q35" i="3"/>
  <c r="R35" i="3" s="1"/>
  <c r="N35" i="3"/>
  <c r="M35" i="3"/>
  <c r="AS34" i="3"/>
  <c r="AT34" i="3" s="1"/>
  <c r="AV34" i="3" s="1"/>
  <c r="AM34" i="3"/>
  <c r="AL34" i="3"/>
  <c r="AE34" i="3"/>
  <c r="AF34" i="3" s="1"/>
  <c r="X34" i="3"/>
  <c r="Y34" i="3" s="1"/>
  <c r="R34" i="3"/>
  <c r="Q34" i="3"/>
  <c r="N34" i="3"/>
  <c r="M34" i="3"/>
  <c r="AF33" i="3"/>
  <c r="AE33" i="3"/>
  <c r="N33" i="3"/>
  <c r="M33" i="3"/>
  <c r="AT32" i="3"/>
  <c r="AS32" i="3"/>
  <c r="AL32" i="3"/>
  <c r="AE32" i="3"/>
  <c r="AF32" i="3" s="1"/>
  <c r="X32" i="3"/>
  <c r="Y32" i="3" s="1"/>
  <c r="AI32" i="3" s="1"/>
  <c r="Q32" i="3"/>
  <c r="R32" i="3" s="1"/>
  <c r="N32" i="3"/>
  <c r="M32" i="3"/>
  <c r="AS31" i="3"/>
  <c r="AM31" i="3"/>
  <c r="AL31" i="3"/>
  <c r="AF31" i="3"/>
  <c r="AE31" i="3"/>
  <c r="X31" i="3"/>
  <c r="Y31" i="3" s="1"/>
  <c r="R31" i="3"/>
  <c r="AB31" i="3" s="1"/>
  <c r="Q31" i="3"/>
  <c r="N31" i="3"/>
  <c r="M31" i="3"/>
  <c r="AT30" i="3"/>
  <c r="AV30" i="3" s="1"/>
  <c r="AS30" i="3"/>
  <c r="AL30" i="3"/>
  <c r="AM30" i="3" s="1"/>
  <c r="AO30" i="3" s="1"/>
  <c r="AE30" i="3"/>
  <c r="AF30" i="3" s="1"/>
  <c r="Y30" i="3"/>
  <c r="X30" i="3"/>
  <c r="Q30" i="3"/>
  <c r="N30" i="3"/>
  <c r="M30" i="3"/>
  <c r="AS29" i="3"/>
  <c r="AT29" i="3" s="1"/>
  <c r="AV29" i="3" s="1"/>
  <c r="AM29" i="3"/>
  <c r="AL29" i="3"/>
  <c r="AE29" i="3"/>
  <c r="AF29" i="3" s="1"/>
  <c r="X29" i="3"/>
  <c r="Y29" i="3" s="1"/>
  <c r="U29" i="3"/>
  <c r="T29" i="3"/>
  <c r="R29" i="3"/>
  <c r="Q29" i="3"/>
  <c r="N29" i="3"/>
  <c r="M29" i="3"/>
  <c r="AW28" i="3"/>
  <c r="AV28" i="3"/>
  <c r="AT28" i="3"/>
  <c r="AM28" i="3"/>
  <c r="AF28" i="3"/>
  <c r="AB28" i="3"/>
  <c r="AA28" i="3"/>
  <c r="Y28" i="3"/>
  <c r="R28" i="3"/>
  <c r="K28" i="3"/>
  <c r="L28" i="3" s="1"/>
  <c r="H28" i="3"/>
  <c r="I28" i="3" s="1"/>
  <c r="AT27" i="3"/>
  <c r="AS27" i="3"/>
  <c r="AL27" i="3"/>
  <c r="AF27" i="3"/>
  <c r="AE27" i="3"/>
  <c r="X27" i="3"/>
  <c r="Y27" i="3" s="1"/>
  <c r="Q27" i="3"/>
  <c r="R27" i="3" s="1"/>
  <c r="L27" i="3"/>
  <c r="K27" i="3"/>
  <c r="H27" i="3"/>
  <c r="I27" i="3" s="1"/>
  <c r="AW26" i="3"/>
  <c r="AV26" i="3"/>
  <c r="AT26" i="3"/>
  <c r="AM26" i="3"/>
  <c r="AF26" i="3"/>
  <c r="AB26" i="3"/>
  <c r="Y26" i="3"/>
  <c r="R26" i="3"/>
  <c r="AA26" i="3" s="1"/>
  <c r="L26" i="3"/>
  <c r="U26" i="3" s="1"/>
  <c r="K26" i="3"/>
  <c r="H26" i="3"/>
  <c r="I26" i="3" s="1"/>
  <c r="M26" i="3" s="1"/>
  <c r="N26" i="3" s="1"/>
  <c r="AT25" i="3"/>
  <c r="AS25" i="3"/>
  <c r="AL25" i="3"/>
  <c r="AM25" i="3" s="1"/>
  <c r="AE25" i="3"/>
  <c r="AF25" i="3"/>
  <c r="X25" i="3"/>
  <c r="Y25" i="3" s="1"/>
  <c r="Q25" i="3"/>
  <c r="L25" i="3"/>
  <c r="K25" i="3"/>
  <c r="H25" i="3"/>
  <c r="I25" i="3" s="1"/>
  <c r="AW24" i="3"/>
  <c r="AT24" i="3"/>
  <c r="AM24" i="3"/>
  <c r="AV24" i="3" s="1"/>
  <c r="AF24" i="3"/>
  <c r="Y24" i="3"/>
  <c r="R24" i="3"/>
  <c r="M24" i="3"/>
  <c r="N24" i="3" s="1"/>
  <c r="L24" i="3"/>
  <c r="I24" i="3"/>
  <c r="AV23" i="3"/>
  <c r="AT23" i="3"/>
  <c r="AM23" i="3"/>
  <c r="AH23" i="3"/>
  <c r="AF23" i="3"/>
  <c r="Y23" i="3"/>
  <c r="R23" i="3"/>
  <c r="T23" i="3" s="1"/>
  <c r="L23" i="3"/>
  <c r="I23" i="3"/>
  <c r="AB130" i="2"/>
  <c r="AA130" i="2"/>
  <c r="AW125" i="2"/>
  <c r="AV125" i="2"/>
  <c r="AP125" i="2"/>
  <c r="AO125" i="2"/>
  <c r="AI125" i="2"/>
  <c r="AH125" i="2"/>
  <c r="AB125" i="2"/>
  <c r="AA125" i="2"/>
  <c r="U125" i="2"/>
  <c r="T125" i="2"/>
  <c r="AR124" i="2"/>
  <c r="W124" i="2"/>
  <c r="J124" i="2"/>
  <c r="L124" i="2" s="1"/>
  <c r="G124" i="2"/>
  <c r="I124" i="2" s="1"/>
  <c r="N124" i="2" s="1"/>
  <c r="AK124" i="2"/>
  <c r="AD124" i="2"/>
  <c r="P124" i="2"/>
  <c r="R124" i="2" s="1"/>
  <c r="N123" i="2"/>
  <c r="M123" i="2"/>
  <c r="L123" i="2"/>
  <c r="I123" i="2"/>
  <c r="AW122" i="2"/>
  <c r="AT122" i="2"/>
  <c r="AV122" i="2" s="1"/>
  <c r="AS122" i="2"/>
  <c r="AL122" i="2"/>
  <c r="AM122" i="2" s="1"/>
  <c r="AO122" i="2" s="1"/>
  <c r="AF122" i="2"/>
  <c r="AP122" i="2" s="1"/>
  <c r="AE122" i="2"/>
  <c r="X122" i="2"/>
  <c r="Y122" i="2"/>
  <c r="AH122" i="2" s="1"/>
  <c r="Q122" i="2"/>
  <c r="R122" i="2" s="1"/>
  <c r="L122" i="2"/>
  <c r="K122" i="2"/>
  <c r="H122" i="2"/>
  <c r="AS121" i="2"/>
  <c r="AT121" i="2" s="1"/>
  <c r="AV121" i="2" s="1"/>
  <c r="AL121" i="2"/>
  <c r="AM121" i="2" s="1"/>
  <c r="AE121" i="2"/>
  <c r="AF121" i="2" s="1"/>
  <c r="Y121" i="2"/>
  <c r="X121" i="2"/>
  <c r="Q121" i="2"/>
  <c r="R121" i="2" s="1"/>
  <c r="L121" i="2"/>
  <c r="K121" i="2"/>
  <c r="H121" i="2"/>
  <c r="I121" i="2" s="1"/>
  <c r="AM120" i="2"/>
  <c r="AO120" i="2" s="1"/>
  <c r="AL120" i="2"/>
  <c r="AE120" i="2"/>
  <c r="AF120" i="2" s="1"/>
  <c r="Y120" i="2"/>
  <c r="X120" i="2"/>
  <c r="R120" i="2"/>
  <c r="Q120" i="2"/>
  <c r="H120" i="2"/>
  <c r="I120" i="2" s="1"/>
  <c r="AS119" i="2"/>
  <c r="AT119" i="2"/>
  <c r="AL119" i="2"/>
  <c r="AM119" i="2" s="1"/>
  <c r="AE119" i="2"/>
  <c r="AF119" i="2"/>
  <c r="Y119" i="2"/>
  <c r="X119" i="2"/>
  <c r="R119" i="2"/>
  <c r="Q119" i="2"/>
  <c r="K119" i="2"/>
  <c r="L119" i="2" s="1"/>
  <c r="H119" i="2"/>
  <c r="I119" i="2"/>
  <c r="AS118" i="2"/>
  <c r="AM118" i="2"/>
  <c r="AL118" i="2"/>
  <c r="AE118" i="2"/>
  <c r="AF118" i="2" s="1"/>
  <c r="AH118" i="2" s="1"/>
  <c r="X118" i="2"/>
  <c r="Y118" i="2"/>
  <c r="Q118" i="2"/>
  <c r="R118" i="2" s="1"/>
  <c r="K118" i="2"/>
  <c r="L118" i="2"/>
  <c r="H118" i="2"/>
  <c r="I118" i="2"/>
  <c r="AT117" i="2"/>
  <c r="AV117" i="2" s="1"/>
  <c r="AM117" i="2"/>
  <c r="AF117" i="2"/>
  <c r="Y117" i="2"/>
  <c r="AA117" i="2" s="1"/>
  <c r="R117" i="2"/>
  <c r="T117" i="2" s="1"/>
  <c r="L117" i="2"/>
  <c r="I117" i="2"/>
  <c r="J112" i="2"/>
  <c r="AT109" i="2"/>
  <c r="AV109" i="2" s="1"/>
  <c r="AR109" i="2"/>
  <c r="AK109" i="2"/>
  <c r="AM109" i="2" s="1"/>
  <c r="AR108" i="2"/>
  <c r="AT108" i="2" s="1"/>
  <c r="AD108" i="2"/>
  <c r="AF108" i="2" s="1"/>
  <c r="P108" i="2"/>
  <c r="R108" i="2" s="1"/>
  <c r="B108" i="2"/>
  <c r="AS107" i="2"/>
  <c r="AL107" i="2"/>
  <c r="AM107" i="2" s="1"/>
  <c r="AE107" i="2"/>
  <c r="X107" i="2"/>
  <c r="U107" i="2"/>
  <c r="Q107" i="2"/>
  <c r="P107" i="2"/>
  <c r="R107" i="2" s="1"/>
  <c r="K107" i="2"/>
  <c r="L107" i="2" s="1"/>
  <c r="M107" i="2" s="1"/>
  <c r="H107" i="2"/>
  <c r="G107" i="2"/>
  <c r="I107" i="2" s="1"/>
  <c r="B107" i="2"/>
  <c r="AS106" i="2"/>
  <c r="AL106" i="2"/>
  <c r="AE106" i="2"/>
  <c r="AD106" i="2"/>
  <c r="AF106" i="2" s="1"/>
  <c r="X106" i="2"/>
  <c r="U106" i="2"/>
  <c r="Q106" i="2"/>
  <c r="K106" i="2"/>
  <c r="L106" i="2" s="1"/>
  <c r="H106" i="2"/>
  <c r="B106" i="2"/>
  <c r="AR105" i="2"/>
  <c r="P105" i="2"/>
  <c r="G105" i="2"/>
  <c r="AT103" i="2"/>
  <c r="AM103" i="2"/>
  <c r="AF103" i="2"/>
  <c r="Y103" i="2"/>
  <c r="U103" i="2"/>
  <c r="R103" i="2"/>
  <c r="T103" i="2" s="1"/>
  <c r="N103" i="2"/>
  <c r="M103" i="2"/>
  <c r="AT102" i="2"/>
  <c r="AV102" i="2" s="1"/>
  <c r="AM102" i="2"/>
  <c r="AO102" i="2" s="1"/>
  <c r="AF102" i="2"/>
  <c r="Y102" i="2"/>
  <c r="R102" i="2"/>
  <c r="N102" i="2"/>
  <c r="M102" i="2"/>
  <c r="AT101" i="2"/>
  <c r="AM101" i="2"/>
  <c r="AF101" i="2"/>
  <c r="Y101" i="2"/>
  <c r="AA101" i="2" s="1"/>
  <c r="U101" i="2"/>
  <c r="R101" i="2"/>
  <c r="N101" i="2"/>
  <c r="M101" i="2"/>
  <c r="AV100" i="2"/>
  <c r="AT100" i="2"/>
  <c r="AM100" i="2"/>
  <c r="AF100" i="2"/>
  <c r="Y100" i="2"/>
  <c r="T100" i="2"/>
  <c r="R100" i="2"/>
  <c r="N100" i="2"/>
  <c r="M100" i="2"/>
  <c r="AT99" i="2"/>
  <c r="AV99" i="2" s="1"/>
  <c r="AP99" i="2"/>
  <c r="AM99" i="2"/>
  <c r="AO99" i="2" s="1"/>
  <c r="AF99" i="2"/>
  <c r="Y99" i="2"/>
  <c r="R99" i="2"/>
  <c r="T99" i="2" s="1"/>
  <c r="N99" i="2"/>
  <c r="M99" i="2"/>
  <c r="AT98" i="2"/>
  <c r="AV98" i="2" s="1"/>
  <c r="AM98" i="2"/>
  <c r="AO98" i="2" s="1"/>
  <c r="AF98" i="2"/>
  <c r="Y98" i="2"/>
  <c r="R98" i="2"/>
  <c r="N98" i="2"/>
  <c r="M98" i="2"/>
  <c r="AT97" i="2"/>
  <c r="AV97" i="2" s="1"/>
  <c r="AM97" i="2"/>
  <c r="AF97" i="2"/>
  <c r="Y97" i="2"/>
  <c r="R97" i="2"/>
  <c r="N97" i="2"/>
  <c r="M97" i="2"/>
  <c r="AT96" i="2"/>
  <c r="AV96" i="2" s="1"/>
  <c r="AO96" i="2"/>
  <c r="AM96" i="2"/>
  <c r="AF96" i="2"/>
  <c r="Y96" i="2"/>
  <c r="R96" i="2"/>
  <c r="N96" i="2"/>
  <c r="M96" i="2"/>
  <c r="AT95" i="2"/>
  <c r="AM95" i="2"/>
  <c r="AI95" i="2"/>
  <c r="AF95" i="2"/>
  <c r="AH95" i="2" s="1"/>
  <c r="Y95" i="2"/>
  <c r="R95" i="2"/>
  <c r="N95" i="2"/>
  <c r="M95" i="2"/>
  <c r="AV94" i="2"/>
  <c r="AT94" i="2"/>
  <c r="AO94" i="2"/>
  <c r="AM94" i="2"/>
  <c r="AW94" i="2" s="1"/>
  <c r="AH94" i="2"/>
  <c r="AF94" i="2"/>
  <c r="AA94" i="2"/>
  <c r="Y94" i="2"/>
  <c r="AI94" i="2" s="1"/>
  <c r="T94" i="2"/>
  <c r="R94" i="2"/>
  <c r="N94" i="2"/>
  <c r="M94" i="2"/>
  <c r="AT93" i="2"/>
  <c r="AV93" i="2" s="1"/>
  <c r="AM93" i="2"/>
  <c r="AO93" i="2" s="1"/>
  <c r="AI93" i="2"/>
  <c r="AF93" i="2"/>
  <c r="Y93" i="2"/>
  <c r="R93" i="2"/>
  <c r="N93" i="2"/>
  <c r="M93" i="2"/>
  <c r="AT92" i="2"/>
  <c r="AV92" i="2" s="1"/>
  <c r="AM92" i="2"/>
  <c r="AH92" i="2"/>
  <c r="AF92" i="2"/>
  <c r="Y92" i="2"/>
  <c r="R92" i="2"/>
  <c r="N92" i="2"/>
  <c r="M92" i="2"/>
  <c r="AT91" i="2"/>
  <c r="AM91" i="2"/>
  <c r="AF91" i="2"/>
  <c r="AH91" i="2" s="1"/>
  <c r="AB91" i="2"/>
  <c r="Y91" i="2"/>
  <c r="U91" i="2"/>
  <c r="R91" i="2"/>
  <c r="T91" i="2" s="1"/>
  <c r="N91" i="2"/>
  <c r="M91" i="2"/>
  <c r="AV90" i="2"/>
  <c r="AT90" i="2"/>
  <c r="AO90" i="2"/>
  <c r="AM90" i="2"/>
  <c r="AW90" i="2" s="1"/>
  <c r="AH90" i="2"/>
  <c r="AF90" i="2"/>
  <c r="AA90" i="2"/>
  <c r="Y90" i="2"/>
  <c r="AI90" i="2" s="1"/>
  <c r="T90" i="2"/>
  <c r="R90" i="2"/>
  <c r="N90" i="2"/>
  <c r="M90" i="2"/>
  <c r="AT89" i="2"/>
  <c r="AM89" i="2"/>
  <c r="AF89" i="2"/>
  <c r="AH89" i="2" s="1"/>
  <c r="AB89" i="2"/>
  <c r="Y89" i="2"/>
  <c r="R89" i="2"/>
  <c r="N89" i="2"/>
  <c r="M89" i="2"/>
  <c r="AT88" i="2"/>
  <c r="AV88" i="2" s="1"/>
  <c r="AM88" i="2"/>
  <c r="AO88" i="2" s="1"/>
  <c r="AF88" i="2"/>
  <c r="AA88" i="2"/>
  <c r="Y88" i="2"/>
  <c r="R88" i="2"/>
  <c r="L88" i="2"/>
  <c r="I88" i="2"/>
  <c r="AT87" i="2"/>
  <c r="AV87" i="2" s="1"/>
  <c r="AM87" i="2"/>
  <c r="AF87" i="2"/>
  <c r="AA87" i="2"/>
  <c r="Y87" i="2"/>
  <c r="U87" i="2"/>
  <c r="R87" i="2"/>
  <c r="T87" i="2" s="1"/>
  <c r="M87" i="2"/>
  <c r="L87" i="2"/>
  <c r="I87" i="2"/>
  <c r="AT86" i="2"/>
  <c r="AV86" i="2" s="1"/>
  <c r="AO86" i="2"/>
  <c r="AM86" i="2"/>
  <c r="AF86" i="2"/>
  <c r="Y86" i="2"/>
  <c r="R86" i="2"/>
  <c r="L86" i="2"/>
  <c r="U86" i="2" s="1"/>
  <c r="I86" i="2"/>
  <c r="AT85" i="2"/>
  <c r="AM85" i="2"/>
  <c r="AF85" i="2"/>
  <c r="AB85" i="2"/>
  <c r="Y85" i="2"/>
  <c r="AA85" i="2" s="1"/>
  <c r="R85" i="2"/>
  <c r="L85" i="2"/>
  <c r="I85" i="2"/>
  <c r="AR82" i="2"/>
  <c r="AK82" i="2"/>
  <c r="AD82" i="2"/>
  <c r="W82" i="2"/>
  <c r="AR127" i="2"/>
  <c r="AK127" i="2"/>
  <c r="AD127" i="2"/>
  <c r="W127" i="2"/>
  <c r="P127" i="2"/>
  <c r="J127" i="2"/>
  <c r="G127" i="2"/>
  <c r="AW63" i="2"/>
  <c r="AV63" i="2"/>
  <c r="AP63" i="2"/>
  <c r="AO63" i="2"/>
  <c r="AI63" i="2"/>
  <c r="AH63" i="2"/>
  <c r="AB63" i="2"/>
  <c r="AA63" i="2"/>
  <c r="U63" i="2"/>
  <c r="T63" i="2"/>
  <c r="W62" i="2"/>
  <c r="Y62" i="2" s="1"/>
  <c r="J62" i="2"/>
  <c r="L62" i="2" s="1"/>
  <c r="M62" i="2" s="1"/>
  <c r="G62" i="2"/>
  <c r="I62" i="2" s="1"/>
  <c r="AM61" i="2"/>
  <c r="Y61" i="2"/>
  <c r="L61" i="2"/>
  <c r="I61" i="2"/>
  <c r="AS60" i="2"/>
  <c r="AT60" i="2" s="1"/>
  <c r="AL60" i="2"/>
  <c r="AE60" i="2"/>
  <c r="AF60" i="2" s="1"/>
  <c r="X60" i="2"/>
  <c r="Y60" i="2"/>
  <c r="AI60" i="2" s="1"/>
  <c r="Q60" i="2"/>
  <c r="L60" i="2"/>
  <c r="K60" i="2"/>
  <c r="H60" i="2"/>
  <c r="AS59" i="2"/>
  <c r="AT59" i="2"/>
  <c r="AV59" i="2" s="1"/>
  <c r="AL59" i="2"/>
  <c r="AM59" i="2" s="1"/>
  <c r="AF59" i="2"/>
  <c r="AE59" i="2"/>
  <c r="X59" i="2"/>
  <c r="Q59" i="2"/>
  <c r="R59" i="2" s="1"/>
  <c r="K59" i="2"/>
  <c r="L59" i="2" s="1"/>
  <c r="H59" i="2"/>
  <c r="I59" i="2" s="1"/>
  <c r="AS58" i="2"/>
  <c r="AT58" i="2" s="1"/>
  <c r="AV58" i="2" s="1"/>
  <c r="AM58" i="2"/>
  <c r="AL58" i="2"/>
  <c r="AE58" i="2"/>
  <c r="AF58" i="2" s="1"/>
  <c r="X58" i="2"/>
  <c r="Y58" i="2" s="1"/>
  <c r="R58" i="2"/>
  <c r="T58" i="2" s="1"/>
  <c r="Q58" i="2"/>
  <c r="L58" i="2"/>
  <c r="K58" i="2"/>
  <c r="I58" i="2"/>
  <c r="M58" i="2" s="1"/>
  <c r="H58" i="2"/>
  <c r="AT57" i="2"/>
  <c r="AS57" i="2"/>
  <c r="AL57" i="2"/>
  <c r="AM57" i="2" s="1"/>
  <c r="AE57" i="2"/>
  <c r="Y57" i="2"/>
  <c r="X57" i="2"/>
  <c r="R57" i="2"/>
  <c r="Q57" i="2"/>
  <c r="K57" i="2"/>
  <c r="H57" i="2"/>
  <c r="I57" i="2"/>
  <c r="AS56" i="2"/>
  <c r="AT56" i="2" s="1"/>
  <c r="AL56" i="2"/>
  <c r="AM56" i="2" s="1"/>
  <c r="AF56" i="2"/>
  <c r="AH56" i="2" s="1"/>
  <c r="AE56" i="2"/>
  <c r="AA56" i="2"/>
  <c r="Y56" i="2"/>
  <c r="X56" i="2"/>
  <c r="Q56" i="2"/>
  <c r="R56" i="2" s="1"/>
  <c r="K56" i="2"/>
  <c r="H56" i="2"/>
  <c r="AT55" i="2"/>
  <c r="AM55" i="2"/>
  <c r="AF55" i="2"/>
  <c r="Y55" i="2"/>
  <c r="R55" i="2"/>
  <c r="L55" i="2"/>
  <c r="M55" i="2" s="1"/>
  <c r="I55" i="2"/>
  <c r="N55" i="2" s="1"/>
  <c r="AR112" i="2"/>
  <c r="AK112" i="2"/>
  <c r="AD112" i="2"/>
  <c r="W112" i="2"/>
  <c r="P112" i="2"/>
  <c r="G112" i="2"/>
  <c r="AR111" i="2"/>
  <c r="AK111" i="2"/>
  <c r="AD111" i="2"/>
  <c r="W111" i="2"/>
  <c r="P111" i="2"/>
  <c r="J111" i="2"/>
  <c r="G111" i="2"/>
  <c r="AW47" i="2"/>
  <c r="AT47" i="2"/>
  <c r="AV47" i="2" s="1"/>
  <c r="AM47" i="2"/>
  <c r="B47" i="2"/>
  <c r="B52" i="3" s="1"/>
  <c r="B124" i="3" s="1"/>
  <c r="AT46" i="2"/>
  <c r="AM46" i="2"/>
  <c r="AH46" i="2"/>
  <c r="AF46" i="2"/>
  <c r="Y46" i="2"/>
  <c r="AI46" i="2" s="1"/>
  <c r="W108" i="2"/>
  <c r="Y108" i="2" s="1"/>
  <c r="R46" i="2"/>
  <c r="AB46" i="2" s="1"/>
  <c r="J108" i="2"/>
  <c r="L108" i="2" s="1"/>
  <c r="G108" i="2"/>
  <c r="I108" i="2" s="1"/>
  <c r="B46" i="2"/>
  <c r="AS45" i="2"/>
  <c r="AM45" i="2"/>
  <c r="AL45" i="2"/>
  <c r="AK107" i="2"/>
  <c r="AF45" i="2"/>
  <c r="AE45" i="2"/>
  <c r="AD107" i="2"/>
  <c r="AF107" i="2" s="1"/>
  <c r="X45" i="2"/>
  <c r="Y45" i="2" s="1"/>
  <c r="W107" i="2"/>
  <c r="Y107" i="2" s="1"/>
  <c r="R45" i="2"/>
  <c r="Q45" i="2"/>
  <c r="K45" i="2"/>
  <c r="J107" i="2"/>
  <c r="H45" i="2"/>
  <c r="I45" i="2" s="1"/>
  <c r="B45" i="2"/>
  <c r="AS44" i="2"/>
  <c r="AT44" i="2" s="1"/>
  <c r="AR106" i="2"/>
  <c r="AT106" i="2" s="1"/>
  <c r="AV106" i="2" s="1"/>
  <c r="AL44" i="2"/>
  <c r="AK106" i="2"/>
  <c r="AM106" i="2" s="1"/>
  <c r="AO106" i="2" s="1"/>
  <c r="AE44" i="2"/>
  <c r="AF44" i="2" s="1"/>
  <c r="AH44" i="2" s="1"/>
  <c r="AA44" i="2"/>
  <c r="X44" i="2"/>
  <c r="Y44" i="2" s="1"/>
  <c r="AI44" i="2" s="1"/>
  <c r="W106" i="2"/>
  <c r="Q44" i="2"/>
  <c r="R44" i="2" s="1"/>
  <c r="P106" i="2"/>
  <c r="R106" i="2" s="1"/>
  <c r="L44" i="2"/>
  <c r="K44" i="2"/>
  <c r="J106" i="2"/>
  <c r="H44" i="2"/>
  <c r="G106" i="2"/>
  <c r="I106" i="2" s="1"/>
  <c r="B44" i="2"/>
  <c r="AR43" i="2"/>
  <c r="AK43" i="2"/>
  <c r="AD43" i="2"/>
  <c r="W43" i="2"/>
  <c r="P43" i="2"/>
  <c r="J43" i="2"/>
  <c r="W105" i="2" s="1"/>
  <c r="G43" i="2"/>
  <c r="AT41" i="2"/>
  <c r="AM41" i="2"/>
  <c r="AF41" i="2"/>
  <c r="Y41" i="2"/>
  <c r="R41" i="2"/>
  <c r="N41" i="2"/>
  <c r="M41" i="2"/>
  <c r="AT40" i="2"/>
  <c r="AM40" i="2"/>
  <c r="AF40" i="2"/>
  <c r="Y40" i="2"/>
  <c r="R40" i="2"/>
  <c r="N40" i="2"/>
  <c r="M40" i="2"/>
  <c r="AT39" i="2"/>
  <c r="AV39" i="2" s="1"/>
  <c r="AO39" i="2"/>
  <c r="AM39" i="2"/>
  <c r="AF39" i="2"/>
  <c r="Y39" i="2"/>
  <c r="U39" i="2"/>
  <c r="R39" i="2"/>
  <c r="T39" i="2" s="1"/>
  <c r="N39" i="2"/>
  <c r="M39" i="2"/>
  <c r="AT38" i="2"/>
  <c r="AV38" i="2" s="1"/>
  <c r="AM38" i="2"/>
  <c r="AO38" i="2" s="1"/>
  <c r="AH38" i="2"/>
  <c r="AF38" i="2"/>
  <c r="Y38" i="2"/>
  <c r="R38" i="2"/>
  <c r="N38" i="2"/>
  <c r="M38" i="2"/>
  <c r="AT37" i="2"/>
  <c r="AV37" i="2" s="1"/>
  <c r="AM37" i="2"/>
  <c r="AF37" i="2"/>
  <c r="Y37" i="2"/>
  <c r="R37" i="2"/>
  <c r="N37" i="2"/>
  <c r="M37" i="2"/>
  <c r="AW36" i="2"/>
  <c r="AT36" i="2"/>
  <c r="AV36" i="2" s="1"/>
  <c r="AM36" i="2"/>
  <c r="AO36" i="2" s="1"/>
  <c r="AI36" i="2"/>
  <c r="AF36" i="2"/>
  <c r="AP36" i="2" s="1"/>
  <c r="Y36" i="2"/>
  <c r="AA36" i="2" s="1"/>
  <c r="U36" i="2"/>
  <c r="R36" i="2"/>
  <c r="AB36" i="2" s="1"/>
  <c r="N36" i="2"/>
  <c r="M36" i="2"/>
  <c r="AV35" i="2"/>
  <c r="AT35" i="2"/>
  <c r="AM35" i="2"/>
  <c r="AH35" i="2"/>
  <c r="AF35" i="2"/>
  <c r="Y35" i="2"/>
  <c r="T35" i="2"/>
  <c r="R35" i="2"/>
  <c r="N35" i="2"/>
  <c r="M35" i="2"/>
  <c r="AT34" i="2"/>
  <c r="AM34" i="2"/>
  <c r="AF34" i="2"/>
  <c r="Y34" i="2"/>
  <c r="R34" i="2"/>
  <c r="N34" i="2"/>
  <c r="M34" i="2"/>
  <c r="AT33" i="2"/>
  <c r="AV33" i="2" s="1"/>
  <c r="AM33" i="2"/>
  <c r="AF33" i="2"/>
  <c r="Y33" i="2"/>
  <c r="R33" i="2"/>
  <c r="N33" i="2"/>
  <c r="M33" i="2"/>
  <c r="AT32" i="2"/>
  <c r="AV32" i="2" s="1"/>
  <c r="AP32" i="2"/>
  <c r="AM32" i="2"/>
  <c r="AW32" i="2" s="1"/>
  <c r="AF32" i="2"/>
  <c r="AH32" i="2" s="1"/>
  <c r="AB32" i="2"/>
  <c r="Y32" i="2"/>
  <c r="AI32" i="2" s="1"/>
  <c r="R32" i="2"/>
  <c r="U32" i="2" s="1"/>
  <c r="N32" i="2"/>
  <c r="M32" i="2"/>
  <c r="AT31" i="2"/>
  <c r="AV31" i="2" s="1"/>
  <c r="AO31" i="2"/>
  <c r="AM31" i="2"/>
  <c r="AF31" i="2"/>
  <c r="AA31" i="2"/>
  <c r="Y31" i="2"/>
  <c r="R31" i="2"/>
  <c r="N31" i="2"/>
  <c r="M31" i="2"/>
  <c r="AT30" i="2"/>
  <c r="AM30" i="2"/>
  <c r="AF30" i="2"/>
  <c r="Y30" i="2"/>
  <c r="U30" i="2"/>
  <c r="R30" i="2"/>
  <c r="T30" i="2" s="1"/>
  <c r="N30" i="2"/>
  <c r="M30" i="2"/>
  <c r="AT29" i="2"/>
  <c r="AM29" i="2"/>
  <c r="AF29" i="2"/>
  <c r="Y29" i="2"/>
  <c r="R29" i="2"/>
  <c r="N29" i="2"/>
  <c r="M29" i="2"/>
  <c r="AW28" i="2"/>
  <c r="AT28" i="2"/>
  <c r="AV28" i="2" s="1"/>
  <c r="AM28" i="2"/>
  <c r="AO28" i="2" s="1"/>
  <c r="AI28" i="2"/>
  <c r="AF28" i="2"/>
  <c r="AP28" i="2" s="1"/>
  <c r="Y28" i="2"/>
  <c r="AA28" i="2" s="1"/>
  <c r="U28" i="2"/>
  <c r="R28" i="2"/>
  <c r="AB28" i="2" s="1"/>
  <c r="N28" i="2"/>
  <c r="M28" i="2"/>
  <c r="AT27" i="2"/>
  <c r="AV27" i="2" s="1"/>
  <c r="AM27" i="2"/>
  <c r="AF27" i="2"/>
  <c r="Y27" i="2"/>
  <c r="R27" i="2"/>
  <c r="N27" i="2"/>
  <c r="M27" i="2"/>
  <c r="AT26" i="2"/>
  <c r="AM26" i="2"/>
  <c r="AF26" i="2"/>
  <c r="Y26" i="2"/>
  <c r="AA26" i="2" s="1"/>
  <c r="R26" i="2"/>
  <c r="L26" i="2"/>
  <c r="M26" i="2" s="1"/>
  <c r="I26" i="2"/>
  <c r="N26" i="2" s="1"/>
  <c r="AT25" i="2"/>
  <c r="AM25" i="2"/>
  <c r="AV25" i="2" s="1"/>
  <c r="AH25" i="2"/>
  <c r="AF25" i="2"/>
  <c r="AB25" i="2"/>
  <c r="Y25" i="2"/>
  <c r="AA25" i="2" s="1"/>
  <c r="T25" i="2"/>
  <c r="R25" i="2"/>
  <c r="L25" i="2"/>
  <c r="U25" i="2" s="1"/>
  <c r="I25" i="2"/>
  <c r="AT24" i="2"/>
  <c r="AM24" i="2"/>
  <c r="AO24" i="2" s="1"/>
  <c r="AF24" i="2"/>
  <c r="Y24" i="2"/>
  <c r="R24" i="2"/>
  <c r="L24" i="2"/>
  <c r="M24" i="2" s="1"/>
  <c r="I24" i="2"/>
  <c r="AT23" i="2"/>
  <c r="AM23" i="2"/>
  <c r="AF23" i="2"/>
  <c r="Y23" i="2"/>
  <c r="R23" i="2"/>
  <c r="L23" i="2"/>
  <c r="I23" i="2"/>
  <c r="G20" i="2"/>
  <c r="AS325" i="1"/>
  <c r="AT325" i="1" s="1"/>
  <c r="AL324" i="1"/>
  <c r="AM324" i="1" s="1"/>
  <c r="X311" i="1"/>
  <c r="AW331" i="1"/>
  <c r="AV331" i="1"/>
  <c r="AP331" i="1"/>
  <c r="AO331" i="1"/>
  <c r="AI331" i="1"/>
  <c r="AH331" i="1"/>
  <c r="AB331" i="1"/>
  <c r="AA331" i="1"/>
  <c r="U331" i="1"/>
  <c r="T331" i="1"/>
  <c r="N331" i="1"/>
  <c r="M331" i="1"/>
  <c r="AK330" i="1"/>
  <c r="W330" i="1"/>
  <c r="J330" i="1"/>
  <c r="AR330" i="1"/>
  <c r="AD330" i="1"/>
  <c r="P330" i="1"/>
  <c r="G330" i="1"/>
  <c r="Y328" i="1"/>
  <c r="AW327" i="1"/>
  <c r="AL327" i="1"/>
  <c r="AM327" i="1" s="1"/>
  <c r="Q326" i="1"/>
  <c r="R326" i="1" s="1"/>
  <c r="H326" i="1"/>
  <c r="I326" i="1" s="1"/>
  <c r="AL325" i="1"/>
  <c r="AM325" i="1" s="1"/>
  <c r="AE325" i="1"/>
  <c r="AF325" i="1"/>
  <c r="X325" i="1"/>
  <c r="Y325" i="1" s="1"/>
  <c r="K325" i="1"/>
  <c r="L325" i="1" s="1"/>
  <c r="AS324" i="1"/>
  <c r="AT324" i="1" s="1"/>
  <c r="AE324" i="1"/>
  <c r="AF324" i="1" s="1"/>
  <c r="Q324" i="1"/>
  <c r="R324" i="1" s="1"/>
  <c r="J311" i="1"/>
  <c r="H324" i="1"/>
  <c r="I324" i="1" s="1"/>
  <c r="AT323" i="1"/>
  <c r="AV323" i="1" s="1"/>
  <c r="AM323" i="1"/>
  <c r="AF323" i="1"/>
  <c r="AH323" i="1" s="1"/>
  <c r="Y323" i="1"/>
  <c r="R323" i="1"/>
  <c r="T323" i="1" s="1"/>
  <c r="L323" i="1"/>
  <c r="U323" i="1" s="1"/>
  <c r="I323" i="1"/>
  <c r="AS317" i="1"/>
  <c r="AE317" i="1"/>
  <c r="AE322" i="1" s="1"/>
  <c r="AF322" i="1" s="1"/>
  <c r="Q317" i="1"/>
  <c r="Q318" i="1" s="1"/>
  <c r="B315" i="1"/>
  <c r="AT314" i="1"/>
  <c r="AV314" i="1" s="1"/>
  <c r="AP314" i="1"/>
  <c r="AM314" i="1"/>
  <c r="AW314" i="1" s="1"/>
  <c r="AF314" i="1"/>
  <c r="AH314" i="1" s="1"/>
  <c r="AB314" i="1"/>
  <c r="Y314" i="1"/>
  <c r="AI314" i="1" s="1"/>
  <c r="R314" i="1"/>
  <c r="T314" i="1" s="1"/>
  <c r="N314" i="1"/>
  <c r="L314" i="1"/>
  <c r="U314" i="1" s="1"/>
  <c r="I314" i="1"/>
  <c r="B314" i="1"/>
  <c r="AV313" i="1"/>
  <c r="AS313" i="1"/>
  <c r="AT313" i="1" s="1"/>
  <c r="AL313" i="1"/>
  <c r="AM313" i="1"/>
  <c r="AE313" i="1"/>
  <c r="AF313" i="1" s="1"/>
  <c r="Y313" i="1"/>
  <c r="X313" i="1"/>
  <c r="Q313" i="1"/>
  <c r="R313" i="1" s="1"/>
  <c r="K313" i="1"/>
  <c r="L313" i="1"/>
  <c r="H313" i="1"/>
  <c r="I313" i="1" s="1"/>
  <c r="B313" i="1"/>
  <c r="AS312" i="1"/>
  <c r="AT312" i="1" s="1"/>
  <c r="AV312" i="1" s="1"/>
  <c r="AM312" i="1"/>
  <c r="AL312" i="1"/>
  <c r="AE312" i="1"/>
  <c r="AF312" i="1" s="1"/>
  <c r="Y312" i="1"/>
  <c r="X312" i="1"/>
  <c r="Q312" i="1"/>
  <c r="R312" i="1" s="1"/>
  <c r="K312" i="1"/>
  <c r="L312" i="1"/>
  <c r="H312" i="1"/>
  <c r="I312" i="1" s="1"/>
  <c r="B312" i="1"/>
  <c r="AS311" i="1"/>
  <c r="AE311" i="1"/>
  <c r="Q311" i="1"/>
  <c r="L310" i="1"/>
  <c r="AT309" i="1"/>
  <c r="AV309" i="1" s="1"/>
  <c r="AM309" i="1"/>
  <c r="AF309" i="1"/>
  <c r="Y309" i="1"/>
  <c r="R309" i="1"/>
  <c r="N309" i="1"/>
  <c r="M309" i="1"/>
  <c r="AT308" i="1"/>
  <c r="AM308" i="1"/>
  <c r="AF308" i="1"/>
  <c r="Y308" i="1"/>
  <c r="R308" i="1"/>
  <c r="N308" i="1"/>
  <c r="M308" i="1"/>
  <c r="AT307" i="1"/>
  <c r="AV307" i="1" s="1"/>
  <c r="AM307" i="1"/>
  <c r="AF307" i="1"/>
  <c r="Y307" i="1"/>
  <c r="R307" i="1"/>
  <c r="N307" i="1"/>
  <c r="M307" i="1"/>
  <c r="AV306" i="1"/>
  <c r="AT306" i="1"/>
  <c r="AM306" i="1"/>
  <c r="AW306" i="1" s="1"/>
  <c r="AH306" i="1"/>
  <c r="AF306" i="1"/>
  <c r="Y306" i="1"/>
  <c r="AI306" i="1" s="1"/>
  <c r="U306" i="1"/>
  <c r="T306" i="1"/>
  <c r="R306" i="1"/>
  <c r="N306" i="1"/>
  <c r="M306" i="1"/>
  <c r="AT305" i="1"/>
  <c r="AM305" i="1"/>
  <c r="AF305" i="1"/>
  <c r="Y305" i="1"/>
  <c r="R305" i="1"/>
  <c r="N305" i="1"/>
  <c r="M305" i="1"/>
  <c r="AT304" i="1"/>
  <c r="AM304" i="1"/>
  <c r="AF304" i="1"/>
  <c r="Y304" i="1"/>
  <c r="R304" i="1"/>
  <c r="N304" i="1"/>
  <c r="M304" i="1"/>
  <c r="AV303" i="1"/>
  <c r="AT303" i="1"/>
  <c r="AP303" i="1"/>
  <c r="AO303" i="1"/>
  <c r="AM303" i="1"/>
  <c r="AW303" i="1" s="1"/>
  <c r="AH303" i="1"/>
  <c r="AF303" i="1"/>
  <c r="AA303" i="1"/>
  <c r="AB303" i="1" s="1"/>
  <c r="Y303" i="1"/>
  <c r="AI303" i="1" s="1"/>
  <c r="R303" i="1"/>
  <c r="N303" i="1"/>
  <c r="M303" i="1"/>
  <c r="AT302" i="1"/>
  <c r="AV302" i="1" s="1"/>
  <c r="AO302" i="1"/>
  <c r="AM302" i="1"/>
  <c r="AF302" i="1"/>
  <c r="Y302" i="1"/>
  <c r="U302" i="1"/>
  <c r="R302" i="1"/>
  <c r="T302" i="1" s="1"/>
  <c r="N302" i="1"/>
  <c r="M302" i="1"/>
  <c r="AT301" i="1"/>
  <c r="AO301" i="1"/>
  <c r="AM301" i="1"/>
  <c r="AF301" i="1"/>
  <c r="Y301" i="1"/>
  <c r="T301" i="1"/>
  <c r="R301" i="1"/>
  <c r="N301" i="1"/>
  <c r="M301" i="1"/>
  <c r="AT300" i="1"/>
  <c r="AV300" i="1" s="1"/>
  <c r="AP300" i="1"/>
  <c r="AM300" i="1"/>
  <c r="AI300" i="1"/>
  <c r="AF300" i="1"/>
  <c r="Y300" i="1"/>
  <c r="AA300" i="1" s="1"/>
  <c r="R300" i="1"/>
  <c r="N300" i="1"/>
  <c r="M300" i="1"/>
  <c r="AV299" i="1"/>
  <c r="AT299" i="1"/>
  <c r="AM299" i="1"/>
  <c r="AW299" i="1" s="1"/>
  <c r="AF299" i="1"/>
  <c r="Y299" i="1"/>
  <c r="R299" i="1"/>
  <c r="N299" i="1"/>
  <c r="M299" i="1"/>
  <c r="AW298" i="1"/>
  <c r="AV298" i="1"/>
  <c r="AT298" i="1"/>
  <c r="AP298" i="1"/>
  <c r="AM298" i="1"/>
  <c r="AF298" i="1"/>
  <c r="Y298" i="1"/>
  <c r="AA298" i="1" s="1"/>
  <c r="T298" i="1"/>
  <c r="R298" i="1"/>
  <c r="U298" i="1" s="1"/>
  <c r="N298" i="1"/>
  <c r="M298" i="1"/>
  <c r="AT297" i="1"/>
  <c r="AM297" i="1"/>
  <c r="AF297" i="1"/>
  <c r="Y297" i="1"/>
  <c r="R297" i="1"/>
  <c r="N297" i="1"/>
  <c r="M297" i="1"/>
  <c r="AT296" i="1"/>
  <c r="AV296" i="1" s="1"/>
  <c r="AM296" i="1"/>
  <c r="AF296" i="1"/>
  <c r="Y296" i="1"/>
  <c r="AA296" i="1" s="1"/>
  <c r="U296" i="1"/>
  <c r="R296" i="1"/>
  <c r="N296" i="1"/>
  <c r="M296" i="1"/>
  <c r="AT295" i="1"/>
  <c r="AP295" i="1"/>
  <c r="AM295" i="1"/>
  <c r="AH295" i="1"/>
  <c r="AF295" i="1"/>
  <c r="AA295" i="1"/>
  <c r="Y295" i="1"/>
  <c r="AI295" i="1" s="1"/>
  <c r="T295" i="1"/>
  <c r="R295" i="1"/>
  <c r="U295" i="1" s="1"/>
  <c r="N295" i="1"/>
  <c r="M295" i="1"/>
  <c r="AT294" i="1"/>
  <c r="AV294" i="1" s="1"/>
  <c r="AP294" i="1"/>
  <c r="AM294" i="1"/>
  <c r="AF294" i="1"/>
  <c r="AH294" i="1" s="1"/>
  <c r="AB294" i="1"/>
  <c r="AA294" i="1"/>
  <c r="Y294" i="1"/>
  <c r="U294" i="1"/>
  <c r="R294" i="1"/>
  <c r="T294" i="1" s="1"/>
  <c r="N294" i="1"/>
  <c r="M294" i="1"/>
  <c r="AT293" i="1"/>
  <c r="AP293" i="1"/>
  <c r="AM293" i="1"/>
  <c r="AI293" i="1"/>
  <c r="AH293" i="1"/>
  <c r="AF293" i="1"/>
  <c r="Y293" i="1"/>
  <c r="R293" i="1"/>
  <c r="AB293" i="1" s="1"/>
  <c r="L293" i="1"/>
  <c r="I293" i="1"/>
  <c r="AT292" i="1"/>
  <c r="AV292" i="1" s="1"/>
  <c r="AM292" i="1"/>
  <c r="AF292" i="1"/>
  <c r="Y292" i="1"/>
  <c r="AA292" i="1" s="1"/>
  <c r="T292" i="1"/>
  <c r="U292" i="1" s="1"/>
  <c r="R292" i="1"/>
  <c r="L292" i="1"/>
  <c r="I292" i="1"/>
  <c r="AT291" i="1"/>
  <c r="AP291" i="1"/>
  <c r="AM291" i="1"/>
  <c r="AI291" i="1"/>
  <c r="AH291" i="1"/>
  <c r="AF291" i="1"/>
  <c r="AB291" i="1"/>
  <c r="Y291" i="1"/>
  <c r="T291" i="1"/>
  <c r="R291" i="1"/>
  <c r="L291" i="1"/>
  <c r="I291" i="1"/>
  <c r="AV290" i="1"/>
  <c r="AT290" i="1"/>
  <c r="AM290" i="1"/>
  <c r="AI290" i="1"/>
  <c r="AF290" i="1"/>
  <c r="Y290" i="1"/>
  <c r="AA290" i="1" s="1"/>
  <c r="U290" i="1"/>
  <c r="T290" i="1"/>
  <c r="R290" i="1"/>
  <c r="L290" i="1"/>
  <c r="I290" i="1"/>
  <c r="AT289" i="1"/>
  <c r="AP289" i="1"/>
  <c r="AM289" i="1"/>
  <c r="AI289" i="1"/>
  <c r="AH289" i="1"/>
  <c r="AF289" i="1"/>
  <c r="Y289" i="1"/>
  <c r="R289" i="1"/>
  <c r="L289" i="1"/>
  <c r="I289" i="1"/>
  <c r="AT288" i="1"/>
  <c r="AM288" i="1"/>
  <c r="AF288" i="1"/>
  <c r="Y288" i="1"/>
  <c r="T288" i="1"/>
  <c r="U288" i="1" s="1"/>
  <c r="R288" i="1"/>
  <c r="L288" i="1"/>
  <c r="I288" i="1"/>
  <c r="I310" i="1" s="1"/>
  <c r="G285" i="1"/>
  <c r="AW266" i="1"/>
  <c r="AV266" i="1"/>
  <c r="AP266" i="1"/>
  <c r="AO266" i="1"/>
  <c r="AI266" i="1"/>
  <c r="AH266" i="1"/>
  <c r="AB266" i="1"/>
  <c r="AA266" i="1"/>
  <c r="U266" i="1"/>
  <c r="T266" i="1"/>
  <c r="N266" i="1"/>
  <c r="M266" i="1"/>
  <c r="AS265" i="1"/>
  <c r="AM265" i="1"/>
  <c r="AL265" i="1"/>
  <c r="AL330" i="1" s="1"/>
  <c r="AM330" i="1" s="1"/>
  <c r="AK265" i="1"/>
  <c r="AE265" i="1"/>
  <c r="X265" i="1"/>
  <c r="X330" i="1" s="1"/>
  <c r="Y330" i="1" s="1"/>
  <c r="W265" i="1"/>
  <c r="Y265" i="1" s="1"/>
  <c r="Q265" i="1"/>
  <c r="K265" i="1"/>
  <c r="K330" i="1" s="1"/>
  <c r="L330" i="1" s="1"/>
  <c r="J265" i="1"/>
  <c r="L265" i="1" s="1"/>
  <c r="H265" i="1"/>
  <c r="AS264" i="1"/>
  <c r="AS329" i="1" s="1"/>
  <c r="AT329" i="1" s="1"/>
  <c r="AV329" i="1" s="1"/>
  <c r="AR265" i="1"/>
  <c r="AM264" i="1"/>
  <c r="AL264" i="1"/>
  <c r="AL329" i="1" s="1"/>
  <c r="AM329" i="1" s="1"/>
  <c r="AF264" i="1"/>
  <c r="AE264" i="1"/>
  <c r="AE329" i="1" s="1"/>
  <c r="AF329" i="1" s="1"/>
  <c r="AD265" i="1"/>
  <c r="X264" i="1"/>
  <c r="Y264" i="1" s="1"/>
  <c r="Q264" i="1"/>
  <c r="Q329" i="1" s="1"/>
  <c r="R329" i="1" s="1"/>
  <c r="K264" i="1"/>
  <c r="H264" i="1"/>
  <c r="H329" i="1" s="1"/>
  <c r="I329" i="1" s="1"/>
  <c r="G265" i="1"/>
  <c r="AS263" i="1"/>
  <c r="AL263" i="1"/>
  <c r="AL328" i="1" s="1"/>
  <c r="AM263" i="1"/>
  <c r="AE263" i="1"/>
  <c r="Y263" i="1"/>
  <c r="X263" i="1"/>
  <c r="X328" i="1" s="1"/>
  <c r="Q263" i="1"/>
  <c r="L263" i="1"/>
  <c r="K263" i="1"/>
  <c r="K328" i="1" s="1"/>
  <c r="L328" i="1" s="1"/>
  <c r="I263" i="1"/>
  <c r="H263" i="1"/>
  <c r="H328" i="1" s="1"/>
  <c r="I328" i="1" s="1"/>
  <c r="AT262" i="1"/>
  <c r="AV262" i="1" s="1"/>
  <c r="AS262" i="1"/>
  <c r="AS327" i="1" s="1"/>
  <c r="AT327" i="1" s="1"/>
  <c r="AV327" i="1" s="1"/>
  <c r="AL262" i="1"/>
  <c r="AM262" i="1" s="1"/>
  <c r="AW262" i="1" s="1"/>
  <c r="AF262" i="1"/>
  <c r="AE262" i="1"/>
  <c r="AE327" i="1" s="1"/>
  <c r="AF327" i="1" s="1"/>
  <c r="X262" i="1"/>
  <c r="R262" i="1"/>
  <c r="Q262" i="1"/>
  <c r="Q327" i="1" s="1"/>
  <c r="R327" i="1" s="1"/>
  <c r="K262" i="1"/>
  <c r="I262" i="1"/>
  <c r="H262" i="1"/>
  <c r="H327" i="1" s="1"/>
  <c r="I327" i="1" s="1"/>
  <c r="AS261" i="1"/>
  <c r="AE261" i="1"/>
  <c r="AF261" i="1" s="1"/>
  <c r="Q261" i="1"/>
  <c r="R261" i="1" s="1"/>
  <c r="K261" i="1"/>
  <c r="L261" i="1" s="1"/>
  <c r="M261" i="1" s="1"/>
  <c r="H261" i="1"/>
  <c r="I261" i="1" s="1"/>
  <c r="AT260" i="1"/>
  <c r="AV260" i="1" s="1"/>
  <c r="AS260" i="1"/>
  <c r="AL260" i="1"/>
  <c r="AM260" i="1" s="1"/>
  <c r="AF260" i="1"/>
  <c r="AE260" i="1"/>
  <c r="AD246" i="1"/>
  <c r="X260" i="1"/>
  <c r="R260" i="1"/>
  <c r="Q260" i="1"/>
  <c r="L260" i="1"/>
  <c r="K260" i="1"/>
  <c r="H260" i="1"/>
  <c r="I260" i="1"/>
  <c r="AS259" i="1"/>
  <c r="AT259" i="1" s="1"/>
  <c r="AL259" i="1"/>
  <c r="AE259" i="1"/>
  <c r="AF259" i="1" s="1"/>
  <c r="X259" i="1"/>
  <c r="Q259" i="1"/>
  <c r="R259" i="1" s="1"/>
  <c r="K259" i="1"/>
  <c r="H259" i="1"/>
  <c r="I259" i="1" s="1"/>
  <c r="AT258" i="1"/>
  <c r="AM258" i="1"/>
  <c r="AO258" i="1" s="1"/>
  <c r="AF258" i="1"/>
  <c r="Y258" i="1"/>
  <c r="R258" i="1"/>
  <c r="L258" i="1"/>
  <c r="I258" i="1"/>
  <c r="X253" i="1"/>
  <c r="Q253" i="1"/>
  <c r="AS252" i="1"/>
  <c r="AE252" i="1"/>
  <c r="X252" i="1"/>
  <c r="Q252" i="1"/>
  <c r="Q255" i="1" s="1"/>
  <c r="R255" i="1" s="1"/>
  <c r="AT250" i="1"/>
  <c r="AV250" i="1" s="1"/>
  <c r="AR250" i="1"/>
  <c r="AR315" i="1" s="1"/>
  <c r="AT315" i="1" s="1"/>
  <c r="AM250" i="1"/>
  <c r="AK250" i="1"/>
  <c r="AK315" i="1" s="1"/>
  <c r="AM315" i="1" s="1"/>
  <c r="B250" i="1"/>
  <c r="AT249" i="1"/>
  <c r="AV249" i="1" s="1"/>
  <c r="AM249" i="1"/>
  <c r="AF249" i="1"/>
  <c r="Y249" i="1"/>
  <c r="R249" i="1"/>
  <c r="T249" i="1" s="1"/>
  <c r="N249" i="1"/>
  <c r="L249" i="1"/>
  <c r="U249" i="1" s="1"/>
  <c r="I249" i="1"/>
  <c r="B249" i="1"/>
  <c r="AS248" i="1"/>
  <c r="AM248" i="1"/>
  <c r="AL248" i="1"/>
  <c r="AE248" i="1"/>
  <c r="AF248" i="1" s="1"/>
  <c r="AA248" i="1"/>
  <c r="Y248" i="1"/>
  <c r="X248" i="1"/>
  <c r="Q248" i="1"/>
  <c r="R248" i="1" s="1"/>
  <c r="AB248" i="1" s="1"/>
  <c r="K248" i="1"/>
  <c r="L248" i="1"/>
  <c r="I248" i="1"/>
  <c r="H248" i="1"/>
  <c r="B248" i="1"/>
  <c r="AS247" i="1"/>
  <c r="AT247" i="1"/>
  <c r="AV247" i="1" s="1"/>
  <c r="AP247" i="1"/>
  <c r="AL247" i="1"/>
  <c r="AM247" i="1"/>
  <c r="AF247" i="1"/>
  <c r="AE247" i="1"/>
  <c r="Y247" i="1"/>
  <c r="X247" i="1"/>
  <c r="R247" i="1"/>
  <c r="Q247" i="1"/>
  <c r="L247" i="1"/>
  <c r="K247" i="1"/>
  <c r="I247" i="1"/>
  <c r="H247" i="1"/>
  <c r="B247" i="1"/>
  <c r="AS246" i="1"/>
  <c r="AT246" i="1" s="1"/>
  <c r="AR246" i="1"/>
  <c r="AE246" i="1"/>
  <c r="AF246" i="1" s="1"/>
  <c r="X246" i="1"/>
  <c r="W246" i="1"/>
  <c r="Y246" i="1" s="1"/>
  <c r="Q246" i="1"/>
  <c r="R246" i="1" s="1"/>
  <c r="P246" i="1"/>
  <c r="G246" i="1"/>
  <c r="AT244" i="1"/>
  <c r="AV244" i="1" s="1"/>
  <c r="AM244" i="1"/>
  <c r="AO244" i="1" s="1"/>
  <c r="AF244" i="1"/>
  <c r="AH244" i="1" s="1"/>
  <c r="AB244" i="1"/>
  <c r="Y244" i="1"/>
  <c r="AA244" i="1" s="1"/>
  <c r="R244" i="1"/>
  <c r="T244" i="1" s="1"/>
  <c r="N244" i="1"/>
  <c r="M244" i="1"/>
  <c r="AT243" i="1"/>
  <c r="AV243" i="1" s="1"/>
  <c r="AM243" i="1"/>
  <c r="AF243" i="1"/>
  <c r="AA243" i="1"/>
  <c r="Y243" i="1"/>
  <c r="R243" i="1"/>
  <c r="N243" i="1"/>
  <c r="M243" i="1"/>
  <c r="AT242" i="1"/>
  <c r="AM242" i="1"/>
  <c r="AF242" i="1"/>
  <c r="Y242" i="1"/>
  <c r="R242" i="1"/>
  <c r="N242" i="1"/>
  <c r="M242" i="1"/>
  <c r="AW241" i="1"/>
  <c r="AT241" i="1"/>
  <c r="AV241" i="1" s="1"/>
  <c r="AM241" i="1"/>
  <c r="AO241" i="1" s="1"/>
  <c r="AF241" i="1"/>
  <c r="Y241" i="1"/>
  <c r="U241" i="1"/>
  <c r="R241" i="1"/>
  <c r="N241" i="1"/>
  <c r="M241" i="1"/>
  <c r="AT240" i="1"/>
  <c r="AM240" i="1"/>
  <c r="AF240" i="1"/>
  <c r="AH240" i="1" s="1"/>
  <c r="Y240" i="1"/>
  <c r="AA240" i="1" s="1"/>
  <c r="U240" i="1"/>
  <c r="R240" i="1"/>
  <c r="T240" i="1" s="1"/>
  <c r="N240" i="1"/>
  <c r="M240" i="1"/>
  <c r="AT239" i="1"/>
  <c r="AV239" i="1" s="1"/>
  <c r="AM239" i="1"/>
  <c r="AF239" i="1"/>
  <c r="Y239" i="1"/>
  <c r="T239" i="1"/>
  <c r="R239" i="1"/>
  <c r="N239" i="1"/>
  <c r="M239" i="1"/>
  <c r="AT238" i="1"/>
  <c r="AM238" i="1"/>
  <c r="AF238" i="1"/>
  <c r="Y238" i="1"/>
  <c r="R238" i="1"/>
  <c r="N238" i="1"/>
  <c r="M238" i="1"/>
  <c r="AT237" i="1"/>
  <c r="AV237" i="1" s="1"/>
  <c r="AM237" i="1"/>
  <c r="AH237" i="1"/>
  <c r="AF237" i="1"/>
  <c r="Y237" i="1"/>
  <c r="R237" i="1"/>
  <c r="N237" i="1"/>
  <c r="M237" i="1"/>
  <c r="AT236" i="1"/>
  <c r="AO236" i="1"/>
  <c r="AM236" i="1"/>
  <c r="AF236" i="1"/>
  <c r="Y236" i="1"/>
  <c r="U236" i="1"/>
  <c r="R236" i="1"/>
  <c r="N236" i="1"/>
  <c r="M236" i="1"/>
  <c r="AT235" i="1"/>
  <c r="AM235" i="1"/>
  <c r="AW235" i="1" s="1"/>
  <c r="AH235" i="1"/>
  <c r="AF235" i="1"/>
  <c r="Y235" i="1"/>
  <c r="R235" i="1"/>
  <c r="N235" i="1"/>
  <c r="M235" i="1"/>
  <c r="AT234" i="1"/>
  <c r="AM234" i="1"/>
  <c r="AF234" i="1"/>
  <c r="Y234" i="1"/>
  <c r="R234" i="1"/>
  <c r="N234" i="1"/>
  <c r="M234" i="1"/>
  <c r="AT233" i="1"/>
  <c r="AM233" i="1"/>
  <c r="AW233" i="1" s="1"/>
  <c r="AF233" i="1"/>
  <c r="Y233" i="1"/>
  <c r="AA233" i="1" s="1"/>
  <c r="R233" i="1"/>
  <c r="N233" i="1"/>
  <c r="M233" i="1"/>
  <c r="AW232" i="1"/>
  <c r="AT232" i="1"/>
  <c r="AV232" i="1" s="1"/>
  <c r="AM232" i="1"/>
  <c r="AH232" i="1"/>
  <c r="AF232" i="1"/>
  <c r="Y232" i="1"/>
  <c r="R232" i="1"/>
  <c r="AB232" i="1" s="1"/>
  <c r="N232" i="1"/>
  <c r="M232" i="1"/>
  <c r="AT231" i="1"/>
  <c r="AM231" i="1"/>
  <c r="AW231" i="1" s="1"/>
  <c r="AH231" i="1"/>
  <c r="AF231" i="1"/>
  <c r="AP231" i="1" s="1"/>
  <c r="AA231" i="1"/>
  <c r="Y231" i="1"/>
  <c r="T231" i="1"/>
  <c r="R231" i="1"/>
  <c r="N231" i="1"/>
  <c r="M231" i="1"/>
  <c r="AT230" i="1"/>
  <c r="AM230" i="1"/>
  <c r="AF230" i="1"/>
  <c r="Y230" i="1"/>
  <c r="R230" i="1"/>
  <c r="N230" i="1"/>
  <c r="M230" i="1"/>
  <c r="AV229" i="1"/>
  <c r="AT229" i="1"/>
  <c r="AM229" i="1"/>
  <c r="AF229" i="1"/>
  <c r="AB229" i="1"/>
  <c r="Y229" i="1"/>
  <c r="T229" i="1"/>
  <c r="R229" i="1"/>
  <c r="U229" i="1" s="1"/>
  <c r="N229" i="1"/>
  <c r="M229" i="1"/>
  <c r="AT228" i="1"/>
  <c r="AV228" i="1" s="1"/>
  <c r="AM228" i="1"/>
  <c r="AO228" i="1" s="1"/>
  <c r="AF228" i="1"/>
  <c r="AB228" i="1"/>
  <c r="AA228" i="1"/>
  <c r="Y228" i="1"/>
  <c r="AI228" i="1" s="1"/>
  <c r="U228" i="1"/>
  <c r="T228" i="1"/>
  <c r="R228" i="1"/>
  <c r="L228" i="1"/>
  <c r="M228" i="1" s="1"/>
  <c r="I228" i="1"/>
  <c r="AT227" i="1"/>
  <c r="AM227" i="1"/>
  <c r="AW227" i="1" s="1"/>
  <c r="AF227" i="1"/>
  <c r="Y227" i="1"/>
  <c r="AI227" i="1" s="1"/>
  <c r="R227" i="1"/>
  <c r="L227" i="1"/>
  <c r="I227" i="1"/>
  <c r="AT226" i="1"/>
  <c r="AM226" i="1"/>
  <c r="AF226" i="1"/>
  <c r="AB226" i="1"/>
  <c r="AA226" i="1"/>
  <c r="Y226" i="1"/>
  <c r="R226" i="1"/>
  <c r="M226" i="1"/>
  <c r="L226" i="1"/>
  <c r="I226" i="1"/>
  <c r="AT225" i="1"/>
  <c r="AV225" i="1" s="1"/>
  <c r="AM225" i="1"/>
  <c r="AF225" i="1"/>
  <c r="AA225" i="1"/>
  <c r="Y225" i="1"/>
  <c r="R225" i="1"/>
  <c r="L225" i="1"/>
  <c r="I225" i="1"/>
  <c r="AT224" i="1"/>
  <c r="AM224" i="1"/>
  <c r="AW224" i="1" s="1"/>
  <c r="AF224" i="1"/>
  <c r="AB224" i="1"/>
  <c r="AA224" i="1"/>
  <c r="Y224" i="1"/>
  <c r="U224" i="1"/>
  <c r="T224" i="1"/>
  <c r="R224" i="1"/>
  <c r="L224" i="1"/>
  <c r="I224" i="1"/>
  <c r="AW223" i="1"/>
  <c r="AT223" i="1"/>
  <c r="AV223" i="1" s="1"/>
  <c r="AM223" i="1"/>
  <c r="AF223" i="1"/>
  <c r="Y223" i="1"/>
  <c r="R223" i="1"/>
  <c r="L223" i="1"/>
  <c r="I223" i="1"/>
  <c r="G220" i="1"/>
  <c r="AL183" i="1"/>
  <c r="AE183" i="1"/>
  <c r="AW198" i="1"/>
  <c r="AV198" i="1"/>
  <c r="AP198" i="1"/>
  <c r="AO198" i="1"/>
  <c r="AI198" i="1"/>
  <c r="AH198" i="1"/>
  <c r="AB198" i="1"/>
  <c r="AA198" i="1"/>
  <c r="U198" i="1"/>
  <c r="T198" i="1"/>
  <c r="N198" i="1"/>
  <c r="M198" i="1"/>
  <c r="AT197" i="1"/>
  <c r="AR197" i="1"/>
  <c r="AK197" i="1"/>
  <c r="AM197" i="1" s="1"/>
  <c r="AF197" i="1"/>
  <c r="AD197" i="1"/>
  <c r="W197" i="1"/>
  <c r="Y197" i="1" s="1"/>
  <c r="R197" i="1"/>
  <c r="P197" i="1"/>
  <c r="L197" i="1"/>
  <c r="J197" i="1"/>
  <c r="G197" i="1"/>
  <c r="I197" i="1" s="1"/>
  <c r="AT196" i="1"/>
  <c r="AM196" i="1"/>
  <c r="AF196" i="1"/>
  <c r="Y196" i="1"/>
  <c r="AI196" i="1" s="1"/>
  <c r="U196" i="1"/>
  <c r="R196" i="1"/>
  <c r="L196" i="1"/>
  <c r="N196" i="1" s="1"/>
  <c r="I196" i="1"/>
  <c r="AT195" i="1"/>
  <c r="AV195" i="1" s="1"/>
  <c r="AM195" i="1"/>
  <c r="AF195" i="1"/>
  <c r="Y195" i="1"/>
  <c r="R195" i="1"/>
  <c r="L195" i="1"/>
  <c r="I195" i="1"/>
  <c r="AW194" i="1"/>
  <c r="AT194" i="1"/>
  <c r="AV194" i="1" s="1"/>
  <c r="AM194" i="1"/>
  <c r="AH194" i="1"/>
  <c r="AF194" i="1"/>
  <c r="Y194" i="1"/>
  <c r="R194" i="1"/>
  <c r="L194" i="1"/>
  <c r="I194" i="1"/>
  <c r="AS193" i="1"/>
  <c r="AT193" i="1"/>
  <c r="AV193" i="1" s="1"/>
  <c r="AO193" i="1"/>
  <c r="AM193" i="1"/>
  <c r="AL193" i="1"/>
  <c r="AE193" i="1"/>
  <c r="AF193" i="1"/>
  <c r="X193" i="1"/>
  <c r="Y193" i="1" s="1"/>
  <c r="Q193" i="1"/>
  <c r="R193" i="1" s="1"/>
  <c r="K193" i="1"/>
  <c r="L193" i="1" s="1"/>
  <c r="H193" i="1"/>
  <c r="I193" i="1" s="1"/>
  <c r="AS192" i="1"/>
  <c r="AT192" i="1" s="1"/>
  <c r="AL192" i="1"/>
  <c r="AE192" i="1"/>
  <c r="AF192" i="1" s="1"/>
  <c r="X192" i="1"/>
  <c r="Y192" i="1"/>
  <c r="R192" i="1"/>
  <c r="Q192" i="1"/>
  <c r="K192" i="1"/>
  <c r="L192" i="1"/>
  <c r="I192" i="1"/>
  <c r="H192" i="1"/>
  <c r="AS191" i="1"/>
  <c r="AL191" i="1"/>
  <c r="AM191" i="1" s="1"/>
  <c r="AF191" i="1"/>
  <c r="AE191" i="1"/>
  <c r="X191" i="1"/>
  <c r="Y191" i="1" s="1"/>
  <c r="Q191" i="1"/>
  <c r="R191" i="1" s="1"/>
  <c r="K191" i="1"/>
  <c r="L191" i="1" s="1"/>
  <c r="J177" i="1"/>
  <c r="H191" i="1"/>
  <c r="AS190" i="1"/>
  <c r="AT190" i="1" s="1"/>
  <c r="AM190" i="1"/>
  <c r="AL190" i="1"/>
  <c r="AF190" i="1"/>
  <c r="AE190" i="1"/>
  <c r="AD177" i="1"/>
  <c r="Y190" i="1"/>
  <c r="X190" i="1"/>
  <c r="Q190" i="1"/>
  <c r="R190" i="1" s="1"/>
  <c r="P177" i="1"/>
  <c r="K190" i="1"/>
  <c r="L190" i="1" s="1"/>
  <c r="I190" i="1"/>
  <c r="H190" i="1"/>
  <c r="G177" i="1"/>
  <c r="AT189" i="1"/>
  <c r="AO189" i="1"/>
  <c r="AM189" i="1"/>
  <c r="AF189" i="1"/>
  <c r="Y189" i="1"/>
  <c r="R189" i="1"/>
  <c r="L189" i="1"/>
  <c r="I189" i="1"/>
  <c r="Q187" i="1"/>
  <c r="R187" i="1" s="1"/>
  <c r="Q186" i="1"/>
  <c r="R186" i="1" s="1"/>
  <c r="X184" i="1"/>
  <c r="Y184" i="1" s="1"/>
  <c r="X183" i="1"/>
  <c r="X188" i="1" s="1"/>
  <c r="Y188" i="1" s="1"/>
  <c r="Q183" i="1"/>
  <c r="K183" i="1"/>
  <c r="H183" i="1"/>
  <c r="AW181" i="1"/>
  <c r="AV181" i="1"/>
  <c r="AT181" i="1"/>
  <c r="AM181" i="1"/>
  <c r="AF181" i="1"/>
  <c r="Y181" i="1"/>
  <c r="R181" i="1"/>
  <c r="L181" i="1"/>
  <c r="M181" i="1" s="1"/>
  <c r="I181" i="1"/>
  <c r="AW180" i="1"/>
  <c r="AV180" i="1"/>
  <c r="AT180" i="1"/>
  <c r="AM180" i="1"/>
  <c r="AF180" i="1"/>
  <c r="AA180" i="1"/>
  <c r="Y180" i="1"/>
  <c r="R180" i="1"/>
  <c r="AB180" i="1" s="1"/>
  <c r="L180" i="1"/>
  <c r="I180" i="1"/>
  <c r="N180" i="1" s="1"/>
  <c r="AS179" i="1"/>
  <c r="AT179" i="1" s="1"/>
  <c r="AM179" i="1"/>
  <c r="AL179" i="1"/>
  <c r="AF179" i="1"/>
  <c r="AE179" i="1"/>
  <c r="Y179" i="1"/>
  <c r="X179" i="1"/>
  <c r="Q179" i="1"/>
  <c r="R179" i="1" s="1"/>
  <c r="K179" i="1"/>
  <c r="L179" i="1" s="1"/>
  <c r="I179" i="1"/>
  <c r="H179" i="1"/>
  <c r="AS178" i="1"/>
  <c r="AT178" i="1" s="1"/>
  <c r="AV178" i="1" s="1"/>
  <c r="AL178" i="1"/>
  <c r="AM178" i="1" s="1"/>
  <c r="AW178" i="1" s="1"/>
  <c r="AE178" i="1"/>
  <c r="AF178" i="1" s="1"/>
  <c r="X178" i="1"/>
  <c r="Y178" i="1" s="1"/>
  <c r="AA178" i="1" s="1"/>
  <c r="Q178" i="1"/>
  <c r="R178" i="1"/>
  <c r="K178" i="1"/>
  <c r="L178" i="1"/>
  <c r="H178" i="1"/>
  <c r="I178" i="1"/>
  <c r="AK177" i="1"/>
  <c r="AE177" i="1"/>
  <c r="AF177" i="1" s="1"/>
  <c r="X177" i="1"/>
  <c r="Q177" i="1"/>
  <c r="R177" i="1" s="1"/>
  <c r="K177" i="1"/>
  <c r="L177" i="1" s="1"/>
  <c r="H177" i="1"/>
  <c r="AW175" i="1"/>
  <c r="AV175" i="1"/>
  <c r="AT175" i="1"/>
  <c r="AM175" i="1"/>
  <c r="AF175" i="1"/>
  <c r="AA175" i="1"/>
  <c r="Y175" i="1"/>
  <c r="U175" i="1"/>
  <c r="T175" i="1"/>
  <c r="R175" i="1"/>
  <c r="N175" i="1"/>
  <c r="M175" i="1"/>
  <c r="AT174" i="1"/>
  <c r="AM174" i="1"/>
  <c r="AF174" i="1"/>
  <c r="Y174" i="1"/>
  <c r="R174" i="1"/>
  <c r="U174" i="1" s="1"/>
  <c r="N174" i="1"/>
  <c r="M174" i="1"/>
  <c r="AT173" i="1"/>
  <c r="AM173" i="1"/>
  <c r="AF173" i="1"/>
  <c r="Y173" i="1"/>
  <c r="AA173" i="1" s="1"/>
  <c r="R173" i="1"/>
  <c r="N173" i="1"/>
  <c r="M173" i="1"/>
  <c r="AT172" i="1"/>
  <c r="AM172" i="1"/>
  <c r="AH172" i="1"/>
  <c r="AF172" i="1"/>
  <c r="AB172" i="1"/>
  <c r="Y172" i="1"/>
  <c r="AA172" i="1" s="1"/>
  <c r="U172" i="1"/>
  <c r="T172" i="1"/>
  <c r="R172" i="1"/>
  <c r="N172" i="1"/>
  <c r="M172" i="1"/>
  <c r="AT171" i="1"/>
  <c r="AV171" i="1" s="1"/>
  <c r="AM171" i="1"/>
  <c r="AF171" i="1"/>
  <c r="AH171" i="1" s="1"/>
  <c r="AA171" i="1"/>
  <c r="Y171" i="1"/>
  <c r="R171" i="1"/>
  <c r="U171" i="1" s="1"/>
  <c r="N171" i="1"/>
  <c r="M171" i="1"/>
  <c r="AW170" i="1"/>
  <c r="AT170" i="1"/>
  <c r="AV170" i="1" s="1"/>
  <c r="AM170" i="1"/>
  <c r="AF170" i="1"/>
  <c r="AA170" i="1"/>
  <c r="Y170" i="1"/>
  <c r="R170" i="1"/>
  <c r="N170" i="1"/>
  <c r="M170" i="1"/>
  <c r="AT169" i="1"/>
  <c r="AV169" i="1" s="1"/>
  <c r="AM169" i="1"/>
  <c r="AF169" i="1"/>
  <c r="Y169" i="1"/>
  <c r="R169" i="1"/>
  <c r="U169" i="1" s="1"/>
  <c r="N169" i="1"/>
  <c r="M169" i="1"/>
  <c r="AT168" i="1"/>
  <c r="AM168" i="1"/>
  <c r="AF168" i="1"/>
  <c r="AA168" i="1"/>
  <c r="Y168" i="1"/>
  <c r="U168" i="1"/>
  <c r="R168" i="1"/>
  <c r="T168" i="1" s="1"/>
  <c r="N168" i="1"/>
  <c r="M168" i="1"/>
  <c r="AT167" i="1"/>
  <c r="AM167" i="1"/>
  <c r="AF167" i="1"/>
  <c r="Y167" i="1"/>
  <c r="U167" i="1"/>
  <c r="R167" i="1"/>
  <c r="N167" i="1"/>
  <c r="M167" i="1"/>
  <c r="AV166" i="1"/>
  <c r="AT166" i="1"/>
  <c r="AM166" i="1"/>
  <c r="AF166" i="1"/>
  <c r="AB166" i="1"/>
  <c r="Y166" i="1"/>
  <c r="R166" i="1"/>
  <c r="U166" i="1" s="1"/>
  <c r="N166" i="1"/>
  <c r="M166" i="1"/>
  <c r="AT165" i="1"/>
  <c r="AM165" i="1"/>
  <c r="AW165" i="1" s="1"/>
  <c r="AF165" i="1"/>
  <c r="Y165" i="1"/>
  <c r="AA165" i="1" s="1"/>
  <c r="R165" i="1"/>
  <c r="N165" i="1"/>
  <c r="M165" i="1"/>
  <c r="AT164" i="1"/>
  <c r="AO164" i="1"/>
  <c r="AM164" i="1"/>
  <c r="AF164" i="1"/>
  <c r="Y164" i="1"/>
  <c r="T164" i="1"/>
  <c r="R164" i="1"/>
  <c r="U164" i="1" s="1"/>
  <c r="N164" i="1"/>
  <c r="M164" i="1"/>
  <c r="AT163" i="1"/>
  <c r="AV163" i="1" s="1"/>
  <c r="AM163" i="1"/>
  <c r="AF163" i="1"/>
  <c r="Y163" i="1"/>
  <c r="R163" i="1"/>
  <c r="U163" i="1" s="1"/>
  <c r="N163" i="1"/>
  <c r="M163" i="1"/>
  <c r="AT162" i="1"/>
  <c r="AM162" i="1"/>
  <c r="AF162" i="1"/>
  <c r="Y162" i="1"/>
  <c r="R162" i="1"/>
  <c r="N162" i="1"/>
  <c r="M162" i="1"/>
  <c r="AT161" i="1"/>
  <c r="AV161" i="1" s="1"/>
  <c r="AP161" i="1"/>
  <c r="AM161" i="1"/>
  <c r="AF161" i="1"/>
  <c r="Y161" i="1"/>
  <c r="T161" i="1"/>
  <c r="R161" i="1"/>
  <c r="U161" i="1" s="1"/>
  <c r="N161" i="1"/>
  <c r="M161" i="1"/>
  <c r="AW160" i="1"/>
  <c r="AV160" i="1"/>
  <c r="AT160" i="1"/>
  <c r="AM160" i="1"/>
  <c r="AH160" i="1"/>
  <c r="AF160" i="1"/>
  <c r="Y160" i="1"/>
  <c r="AA160" i="1" s="1"/>
  <c r="R160" i="1"/>
  <c r="N160" i="1"/>
  <c r="M160" i="1"/>
  <c r="AT159" i="1"/>
  <c r="AV159" i="1" s="1"/>
  <c r="AM159" i="1"/>
  <c r="AF159" i="1"/>
  <c r="AH159" i="1" s="1"/>
  <c r="Y159" i="1"/>
  <c r="AI159" i="1" s="1"/>
  <c r="R159" i="1"/>
  <c r="L159" i="1"/>
  <c r="U159" i="1" s="1"/>
  <c r="I159" i="1"/>
  <c r="AT158" i="1"/>
  <c r="AV158" i="1" s="1"/>
  <c r="AP158" i="1"/>
  <c r="AM158" i="1"/>
  <c r="AO158" i="1" s="1"/>
  <c r="AF158" i="1"/>
  <c r="AI158" i="1" s="1"/>
  <c r="AB158" i="1"/>
  <c r="AA158" i="1"/>
  <c r="Y158" i="1"/>
  <c r="R158" i="1"/>
  <c r="M158" i="1"/>
  <c r="L158" i="1"/>
  <c r="I158" i="1"/>
  <c r="AT157" i="1"/>
  <c r="AP157" i="1"/>
  <c r="AM157" i="1"/>
  <c r="AF157" i="1"/>
  <c r="Y157" i="1"/>
  <c r="AI157" i="1" s="1"/>
  <c r="T157" i="1"/>
  <c r="R157" i="1"/>
  <c r="AB157" i="1" s="1"/>
  <c r="L157" i="1"/>
  <c r="I157" i="1"/>
  <c r="AT156" i="1"/>
  <c r="AW156" i="1" s="1"/>
  <c r="AM156" i="1"/>
  <c r="AF156" i="1"/>
  <c r="AB156" i="1"/>
  <c r="Y156" i="1"/>
  <c r="AA156" i="1" s="1"/>
  <c r="R156" i="1"/>
  <c r="U156" i="1" s="1"/>
  <c r="M156" i="1"/>
  <c r="N156" i="1" s="1"/>
  <c r="L156" i="1"/>
  <c r="I156" i="1"/>
  <c r="AV155" i="1"/>
  <c r="AT155" i="1"/>
  <c r="AW155" i="1" s="1"/>
  <c r="AM155" i="1"/>
  <c r="AF155" i="1"/>
  <c r="Y155" i="1"/>
  <c r="R155" i="1"/>
  <c r="L155" i="1"/>
  <c r="I155" i="1"/>
  <c r="AV154" i="1"/>
  <c r="AW154" i="1" s="1"/>
  <c r="AT154" i="1"/>
  <c r="AM154" i="1"/>
  <c r="AF154" i="1"/>
  <c r="Y154" i="1"/>
  <c r="R154" i="1"/>
  <c r="N154" i="1"/>
  <c r="L154" i="1"/>
  <c r="M154" i="1" s="1"/>
  <c r="I154" i="1"/>
  <c r="G151" i="1"/>
  <c r="U136" i="1"/>
  <c r="T136" i="1"/>
  <c r="AW131" i="1"/>
  <c r="AV131" i="1"/>
  <c r="AP131" i="1"/>
  <c r="AO131" i="1"/>
  <c r="AI131" i="1"/>
  <c r="AH131" i="1"/>
  <c r="AB131" i="1"/>
  <c r="AA131" i="1"/>
  <c r="U131" i="1"/>
  <c r="T131" i="1"/>
  <c r="N131" i="1"/>
  <c r="M131" i="1"/>
  <c r="AR130" i="1"/>
  <c r="AT130" i="1" s="1"/>
  <c r="AM130" i="1"/>
  <c r="AW130" i="1" s="1"/>
  <c r="Y130" i="1"/>
  <c r="U130" i="1"/>
  <c r="P130" i="1"/>
  <c r="R130" i="1" s="1"/>
  <c r="AB130" i="1" s="1"/>
  <c r="G130" i="1"/>
  <c r="I130" i="1" s="1"/>
  <c r="N130" i="1" s="1"/>
  <c r="AT129" i="1"/>
  <c r="AK130" i="1"/>
  <c r="W130" i="1"/>
  <c r="R129" i="1"/>
  <c r="L129" i="1"/>
  <c r="J130" i="1"/>
  <c r="L130" i="1" s="1"/>
  <c r="I129" i="1"/>
  <c r="N129" i="1" s="1"/>
  <c r="AT128" i="1"/>
  <c r="AV128" i="1" s="1"/>
  <c r="AM128" i="1"/>
  <c r="AF128" i="1"/>
  <c r="W111" i="1"/>
  <c r="R128" i="1"/>
  <c r="T128" i="1" s="1"/>
  <c r="L128" i="1"/>
  <c r="AT127" i="1"/>
  <c r="AM127" i="1"/>
  <c r="AF127" i="1"/>
  <c r="Y127" i="1"/>
  <c r="AA127" i="1" s="1"/>
  <c r="R127" i="1"/>
  <c r="N127" i="1"/>
  <c r="L127" i="1"/>
  <c r="M127" i="1" s="1"/>
  <c r="I127" i="1"/>
  <c r="AT126" i="1"/>
  <c r="AV126" i="1" s="1"/>
  <c r="AS126" i="1"/>
  <c r="AL126" i="1"/>
  <c r="AM126" i="1" s="1"/>
  <c r="AE126" i="1"/>
  <c r="AF126" i="1" s="1"/>
  <c r="AH126" i="1" s="1"/>
  <c r="X126" i="1"/>
  <c r="Y126" i="1" s="1"/>
  <c r="R126" i="1"/>
  <c r="Q126" i="1"/>
  <c r="K126" i="1"/>
  <c r="L126" i="1"/>
  <c r="I126" i="1"/>
  <c r="H126" i="1"/>
  <c r="AS125" i="1"/>
  <c r="AT125" i="1"/>
  <c r="AV125" i="1" s="1"/>
  <c r="AM125" i="1"/>
  <c r="AL125" i="1"/>
  <c r="AF125" i="1"/>
  <c r="AE125" i="1"/>
  <c r="X125" i="1"/>
  <c r="Y125" i="1" s="1"/>
  <c r="Q125" i="1"/>
  <c r="K125" i="1"/>
  <c r="L125" i="1" s="1"/>
  <c r="M125" i="1" s="1"/>
  <c r="N125" i="1" s="1"/>
  <c r="H125" i="1"/>
  <c r="I125" i="1" s="1"/>
  <c r="AS124" i="1"/>
  <c r="AT124" i="1" s="1"/>
  <c r="AV124" i="1" s="1"/>
  <c r="AL124" i="1"/>
  <c r="AM124" i="1" s="1"/>
  <c r="AF124" i="1"/>
  <c r="AE124" i="1"/>
  <c r="X124" i="1"/>
  <c r="Y124" i="1"/>
  <c r="R124" i="1"/>
  <c r="Q124" i="1"/>
  <c r="L124" i="1"/>
  <c r="K124" i="1"/>
  <c r="I124" i="1"/>
  <c r="H124" i="1"/>
  <c r="AT123" i="1"/>
  <c r="AV123" i="1" s="1"/>
  <c r="AM123" i="1"/>
  <c r="AF123" i="1"/>
  <c r="Y123" i="1"/>
  <c r="R123" i="1"/>
  <c r="L123" i="1"/>
  <c r="M123" i="1" s="1"/>
  <c r="I123" i="1"/>
  <c r="AE122" i="1"/>
  <c r="AF122" i="1" s="1"/>
  <c r="R122" i="1"/>
  <c r="X121" i="1"/>
  <c r="Q121" i="1"/>
  <c r="R121" i="1" s="1"/>
  <c r="X120" i="1"/>
  <c r="R120" i="1"/>
  <c r="Q120" i="1"/>
  <c r="Q118" i="1"/>
  <c r="R118" i="1" s="1"/>
  <c r="AF117" i="1"/>
  <c r="AE117" i="1"/>
  <c r="AE118" i="1" s="1"/>
  <c r="AF118" i="1" s="1"/>
  <c r="X117" i="1"/>
  <c r="X122" i="1" s="1"/>
  <c r="Y122" i="1" s="1"/>
  <c r="R117" i="1"/>
  <c r="Q117" i="1"/>
  <c r="Q122" i="1" s="1"/>
  <c r="AW115" i="1"/>
  <c r="AT115" i="1"/>
  <c r="AV115" i="1" s="1"/>
  <c r="AM115" i="1"/>
  <c r="AF115" i="1"/>
  <c r="AB115" i="1"/>
  <c r="Y115" i="1"/>
  <c r="AA115" i="1" s="1"/>
  <c r="R115" i="1"/>
  <c r="M115" i="1"/>
  <c r="L115" i="1"/>
  <c r="I115" i="1"/>
  <c r="AT114" i="1"/>
  <c r="AM114" i="1"/>
  <c r="AW114" i="1" s="1"/>
  <c r="AF114" i="1"/>
  <c r="Y114" i="1"/>
  <c r="R114" i="1"/>
  <c r="L114" i="1"/>
  <c r="I114" i="1"/>
  <c r="N114" i="1" s="1"/>
  <c r="AS113" i="1"/>
  <c r="AT113" i="1" s="1"/>
  <c r="AL113" i="1"/>
  <c r="AM113" i="1" s="1"/>
  <c r="AF113" i="1"/>
  <c r="AE113" i="1"/>
  <c r="Y113" i="1"/>
  <c r="X113" i="1"/>
  <c r="Q113" i="1"/>
  <c r="R113" i="1"/>
  <c r="L113" i="1"/>
  <c r="K113" i="1"/>
  <c r="H113" i="1"/>
  <c r="I113" i="1" s="1"/>
  <c r="AS112" i="1"/>
  <c r="AT112" i="1" s="1"/>
  <c r="AM112" i="1"/>
  <c r="AL112" i="1"/>
  <c r="AE112" i="1"/>
  <c r="X112" i="1"/>
  <c r="R112" i="1"/>
  <c r="Q112" i="1"/>
  <c r="K112" i="1"/>
  <c r="L112" i="1"/>
  <c r="I112" i="1"/>
  <c r="H112" i="1"/>
  <c r="AR111" i="1"/>
  <c r="AK111" i="1"/>
  <c r="AE111" i="1"/>
  <c r="AD111" i="1"/>
  <c r="AF111" i="1" s="1"/>
  <c r="X111" i="1"/>
  <c r="Y111" i="1" s="1"/>
  <c r="R111" i="1"/>
  <c r="Q111" i="1"/>
  <c r="P111" i="1"/>
  <c r="AT109" i="1"/>
  <c r="AV109" i="1" s="1"/>
  <c r="AM109" i="1"/>
  <c r="AF109" i="1"/>
  <c r="Y109" i="1"/>
  <c r="R109" i="1"/>
  <c r="N109" i="1"/>
  <c r="M109" i="1"/>
  <c r="AT108" i="1"/>
  <c r="AV108" i="1" s="1"/>
  <c r="AM108" i="1"/>
  <c r="AF108" i="1"/>
  <c r="Y108" i="1"/>
  <c r="AA108" i="1" s="1"/>
  <c r="R108" i="1"/>
  <c r="N108" i="1"/>
  <c r="M108" i="1"/>
  <c r="AT107" i="1"/>
  <c r="AM107" i="1"/>
  <c r="AO107" i="1" s="1"/>
  <c r="AF107" i="1"/>
  <c r="Y107" i="1"/>
  <c r="R107" i="1"/>
  <c r="U107" i="1" s="1"/>
  <c r="N107" i="1"/>
  <c r="M107" i="1"/>
  <c r="AT106" i="1"/>
  <c r="AM106" i="1"/>
  <c r="AF106" i="1"/>
  <c r="Y106" i="1"/>
  <c r="R106" i="1"/>
  <c r="N106" i="1"/>
  <c r="M106" i="1"/>
  <c r="AT105" i="1"/>
  <c r="AM105" i="1"/>
  <c r="AO105" i="1" s="1"/>
  <c r="AF105" i="1"/>
  <c r="Y105" i="1"/>
  <c r="R105" i="1"/>
  <c r="N105" i="1"/>
  <c r="M105" i="1"/>
  <c r="AT104" i="1"/>
  <c r="AV104" i="1" s="1"/>
  <c r="AW104" i="1" s="1"/>
  <c r="AM104" i="1"/>
  <c r="AF104" i="1"/>
  <c r="AH104" i="1" s="1"/>
  <c r="Y104" i="1"/>
  <c r="AA104" i="1" s="1"/>
  <c r="U104" i="1"/>
  <c r="R104" i="1"/>
  <c r="N104" i="1"/>
  <c r="M104" i="1"/>
  <c r="AT103" i="1"/>
  <c r="AW103" i="1" s="1"/>
  <c r="AM103" i="1"/>
  <c r="AF103" i="1"/>
  <c r="Y103" i="1"/>
  <c r="AA103" i="1" s="1"/>
  <c r="T103" i="1"/>
  <c r="R103" i="1"/>
  <c r="N103" i="1"/>
  <c r="M103" i="1"/>
  <c r="AT102" i="1"/>
  <c r="AV102" i="1" s="1"/>
  <c r="AM102" i="1"/>
  <c r="AF102" i="1"/>
  <c r="Y102" i="1"/>
  <c r="R102" i="1"/>
  <c r="N102" i="1"/>
  <c r="M102" i="1"/>
  <c r="AT101" i="1"/>
  <c r="AM101" i="1"/>
  <c r="AF101" i="1"/>
  <c r="Y101" i="1"/>
  <c r="R101" i="1"/>
  <c r="N101" i="1"/>
  <c r="M101" i="1"/>
  <c r="AT100" i="1"/>
  <c r="AO100" i="1"/>
  <c r="AM100" i="1"/>
  <c r="AW100" i="1" s="1"/>
  <c r="AF100" i="1"/>
  <c r="Y100" i="1"/>
  <c r="AI100" i="1" s="1"/>
  <c r="R100" i="1"/>
  <c r="N100" i="1"/>
  <c r="M100" i="1"/>
  <c r="AT99" i="1"/>
  <c r="AP99" i="1"/>
  <c r="AO99" i="1"/>
  <c r="AM99" i="1"/>
  <c r="AW99" i="1" s="1"/>
  <c r="AF99" i="1"/>
  <c r="AH99" i="1" s="1"/>
  <c r="AA99" i="1"/>
  <c r="Y99" i="1"/>
  <c r="AI99" i="1" s="1"/>
  <c r="R99" i="1"/>
  <c r="U99" i="1" s="1"/>
  <c r="N99" i="1"/>
  <c r="M99" i="1"/>
  <c r="AT98" i="1"/>
  <c r="AM98" i="1"/>
  <c r="AW98" i="1" s="1"/>
  <c r="AF98" i="1"/>
  <c r="AA98" i="1"/>
  <c r="Y98" i="1"/>
  <c r="AI98" i="1" s="1"/>
  <c r="R98" i="1"/>
  <c r="N98" i="1"/>
  <c r="M98" i="1"/>
  <c r="AT97" i="1"/>
  <c r="AM97" i="1"/>
  <c r="AF97" i="1"/>
  <c r="Y97" i="1"/>
  <c r="U97" i="1"/>
  <c r="R97" i="1"/>
  <c r="T97" i="1" s="1"/>
  <c r="N97" i="1"/>
  <c r="M97" i="1"/>
  <c r="AV96" i="1"/>
  <c r="AT96" i="1"/>
  <c r="AW96" i="1" s="1"/>
  <c r="AM96" i="1"/>
  <c r="AF96" i="1"/>
  <c r="AP96" i="1" s="1"/>
  <c r="Y96" i="1"/>
  <c r="T96" i="1"/>
  <c r="R96" i="1"/>
  <c r="AB96" i="1" s="1"/>
  <c r="N96" i="1"/>
  <c r="M96" i="1"/>
  <c r="AT95" i="1"/>
  <c r="AW95" i="1" s="1"/>
  <c r="AM95" i="1"/>
  <c r="AO95" i="1" s="1"/>
  <c r="AF95" i="1"/>
  <c r="AP95" i="1" s="1"/>
  <c r="Y95" i="1"/>
  <c r="AA95" i="1" s="1"/>
  <c r="U95" i="1"/>
  <c r="R95" i="1"/>
  <c r="AB95" i="1" s="1"/>
  <c r="N95" i="1"/>
  <c r="M95" i="1"/>
  <c r="AV94" i="1"/>
  <c r="AT94" i="1"/>
  <c r="AM94" i="1"/>
  <c r="AF94" i="1"/>
  <c r="AP94" i="1" s="1"/>
  <c r="Y94" i="1"/>
  <c r="T94" i="1"/>
  <c r="R94" i="1"/>
  <c r="N94" i="1"/>
  <c r="M94" i="1"/>
  <c r="AT93" i="1"/>
  <c r="AP93" i="1"/>
  <c r="AO93" i="1"/>
  <c r="AM93" i="1"/>
  <c r="AF93" i="1"/>
  <c r="AA93" i="1"/>
  <c r="Y93" i="1"/>
  <c r="AI93" i="1" s="1"/>
  <c r="R93" i="1"/>
  <c r="L93" i="1"/>
  <c r="I93" i="1"/>
  <c r="AT92" i="1"/>
  <c r="AM92" i="1"/>
  <c r="AF92" i="1"/>
  <c r="Y92" i="1"/>
  <c r="AI92" i="1" s="1"/>
  <c r="R92" i="1"/>
  <c r="L92" i="1"/>
  <c r="I92" i="1"/>
  <c r="AT91" i="1"/>
  <c r="AP91" i="1"/>
  <c r="AO91" i="1"/>
  <c r="AM91" i="1"/>
  <c r="AF91" i="1"/>
  <c r="AH91" i="1" s="1"/>
  <c r="AA91" i="1"/>
  <c r="Y91" i="1"/>
  <c r="AI91" i="1" s="1"/>
  <c r="R91" i="1"/>
  <c r="T91" i="1" s="1"/>
  <c r="L91" i="1"/>
  <c r="I91" i="1"/>
  <c r="AT90" i="1"/>
  <c r="AM90" i="1"/>
  <c r="AF90" i="1"/>
  <c r="Y90" i="1"/>
  <c r="R90" i="1"/>
  <c r="L90" i="1"/>
  <c r="I90" i="1"/>
  <c r="AT89" i="1"/>
  <c r="AP89" i="1"/>
  <c r="AO89" i="1"/>
  <c r="AM89" i="1"/>
  <c r="AF89" i="1"/>
  <c r="Y89" i="1"/>
  <c r="AI89" i="1" s="1"/>
  <c r="U89" i="1"/>
  <c r="R89" i="1"/>
  <c r="L89" i="1"/>
  <c r="I89" i="1"/>
  <c r="AT88" i="1"/>
  <c r="AM88" i="1"/>
  <c r="AF88" i="1"/>
  <c r="Y88" i="1"/>
  <c r="R88" i="1"/>
  <c r="L88" i="1"/>
  <c r="I88" i="1"/>
  <c r="AR70" i="2"/>
  <c r="AK70" i="2"/>
  <c r="AD70" i="2"/>
  <c r="P70" i="2"/>
  <c r="G138" i="1"/>
  <c r="H111" i="1" s="1"/>
  <c r="U71" i="1"/>
  <c r="T71" i="1"/>
  <c r="N71" i="1"/>
  <c r="AW66" i="1"/>
  <c r="AV66" i="1"/>
  <c r="AP66" i="1"/>
  <c r="AO66" i="1"/>
  <c r="AI66" i="1"/>
  <c r="AH66" i="1"/>
  <c r="AB66" i="1"/>
  <c r="AA66" i="1"/>
  <c r="U66" i="1"/>
  <c r="T66" i="1"/>
  <c r="N66" i="1"/>
  <c r="AD65" i="1"/>
  <c r="AF65" i="1" s="1"/>
  <c r="AH65" i="1" s="1"/>
  <c r="AR65" i="1"/>
  <c r="AT65" i="1" s="1"/>
  <c r="AV65" i="1" s="1"/>
  <c r="AK65" i="1"/>
  <c r="AM65" i="1" s="1"/>
  <c r="AO65" i="1" s="1"/>
  <c r="AF64" i="1"/>
  <c r="W65" i="1"/>
  <c r="Y65" i="1" s="1"/>
  <c r="P65" i="1"/>
  <c r="R65" i="1" s="1"/>
  <c r="J65" i="1"/>
  <c r="L65" i="1" s="1"/>
  <c r="AT63" i="1"/>
  <c r="AM63" i="1"/>
  <c r="AF63" i="1"/>
  <c r="AH63" i="1" s="1"/>
  <c r="Y63" i="1"/>
  <c r="AA63" i="1" s="1"/>
  <c r="R63" i="1"/>
  <c r="L63" i="1"/>
  <c r="I63" i="1"/>
  <c r="AT62" i="1"/>
  <c r="AM62" i="1"/>
  <c r="AF62" i="1"/>
  <c r="Y62" i="1"/>
  <c r="R62" i="1"/>
  <c r="L62" i="1"/>
  <c r="I62" i="1"/>
  <c r="AS61" i="1"/>
  <c r="AT61" i="1" s="1"/>
  <c r="AL61" i="1"/>
  <c r="AM61" i="1" s="1"/>
  <c r="AF61" i="1"/>
  <c r="AH61" i="1" s="1"/>
  <c r="AE61" i="1"/>
  <c r="X61" i="1"/>
  <c r="Y61" i="1"/>
  <c r="Q61" i="1"/>
  <c r="R61" i="1" s="1"/>
  <c r="K61" i="1"/>
  <c r="L61" i="1" s="1"/>
  <c r="H61" i="1"/>
  <c r="I61" i="1" s="1"/>
  <c r="AT60" i="1"/>
  <c r="AV60" i="1" s="1"/>
  <c r="AS60" i="1"/>
  <c r="AR46" i="1"/>
  <c r="AR47" i="3" s="1"/>
  <c r="AL60" i="1"/>
  <c r="AM60" i="1" s="1"/>
  <c r="AF60" i="1"/>
  <c r="AE60" i="1"/>
  <c r="X60" i="1"/>
  <c r="Y60" i="1" s="1"/>
  <c r="AA60" i="1" s="1"/>
  <c r="Q60" i="1"/>
  <c r="R60" i="1" s="1"/>
  <c r="M60" i="1"/>
  <c r="L60" i="1"/>
  <c r="K60" i="1"/>
  <c r="H60" i="1"/>
  <c r="I60" i="1" s="1"/>
  <c r="AS59" i="1"/>
  <c r="AT59" i="1" s="1"/>
  <c r="AV59" i="1" s="1"/>
  <c r="AL59" i="1"/>
  <c r="AM59" i="1"/>
  <c r="AE59" i="1"/>
  <c r="AF59" i="1" s="1"/>
  <c r="Y59" i="1"/>
  <c r="AA59" i="1" s="1"/>
  <c r="X59" i="1"/>
  <c r="Q59" i="1"/>
  <c r="R59" i="1" s="1"/>
  <c r="L59" i="1"/>
  <c r="K59" i="1"/>
  <c r="H59" i="1"/>
  <c r="I59" i="1" s="1"/>
  <c r="AV58" i="1"/>
  <c r="AW58" i="1" s="1"/>
  <c r="AT58" i="1"/>
  <c r="AM58" i="1"/>
  <c r="AO58" i="1" s="1"/>
  <c r="AH58" i="1"/>
  <c r="AF58" i="1"/>
  <c r="Y58" i="1"/>
  <c r="U58" i="1"/>
  <c r="T58" i="1"/>
  <c r="R58" i="1"/>
  <c r="L58" i="1"/>
  <c r="I58" i="1"/>
  <c r="AM57" i="1"/>
  <c r="AL57" i="1"/>
  <c r="H57" i="1"/>
  <c r="I57" i="1" s="1"/>
  <c r="AS56" i="1"/>
  <c r="AT56" i="1" s="1"/>
  <c r="AE56" i="1"/>
  <c r="I56" i="1"/>
  <c r="H56" i="1"/>
  <c r="AE55" i="1"/>
  <c r="AF55" i="1" s="1"/>
  <c r="AT53" i="1"/>
  <c r="AV53" i="1" s="1"/>
  <c r="AW53" i="1" s="1"/>
  <c r="AR253" i="1"/>
  <c r="AL53" i="1"/>
  <c r="AM53" i="1" s="1"/>
  <c r="AO53" i="1" s="1"/>
  <c r="AD318" i="1"/>
  <c r="G318" i="1"/>
  <c r="AS52" i="1"/>
  <c r="AS53" i="1" s="1"/>
  <c r="AM52" i="1"/>
  <c r="AL52" i="1"/>
  <c r="AE52" i="1"/>
  <c r="AE53" i="1" s="1"/>
  <c r="AF53" i="1" s="1"/>
  <c r="H52" i="1"/>
  <c r="G317" i="1"/>
  <c r="AV50" i="1"/>
  <c r="AT50" i="1"/>
  <c r="AM50" i="1"/>
  <c r="AW50" i="1" s="1"/>
  <c r="Y50" i="1"/>
  <c r="W52" i="3"/>
  <c r="L50" i="1"/>
  <c r="G52" i="3"/>
  <c r="AT49" i="1"/>
  <c r="AV49" i="1" s="1"/>
  <c r="AP49" i="1"/>
  <c r="AM49" i="1"/>
  <c r="AF49" i="1"/>
  <c r="AH49" i="1" s="1"/>
  <c r="Y49" i="1"/>
  <c r="AI49" i="1" s="1"/>
  <c r="T49" i="1"/>
  <c r="R49" i="1"/>
  <c r="AB49" i="1" s="1"/>
  <c r="L49" i="1"/>
  <c r="U49" i="1" s="1"/>
  <c r="I49" i="1"/>
  <c r="AT48" i="1"/>
  <c r="AS48" i="1"/>
  <c r="AL48" i="1"/>
  <c r="AM48" i="1"/>
  <c r="AE48" i="1"/>
  <c r="AF48" i="1" s="1"/>
  <c r="X48" i="1"/>
  <c r="Y48" i="1"/>
  <c r="Q48" i="1"/>
  <c r="R48" i="1" s="1"/>
  <c r="T48" i="1" s="1"/>
  <c r="N48" i="1"/>
  <c r="M48" i="1"/>
  <c r="L48" i="1"/>
  <c r="K48" i="1"/>
  <c r="H48" i="1"/>
  <c r="I48" i="1" s="1"/>
  <c r="AV47" i="1"/>
  <c r="AT47" i="1"/>
  <c r="AW47" i="1" s="1"/>
  <c r="AS47" i="1"/>
  <c r="AL47" i="1"/>
  <c r="AM47" i="1" s="1"/>
  <c r="AO47" i="1" s="1"/>
  <c r="AE47" i="1"/>
  <c r="AF47" i="1"/>
  <c r="Y47" i="1"/>
  <c r="AA47" i="1" s="1"/>
  <c r="X47" i="1"/>
  <c r="Q47" i="1"/>
  <c r="R47" i="1"/>
  <c r="K47" i="1"/>
  <c r="L47" i="1" s="1"/>
  <c r="H47" i="1"/>
  <c r="I47" i="1"/>
  <c r="AS46" i="1"/>
  <c r="AL46" i="1"/>
  <c r="AE46" i="1"/>
  <c r="AF46" i="1" s="1"/>
  <c r="AD46" i="1"/>
  <c r="AD47" i="3" s="1"/>
  <c r="P46" i="1"/>
  <c r="P47" i="3" s="1"/>
  <c r="I46" i="1"/>
  <c r="H46" i="1"/>
  <c r="G46" i="1"/>
  <c r="G47" i="3" s="1"/>
  <c r="AT44" i="1"/>
  <c r="AO44" i="1"/>
  <c r="AM44" i="1"/>
  <c r="AF44" i="1"/>
  <c r="Y44" i="1"/>
  <c r="AA44" i="1" s="1"/>
  <c r="R44" i="1"/>
  <c r="N44" i="1"/>
  <c r="M44" i="1"/>
  <c r="AT43" i="1"/>
  <c r="AM43" i="1"/>
  <c r="AO43" i="1" s="1"/>
  <c r="AF43" i="1"/>
  <c r="Y43" i="1"/>
  <c r="R43" i="1"/>
  <c r="N43" i="1"/>
  <c r="M43" i="1"/>
  <c r="AT42" i="1"/>
  <c r="AM42" i="1"/>
  <c r="AF42" i="1"/>
  <c r="Y42" i="1"/>
  <c r="R42" i="1"/>
  <c r="T42" i="1" s="1"/>
  <c r="N42" i="1"/>
  <c r="M42" i="1"/>
  <c r="AW41" i="1"/>
  <c r="AT41" i="1"/>
  <c r="AV41" i="1" s="1"/>
  <c r="AM41" i="1"/>
  <c r="AO41" i="1" s="1"/>
  <c r="AF41" i="1"/>
  <c r="AH41" i="1" s="1"/>
  <c r="AA41" i="1"/>
  <c r="Y41" i="1"/>
  <c r="R41" i="1"/>
  <c r="T41" i="1" s="1"/>
  <c r="N41" i="1"/>
  <c r="M41" i="1"/>
  <c r="AT40" i="1"/>
  <c r="AV40" i="1" s="1"/>
  <c r="AW40" i="1" s="1"/>
  <c r="AM40" i="1"/>
  <c r="AH40" i="1"/>
  <c r="AF40" i="1"/>
  <c r="Y40" i="1"/>
  <c r="R40" i="1"/>
  <c r="AB40" i="1" s="1"/>
  <c r="N40" i="1"/>
  <c r="M40" i="1"/>
  <c r="AT39" i="1"/>
  <c r="AV39" i="1" s="1"/>
  <c r="AM39" i="1"/>
  <c r="AH39" i="1"/>
  <c r="AF39" i="1"/>
  <c r="Y39" i="1"/>
  <c r="R39" i="1"/>
  <c r="T39" i="1" s="1"/>
  <c r="N39" i="1"/>
  <c r="M39" i="1"/>
  <c r="AT38" i="1"/>
  <c r="AV38" i="1" s="1"/>
  <c r="AM38" i="1"/>
  <c r="AF38" i="1"/>
  <c r="AH38" i="1" s="1"/>
  <c r="Y38" i="1"/>
  <c r="R38" i="1"/>
  <c r="T38" i="1" s="1"/>
  <c r="N38" i="1"/>
  <c r="M38" i="1"/>
  <c r="AT37" i="1"/>
  <c r="AV37" i="1" s="1"/>
  <c r="AM37" i="1"/>
  <c r="AF37" i="1"/>
  <c r="AH37" i="1" s="1"/>
  <c r="AB37" i="1"/>
  <c r="Y37" i="1"/>
  <c r="R37" i="1"/>
  <c r="U37" i="1" s="1"/>
  <c r="N37" i="1"/>
  <c r="M37" i="1"/>
  <c r="AT36" i="1"/>
  <c r="AV36" i="1" s="1"/>
  <c r="AM36" i="1"/>
  <c r="AF36" i="1"/>
  <c r="AH36" i="1" s="1"/>
  <c r="AB36" i="1"/>
  <c r="Y36" i="1"/>
  <c r="R36" i="1"/>
  <c r="N36" i="1"/>
  <c r="M36" i="1"/>
  <c r="AT35" i="1"/>
  <c r="AM35" i="1"/>
  <c r="AF35" i="1"/>
  <c r="Y35" i="1"/>
  <c r="AI35" i="1" s="1"/>
  <c r="R35" i="1"/>
  <c r="N35" i="1"/>
  <c r="M35" i="1"/>
  <c r="AT34" i="1"/>
  <c r="AP34" i="1"/>
  <c r="AM34" i="1"/>
  <c r="AO34" i="1" s="1"/>
  <c r="AF34" i="1"/>
  <c r="Y34" i="1"/>
  <c r="U34" i="1"/>
  <c r="R34" i="1"/>
  <c r="T34" i="1" s="1"/>
  <c r="N34" i="1"/>
  <c r="M34" i="1"/>
  <c r="AT33" i="1"/>
  <c r="AV33" i="1" s="1"/>
  <c r="AO33" i="1"/>
  <c r="AM33" i="1"/>
  <c r="AW33" i="1" s="1"/>
  <c r="AH33" i="1"/>
  <c r="AF33" i="1"/>
  <c r="Y33" i="1"/>
  <c r="AI33" i="1" s="1"/>
  <c r="T33" i="1"/>
  <c r="R33" i="1"/>
  <c r="AB33" i="1" s="1"/>
  <c r="N33" i="1"/>
  <c r="M33" i="1"/>
  <c r="AT32" i="1"/>
  <c r="AV32" i="1" s="1"/>
  <c r="AM32" i="1"/>
  <c r="AO32" i="1" s="1"/>
  <c r="AF32" i="1"/>
  <c r="Y32" i="1"/>
  <c r="AA32" i="1" s="1"/>
  <c r="U32" i="1"/>
  <c r="R32" i="1"/>
  <c r="N32" i="1"/>
  <c r="M32" i="1"/>
  <c r="AV31" i="1"/>
  <c r="AT31" i="1"/>
  <c r="AM31" i="1"/>
  <c r="AF31" i="1"/>
  <c r="AP31" i="1" s="1"/>
  <c r="Y31" i="1"/>
  <c r="T31" i="1"/>
  <c r="R31" i="1"/>
  <c r="N31" i="1"/>
  <c r="M31" i="1"/>
  <c r="AT30" i="1"/>
  <c r="AM30" i="1"/>
  <c r="AF30" i="1"/>
  <c r="Y30" i="1"/>
  <c r="U30" i="1"/>
  <c r="R30" i="1"/>
  <c r="T30" i="1" s="1"/>
  <c r="N30" i="1"/>
  <c r="M30" i="1"/>
  <c r="AT29" i="1"/>
  <c r="AV29" i="1" s="1"/>
  <c r="AP29" i="1"/>
  <c r="AO29" i="1"/>
  <c r="AM29" i="1"/>
  <c r="AF29" i="1"/>
  <c r="Y29" i="1"/>
  <c r="AI29" i="1" s="1"/>
  <c r="T29" i="1"/>
  <c r="R29" i="1"/>
  <c r="U29" i="1" s="1"/>
  <c r="N29" i="1"/>
  <c r="M29" i="1"/>
  <c r="AT28" i="1"/>
  <c r="AM28" i="1"/>
  <c r="AW28" i="1" s="1"/>
  <c r="AI28" i="1"/>
  <c r="AF28" i="1"/>
  <c r="AH28" i="1" s="1"/>
  <c r="Y28" i="1"/>
  <c r="R28" i="1"/>
  <c r="AB28" i="1" s="1"/>
  <c r="L28" i="1"/>
  <c r="T28" i="1" s="1"/>
  <c r="I28" i="1"/>
  <c r="AW27" i="1"/>
  <c r="AT27" i="1"/>
  <c r="AV27" i="1" s="1"/>
  <c r="AM27" i="1"/>
  <c r="AO27" i="1" s="1"/>
  <c r="AF27" i="1"/>
  <c r="AP27" i="1" s="1"/>
  <c r="AA27" i="1"/>
  <c r="Y27" i="1"/>
  <c r="AI27" i="1" s="1"/>
  <c r="R27" i="1"/>
  <c r="AB27" i="1" s="1"/>
  <c r="L27" i="1"/>
  <c r="I27" i="1"/>
  <c r="AT26" i="1"/>
  <c r="AM26" i="1"/>
  <c r="AW26" i="1" s="1"/>
  <c r="AI26" i="1"/>
  <c r="AF26" i="1"/>
  <c r="AH26" i="1" s="1"/>
  <c r="AA26" i="1"/>
  <c r="Y26" i="1"/>
  <c r="R26" i="1"/>
  <c r="AB26" i="1" s="1"/>
  <c r="L26" i="1"/>
  <c r="M26" i="1" s="1"/>
  <c r="I26" i="1"/>
  <c r="AV25" i="1"/>
  <c r="AT25" i="1"/>
  <c r="AW25" i="1" s="1"/>
  <c r="AM25" i="1"/>
  <c r="AO25" i="1" s="1"/>
  <c r="AF25" i="1"/>
  <c r="Y25" i="1"/>
  <c r="AH25" i="1" s="1"/>
  <c r="U25" i="1"/>
  <c r="R25" i="1"/>
  <c r="L25" i="1"/>
  <c r="I25" i="1"/>
  <c r="AT24" i="1"/>
  <c r="AV24" i="1" s="1"/>
  <c r="AM24" i="1"/>
  <c r="AI24" i="1"/>
  <c r="AF24" i="1"/>
  <c r="AH24" i="1" s="1"/>
  <c r="AA24" i="1"/>
  <c r="Y24" i="1"/>
  <c r="U24" i="1"/>
  <c r="T24" i="1"/>
  <c r="R24" i="1"/>
  <c r="AB24" i="1" s="1"/>
  <c r="L24" i="1"/>
  <c r="M24" i="1" s="1"/>
  <c r="I24" i="1"/>
  <c r="AT23" i="1"/>
  <c r="AV23" i="1" s="1"/>
  <c r="AM23" i="1"/>
  <c r="AO23" i="1" s="1"/>
  <c r="AH23" i="1"/>
  <c r="AF23" i="1"/>
  <c r="Y23" i="1"/>
  <c r="R23" i="1"/>
  <c r="L23" i="1"/>
  <c r="I23" i="1"/>
  <c r="AW35" i="1" l="1"/>
  <c r="AO35" i="1"/>
  <c r="U90" i="1"/>
  <c r="M90" i="1"/>
  <c r="N90" i="1" s="1"/>
  <c r="M62" i="1"/>
  <c r="AI90" i="1"/>
  <c r="AA90" i="1"/>
  <c r="U92" i="1"/>
  <c r="M92" i="1"/>
  <c r="AP97" i="1"/>
  <c r="AO97" i="1"/>
  <c r="AW97" i="1"/>
  <c r="AV238" i="1"/>
  <c r="AW238" i="1"/>
  <c r="AH102" i="1"/>
  <c r="I45" i="1"/>
  <c r="AA48" i="1"/>
  <c r="AI48" i="1"/>
  <c r="M23" i="1"/>
  <c r="N23" i="1" s="1"/>
  <c r="U27" i="1"/>
  <c r="AA34" i="1"/>
  <c r="AI34" i="1"/>
  <c r="M179" i="1"/>
  <c r="N179" i="1"/>
  <c r="T65" i="1"/>
  <c r="AB65" i="1"/>
  <c r="AA65" i="1"/>
  <c r="AV48" i="1"/>
  <c r="AA42" i="1"/>
  <c r="AB42" i="1"/>
  <c r="T47" i="1"/>
  <c r="AB47" i="1"/>
  <c r="AA62" i="1"/>
  <c r="AW90" i="1"/>
  <c r="AO90" i="1"/>
  <c r="AH30" i="1"/>
  <c r="AP30" i="1"/>
  <c r="AA43" i="1"/>
  <c r="M61" i="1"/>
  <c r="N61" i="1" s="1"/>
  <c r="U61" i="1"/>
  <c r="T61" i="1"/>
  <c r="AH122" i="1"/>
  <c r="M190" i="1"/>
  <c r="N190" i="1"/>
  <c r="AO48" i="1"/>
  <c r="AW48" i="1"/>
  <c r="AO62" i="1"/>
  <c r="AW113" i="1"/>
  <c r="AO113" i="1"/>
  <c r="AA161" i="1"/>
  <c r="AI161" i="1"/>
  <c r="AH161" i="1"/>
  <c r="AB161" i="1"/>
  <c r="M25" i="1"/>
  <c r="N25" i="1" s="1"/>
  <c r="AV30" i="1"/>
  <c r="AW30" i="1"/>
  <c r="Y110" i="1"/>
  <c r="AA88" i="1"/>
  <c r="AB88" i="1" s="1"/>
  <c r="AW92" i="1"/>
  <c r="AO92" i="1"/>
  <c r="AB97" i="1"/>
  <c r="AA97" i="1"/>
  <c r="AI97" i="1"/>
  <c r="AV112" i="1"/>
  <c r="AW112" i="1"/>
  <c r="R45" i="1"/>
  <c r="AB31" i="1"/>
  <c r="U31" i="1"/>
  <c r="U44" i="1"/>
  <c r="T44" i="1"/>
  <c r="AW44" i="1"/>
  <c r="AH47" i="1"/>
  <c r="AP47" i="1"/>
  <c r="W124" i="3"/>
  <c r="Y124" i="3" s="1"/>
  <c r="Y52" i="3"/>
  <c r="G65" i="1"/>
  <c r="I65" i="1" s="1"/>
  <c r="N65" i="1" s="1"/>
  <c r="I64" i="1"/>
  <c r="N64" i="1" s="1"/>
  <c r="M91" i="1"/>
  <c r="N91" i="1" s="1"/>
  <c r="AB94" i="1"/>
  <c r="U94" i="1"/>
  <c r="U101" i="1"/>
  <c r="T101" i="1"/>
  <c r="AO102" i="1"/>
  <c r="AP102" i="1" s="1"/>
  <c r="AW102" i="1"/>
  <c r="U108" i="1"/>
  <c r="T108" i="1"/>
  <c r="M113" i="1"/>
  <c r="N113" i="1" s="1"/>
  <c r="T123" i="1"/>
  <c r="U123" i="1" s="1"/>
  <c r="AA126" i="1"/>
  <c r="AI126" i="1"/>
  <c r="AH127" i="1"/>
  <c r="AI127" i="1" s="1"/>
  <c r="AP127" i="1"/>
  <c r="AF129" i="1"/>
  <c r="AD130" i="1"/>
  <c r="AF130" i="1" s="1"/>
  <c r="AI155" i="1"/>
  <c r="AB155" i="1"/>
  <c r="AA155" i="1"/>
  <c r="AP160" i="1"/>
  <c r="AO160" i="1"/>
  <c r="AI160" i="1"/>
  <c r="AI162" i="1"/>
  <c r="AA162" i="1"/>
  <c r="AA166" i="1"/>
  <c r="AI166" i="1"/>
  <c r="AP169" i="1"/>
  <c r="AH169" i="1"/>
  <c r="AB173" i="1"/>
  <c r="T173" i="1"/>
  <c r="U173" i="1"/>
  <c r="AO174" i="1"/>
  <c r="AP178" i="1"/>
  <c r="AO178" i="1"/>
  <c r="AH178" i="1"/>
  <c r="AB181" i="1"/>
  <c r="T181" i="1"/>
  <c r="U181" i="1" s="1"/>
  <c r="AO190" i="1"/>
  <c r="AH197" i="1"/>
  <c r="AP197" i="1"/>
  <c r="U226" i="1"/>
  <c r="T226" i="1"/>
  <c r="T236" i="1"/>
  <c r="AB236" i="1"/>
  <c r="AA242" i="1"/>
  <c r="AB242" i="1" s="1"/>
  <c r="AT245" i="1"/>
  <c r="M247" i="1"/>
  <c r="T247" i="1"/>
  <c r="U247" i="1" s="1"/>
  <c r="N247" i="1"/>
  <c r="AB289" i="1"/>
  <c r="T289" i="1"/>
  <c r="AW295" i="1"/>
  <c r="AO295" i="1"/>
  <c r="AV295" i="1"/>
  <c r="AA108" i="2"/>
  <c r="AI108" i="2"/>
  <c r="U65" i="1"/>
  <c r="AO39" i="1"/>
  <c r="AP39" i="1" s="1"/>
  <c r="AW39" i="1"/>
  <c r="Y128" i="1"/>
  <c r="AH173" i="1"/>
  <c r="AV174" i="1"/>
  <c r="AW174" i="1" s="1"/>
  <c r="AF176" i="1"/>
  <c r="AA181" i="1"/>
  <c r="AA190" i="1"/>
  <c r="AH190" i="1"/>
  <c r="AI190" i="1" s="1"/>
  <c r="AV190" i="1"/>
  <c r="AW190" i="1" s="1"/>
  <c r="AR177" i="1"/>
  <c r="AT191" i="1"/>
  <c r="M194" i="1"/>
  <c r="AW195" i="1"/>
  <c r="M197" i="1"/>
  <c r="U197" i="1"/>
  <c r="AO227" i="1"/>
  <c r="AH230" i="1"/>
  <c r="AP230" i="1"/>
  <c r="AB235" i="1"/>
  <c r="U235" i="1"/>
  <c r="AA235" i="1"/>
  <c r="AO235" i="1"/>
  <c r="X256" i="1"/>
  <c r="Y256" i="1" s="1"/>
  <c r="X257" i="1"/>
  <c r="Y257" i="1" s="1"/>
  <c r="X255" i="1"/>
  <c r="Y255" i="1" s="1"/>
  <c r="I265" i="1"/>
  <c r="N265" i="1" s="1"/>
  <c r="H330" i="1"/>
  <c r="I330" i="1" s="1"/>
  <c r="N330" i="1" s="1"/>
  <c r="AL246" i="1"/>
  <c r="AM246" i="1" s="1"/>
  <c r="AL252" i="1"/>
  <c r="M312" i="1"/>
  <c r="AH312" i="1"/>
  <c r="AP312" i="1"/>
  <c r="M86" i="2"/>
  <c r="N86" i="2" s="1"/>
  <c r="AO91" i="2"/>
  <c r="AW91" i="2"/>
  <c r="AO95" i="2"/>
  <c r="AW95" i="2"/>
  <c r="T62" i="1"/>
  <c r="U62" i="1" s="1"/>
  <c r="AB62" i="1"/>
  <c r="N93" i="1"/>
  <c r="AP44" i="1"/>
  <c r="P132" i="2"/>
  <c r="Q43" i="2"/>
  <c r="R43" i="2" s="1"/>
  <c r="Q49" i="2"/>
  <c r="AA89" i="1"/>
  <c r="AP100" i="1"/>
  <c r="AH106" i="1"/>
  <c r="AI106" i="1" s="1"/>
  <c r="AH111" i="1"/>
  <c r="AA123" i="1"/>
  <c r="AB123" i="1" s="1"/>
  <c r="M126" i="1"/>
  <c r="AS117" i="1"/>
  <c r="AS111" i="1"/>
  <c r="AT111" i="1" s="1"/>
  <c r="AV111" i="1" s="1"/>
  <c r="M159" i="1"/>
  <c r="Y45" i="1"/>
  <c r="AP25" i="1"/>
  <c r="N26" i="1"/>
  <c r="M27" i="1"/>
  <c r="AO28" i="1"/>
  <c r="AA29" i="1"/>
  <c r="AB30" i="1"/>
  <c r="AW34" i="1"/>
  <c r="AH35" i="1"/>
  <c r="AP35" i="1"/>
  <c r="AW37" i="1"/>
  <c r="AO38" i="1"/>
  <c r="T40" i="1"/>
  <c r="AI41" i="1"/>
  <c r="U43" i="1"/>
  <c r="T43" i="1"/>
  <c r="AB43" i="1"/>
  <c r="AV43" i="1"/>
  <c r="AK46" i="1"/>
  <c r="AK47" i="3" s="1"/>
  <c r="AD52" i="3"/>
  <c r="AF50" i="1"/>
  <c r="AD250" i="1"/>
  <c r="H55" i="1"/>
  <c r="I55" i="1" s="1"/>
  <c r="H53" i="1"/>
  <c r="I53" i="1" s="1"/>
  <c r="I52" i="1"/>
  <c r="P318" i="1"/>
  <c r="P253" i="1"/>
  <c r="AK318" i="1"/>
  <c r="AK253" i="1"/>
  <c r="AA58" i="1"/>
  <c r="M59" i="1"/>
  <c r="N59" i="1" s="1"/>
  <c r="T60" i="1"/>
  <c r="U60" i="1" s="1"/>
  <c r="AB60" i="1"/>
  <c r="AI63" i="1"/>
  <c r="R64" i="1"/>
  <c r="AT64" i="1"/>
  <c r="W70" i="2"/>
  <c r="X52" i="1"/>
  <c r="X46" i="1"/>
  <c r="T88" i="1"/>
  <c r="U88" i="1" s="1"/>
  <c r="R110" i="1"/>
  <c r="AT110" i="1"/>
  <c r="AV88" i="1"/>
  <c r="AH89" i="1"/>
  <c r="N92" i="1"/>
  <c r="AH92" i="1"/>
  <c r="AP92" i="1"/>
  <c r="T93" i="1"/>
  <c r="AW93" i="1"/>
  <c r="AV93" i="1"/>
  <c r="AV95" i="1"/>
  <c r="AA96" i="1"/>
  <c r="U100" i="1"/>
  <c r="T100" i="1"/>
  <c r="AV100" i="1"/>
  <c r="AB108" i="1"/>
  <c r="J111" i="1"/>
  <c r="U114" i="1"/>
  <c r="AO114" i="1"/>
  <c r="Y120" i="1"/>
  <c r="AH123" i="1"/>
  <c r="AI123" i="1" s="1"/>
  <c r="AO125" i="1"/>
  <c r="AP125" i="1" s="1"/>
  <c r="AW125" i="1"/>
  <c r="M130" i="1"/>
  <c r="AO130" i="1"/>
  <c r="Y176" i="1"/>
  <c r="AV156" i="1"/>
  <c r="U158" i="1"/>
  <c r="T158" i="1"/>
  <c r="N158" i="1"/>
  <c r="AB159" i="1"/>
  <c r="AA159" i="1"/>
  <c r="T159" i="1"/>
  <c r="AH164" i="1"/>
  <c r="T165" i="1"/>
  <c r="AB165" i="1"/>
  <c r="U165" i="1"/>
  <c r="AO166" i="1"/>
  <c r="AW166" i="1"/>
  <c r="AV167" i="1"/>
  <c r="AO172" i="1"/>
  <c r="AP172" i="1" s="1"/>
  <c r="AW172" i="1"/>
  <c r="AV172" i="1"/>
  <c r="AI173" i="1"/>
  <c r="AB178" i="1"/>
  <c r="T178" i="1"/>
  <c r="U178" i="1" s="1"/>
  <c r="AA188" i="1"/>
  <c r="N189" i="1"/>
  <c r="M189" i="1"/>
  <c r="AA191" i="1"/>
  <c r="T193" i="1"/>
  <c r="AW193" i="1"/>
  <c r="N194" i="1"/>
  <c r="N197" i="1"/>
  <c r="AB223" i="1"/>
  <c r="R245" i="1"/>
  <c r="T223" i="1"/>
  <c r="U223" i="1" s="1"/>
  <c r="AI230" i="1"/>
  <c r="AP232" i="1"/>
  <c r="AI232" i="1"/>
  <c r="T235" i="1"/>
  <c r="AV235" i="1"/>
  <c r="AB241" i="1"/>
  <c r="T241" i="1"/>
  <c r="M248" i="1"/>
  <c r="AO249" i="1"/>
  <c r="AW249" i="1"/>
  <c r="M265" i="1"/>
  <c r="AO307" i="1"/>
  <c r="AW307" i="1"/>
  <c r="U309" i="1"/>
  <c r="T309" i="1"/>
  <c r="AP48" i="1"/>
  <c r="AO61" i="1"/>
  <c r="AP61" i="1" s="1"/>
  <c r="AW65" i="1"/>
  <c r="AH90" i="1"/>
  <c r="AP90" i="1"/>
  <c r="AI130" i="1"/>
  <c r="AW167" i="1"/>
  <c r="AO167" i="1"/>
  <c r="AA189" i="1"/>
  <c r="U193" i="1"/>
  <c r="M193" i="1"/>
  <c r="AO197" i="1"/>
  <c r="AW197" i="1"/>
  <c r="M260" i="1"/>
  <c r="AP260" i="1"/>
  <c r="AO260" i="1"/>
  <c r="AP262" i="1"/>
  <c r="AO262" i="1"/>
  <c r="N263" i="1"/>
  <c r="AE330" i="1"/>
  <c r="AF330" i="1" s="1"/>
  <c r="AF265" i="1"/>
  <c r="AM310" i="1"/>
  <c r="AO288" i="1"/>
  <c r="AV288" i="1"/>
  <c r="AW288" i="1" s="1"/>
  <c r="AA313" i="1"/>
  <c r="AI313" i="1"/>
  <c r="AT45" i="2"/>
  <c r="AV45" i="2" s="1"/>
  <c r="AR107" i="2"/>
  <c r="AT45" i="1"/>
  <c r="AA25" i="1"/>
  <c r="AH27" i="1"/>
  <c r="AA30" i="1"/>
  <c r="AI38" i="1"/>
  <c r="AH60" i="1"/>
  <c r="AI60" i="1" s="1"/>
  <c r="M93" i="1"/>
  <c r="U96" i="1"/>
  <c r="AB101" i="1"/>
  <c r="AV103" i="1"/>
  <c r="T113" i="1"/>
  <c r="U113" i="1" s="1"/>
  <c r="AB113" i="1"/>
  <c r="M178" i="1"/>
  <c r="N178" i="1" s="1"/>
  <c r="AB34" i="1"/>
  <c r="AW36" i="1"/>
  <c r="AP38" i="1"/>
  <c r="AO40" i="1"/>
  <c r="AP40" i="1" s="1"/>
  <c r="AV44" i="1"/>
  <c r="J317" i="1"/>
  <c r="J252" i="1"/>
  <c r="AH59" i="1"/>
  <c r="AI59" i="1" s="1"/>
  <c r="AV61" i="1"/>
  <c r="AW61" i="1" s="1"/>
  <c r="AO63" i="1"/>
  <c r="AP65" i="1"/>
  <c r="U93" i="1"/>
  <c r="AH97" i="1"/>
  <c r="AH101" i="1"/>
  <c r="AB102" i="1"/>
  <c r="U102" i="1"/>
  <c r="T102" i="1"/>
  <c r="AP103" i="1"/>
  <c r="AI103" i="1"/>
  <c r="AI104" i="1"/>
  <c r="T105" i="1"/>
  <c r="AB105" i="1"/>
  <c r="AW106" i="1"/>
  <c r="AO106" i="1"/>
  <c r="AP106" i="1" s="1"/>
  <c r="AV107" i="1"/>
  <c r="AH108" i="1"/>
  <c r="AI108" i="1" s="1"/>
  <c r="AB109" i="1"/>
  <c r="AA109" i="1"/>
  <c r="AB114" i="1"/>
  <c r="T114" i="1"/>
  <c r="AV114" i="1"/>
  <c r="M129" i="1"/>
  <c r="U129" i="1"/>
  <c r="T129" i="1"/>
  <c r="AV130" i="1"/>
  <c r="AP154" i="1"/>
  <c r="AW162" i="1"/>
  <c r="AO162" i="1"/>
  <c r="AI163" i="1"/>
  <c r="AA163" i="1"/>
  <c r="AH170" i="1"/>
  <c r="AO170" i="1"/>
  <c r="AP170" i="1" s="1"/>
  <c r="AI170" i="1"/>
  <c r="AO173" i="1"/>
  <c r="AP173" i="1" s="1"/>
  <c r="AA174" i="1"/>
  <c r="AP175" i="1"/>
  <c r="AO175" i="1"/>
  <c r="AI175" i="1"/>
  <c r="AH175" i="1"/>
  <c r="T179" i="1"/>
  <c r="U179" i="1" s="1"/>
  <c r="AB179" i="1"/>
  <c r="H184" i="1"/>
  <c r="I184" i="1" s="1"/>
  <c r="I183" i="1"/>
  <c r="H188" i="1"/>
  <c r="I188" i="1" s="1"/>
  <c r="H187" i="1"/>
  <c r="I187" i="1" s="1"/>
  <c r="H186" i="1"/>
  <c r="I186" i="1" s="1"/>
  <c r="AA192" i="1"/>
  <c r="AA195" i="1"/>
  <c r="AW196" i="1"/>
  <c r="AP196" i="1"/>
  <c r="AE188" i="1"/>
  <c r="AF188" i="1" s="1"/>
  <c r="AE186" i="1"/>
  <c r="AF186" i="1" s="1"/>
  <c r="AE187" i="1"/>
  <c r="AF187" i="1" s="1"/>
  <c r="AF183" i="1"/>
  <c r="AE184" i="1"/>
  <c r="AF184" i="1" s="1"/>
  <c r="AP225" i="1"/>
  <c r="AH225" i="1"/>
  <c r="AO225" i="1"/>
  <c r="AI225" i="1"/>
  <c r="AO234" i="1"/>
  <c r="AW234" i="1"/>
  <c r="AP234" i="1"/>
  <c r="U237" i="1"/>
  <c r="AB237" i="1"/>
  <c r="T237" i="1"/>
  <c r="AO242" i="1"/>
  <c r="AP242" i="1" s="1"/>
  <c r="AW242" i="1"/>
  <c r="AH248" i="1"/>
  <c r="AP248" i="1"/>
  <c r="AS255" i="1"/>
  <c r="AT255" i="1" s="1"/>
  <c r="AS257" i="1"/>
  <c r="AT257" i="1" s="1"/>
  <c r="AS253" i="1"/>
  <c r="AT253" i="1" s="1"/>
  <c r="AP264" i="1"/>
  <c r="AH264" i="1"/>
  <c r="AB299" i="1"/>
  <c r="U299" i="1"/>
  <c r="T299" i="1"/>
  <c r="AA304" i="1"/>
  <c r="AB304" i="1" s="1"/>
  <c r="I42" i="2"/>
  <c r="AH41" i="2"/>
  <c r="T23" i="1"/>
  <c r="U23" i="1" s="1"/>
  <c r="N27" i="1"/>
  <c r="AH42" i="1"/>
  <c r="AI42" i="1" s="1"/>
  <c r="AW88" i="1"/>
  <c r="AV97" i="1"/>
  <c r="AA111" i="1"/>
  <c r="AI111" i="1"/>
  <c r="AA124" i="1"/>
  <c r="AB124" i="1" s="1"/>
  <c r="AL117" i="1"/>
  <c r="AL111" i="1"/>
  <c r="AM111" i="1" s="1"/>
  <c r="AA31" i="1"/>
  <c r="AI31" i="1"/>
  <c r="AA35" i="1"/>
  <c r="AF45" i="1"/>
  <c r="AH98" i="1"/>
  <c r="AP98" i="1"/>
  <c r="M112" i="1"/>
  <c r="U180" i="1"/>
  <c r="T180" i="1"/>
  <c r="M180" i="1"/>
  <c r="AA23" i="1"/>
  <c r="AB23" i="1" s="1"/>
  <c r="AW23" i="1"/>
  <c r="AV28" i="1"/>
  <c r="AP32" i="1"/>
  <c r="U36" i="1"/>
  <c r="T36" i="1"/>
  <c r="AO37" i="1"/>
  <c r="U40" i="1"/>
  <c r="AB44" i="1"/>
  <c r="AM45" i="1"/>
  <c r="M63" i="1"/>
  <c r="N63" i="1" s="1"/>
  <c r="AP23" i="1"/>
  <c r="N24" i="1"/>
  <c r="AI25" i="1"/>
  <c r="AO26" i="1"/>
  <c r="T27" i="1"/>
  <c r="U28" i="1"/>
  <c r="AH31" i="1"/>
  <c r="AH32" i="1"/>
  <c r="AP33" i="1"/>
  <c r="AH34" i="1"/>
  <c r="AO36" i="1"/>
  <c r="T37" i="1"/>
  <c r="AP37" i="1"/>
  <c r="U38" i="1"/>
  <c r="U42" i="1"/>
  <c r="L45" i="1"/>
  <c r="M49" i="1"/>
  <c r="AO50" i="1"/>
  <c r="AP53" i="1"/>
  <c r="AW52" i="1"/>
  <c r="M58" i="1"/>
  <c r="N58" i="1" s="1"/>
  <c r="AP58" i="1"/>
  <c r="N60" i="1"/>
  <c r="AO60" i="1"/>
  <c r="AP60" i="1" s="1"/>
  <c r="AW60" i="1"/>
  <c r="N62" i="1"/>
  <c r="AH62" i="1"/>
  <c r="AI62" i="1" s="1"/>
  <c r="AP62" i="1"/>
  <c r="AB63" i="1"/>
  <c r="AI65" i="1"/>
  <c r="M65" i="1"/>
  <c r="T90" i="1"/>
  <c r="AB90" i="1"/>
  <c r="AV90" i="1"/>
  <c r="AH94" i="1"/>
  <c r="AH95" i="1"/>
  <c r="AH96" i="1"/>
  <c r="AO98" i="1"/>
  <c r="AA100" i="1"/>
  <c r="AO101" i="1"/>
  <c r="AW101" i="1"/>
  <c r="AA102" i="1"/>
  <c r="AI102" i="1"/>
  <c r="AH103" i="1"/>
  <c r="AO104" i="1"/>
  <c r="AP104" i="1" s="1"/>
  <c r="U105" i="1"/>
  <c r="AV106" i="1"/>
  <c r="AA107" i="1"/>
  <c r="AB107" i="1" s="1"/>
  <c r="T109" i="1"/>
  <c r="AW109" i="1"/>
  <c r="AH115" i="1"/>
  <c r="AI115" i="1" s="1"/>
  <c r="AP115" i="1"/>
  <c r="H117" i="1"/>
  <c r="AI122" i="1"/>
  <c r="AA122" i="1"/>
  <c r="AB122" i="1" s="1"/>
  <c r="AW123" i="1"/>
  <c r="AO123" i="1"/>
  <c r="AP123" i="1" s="1"/>
  <c r="AH124" i="1"/>
  <c r="AI124" i="1" s="1"/>
  <c r="AO126" i="1"/>
  <c r="T127" i="1"/>
  <c r="AB127" i="1"/>
  <c r="I128" i="1"/>
  <c r="G111" i="1"/>
  <c r="I111" i="1" s="1"/>
  <c r="AH154" i="1"/>
  <c r="AI154" i="1" s="1"/>
  <c r="U155" i="1"/>
  <c r="M155" i="1"/>
  <c r="N155" i="1" s="1"/>
  <c r="L176" i="1"/>
  <c r="AB160" i="1"/>
  <c r="U160" i="1"/>
  <c r="T160" i="1"/>
  <c r="AW164" i="1"/>
  <c r="AV164" i="1"/>
  <c r="AP164" i="1"/>
  <c r="AH168" i="1"/>
  <c r="AI168" i="1" s="1"/>
  <c r="AP168" i="1"/>
  <c r="AO168" i="1"/>
  <c r="T177" i="1"/>
  <c r="U177" i="1" s="1"/>
  <c r="AW179" i="1"/>
  <c r="AO179" i="1"/>
  <c r="AA193" i="1"/>
  <c r="AB193" i="1" s="1"/>
  <c r="AI193" i="1"/>
  <c r="AH195" i="1"/>
  <c r="AI195" i="1" s="1"/>
  <c r="AO196" i="1"/>
  <c r="AL186" i="1"/>
  <c r="AM186" i="1" s="1"/>
  <c r="AL184" i="1"/>
  <c r="AM184" i="1" s="1"/>
  <c r="AL187" i="1"/>
  <c r="AM187" i="1" s="1"/>
  <c r="AL188" i="1"/>
  <c r="AM188" i="1" s="1"/>
  <c r="AM183" i="1"/>
  <c r="Y245" i="1"/>
  <c r="M227" i="1"/>
  <c r="AW236" i="1"/>
  <c r="AP236" i="1"/>
  <c r="AO240" i="1"/>
  <c r="AP240" i="1" s="1"/>
  <c r="AA246" i="1"/>
  <c r="AV258" i="1"/>
  <c r="AW258" i="1"/>
  <c r="K329" i="1"/>
  <c r="L329" i="1" s="1"/>
  <c r="L264" i="1"/>
  <c r="AH290" i="1"/>
  <c r="AP290" i="1"/>
  <c r="AH292" i="1"/>
  <c r="AP292" i="1"/>
  <c r="AI292" i="1"/>
  <c r="AP297" i="1"/>
  <c r="AH297" i="1"/>
  <c r="AH304" i="1"/>
  <c r="AI304" i="1" s="1"/>
  <c r="AP41" i="1"/>
  <c r="AP63" i="1"/>
  <c r="AA106" i="1"/>
  <c r="AB106" i="1" s="1"/>
  <c r="N112" i="1"/>
  <c r="N126" i="1"/>
  <c r="AV34" i="1"/>
  <c r="AI47" i="1"/>
  <c r="AF56" i="1"/>
  <c r="AO88" i="1"/>
  <c r="AP88" i="1" s="1"/>
  <c r="U91" i="1"/>
  <c r="AA94" i="1"/>
  <c r="AI94" i="1"/>
  <c r="AV105" i="1"/>
  <c r="AW105" i="1" s="1"/>
  <c r="AB29" i="1"/>
  <c r="AW32" i="1"/>
  <c r="AB39" i="1"/>
  <c r="U39" i="1"/>
  <c r="AB41" i="1"/>
  <c r="AO42" i="1"/>
  <c r="AP42" i="1" s="1"/>
  <c r="AW24" i="1"/>
  <c r="T26" i="1"/>
  <c r="AH29" i="1"/>
  <c r="AO31" i="1"/>
  <c r="AW31" i="1"/>
  <c r="AB32" i="1"/>
  <c r="AI32" i="1"/>
  <c r="AP36" i="1"/>
  <c r="AI37" i="1"/>
  <c r="AA38" i="1"/>
  <c r="AA39" i="1"/>
  <c r="AI39" i="1"/>
  <c r="AA40" i="1"/>
  <c r="U41" i="1"/>
  <c r="AV42" i="1"/>
  <c r="AW42" i="1" s="1"/>
  <c r="AH44" i="1"/>
  <c r="AI44" i="1" s="1"/>
  <c r="U47" i="1"/>
  <c r="N49" i="1"/>
  <c r="AW49" i="1"/>
  <c r="P317" i="1"/>
  <c r="R317" i="1" s="1"/>
  <c r="P252" i="1"/>
  <c r="R252" i="1" s="1"/>
  <c r="AK317" i="1"/>
  <c r="AK252" i="1"/>
  <c r="T59" i="1"/>
  <c r="U59" i="1" s="1"/>
  <c r="AB59" i="1"/>
  <c r="AO59" i="1"/>
  <c r="AP59" i="1" s="1"/>
  <c r="AW59" i="1"/>
  <c r="T63" i="1"/>
  <c r="U63" i="1" s="1"/>
  <c r="AV63" i="1"/>
  <c r="M89" i="1"/>
  <c r="N89" i="1" s="1"/>
  <c r="AO94" i="1"/>
  <c r="AW94" i="1"/>
  <c r="AI95" i="1"/>
  <c r="AI96" i="1"/>
  <c r="U98" i="1"/>
  <c r="T98" i="1"/>
  <c r="AB98" i="1"/>
  <c r="AV98" i="1"/>
  <c r="AB100" i="1"/>
  <c r="AP101" i="1"/>
  <c r="AB104" i="1"/>
  <c r="AA105" i="1"/>
  <c r="U109" i="1"/>
  <c r="AB112" i="1"/>
  <c r="AI113" i="1"/>
  <c r="AH113" i="1"/>
  <c r="AI114" i="1"/>
  <c r="AA114" i="1"/>
  <c r="AB126" i="1"/>
  <c r="T126" i="1"/>
  <c r="U126" i="1" s="1"/>
  <c r="U128" i="1"/>
  <c r="M128" i="1"/>
  <c r="AW128" i="1"/>
  <c r="AW157" i="1"/>
  <c r="AV157" i="1"/>
  <c r="AO159" i="1"/>
  <c r="AW159" i="1"/>
  <c r="T162" i="1"/>
  <c r="AB162" i="1"/>
  <c r="AP163" i="1"/>
  <c r="AH163" i="1"/>
  <c r="AH165" i="1"/>
  <c r="AP165" i="1"/>
  <c r="AI169" i="1"/>
  <c r="AA169" i="1"/>
  <c r="AP174" i="1"/>
  <c r="AA197" i="1"/>
  <c r="AI197" i="1"/>
  <c r="AB197" i="1"/>
  <c r="AP226" i="1"/>
  <c r="AI226" i="1"/>
  <c r="AH226" i="1"/>
  <c r="T230" i="1"/>
  <c r="AB230" i="1"/>
  <c r="U230" i="1"/>
  <c r="AV230" i="1"/>
  <c r="AW230" i="1"/>
  <c r="AP233" i="1"/>
  <c r="AH233" i="1"/>
  <c r="T238" i="1"/>
  <c r="AA239" i="1"/>
  <c r="AV242" i="1"/>
  <c r="AP243" i="1"/>
  <c r="AH243" i="1"/>
  <c r="AW244" i="1"/>
  <c r="AA247" i="1"/>
  <c r="AI247" i="1"/>
  <c r="AS256" i="1"/>
  <c r="AT256" i="1" s="1"/>
  <c r="P265" i="1"/>
  <c r="R264" i="1"/>
  <c r="AW297" i="1"/>
  <c r="AO297" i="1"/>
  <c r="AW43" i="1"/>
  <c r="AV62" i="1"/>
  <c r="AW62" i="1" s="1"/>
  <c r="J70" i="2"/>
  <c r="K52" i="1"/>
  <c r="K46" i="1"/>
  <c r="L46" i="1" s="1"/>
  <c r="J273" i="1"/>
  <c r="J138" i="1"/>
  <c r="AW91" i="1"/>
  <c r="AV91" i="1"/>
  <c r="AA101" i="1"/>
  <c r="AI101" i="1"/>
  <c r="AW107" i="1"/>
  <c r="AP107" i="1"/>
  <c r="AB154" i="1"/>
  <c r="AA154" i="1"/>
  <c r="R176" i="1"/>
  <c r="T154" i="1"/>
  <c r="M28" i="1"/>
  <c r="N28" i="1" s="1"/>
  <c r="U33" i="1"/>
  <c r="AI40" i="1"/>
  <c r="AH48" i="1"/>
  <c r="AA49" i="1"/>
  <c r="AA61" i="1"/>
  <c r="AI61" i="1"/>
  <c r="M88" i="1"/>
  <c r="N88" i="1" s="1"/>
  <c r="AA92" i="1"/>
  <c r="AM110" i="1"/>
  <c r="AP126" i="1"/>
  <c r="AI164" i="1"/>
  <c r="AA164" i="1"/>
  <c r="AP166" i="1"/>
  <c r="AH166" i="1"/>
  <c r="AA33" i="1"/>
  <c r="Q46" i="1"/>
  <c r="R46" i="1" s="1"/>
  <c r="J52" i="3"/>
  <c r="W47" i="2"/>
  <c r="J47" i="2"/>
  <c r="AD47" i="2"/>
  <c r="G47" i="2"/>
  <c r="P47" i="2"/>
  <c r="J250" i="1"/>
  <c r="AB25" i="1"/>
  <c r="AV26" i="1"/>
  <c r="AI30" i="1"/>
  <c r="AI36" i="1"/>
  <c r="AI23" i="1"/>
  <c r="AO24" i="1"/>
  <c r="T25" i="1"/>
  <c r="U26" i="1"/>
  <c r="AA28" i="1"/>
  <c r="AW29" i="1"/>
  <c r="AO30" i="1"/>
  <c r="T32" i="1"/>
  <c r="U35" i="1"/>
  <c r="T35" i="1"/>
  <c r="AB35" i="1"/>
  <c r="AV35" i="1"/>
  <c r="AA36" i="1"/>
  <c r="AA37" i="1"/>
  <c r="AB38" i="1"/>
  <c r="AW38" i="1"/>
  <c r="AH43" i="1"/>
  <c r="AI43" i="1" s="1"/>
  <c r="AP43" i="1"/>
  <c r="AT46" i="1"/>
  <c r="M47" i="1"/>
  <c r="N47" i="1" s="1"/>
  <c r="U48" i="1"/>
  <c r="AB48" i="1"/>
  <c r="AO49" i="1"/>
  <c r="P52" i="3"/>
  <c r="P250" i="1"/>
  <c r="R50" i="1"/>
  <c r="Q52" i="1"/>
  <c r="AL56" i="1"/>
  <c r="AM56" i="1" s="1"/>
  <c r="AV56" i="1" s="1"/>
  <c r="AL55" i="1"/>
  <c r="AM55" i="1" s="1"/>
  <c r="AB58" i="1"/>
  <c r="AI58" i="1"/>
  <c r="W46" i="1"/>
  <c r="W47" i="3" s="1"/>
  <c r="Y47" i="3" s="1"/>
  <c r="AB61" i="1"/>
  <c r="AW63" i="1"/>
  <c r="I110" i="1"/>
  <c r="AF110" i="1"/>
  <c r="AH88" i="1"/>
  <c r="AI88" i="1" s="1"/>
  <c r="T89" i="1"/>
  <c r="AW89" i="1"/>
  <c r="AV89" i="1"/>
  <c r="T92" i="1"/>
  <c r="AB92" i="1"/>
  <c r="AV92" i="1"/>
  <c r="AH93" i="1"/>
  <c r="T95" i="1"/>
  <c r="AO96" i="1"/>
  <c r="AB99" i="1"/>
  <c r="AV99" i="1"/>
  <c r="AH100" i="1"/>
  <c r="AV101" i="1"/>
  <c r="AB103" i="1"/>
  <c r="U103" i="1"/>
  <c r="AO103" i="1"/>
  <c r="T104" i="1"/>
  <c r="AH105" i="1"/>
  <c r="AI105" i="1" s="1"/>
  <c r="AP105" i="1"/>
  <c r="U106" i="1"/>
  <c r="T106" i="1"/>
  <c r="AH107" i="1"/>
  <c r="AI107" i="1" s="1"/>
  <c r="L110" i="1"/>
  <c r="T112" i="1"/>
  <c r="U112" i="1" s="1"/>
  <c r="AA113" i="1"/>
  <c r="AV113" i="1"/>
  <c r="N115" i="1"/>
  <c r="AE120" i="1"/>
  <c r="AF120" i="1" s="1"/>
  <c r="AE121" i="1"/>
  <c r="AF121" i="1" s="1"/>
  <c r="T124" i="1"/>
  <c r="U124" i="1" s="1"/>
  <c r="AO124" i="1"/>
  <c r="AP124" i="1" s="1"/>
  <c r="AW124" i="1"/>
  <c r="AO128" i="1"/>
  <c r="AP128" i="1" s="1"/>
  <c r="T130" i="1"/>
  <c r="T155" i="1"/>
  <c r="AP156" i="1"/>
  <c r="AO156" i="1"/>
  <c r="AH156" i="1"/>
  <c r="AP159" i="1"/>
  <c r="AO161" i="1"/>
  <c r="AW161" i="1"/>
  <c r="U162" i="1"/>
  <c r="AI165" i="1"/>
  <c r="AP167" i="1"/>
  <c r="AH167" i="1"/>
  <c r="AI167" i="1" s="1"/>
  <c r="AB169" i="1"/>
  <c r="AI171" i="1"/>
  <c r="AB171" i="1"/>
  <c r="AH174" i="1"/>
  <c r="AI174" i="1" s="1"/>
  <c r="AA179" i="1"/>
  <c r="AI179" i="1"/>
  <c r="AH179" i="1"/>
  <c r="AV179" i="1"/>
  <c r="AP180" i="1"/>
  <c r="AO180" i="1"/>
  <c r="AI180" i="1"/>
  <c r="AH180" i="1"/>
  <c r="AV189" i="1"/>
  <c r="AW189" i="1" s="1"/>
  <c r="T190" i="1"/>
  <c r="U190" i="1" s="1"/>
  <c r="AB190" i="1"/>
  <c r="M192" i="1"/>
  <c r="N192" i="1" s="1"/>
  <c r="U192" i="1"/>
  <c r="AH192" i="1"/>
  <c r="AI192" i="1" s="1"/>
  <c r="N193" i="1"/>
  <c r="AH193" i="1"/>
  <c r="AP193" i="1"/>
  <c r="AP194" i="1"/>
  <c r="AI194" i="1"/>
  <c r="T196" i="1"/>
  <c r="AB196" i="1"/>
  <c r="AW226" i="1"/>
  <c r="AO226" i="1"/>
  <c r="AW228" i="1"/>
  <c r="AP229" i="1"/>
  <c r="AH229" i="1"/>
  <c r="AI233" i="1"/>
  <c r="U238" i="1"/>
  <c r="AV240" i="1"/>
  <c r="AW240" i="1" s="1"/>
  <c r="AH246" i="1"/>
  <c r="AI246" i="1" s="1"/>
  <c r="AO248" i="1"/>
  <c r="W250" i="1"/>
  <c r="AA258" i="1"/>
  <c r="AH258" i="1"/>
  <c r="AI258" i="1" s="1"/>
  <c r="AW260" i="1"/>
  <c r="AW301" i="1"/>
  <c r="AV301" i="1"/>
  <c r="Y121" i="1"/>
  <c r="R125" i="1"/>
  <c r="K187" i="1"/>
  <c r="L187" i="1" s="1"/>
  <c r="K184" i="1"/>
  <c r="L184" i="1" s="1"/>
  <c r="L183" i="1"/>
  <c r="AS183" i="1"/>
  <c r="AS177" i="1"/>
  <c r="AT177" i="1" s="1"/>
  <c r="N225" i="1"/>
  <c r="AB227" i="1"/>
  <c r="T227" i="1"/>
  <c r="U227" i="1" s="1"/>
  <c r="AV227" i="1"/>
  <c r="U234" i="1"/>
  <c r="T234" i="1"/>
  <c r="AA238" i="1"/>
  <c r="AB238" i="1" s="1"/>
  <c r="AT248" i="1"/>
  <c r="AV248" i="1" s="1"/>
  <c r="AD253" i="1"/>
  <c r="M330" i="1"/>
  <c r="AV297" i="1"/>
  <c r="AO308" i="1"/>
  <c r="AH313" i="1"/>
  <c r="AP313" i="1"/>
  <c r="AH325" i="1"/>
  <c r="AA58" i="2"/>
  <c r="AP24" i="1"/>
  <c r="AP26" i="1"/>
  <c r="AP28" i="1"/>
  <c r="AD317" i="1"/>
  <c r="AD252" i="1"/>
  <c r="AS55" i="1"/>
  <c r="AT55" i="1" s="1"/>
  <c r="AE57" i="1"/>
  <c r="AF57" i="1" s="1"/>
  <c r="AO57" i="1" s="1"/>
  <c r="AD132" i="2"/>
  <c r="AE43" i="2"/>
  <c r="AF43" i="2" s="1"/>
  <c r="AE49" i="2"/>
  <c r="AB89" i="1"/>
  <c r="AB91" i="1"/>
  <c r="AB93" i="1"/>
  <c r="AO109" i="1"/>
  <c r="AP109" i="1" s="1"/>
  <c r="AB111" i="1"/>
  <c r="Y112" i="1"/>
  <c r="M114" i="1"/>
  <c r="AW126" i="1"/>
  <c r="U127" i="1"/>
  <c r="AO127" i="1"/>
  <c r="AA130" i="1"/>
  <c r="U154" i="1"/>
  <c r="T156" i="1"/>
  <c r="AI156" i="1"/>
  <c r="AA157" i="1"/>
  <c r="AH158" i="1"/>
  <c r="AW158" i="1"/>
  <c r="T163" i="1"/>
  <c r="AB164" i="1"/>
  <c r="AO165" i="1"/>
  <c r="AA167" i="1"/>
  <c r="T174" i="1"/>
  <c r="AB175" i="1"/>
  <c r="AI178" i="1"/>
  <c r="N181" i="1"/>
  <c r="Y183" i="1"/>
  <c r="X187" i="1"/>
  <c r="Y187" i="1" s="1"/>
  <c r="T194" i="1"/>
  <c r="U194" i="1" s="1"/>
  <c r="AA196" i="1"/>
  <c r="T197" i="1"/>
  <c r="AA223" i="1"/>
  <c r="AP224" i="1"/>
  <c r="AI224" i="1"/>
  <c r="AH224" i="1"/>
  <c r="AV226" i="1"/>
  <c r="AW229" i="1"/>
  <c r="AO229" i="1"/>
  <c r="AO230" i="1"/>
  <c r="U231" i="1"/>
  <c r="AB231" i="1"/>
  <c r="AO231" i="1"/>
  <c r="T232" i="1"/>
  <c r="AO233" i="1"/>
  <c r="AI235" i="1"/>
  <c r="AA236" i="1"/>
  <c r="AI237" i="1"/>
  <c r="AA237" i="1"/>
  <c r="AB240" i="1"/>
  <c r="AA241" i="1"/>
  <c r="AH242" i="1"/>
  <c r="AI242" i="1" s="1"/>
  <c r="AI244" i="1"/>
  <c r="Y259" i="1"/>
  <c r="T260" i="1"/>
  <c r="U260" i="1" s="1"/>
  <c r="N261" i="1"/>
  <c r="AA263" i="1"/>
  <c r="AO329" i="1"/>
  <c r="AW329" i="1"/>
  <c r="AO330" i="1"/>
  <c r="AW330" i="1"/>
  <c r="AT310" i="1"/>
  <c r="AO290" i="1"/>
  <c r="AW290" i="1"/>
  <c r="AO294" i="1"/>
  <c r="AW294" i="1"/>
  <c r="AB298" i="1"/>
  <c r="AA299" i="1"/>
  <c r="AI299" i="1"/>
  <c r="AO300" i="1"/>
  <c r="AW300" i="1"/>
  <c r="AB302" i="1"/>
  <c r="AA302" i="1"/>
  <c r="AW302" i="1"/>
  <c r="AA305" i="1"/>
  <c r="AH309" i="1"/>
  <c r="AR318" i="1"/>
  <c r="Y42" i="2"/>
  <c r="AA23" i="2"/>
  <c r="AI23" i="2"/>
  <c r="AI39" i="2"/>
  <c r="AH39" i="2"/>
  <c r="AB39" i="2"/>
  <c r="AA39" i="2"/>
  <c r="T40" i="2"/>
  <c r="U40" i="2"/>
  <c r="AO55" i="2"/>
  <c r="AP55" i="2" s="1"/>
  <c r="AF104" i="2"/>
  <c r="AH85" i="2"/>
  <c r="AI85" i="2" s="1"/>
  <c r="AB98" i="2"/>
  <c r="U98" i="2"/>
  <c r="T98" i="2"/>
  <c r="AK132" i="2"/>
  <c r="AL49" i="2"/>
  <c r="AL43" i="2"/>
  <c r="AM43" i="2" s="1"/>
  <c r="AP114" i="1"/>
  <c r="T115" i="1"/>
  <c r="U115" i="1" s="1"/>
  <c r="AO115" i="1"/>
  <c r="N123" i="1"/>
  <c r="M124" i="1"/>
  <c r="N124" i="1" s="1"/>
  <c r="AH125" i="1"/>
  <c r="AI125" i="1" s="1"/>
  <c r="I176" i="1"/>
  <c r="AM176" i="1"/>
  <c r="AH155" i="1"/>
  <c r="AV162" i="1"/>
  <c r="AW163" i="1"/>
  <c r="AW169" i="1"/>
  <c r="AO169" i="1"/>
  <c r="T170" i="1"/>
  <c r="AB170" i="1"/>
  <c r="AV173" i="1"/>
  <c r="AW173" i="1" s="1"/>
  <c r="AH181" i="1"/>
  <c r="AI181" i="1" s="1"/>
  <c r="AH189" i="1"/>
  <c r="AI189" i="1" s="1"/>
  <c r="AP189" i="1"/>
  <c r="AB191" i="1"/>
  <c r="AH191" i="1"/>
  <c r="AI191" i="1" s="1"/>
  <c r="AO194" i="1"/>
  <c r="M195" i="1"/>
  <c r="N195" i="1" s="1"/>
  <c r="AV196" i="1"/>
  <c r="AH223" i="1"/>
  <c r="AI223" i="1" s="1"/>
  <c r="M224" i="1"/>
  <c r="N224" i="1" s="1"/>
  <c r="M225" i="1"/>
  <c r="N228" i="1"/>
  <c r="U232" i="1"/>
  <c r="AO232" i="1"/>
  <c r="AB233" i="1"/>
  <c r="T233" i="1"/>
  <c r="AV233" i="1"/>
  <c r="AA234" i="1"/>
  <c r="AI234" i="1"/>
  <c r="AV234" i="1"/>
  <c r="AV236" i="1"/>
  <c r="AH238" i="1"/>
  <c r="AP238" i="1"/>
  <c r="AP241" i="1"/>
  <c r="AH241" i="1"/>
  <c r="AI241" i="1" s="1"/>
  <c r="AB243" i="1"/>
  <c r="U243" i="1"/>
  <c r="AW243" i="1"/>
  <c r="AH247" i="1"/>
  <c r="AA249" i="1"/>
  <c r="AI249" i="1"/>
  <c r="AE257" i="1"/>
  <c r="AF257" i="1" s="1"/>
  <c r="AE253" i="1"/>
  <c r="AF252" i="1"/>
  <c r="AE256" i="1"/>
  <c r="AF256" i="1" s="1"/>
  <c r="AE255" i="1"/>
  <c r="AF255" i="1" s="1"/>
  <c r="N260" i="1"/>
  <c r="M263" i="1"/>
  <c r="AS328" i="1"/>
  <c r="AT328" i="1" s="1"/>
  <c r="AV328" i="1" s="1"/>
  <c r="AT263" i="1"/>
  <c r="AV263" i="1" s="1"/>
  <c r="AO264" i="1"/>
  <c r="AO265" i="1"/>
  <c r="AO292" i="1"/>
  <c r="AW292" i="1"/>
  <c r="AH296" i="1"/>
  <c r="AP296" i="1"/>
  <c r="U297" i="1"/>
  <c r="AB297" i="1"/>
  <c r="AP299" i="1"/>
  <c r="AH299" i="1"/>
  <c r="AO304" i="1"/>
  <c r="AP304" i="1" s="1"/>
  <c r="AW304" i="1"/>
  <c r="AV308" i="1"/>
  <c r="AW308" i="1" s="1"/>
  <c r="T312" i="1"/>
  <c r="U312" i="1" s="1"/>
  <c r="AB312" i="1"/>
  <c r="AP26" i="2"/>
  <c r="AI26" i="2"/>
  <c r="AH26" i="2"/>
  <c r="AB27" i="2"/>
  <c r="U27" i="2"/>
  <c r="T27" i="2"/>
  <c r="T29" i="2"/>
  <c r="AB29" i="2"/>
  <c r="U29" i="2"/>
  <c r="AW30" i="2"/>
  <c r="AP30" i="2"/>
  <c r="AO30" i="2"/>
  <c r="AA33" i="2"/>
  <c r="AI33" i="2"/>
  <c r="AB34" i="2"/>
  <c r="U34" i="2"/>
  <c r="T34" i="2"/>
  <c r="AW34" i="2"/>
  <c r="AV34" i="2"/>
  <c r="AA37" i="2"/>
  <c r="AI37" i="2"/>
  <c r="AB38" i="2"/>
  <c r="U38" i="2"/>
  <c r="T38" i="2"/>
  <c r="AF52" i="1"/>
  <c r="AO52" i="1" s="1"/>
  <c r="AR317" i="1"/>
  <c r="AR252" i="1"/>
  <c r="AT252" i="1" s="1"/>
  <c r="J318" i="1"/>
  <c r="J253" i="1"/>
  <c r="AS57" i="1"/>
  <c r="AT57" i="1" s="1"/>
  <c r="L64" i="1"/>
  <c r="Y64" i="1"/>
  <c r="AH64" i="1" s="1"/>
  <c r="AM64" i="1"/>
  <c r="AR132" i="2"/>
  <c r="AS43" i="2"/>
  <c r="AT43" i="2" s="1"/>
  <c r="AV43" i="2" s="1"/>
  <c r="AS49" i="2"/>
  <c r="T99" i="1"/>
  <c r="T107" i="1"/>
  <c r="AP113" i="1"/>
  <c r="AH114" i="1"/>
  <c r="Y117" i="1"/>
  <c r="X118" i="1"/>
  <c r="Y118" i="1" s="1"/>
  <c r="AH118" i="1" s="1"/>
  <c r="AM129" i="1"/>
  <c r="AO154" i="1"/>
  <c r="AH157" i="1"/>
  <c r="N159" i="1"/>
  <c r="AO163" i="1"/>
  <c r="T166" i="1"/>
  <c r="T169" i="1"/>
  <c r="U170" i="1"/>
  <c r="AP179" i="1"/>
  <c r="K188" i="1"/>
  <c r="L188" i="1" s="1"/>
  <c r="AP190" i="1"/>
  <c r="T191" i="1"/>
  <c r="U191" i="1" s="1"/>
  <c r="M196" i="1"/>
  <c r="AV197" i="1"/>
  <c r="I245" i="1"/>
  <c r="AO224" i="1"/>
  <c r="AB225" i="1"/>
  <c r="T225" i="1"/>
  <c r="AA227" i="1"/>
  <c r="AP228" i="1"/>
  <c r="AH228" i="1"/>
  <c r="AI231" i="1"/>
  <c r="U233" i="1"/>
  <c r="AB234" i="1"/>
  <c r="AP235" i="1"/>
  <c r="AI238" i="1"/>
  <c r="AH239" i="1"/>
  <c r="AI239" i="1" s="1"/>
  <c r="T243" i="1"/>
  <c r="AO243" i="1"/>
  <c r="U244" i="1"/>
  <c r="AB247" i="1"/>
  <c r="T248" i="1"/>
  <c r="U248" i="1" s="1"/>
  <c r="AB249" i="1"/>
  <c r="G250" i="1"/>
  <c r="AW315" i="1"/>
  <c r="L259" i="1"/>
  <c r="T259" i="1" s="1"/>
  <c r="J246" i="1"/>
  <c r="X327" i="1"/>
  <c r="Y327" i="1" s="1"/>
  <c r="Y262" i="1"/>
  <c r="AI264" i="1"/>
  <c r="AT265" i="1"/>
  <c r="AV265" i="1" s="1"/>
  <c r="T293" i="1"/>
  <c r="AI296" i="1"/>
  <c r="T297" i="1"/>
  <c r="AH298" i="1"/>
  <c r="T300" i="1"/>
  <c r="U300" i="1"/>
  <c r="AA301" i="1"/>
  <c r="AH302" i="1"/>
  <c r="AI302" i="1" s="1"/>
  <c r="AP302" i="1"/>
  <c r="AH305" i="1"/>
  <c r="AI305" i="1" s="1"/>
  <c r="T307" i="1"/>
  <c r="AB307" i="1"/>
  <c r="U307" i="1"/>
  <c r="AO309" i="1"/>
  <c r="AP309" i="1" s="1"/>
  <c r="AW309" i="1"/>
  <c r="AM42" i="2"/>
  <c r="AO23" i="2"/>
  <c r="AB24" i="2"/>
  <c r="U24" i="2"/>
  <c r="T24" i="2"/>
  <c r="AW24" i="2"/>
  <c r="AV24" i="2"/>
  <c r="M59" i="2"/>
  <c r="M85" i="2"/>
  <c r="U85" i="2"/>
  <c r="L104" i="2"/>
  <c r="N85" i="2"/>
  <c r="AA99" i="2"/>
  <c r="AO107" i="2"/>
  <c r="G124" i="3"/>
  <c r="I124" i="3" s="1"/>
  <c r="I52" i="3"/>
  <c r="W317" i="1"/>
  <c r="W252" i="1"/>
  <c r="Y252" i="1" s="1"/>
  <c r="AO108" i="1"/>
  <c r="AP108" i="1" s="1"/>
  <c r="AW108" i="1"/>
  <c r="AV127" i="1"/>
  <c r="AW127" i="1" s="1"/>
  <c r="AO155" i="1"/>
  <c r="U157" i="1"/>
  <c r="AH162" i="1"/>
  <c r="AP162" i="1"/>
  <c r="AV165" i="1"/>
  <c r="AB167" i="1"/>
  <c r="AW171" i="1"/>
  <c r="AB174" i="1"/>
  <c r="I177" i="1"/>
  <c r="AO181" i="1"/>
  <c r="Q184" i="1"/>
  <c r="R184" i="1" s="1"/>
  <c r="R183" i="1"/>
  <c r="Q188" i="1"/>
  <c r="R188" i="1" s="1"/>
  <c r="K186" i="1"/>
  <c r="L186" i="1" s="1"/>
  <c r="T186" i="1" s="1"/>
  <c r="X186" i="1"/>
  <c r="Y186" i="1" s="1"/>
  <c r="T189" i="1"/>
  <c r="U189" i="1" s="1"/>
  <c r="AB189" i="1"/>
  <c r="AB192" i="1"/>
  <c r="AA194" i="1"/>
  <c r="AB194" i="1" s="1"/>
  <c r="T195" i="1"/>
  <c r="AB195" i="1"/>
  <c r="AO195" i="1"/>
  <c r="AP195" i="1" s="1"/>
  <c r="AH196" i="1"/>
  <c r="L245" i="1"/>
  <c r="AM245" i="1"/>
  <c r="AV224" i="1"/>
  <c r="U225" i="1"/>
  <c r="AW225" i="1"/>
  <c r="AP227" i="1"/>
  <c r="AH227" i="1"/>
  <c r="AA230" i="1"/>
  <c r="AV231" i="1"/>
  <c r="AA232" i="1"/>
  <c r="AH236" i="1"/>
  <c r="AI236" i="1" s="1"/>
  <c r="AW239" i="1"/>
  <c r="AI240" i="1"/>
  <c r="U242" i="1"/>
  <c r="T242" i="1"/>
  <c r="AP244" i="1"/>
  <c r="AF245" i="1"/>
  <c r="AW247" i="1"/>
  <c r="AO247" i="1"/>
  <c r="AP249" i="1"/>
  <c r="AW250" i="1"/>
  <c r="R253" i="1"/>
  <c r="AH259" i="1"/>
  <c r="AF263" i="1"/>
  <c r="AE328" i="1"/>
  <c r="AF328" i="1" s="1"/>
  <c r="AI265" i="1"/>
  <c r="AW265" i="1"/>
  <c r="AF310" i="1"/>
  <c r="AH288" i="1"/>
  <c r="AI288" i="1" s="1"/>
  <c r="AP288" i="1"/>
  <c r="AI298" i="1"/>
  <c r="AO299" i="1"/>
  <c r="T304" i="1"/>
  <c r="U304" i="1"/>
  <c r="AO305" i="1"/>
  <c r="AP305" i="1" s="1"/>
  <c r="AA307" i="1"/>
  <c r="AI307" i="1"/>
  <c r="R318" i="1"/>
  <c r="AI323" i="1"/>
  <c r="AS330" i="1"/>
  <c r="AT330" i="1" s="1"/>
  <c r="AV330" i="1" s="1"/>
  <c r="AP27" i="2"/>
  <c r="AH27" i="2"/>
  <c r="AO40" i="2"/>
  <c r="AO46" i="2"/>
  <c r="AW46" i="2"/>
  <c r="I50" i="1"/>
  <c r="M50" i="1" s="1"/>
  <c r="AT52" i="1"/>
  <c r="AV52" i="1" s="1"/>
  <c r="W318" i="1"/>
  <c r="W253" i="1"/>
  <c r="Y253" i="1" s="1"/>
  <c r="G70" i="2"/>
  <c r="G273" i="1"/>
  <c r="AH109" i="1"/>
  <c r="AI109" i="1" s="1"/>
  <c r="AF112" i="1"/>
  <c r="Y129" i="1"/>
  <c r="AT176" i="1"/>
  <c r="AP155" i="1"/>
  <c r="M157" i="1"/>
  <c r="N157" i="1" s="1"/>
  <c r="AO157" i="1"/>
  <c r="AB163" i="1"/>
  <c r="T167" i="1"/>
  <c r="AB168" i="1"/>
  <c r="AV168" i="1"/>
  <c r="AW168" i="1" s="1"/>
  <c r="T171" i="1"/>
  <c r="AO171" i="1"/>
  <c r="AP171" i="1" s="1"/>
  <c r="AI172" i="1"/>
  <c r="AP181" i="1"/>
  <c r="W177" i="1"/>
  <c r="Y177" i="1" s="1"/>
  <c r="I191" i="1"/>
  <c r="AO191" i="1"/>
  <c r="AP191" i="1" s="1"/>
  <c r="T192" i="1"/>
  <c r="AM192" i="1"/>
  <c r="U195" i="1"/>
  <c r="M223" i="1"/>
  <c r="N223" i="1" s="1"/>
  <c r="AO223" i="1"/>
  <c r="AP223" i="1" s="1"/>
  <c r="N226" i="1"/>
  <c r="N227" i="1"/>
  <c r="AI229" i="1"/>
  <c r="AA229" i="1"/>
  <c r="AH234" i="1"/>
  <c r="AW237" i="1"/>
  <c r="AO237" i="1"/>
  <c r="AP237" i="1" s="1"/>
  <c r="AO238" i="1"/>
  <c r="U239" i="1"/>
  <c r="AB239" i="1"/>
  <c r="AO239" i="1"/>
  <c r="AP239" i="1" s="1"/>
  <c r="AI243" i="1"/>
  <c r="AB246" i="1"/>
  <c r="N248" i="1"/>
  <c r="M249" i="1"/>
  <c r="AH249" i="1"/>
  <c r="AV315" i="1"/>
  <c r="AB258" i="1"/>
  <c r="T258" i="1"/>
  <c r="U258" i="1" s="1"/>
  <c r="AP258" i="1"/>
  <c r="AK246" i="1"/>
  <c r="AM259" i="1"/>
  <c r="AV259" i="1" s="1"/>
  <c r="T261" i="1"/>
  <c r="U261" i="1" s="1"/>
  <c r="L262" i="1"/>
  <c r="K327" i="1"/>
  <c r="L327" i="1" s="1"/>
  <c r="T327" i="1" s="1"/>
  <c r="AH327" i="1"/>
  <c r="Q328" i="1"/>
  <c r="R328" i="1" s="1"/>
  <c r="R263" i="1"/>
  <c r="AW263" i="1"/>
  <c r="AT264" i="1"/>
  <c r="AV264" i="1" s="1"/>
  <c r="AA330" i="1"/>
  <c r="AI330" i="1"/>
  <c r="N288" i="1"/>
  <c r="T296" i="1"/>
  <c r="AB296" i="1"/>
  <c r="AO296" i="1"/>
  <c r="AW296" i="1"/>
  <c r="AB300" i="1"/>
  <c r="AH301" i="1"/>
  <c r="AI301" i="1" s="1"/>
  <c r="U303" i="1"/>
  <c r="T303" i="1"/>
  <c r="AA308" i="1"/>
  <c r="M310" i="1"/>
  <c r="N310" i="1" s="1"/>
  <c r="AO327" i="1"/>
  <c r="AP327" i="1" s="1"/>
  <c r="AA328" i="1"/>
  <c r="X329" i="1"/>
  <c r="Y329" i="1" s="1"/>
  <c r="AO29" i="2"/>
  <c r="AW29" i="2"/>
  <c r="Q257" i="1"/>
  <c r="R257" i="1" s="1"/>
  <c r="AM328" i="1"/>
  <c r="N329" i="1"/>
  <c r="R265" i="1"/>
  <c r="Q330" i="1"/>
  <c r="R330" i="1" s="1"/>
  <c r="Y310" i="1"/>
  <c r="AA288" i="1"/>
  <c r="U289" i="1"/>
  <c r="M289" i="1"/>
  <c r="N289" i="1" s="1"/>
  <c r="U291" i="1"/>
  <c r="M291" i="1"/>
  <c r="N291" i="1" s="1"/>
  <c r="U293" i="1"/>
  <c r="M293" i="1"/>
  <c r="N293" i="1" s="1"/>
  <c r="AB295" i="1"/>
  <c r="AI297" i="1"/>
  <c r="AV304" i="1"/>
  <c r="AH307" i="1"/>
  <c r="AP307" i="1"/>
  <c r="AI312" i="1"/>
  <c r="T313" i="1"/>
  <c r="AB313" i="1"/>
  <c r="AH324" i="1"/>
  <c r="AV23" i="2"/>
  <c r="AW23" i="2" s="1"/>
  <c r="AT42" i="2"/>
  <c r="AH30" i="2"/>
  <c r="U31" i="2"/>
  <c r="T31" i="2"/>
  <c r="AB31" i="2"/>
  <c r="AO34" i="2"/>
  <c r="AA35" i="2"/>
  <c r="AI35" i="2"/>
  <c r="AO56" i="2"/>
  <c r="AP56" i="2" s="1"/>
  <c r="AB92" i="2"/>
  <c r="U92" i="2"/>
  <c r="T92" i="2"/>
  <c r="AA96" i="2"/>
  <c r="M106" i="2"/>
  <c r="N106" i="2" s="1"/>
  <c r="AB34" i="3"/>
  <c r="U34" i="3"/>
  <c r="T34" i="3"/>
  <c r="Q256" i="1"/>
  <c r="R256" i="1" s="1"/>
  <c r="AT261" i="1"/>
  <c r="AV261" i="1" s="1"/>
  <c r="M328" i="1"/>
  <c r="N328" i="1" s="1"/>
  <c r="I264" i="1"/>
  <c r="M288" i="1"/>
  <c r="AB288" i="1"/>
  <c r="AO289" i="1"/>
  <c r="AW289" i="1"/>
  <c r="M290" i="1"/>
  <c r="N290" i="1" s="1"/>
  <c r="AB290" i="1"/>
  <c r="AO291" i="1"/>
  <c r="AW291" i="1"/>
  <c r="M292" i="1"/>
  <c r="N292" i="1" s="1"/>
  <c r="AB292" i="1"/>
  <c r="AO293" i="1"/>
  <c r="AW293" i="1"/>
  <c r="AI294" i="1"/>
  <c r="AA297" i="1"/>
  <c r="AO298" i="1"/>
  <c r="AH300" i="1"/>
  <c r="AP301" i="1"/>
  <c r="AB308" i="1"/>
  <c r="U308" i="1"/>
  <c r="T308" i="1"/>
  <c r="N312" i="1"/>
  <c r="AS321" i="1"/>
  <c r="AT321" i="1" s="1"/>
  <c r="AS320" i="1"/>
  <c r="AT320" i="1" s="1"/>
  <c r="AS318" i="1"/>
  <c r="AT317" i="1"/>
  <c r="AS322" i="1"/>
  <c r="AT322" i="1" s="1"/>
  <c r="AO325" i="1"/>
  <c r="AP325" i="1" s="1"/>
  <c r="AV325" i="1"/>
  <c r="AW325" i="1" s="1"/>
  <c r="AA24" i="2"/>
  <c r="AO26" i="2"/>
  <c r="AA27" i="2"/>
  <c r="AI27" i="2"/>
  <c r="AI31" i="2"/>
  <c r="U33" i="2"/>
  <c r="T33" i="2"/>
  <c r="AB33" i="2"/>
  <c r="AB37" i="2"/>
  <c r="T37" i="2"/>
  <c r="U37" i="2"/>
  <c r="AV44" i="2"/>
  <c r="AB45" i="2"/>
  <c r="AV46" i="2"/>
  <c r="AV57" i="2"/>
  <c r="AW57" i="2" s="1"/>
  <c r="AP58" i="2"/>
  <c r="AO58" i="2"/>
  <c r="AH58" i="2"/>
  <c r="AI58" i="2" s="1"/>
  <c r="U102" i="2"/>
  <c r="T102" i="2"/>
  <c r="AA27" i="3"/>
  <c r="AH27" i="3"/>
  <c r="AI27" i="3"/>
  <c r="AH31" i="3"/>
  <c r="AP31" i="3"/>
  <c r="AO31" i="3"/>
  <c r="M23" i="2"/>
  <c r="N23" i="2" s="1"/>
  <c r="N24" i="2"/>
  <c r="AP24" i="2"/>
  <c r="AI24" i="2"/>
  <c r="AH24" i="2"/>
  <c r="AB26" i="2"/>
  <c r="T26" i="2"/>
  <c r="U26" i="2" s="1"/>
  <c r="AW26" i="2"/>
  <c r="AV26" i="2"/>
  <c r="AA29" i="2"/>
  <c r="AI29" i="2"/>
  <c r="AH31" i="2"/>
  <c r="AP31" i="2"/>
  <c r="AH33" i="2"/>
  <c r="AP33" i="2"/>
  <c r="AO35" i="2"/>
  <c r="AP35" i="2" s="1"/>
  <c r="AW35" i="2"/>
  <c r="AP37" i="2"/>
  <c r="AH37" i="2"/>
  <c r="AW38" i="2"/>
  <c r="AA40" i="2"/>
  <c r="AB40" i="2" s="1"/>
  <c r="T55" i="2"/>
  <c r="AV56" i="2"/>
  <c r="AW56" i="2" s="1"/>
  <c r="M119" i="2"/>
  <c r="AL177" i="1"/>
  <c r="AM177" i="1" s="1"/>
  <c r="M258" i="1"/>
  <c r="N258" i="1" s="1"/>
  <c r="R310" i="1"/>
  <c r="AA289" i="1"/>
  <c r="AV289" i="1"/>
  <c r="AA291" i="1"/>
  <c r="AV291" i="1"/>
  <c r="AA293" i="1"/>
  <c r="AV293" i="1"/>
  <c r="AB301" i="1"/>
  <c r="U301" i="1"/>
  <c r="AP308" i="1"/>
  <c r="AH308" i="1"/>
  <c r="AI308" i="1" s="1"/>
  <c r="U313" i="1"/>
  <c r="M313" i="1"/>
  <c r="N313" i="1" s="1"/>
  <c r="AW323" i="1"/>
  <c r="AV324" i="1"/>
  <c r="AA325" i="1"/>
  <c r="AI325" i="1"/>
  <c r="AL311" i="1"/>
  <c r="AL317" i="1"/>
  <c r="X326" i="1"/>
  <c r="Y326" i="1" s="1"/>
  <c r="X261" i="1"/>
  <c r="Y261" i="1" s="1"/>
  <c r="AS326" i="1"/>
  <c r="AT326" i="1" s="1"/>
  <c r="AV326" i="1" s="1"/>
  <c r="AK311" i="1"/>
  <c r="K326" i="1"/>
  <c r="L326" i="1" s="1"/>
  <c r="AE326" i="1"/>
  <c r="AF326" i="1" s="1"/>
  <c r="W311" i="1"/>
  <c r="Y311" i="1" s="1"/>
  <c r="AL326" i="1"/>
  <c r="AM326" i="1" s="1"/>
  <c r="AL261" i="1"/>
  <c r="AM261" i="1" s="1"/>
  <c r="T23" i="2"/>
  <c r="U23" i="2" s="1"/>
  <c r="R42" i="2"/>
  <c r="AB23" i="2"/>
  <c r="AO27" i="2"/>
  <c r="AW27" i="2"/>
  <c r="AH29" i="2"/>
  <c r="AP29" i="2"/>
  <c r="AV30" i="2"/>
  <c r="AW31" i="2"/>
  <c r="AO33" i="2"/>
  <c r="AW33" i="2"/>
  <c r="AA34" i="2"/>
  <c r="AO37" i="2"/>
  <c r="AW37" i="2"/>
  <c r="AA38" i="2"/>
  <c r="AW39" i="2"/>
  <c r="AP39" i="2"/>
  <c r="AP40" i="2"/>
  <c r="L42" i="2"/>
  <c r="AH107" i="2"/>
  <c r="AP107" i="2"/>
  <c r="AA55" i="2"/>
  <c r="AB55" i="2" s="1"/>
  <c r="AO59" i="2"/>
  <c r="AP59" i="2" s="1"/>
  <c r="AW59" i="2"/>
  <c r="T95" i="2"/>
  <c r="AB95" i="2"/>
  <c r="U95" i="2"/>
  <c r="AH100" i="2"/>
  <c r="AA103" i="2"/>
  <c r="AI103" i="2"/>
  <c r="AH117" i="2"/>
  <c r="AI248" i="1"/>
  <c r="Y260" i="1"/>
  <c r="T329" i="1"/>
  <c r="AB329" i="1"/>
  <c r="AP329" i="1"/>
  <c r="AH329" i="1"/>
  <c r="U305" i="1"/>
  <c r="T305" i="1"/>
  <c r="AB305" i="1"/>
  <c r="AV305" i="1"/>
  <c r="AW305" i="1" s="1"/>
  <c r="AA309" i="1"/>
  <c r="AB309" i="1" s="1"/>
  <c r="AI309" i="1"/>
  <c r="AO312" i="1"/>
  <c r="AW312" i="1"/>
  <c r="AO313" i="1"/>
  <c r="AW313" i="1"/>
  <c r="AW324" i="1"/>
  <c r="AO324" i="1"/>
  <c r="AP324" i="1" s="1"/>
  <c r="AH23" i="2"/>
  <c r="AP23" i="2"/>
  <c r="AF42" i="2"/>
  <c r="AV29" i="2"/>
  <c r="AI30" i="2"/>
  <c r="AB30" i="2"/>
  <c r="AA30" i="2"/>
  <c r="AP34" i="2"/>
  <c r="AI34" i="2"/>
  <c r="AH34" i="2"/>
  <c r="AB35" i="2"/>
  <c r="U35" i="2"/>
  <c r="T106" i="2"/>
  <c r="AO45" i="2"/>
  <c r="AI45" i="2"/>
  <c r="AH45" i="2"/>
  <c r="AP45" i="2"/>
  <c r="M108" i="2"/>
  <c r="U108" i="2"/>
  <c r="U88" i="2"/>
  <c r="M88" i="2"/>
  <c r="AH108" i="2"/>
  <c r="T124" i="2"/>
  <c r="X124" i="2" s="1"/>
  <c r="Y124" i="2" s="1"/>
  <c r="AB124" i="2" s="1"/>
  <c r="AA306" i="1"/>
  <c r="AB306" i="1" s="1"/>
  <c r="AO306" i="1"/>
  <c r="AP306" i="1" s="1"/>
  <c r="AD311" i="1"/>
  <c r="AF311" i="1" s="1"/>
  <c r="AA312" i="1"/>
  <c r="M314" i="1"/>
  <c r="AA314" i="1"/>
  <c r="AO314" i="1"/>
  <c r="AF317" i="1"/>
  <c r="AE318" i="1"/>
  <c r="AF318" i="1" s="1"/>
  <c r="M323" i="1"/>
  <c r="N323" i="1" s="1"/>
  <c r="AA323" i="1"/>
  <c r="AB323" i="1" s="1"/>
  <c r="AO323" i="1"/>
  <c r="AP323" i="1" s="1"/>
  <c r="H325" i="1"/>
  <c r="I325" i="1" s="1"/>
  <c r="M325" i="1" s="1"/>
  <c r="Q325" i="1"/>
  <c r="R325" i="1" s="1"/>
  <c r="M25" i="2"/>
  <c r="N25" i="2" s="1"/>
  <c r="AW25" i="2"/>
  <c r="T28" i="2"/>
  <c r="AH28" i="2"/>
  <c r="AA32" i="2"/>
  <c r="AO32" i="2"/>
  <c r="T36" i="2"/>
  <c r="AH36" i="2"/>
  <c r="AP38" i="2"/>
  <c r="M44" i="2"/>
  <c r="AM44" i="2"/>
  <c r="L46" i="2"/>
  <c r="AA46" i="2"/>
  <c r="L56" i="2"/>
  <c r="AI56" i="2"/>
  <c r="N58" i="2"/>
  <c r="I104" i="2"/>
  <c r="AW86" i="2"/>
  <c r="AI87" i="2"/>
  <c r="N88" i="2"/>
  <c r="AA89" i="2"/>
  <c r="AI89" i="2"/>
  <c r="AV89" i="2"/>
  <c r="AP90" i="2"/>
  <c r="AI91" i="2"/>
  <c r="AA93" i="2"/>
  <c r="AW93" i="2"/>
  <c r="AP94" i="2"/>
  <c r="U96" i="2"/>
  <c r="T96" i="2"/>
  <c r="AB96" i="2"/>
  <c r="AH97" i="2"/>
  <c r="U99" i="2"/>
  <c r="AA100" i="2"/>
  <c r="AI100" i="2"/>
  <c r="AI101" i="2"/>
  <c r="AV103" i="2"/>
  <c r="AW103" i="2" s="1"/>
  <c r="AW109" i="2"/>
  <c r="AB117" i="2"/>
  <c r="M118" i="2"/>
  <c r="N118" i="2" s="1"/>
  <c r="AH119" i="2"/>
  <c r="AP119" i="2"/>
  <c r="AH120" i="2"/>
  <c r="AP120" i="2"/>
  <c r="AF41" i="3"/>
  <c r="U42" i="3"/>
  <c r="T42" i="3"/>
  <c r="AB42" i="3"/>
  <c r="AA42" i="3"/>
  <c r="AR311" i="1"/>
  <c r="AT311" i="1" s="1"/>
  <c r="X317" i="1"/>
  <c r="Q320" i="1"/>
  <c r="R320" i="1" s="1"/>
  <c r="K324" i="1"/>
  <c r="L324" i="1" s="1"/>
  <c r="AI25" i="2"/>
  <c r="AI38" i="2"/>
  <c r="AP46" i="2"/>
  <c r="U55" i="2"/>
  <c r="AB56" i="2"/>
  <c r="L57" i="2"/>
  <c r="AD62" i="2"/>
  <c r="AF62" i="2" s="1"/>
  <c r="AI62" i="2" s="1"/>
  <c r="AF61" i="2"/>
  <c r="AI61" i="2" s="1"/>
  <c r="AP87" i="2"/>
  <c r="AH87" i="2"/>
  <c r="AP91" i="2"/>
  <c r="AH93" i="2"/>
  <c r="AP93" i="2"/>
  <c r="AP95" i="2"/>
  <c r="AO97" i="2"/>
  <c r="AP97" i="2" s="1"/>
  <c r="AW97" i="2"/>
  <c r="AB99" i="2"/>
  <c r="AW99" i="2"/>
  <c r="T101" i="2"/>
  <c r="AB101" i="2"/>
  <c r="AO101" i="2"/>
  <c r="AB103" i="2"/>
  <c r="AB107" i="2"/>
  <c r="T107" i="2"/>
  <c r="AK108" i="2"/>
  <c r="AM108" i="2" s="1"/>
  <c r="AV108" i="2" s="1"/>
  <c r="M121" i="2"/>
  <c r="N121" i="2" s="1"/>
  <c r="M27" i="3"/>
  <c r="N27" i="3" s="1"/>
  <c r="AP28" i="3"/>
  <c r="AI28" i="3"/>
  <c r="AH28" i="3"/>
  <c r="AH29" i="3"/>
  <c r="AP29" i="3"/>
  <c r="AO29" i="3"/>
  <c r="AI37" i="3"/>
  <c r="AA39" i="3"/>
  <c r="AH45" i="3"/>
  <c r="AI45" i="3"/>
  <c r="AA45" i="3"/>
  <c r="AM47" i="3"/>
  <c r="AW57" i="3"/>
  <c r="Q321" i="1"/>
  <c r="R321" i="1" s="1"/>
  <c r="U41" i="2"/>
  <c r="T41" i="2"/>
  <c r="AB44" i="2"/>
  <c r="AV55" i="2"/>
  <c r="AW55" i="2" s="1"/>
  <c r="T59" i="2"/>
  <c r="U59" i="2" s="1"/>
  <c r="AO85" i="2"/>
  <c r="AP85" i="2" s="1"/>
  <c r="AM104" i="2"/>
  <c r="N87" i="2"/>
  <c r="T88" i="2"/>
  <c r="AB88" i="2"/>
  <c r="AA92" i="2"/>
  <c r="AI92" i="2"/>
  <c r="AV95" i="2"/>
  <c r="AH96" i="2"/>
  <c r="AI96" i="2" s="1"/>
  <c r="AP96" i="2"/>
  <c r="U97" i="2"/>
  <c r="T97" i="2"/>
  <c r="AI98" i="2"/>
  <c r="AO100" i="2"/>
  <c r="AP100" i="2" s="1"/>
  <c r="AW100" i="2"/>
  <c r="AH103" i="2"/>
  <c r="AT107" i="2"/>
  <c r="AV107" i="2" s="1"/>
  <c r="U117" i="2"/>
  <c r="M117" i="2"/>
  <c r="N117" i="2" s="1"/>
  <c r="AW117" i="2"/>
  <c r="AO117" i="2"/>
  <c r="AP117" i="2" s="1"/>
  <c r="T118" i="2"/>
  <c r="U118" i="2" s="1"/>
  <c r="AO119" i="2"/>
  <c r="AB120" i="2"/>
  <c r="AO121" i="2"/>
  <c r="AW121" i="2"/>
  <c r="AI25" i="3"/>
  <c r="AP26" i="3"/>
  <c r="AI26" i="3"/>
  <c r="AH26" i="3"/>
  <c r="AI33" i="3"/>
  <c r="AH33" i="3"/>
  <c r="AI42" i="3"/>
  <c r="AE320" i="1"/>
  <c r="AF320" i="1" s="1"/>
  <c r="Q322" i="1"/>
  <c r="R322" i="1" s="1"/>
  <c r="X324" i="1"/>
  <c r="Y324" i="1" s="1"/>
  <c r="AO25" i="2"/>
  <c r="T32" i="2"/>
  <c r="AO41" i="2"/>
  <c r="AP41" i="2" s="1"/>
  <c r="I44" i="2"/>
  <c r="T44" i="2"/>
  <c r="U44" i="2" s="1"/>
  <c r="AI107" i="2"/>
  <c r="T46" i="2"/>
  <c r="AA57" i="2"/>
  <c r="R60" i="2"/>
  <c r="U60" i="2" s="1"/>
  <c r="AH60" i="2"/>
  <c r="AO61" i="2"/>
  <c r="R104" i="2"/>
  <c r="T85" i="2"/>
  <c r="T86" i="2"/>
  <c r="AB86" i="2"/>
  <c r="AO87" i="2"/>
  <c r="AI88" i="2"/>
  <c r="AB90" i="2"/>
  <c r="U90" i="2"/>
  <c r="AA91" i="2"/>
  <c r="AV91" i="2"/>
  <c r="AP92" i="2"/>
  <c r="U94" i="2"/>
  <c r="AB94" i="2"/>
  <c r="AA95" i="2"/>
  <c r="AW96" i="2"/>
  <c r="AA98" i="2"/>
  <c r="AH99" i="2"/>
  <c r="AI99" i="2" s="1"/>
  <c r="AV101" i="2"/>
  <c r="AW101" i="2" s="1"/>
  <c r="AA102" i="2"/>
  <c r="AB102" i="2" s="1"/>
  <c r="Y104" i="2"/>
  <c r="B109" i="2"/>
  <c r="T119" i="2"/>
  <c r="U119" i="2" s="1"/>
  <c r="AV119" i="2"/>
  <c r="AW119" i="2" s="1"/>
  <c r="T121" i="2"/>
  <c r="U121" i="2" s="1"/>
  <c r="T122" i="2"/>
  <c r="AB122" i="2"/>
  <c r="N25" i="3"/>
  <c r="M25" i="3"/>
  <c r="AH37" i="3"/>
  <c r="AP37" i="3"/>
  <c r="M65" i="3"/>
  <c r="U98" i="3"/>
  <c r="M98" i="3"/>
  <c r="U112" i="3"/>
  <c r="T112" i="3"/>
  <c r="AE321" i="1"/>
  <c r="AF321" i="1" s="1"/>
  <c r="AP25" i="2"/>
  <c r="AV40" i="2"/>
  <c r="AW40" i="2" s="1"/>
  <c r="AI41" i="2"/>
  <c r="L45" i="2"/>
  <c r="AA45" i="2"/>
  <c r="N108" i="2"/>
  <c r="N59" i="2"/>
  <c r="N61" i="2"/>
  <c r="AR62" i="2"/>
  <c r="AT62" i="2" s="1"/>
  <c r="AT61" i="2"/>
  <c r="AV61" i="2" s="1"/>
  <c r="AK62" i="2"/>
  <c r="AM62" i="2" s="1"/>
  <c r="AI86" i="2"/>
  <c r="AO89" i="2"/>
  <c r="AW89" i="2"/>
  <c r="T93" i="2"/>
  <c r="AB93" i="2"/>
  <c r="AA97" i="2"/>
  <c r="AI97" i="2"/>
  <c r="AP98" i="2"/>
  <c r="AP102" i="2"/>
  <c r="AA122" i="2"/>
  <c r="AI122" i="2"/>
  <c r="U28" i="3"/>
  <c r="M28" i="3"/>
  <c r="AH34" i="3"/>
  <c r="AP34" i="3"/>
  <c r="AO34" i="3"/>
  <c r="AH36" i="3"/>
  <c r="AO36" i="3"/>
  <c r="AP36" i="3" s="1"/>
  <c r="AH38" i="3"/>
  <c r="AO38" i="3"/>
  <c r="AP38" i="3" s="1"/>
  <c r="AO51" i="3"/>
  <c r="AW51" i="3"/>
  <c r="G311" i="1"/>
  <c r="P311" i="1"/>
  <c r="R311" i="1" s="1"/>
  <c r="G20" i="3"/>
  <c r="G82" i="2"/>
  <c r="AA41" i="2"/>
  <c r="AW45" i="2"/>
  <c r="I46" i="2"/>
  <c r="N46" i="2" s="1"/>
  <c r="AH55" i="2"/>
  <c r="AI55" i="2" s="1"/>
  <c r="I56" i="2"/>
  <c r="AF57" i="2"/>
  <c r="U58" i="2"/>
  <c r="AW58" i="2"/>
  <c r="Y59" i="2"/>
  <c r="I60" i="2"/>
  <c r="N60" i="2" s="1"/>
  <c r="AM60" i="2"/>
  <c r="M61" i="2"/>
  <c r="N62" i="2"/>
  <c r="AT104" i="2"/>
  <c r="AV85" i="2"/>
  <c r="AW85" i="2" s="1"/>
  <c r="AA86" i="2"/>
  <c r="AW87" i="2"/>
  <c r="AH88" i="2"/>
  <c r="AP88" i="2"/>
  <c r="U89" i="2"/>
  <c r="T89" i="2"/>
  <c r="AP89" i="2"/>
  <c r="AO92" i="2"/>
  <c r="AW92" i="2"/>
  <c r="U93" i="2"/>
  <c r="AB97" i="2"/>
  <c r="AH98" i="2"/>
  <c r="AB100" i="2"/>
  <c r="U100" i="2"/>
  <c r="AH102" i="2"/>
  <c r="AI102" i="2" s="1"/>
  <c r="AO103" i="2"/>
  <c r="AP103" i="2" s="1"/>
  <c r="Y106" i="2"/>
  <c r="AH106" i="2" s="1"/>
  <c r="AA107" i="2"/>
  <c r="N119" i="2"/>
  <c r="AA120" i="2"/>
  <c r="AP24" i="3"/>
  <c r="AF46" i="3"/>
  <c r="AI24" i="3"/>
  <c r="AH24" i="3"/>
  <c r="AA32" i="3"/>
  <c r="U39" i="3"/>
  <c r="T39" i="3"/>
  <c r="AB39" i="3"/>
  <c r="T60" i="3"/>
  <c r="AH40" i="2"/>
  <c r="AI40" i="2" s="1"/>
  <c r="AB41" i="2"/>
  <c r="AV41" i="2"/>
  <c r="AW41" i="2" s="1"/>
  <c r="AW106" i="2"/>
  <c r="AB57" i="2"/>
  <c r="AB58" i="2"/>
  <c r="P62" i="2"/>
  <c r="R62" i="2" s="1"/>
  <c r="R61" i="2"/>
  <c r="U62" i="2"/>
  <c r="AH86" i="2"/>
  <c r="AP86" i="2"/>
  <c r="AW88" i="2"/>
  <c r="AW98" i="2"/>
  <c r="AH101" i="2"/>
  <c r="AP101" i="2"/>
  <c r="AW102" i="2"/>
  <c r="AP106" i="2"/>
  <c r="N107" i="2"/>
  <c r="T108" i="2"/>
  <c r="AB108" i="2"/>
  <c r="AA121" i="2"/>
  <c r="AB121" i="2" s="1"/>
  <c r="AO25" i="3"/>
  <c r="AW25" i="3"/>
  <c r="AV25" i="3"/>
  <c r="AI30" i="3"/>
  <c r="AW42" i="3"/>
  <c r="AI43" i="3"/>
  <c r="AA43" i="3"/>
  <c r="AB87" i="2"/>
  <c r="AK105" i="2"/>
  <c r="AO118" i="2"/>
  <c r="AP118" i="2" s="1"/>
  <c r="R123" i="2"/>
  <c r="AA24" i="3"/>
  <c r="R25" i="3"/>
  <c r="T27" i="3"/>
  <c r="AB27" i="3"/>
  <c r="N28" i="3"/>
  <c r="AT31" i="3"/>
  <c r="AV31" i="3" s="1"/>
  <c r="AA35" i="3"/>
  <c r="AA41" i="3"/>
  <c r="M44" i="3"/>
  <c r="N44" i="3" s="1"/>
  <c r="AO45" i="3"/>
  <c r="AP45" i="3" s="1"/>
  <c r="AF47" i="3"/>
  <c r="J121" i="3"/>
  <c r="L49" i="3"/>
  <c r="N50" i="3"/>
  <c r="AR124" i="3"/>
  <c r="AT124" i="3" s="1"/>
  <c r="AV124" i="3" s="1"/>
  <c r="AT52" i="3"/>
  <c r="AV52" i="3" s="1"/>
  <c r="T59" i="3"/>
  <c r="T58" i="3"/>
  <c r="AV58" i="3"/>
  <c r="AW58" i="3" s="1"/>
  <c r="M60" i="3"/>
  <c r="U60" i="3"/>
  <c r="AO112" i="3"/>
  <c r="AW112" i="3"/>
  <c r="AI119" i="2"/>
  <c r="AI120" i="2"/>
  <c r="I122" i="2"/>
  <c r="N122" i="2" s="1"/>
  <c r="AA23" i="3"/>
  <c r="AB23" i="3" s="1"/>
  <c r="AI23" i="3"/>
  <c r="AM27" i="3"/>
  <c r="AV27" i="3" s="1"/>
  <c r="AO28" i="3"/>
  <c r="AH35" i="3"/>
  <c r="AI35" i="3" s="1"/>
  <c r="AP35" i="3"/>
  <c r="AW35" i="3"/>
  <c r="T40" i="3"/>
  <c r="AV42" i="3"/>
  <c r="AV43" i="3"/>
  <c r="AB48" i="3"/>
  <c r="AA48" i="3"/>
  <c r="T48" i="3"/>
  <c r="U48" i="3" s="1"/>
  <c r="T50" i="3"/>
  <c r="U50" i="3" s="1"/>
  <c r="M50" i="3"/>
  <c r="AO50" i="3"/>
  <c r="AA58" i="3"/>
  <c r="AB58" i="3" s="1"/>
  <c r="AH111" i="3"/>
  <c r="AD105" i="2"/>
  <c r="AT118" i="2"/>
  <c r="AV118" i="2" s="1"/>
  <c r="AA119" i="2"/>
  <c r="AB119" i="2" s="1"/>
  <c r="AS120" i="2"/>
  <c r="AT120" i="2" s="1"/>
  <c r="AV120" i="2" s="1"/>
  <c r="K120" i="2"/>
  <c r="L120" i="2" s="1"/>
  <c r="T120" i="2" s="1"/>
  <c r="AO26" i="3"/>
  <c r="AB29" i="3"/>
  <c r="T31" i="3"/>
  <c r="AH32" i="3"/>
  <c r="AW34" i="3"/>
  <c r="R37" i="3"/>
  <c r="AA37" i="3" s="1"/>
  <c r="AA38" i="3"/>
  <c r="AI38" i="3"/>
  <c r="AM39" i="3"/>
  <c r="AH43" i="3"/>
  <c r="AP43" i="3"/>
  <c r="AW43" i="3"/>
  <c r="T44" i="3"/>
  <c r="U44" i="3" s="1"/>
  <c r="AO44" i="3"/>
  <c r="AP44" i="3" s="1"/>
  <c r="AW44" i="3"/>
  <c r="AB49" i="3"/>
  <c r="T57" i="3"/>
  <c r="U57" i="3" s="1"/>
  <c r="AV57" i="3"/>
  <c r="AH58" i="3"/>
  <c r="AI58" i="3" s="1"/>
  <c r="AO64" i="3"/>
  <c r="AA31" i="4"/>
  <c r="J105" i="2"/>
  <c r="U123" i="2"/>
  <c r="U25" i="3"/>
  <c r="U27" i="3"/>
  <c r="AH30" i="3"/>
  <c r="AP30" i="3"/>
  <c r="AW30" i="3"/>
  <c r="U31" i="3"/>
  <c r="AW31" i="3"/>
  <c r="U35" i="3"/>
  <c r="T35" i="3"/>
  <c r="AB35" i="3"/>
  <c r="AA36" i="3"/>
  <c r="AI36" i="3"/>
  <c r="AO37" i="3"/>
  <c r="U40" i="3"/>
  <c r="AB41" i="3"/>
  <c r="AH42" i="3"/>
  <c r="AP42" i="3"/>
  <c r="U45" i="3"/>
  <c r="AV45" i="3"/>
  <c r="AW45" i="3" s="1"/>
  <c r="T51" i="3"/>
  <c r="AB51" i="3"/>
  <c r="AH60" i="3"/>
  <c r="AI60" i="3" s="1"/>
  <c r="H54" i="3"/>
  <c r="H47" i="3"/>
  <c r="I47" i="3" s="1"/>
  <c r="M95" i="3"/>
  <c r="L118" i="3"/>
  <c r="AI139" i="3"/>
  <c r="AA139" i="3"/>
  <c r="AI118" i="2"/>
  <c r="AP121" i="2"/>
  <c r="U122" i="2"/>
  <c r="N23" i="3"/>
  <c r="AH25" i="3"/>
  <c r="AP25" i="3"/>
  <c r="T28" i="3"/>
  <c r="AW29" i="3"/>
  <c r="U32" i="3"/>
  <c r="T32" i="3"/>
  <c r="AB32" i="3"/>
  <c r="AA34" i="3"/>
  <c r="AI34" i="3"/>
  <c r="AO40" i="3"/>
  <c r="AP40" i="3" s="1"/>
  <c r="AW40" i="3"/>
  <c r="R47" i="3"/>
  <c r="AO60" i="3"/>
  <c r="AP60" i="3" s="1"/>
  <c r="U58" i="3"/>
  <c r="AH121" i="2"/>
  <c r="AI121" i="2" s="1"/>
  <c r="M122" i="2"/>
  <c r="L46" i="3"/>
  <c r="M23" i="3"/>
  <c r="U23" i="3"/>
  <c r="AO23" i="3"/>
  <c r="AP23" i="3" s="1"/>
  <c r="AW23" i="3"/>
  <c r="AP27" i="3"/>
  <c r="R30" i="3"/>
  <c r="AA30" i="3" s="1"/>
  <c r="AA31" i="3"/>
  <c r="AI31" i="3"/>
  <c r="AM32" i="3"/>
  <c r="AV32" i="3" s="1"/>
  <c r="AT36" i="3"/>
  <c r="AV36" i="3" s="1"/>
  <c r="Y40" i="3"/>
  <c r="AH40" i="3" s="1"/>
  <c r="AW41" i="3"/>
  <c r="U43" i="3"/>
  <c r="T43" i="3"/>
  <c r="AB43" i="3"/>
  <c r="AI44" i="3"/>
  <c r="AA44" i="3"/>
  <c r="AB44" i="3" s="1"/>
  <c r="Y46" i="3"/>
  <c r="AA49" i="3"/>
  <c r="Y50" i="3"/>
  <c r="AW124" i="3"/>
  <c r="N60" i="3"/>
  <c r="AV60" i="3"/>
  <c r="AW60" i="3" s="1"/>
  <c r="AI64" i="3"/>
  <c r="AH64" i="3"/>
  <c r="AA64" i="3"/>
  <c r="AA66" i="3"/>
  <c r="AI66" i="3"/>
  <c r="AW99" i="3"/>
  <c r="AO99" i="3"/>
  <c r="AI105" i="3"/>
  <c r="AH105" i="3"/>
  <c r="AA106" i="3"/>
  <c r="AI106" i="3"/>
  <c r="T116" i="3"/>
  <c r="U116" i="3" s="1"/>
  <c r="AI117" i="2"/>
  <c r="AA118" i="2"/>
  <c r="AB118" i="2" s="1"/>
  <c r="M124" i="2"/>
  <c r="U124" i="2"/>
  <c r="AB24" i="3"/>
  <c r="U24" i="3"/>
  <c r="T24" i="3"/>
  <c r="AA29" i="3"/>
  <c r="AI29" i="3"/>
  <c r="AB38" i="3"/>
  <c r="AH39" i="3"/>
  <c r="AI39" i="3" s="1"/>
  <c r="M48" i="3"/>
  <c r="N48" i="3" s="1"/>
  <c r="AH51" i="3"/>
  <c r="AP51" i="3"/>
  <c r="AW62" i="3"/>
  <c r="AV62" i="3"/>
  <c r="AO62" i="3"/>
  <c r="N65" i="3"/>
  <c r="N98" i="3"/>
  <c r="AW104" i="3"/>
  <c r="AO104" i="3"/>
  <c r="AB45" i="3"/>
  <c r="AF48" i="3"/>
  <c r="AI48" i="3" s="1"/>
  <c r="X55" i="3"/>
  <c r="Y55" i="3" s="1"/>
  <c r="I61" i="3"/>
  <c r="AI61" i="3"/>
  <c r="AO61" i="3"/>
  <c r="U63" i="3"/>
  <c r="AA63" i="3"/>
  <c r="AB63" i="3" s="1"/>
  <c r="AH67" i="3"/>
  <c r="AO97" i="3"/>
  <c r="T99" i="3"/>
  <c r="AB99" i="3"/>
  <c r="AW102" i="3"/>
  <c r="AO102" i="3"/>
  <c r="U103" i="3"/>
  <c r="T103" i="3"/>
  <c r="AB103" i="3"/>
  <c r="AM103" i="3"/>
  <c r="AM118" i="3" s="1"/>
  <c r="AB104" i="3"/>
  <c r="U104" i="3"/>
  <c r="AP104" i="3"/>
  <c r="AH109" i="3"/>
  <c r="AH110" i="3"/>
  <c r="AA113" i="3"/>
  <c r="AO115" i="3"/>
  <c r="AW115" i="3"/>
  <c r="M119" i="3"/>
  <c r="N119" i="3" s="1"/>
  <c r="T122" i="3"/>
  <c r="U137" i="3"/>
  <c r="M137" i="3"/>
  <c r="L47" i="4"/>
  <c r="U23" i="4"/>
  <c r="T23" i="4"/>
  <c r="M23" i="4"/>
  <c r="AB25" i="4"/>
  <c r="T25" i="4"/>
  <c r="AB46" i="4"/>
  <c r="U46" i="4"/>
  <c r="AA46" i="4"/>
  <c r="T46" i="4"/>
  <c r="AP99" i="5"/>
  <c r="AO24" i="3"/>
  <c r="T26" i="3"/>
  <c r="U51" i="3"/>
  <c r="AE57" i="3"/>
  <c r="AF57" i="3" s="1"/>
  <c r="AO57" i="3" s="1"/>
  <c r="AE55" i="3"/>
  <c r="AF55" i="3" s="1"/>
  <c r="AF54" i="3"/>
  <c r="X57" i="3"/>
  <c r="Y57" i="3" s="1"/>
  <c r="AE59" i="3"/>
  <c r="AF59" i="3" s="1"/>
  <c r="AP61" i="3"/>
  <c r="L62" i="3"/>
  <c r="AP62" i="3"/>
  <c r="AB64" i="3"/>
  <c r="AF66" i="3"/>
  <c r="T95" i="3"/>
  <c r="U95" i="3" s="1"/>
  <c r="R97" i="3"/>
  <c r="T98" i="3"/>
  <c r="AV99" i="3"/>
  <c r="U101" i="3"/>
  <c r="T101" i="3"/>
  <c r="AB101" i="3"/>
  <c r="AM101" i="3"/>
  <c r="AB102" i="3"/>
  <c r="U102" i="3"/>
  <c r="AP102" i="3"/>
  <c r="T104" i="3"/>
  <c r="AH107" i="3"/>
  <c r="AI107" i="3" s="1"/>
  <c r="AH108" i="3"/>
  <c r="AO111" i="3"/>
  <c r="AP111" i="3" s="1"/>
  <c r="AA112" i="3"/>
  <c r="AB112" i="3" s="1"/>
  <c r="U115" i="3"/>
  <c r="T115" i="3"/>
  <c r="AB115" i="3"/>
  <c r="AV115" i="3"/>
  <c r="AI123" i="3"/>
  <c r="AH123" i="3"/>
  <c r="AA123" i="3"/>
  <c r="AB129" i="3"/>
  <c r="T133" i="3"/>
  <c r="I45" i="3"/>
  <c r="N45" i="3" s="1"/>
  <c r="AT47" i="3"/>
  <c r="AV47" i="3" s="1"/>
  <c r="R54" i="3"/>
  <c r="AT54" i="3"/>
  <c r="AV54" i="3" s="1"/>
  <c r="AA61" i="3"/>
  <c r="AA62" i="3"/>
  <c r="AB62" i="3" s="1"/>
  <c r="AI62" i="3"/>
  <c r="M63" i="3"/>
  <c r="N63" i="3" s="1"/>
  <c r="M64" i="3"/>
  <c r="N64" i="3" s="1"/>
  <c r="U64" i="3"/>
  <c r="AP64" i="3"/>
  <c r="AV64" i="3"/>
  <c r="AW64" i="3" s="1"/>
  <c r="R65" i="3"/>
  <c r="AH65" i="3"/>
  <c r="AP65" i="3"/>
  <c r="AA67" i="3"/>
  <c r="Y118" i="3"/>
  <c r="AA95" i="3"/>
  <c r="AB95" i="3" s="1"/>
  <c r="AI95" i="3"/>
  <c r="M96" i="3"/>
  <c r="N96" i="3" s="1"/>
  <c r="AV97" i="3"/>
  <c r="AI98" i="3"/>
  <c r="AA98" i="3"/>
  <c r="T102" i="3"/>
  <c r="AA104" i="3"/>
  <c r="AI104" i="3"/>
  <c r="AV104" i="3"/>
  <c r="AH106" i="3"/>
  <c r="AW109" i="3"/>
  <c r="AO109" i="3"/>
  <c r="U110" i="3"/>
  <c r="T110" i="3"/>
  <c r="AB110" i="3"/>
  <c r="AM110" i="3"/>
  <c r="AB111" i="3"/>
  <c r="U111" i="3"/>
  <c r="AV112" i="3"/>
  <c r="U114" i="3"/>
  <c r="T114" i="3"/>
  <c r="AH120" i="3"/>
  <c r="AP120" i="3"/>
  <c r="N122" i="3"/>
  <c r="M122" i="3"/>
  <c r="AA129" i="3"/>
  <c r="AV134" i="3"/>
  <c r="AW134" i="3" s="1"/>
  <c r="T37" i="4"/>
  <c r="AB37" i="4"/>
  <c r="U37" i="4"/>
  <c r="AH54" i="4"/>
  <c r="AM49" i="3"/>
  <c r="AA51" i="3"/>
  <c r="U59" i="3"/>
  <c r="AW59" i="3"/>
  <c r="AT61" i="3"/>
  <c r="AV61" i="3" s="1"/>
  <c r="AF63" i="3"/>
  <c r="U66" i="3"/>
  <c r="AO66" i="3"/>
  <c r="AW66" i="3"/>
  <c r="AB67" i="3"/>
  <c r="AB96" i="3"/>
  <c r="AA96" i="3"/>
  <c r="T96" i="3"/>
  <c r="AI97" i="3"/>
  <c r="AW97" i="3"/>
  <c r="AB98" i="3"/>
  <c r="N99" i="3"/>
  <c r="AA99" i="3"/>
  <c r="AW100" i="3"/>
  <c r="AV100" i="3"/>
  <c r="AO100" i="3"/>
  <c r="AA102" i="3"/>
  <c r="AI102" i="3"/>
  <c r="AV102" i="3"/>
  <c r="AA103" i="3"/>
  <c r="AI103" i="3"/>
  <c r="AW107" i="3"/>
  <c r="AO107" i="3"/>
  <c r="U108" i="3"/>
  <c r="T108" i="3"/>
  <c r="AB108" i="3"/>
  <c r="AO108" i="3"/>
  <c r="AW108" i="3"/>
  <c r="U109" i="3"/>
  <c r="AP109" i="3"/>
  <c r="AH113" i="3"/>
  <c r="AI113" i="3" s="1"/>
  <c r="N116" i="3"/>
  <c r="AA116" i="3"/>
  <c r="AB116" i="3" s="1"/>
  <c r="AA117" i="3"/>
  <c r="AB117" i="3" s="1"/>
  <c r="AI117" i="3"/>
  <c r="T119" i="3"/>
  <c r="U119" i="3" s="1"/>
  <c r="AO120" i="3"/>
  <c r="AW120" i="3"/>
  <c r="AA136" i="3"/>
  <c r="AI136" i="3"/>
  <c r="T138" i="3"/>
  <c r="AB138" i="3"/>
  <c r="AA138" i="3"/>
  <c r="U138" i="3"/>
  <c r="U28" i="4"/>
  <c r="M28" i="4"/>
  <c r="M47" i="3"/>
  <c r="AW48" i="3"/>
  <c r="AV51" i="3"/>
  <c r="Q55" i="3"/>
  <c r="R55" i="3" s="1"/>
  <c r="AS55" i="3"/>
  <c r="AT55" i="3" s="1"/>
  <c r="AV55" i="3" s="1"/>
  <c r="AO58" i="3"/>
  <c r="AP58" i="3" s="1"/>
  <c r="AV63" i="3"/>
  <c r="AW63" i="3" s="1"/>
  <c r="N97" i="3"/>
  <c r="AA101" i="3"/>
  <c r="AI101" i="3"/>
  <c r="U106" i="3"/>
  <c r="T106" i="3"/>
  <c r="AB106" i="3"/>
  <c r="AO106" i="3"/>
  <c r="AW106" i="3"/>
  <c r="AB107" i="3"/>
  <c r="U107" i="3"/>
  <c r="AP107" i="3"/>
  <c r="AA111" i="3"/>
  <c r="AI111" i="3"/>
  <c r="AV111" i="3"/>
  <c r="AW111" i="3" s="1"/>
  <c r="AH112" i="3"/>
  <c r="AI112" i="3" s="1"/>
  <c r="AP112" i="3"/>
  <c r="AA115" i="3"/>
  <c r="AH117" i="3"/>
  <c r="T132" i="3"/>
  <c r="U132" i="3" s="1"/>
  <c r="M132" i="3"/>
  <c r="M133" i="3"/>
  <c r="N133" i="3" s="1"/>
  <c r="AI35" i="4"/>
  <c r="AH35" i="4"/>
  <c r="AA35" i="4"/>
  <c r="AP49" i="4"/>
  <c r="AH49" i="4"/>
  <c r="AW52" i="3"/>
  <c r="AW54" i="3"/>
  <c r="X59" i="3"/>
  <c r="Y59" i="3" s="1"/>
  <c r="AA60" i="3"/>
  <c r="AB60" i="3" s="1"/>
  <c r="AB61" i="3"/>
  <c r="T66" i="3"/>
  <c r="AB66" i="3"/>
  <c r="AO95" i="3"/>
  <c r="AP95" i="3" s="1"/>
  <c r="AW95" i="3"/>
  <c r="AH97" i="3"/>
  <c r="AP97" i="3"/>
  <c r="AW98" i="3"/>
  <c r="AO98" i="3"/>
  <c r="M99" i="3"/>
  <c r="U99" i="3"/>
  <c r="AH99" i="3"/>
  <c r="AP99" i="3"/>
  <c r="M100" i="3"/>
  <c r="N100" i="3" s="1"/>
  <c r="U100" i="3"/>
  <c r="AA109" i="3"/>
  <c r="AB109" i="3" s="1"/>
  <c r="AI109" i="3"/>
  <c r="AA110" i="3"/>
  <c r="AI110" i="3"/>
  <c r="U113" i="3"/>
  <c r="T113" i="3"/>
  <c r="AB113" i="3"/>
  <c r="AO113" i="3"/>
  <c r="AW113" i="3"/>
  <c r="M116" i="3"/>
  <c r="AF121" i="3"/>
  <c r="AP26" i="4"/>
  <c r="AH26" i="4"/>
  <c r="AB27" i="4"/>
  <c r="T27" i="4"/>
  <c r="AA59" i="4"/>
  <c r="AF49" i="3"/>
  <c r="AT50" i="3"/>
  <c r="AV50" i="3" s="1"/>
  <c r="N51" i="3"/>
  <c r="Y54" i="3"/>
  <c r="AO54" i="3"/>
  <c r="T61" i="3"/>
  <c r="U61" i="3" s="1"/>
  <c r="AI65" i="3"/>
  <c r="AT65" i="3"/>
  <c r="N95" i="3"/>
  <c r="I118" i="3"/>
  <c r="AT118" i="3"/>
  <c r="AP98" i="3"/>
  <c r="AA107" i="3"/>
  <c r="AA108" i="3"/>
  <c r="AI108" i="3"/>
  <c r="AH115" i="3"/>
  <c r="AP115" i="3"/>
  <c r="AM121" i="3"/>
  <c r="AV121" i="3" s="1"/>
  <c r="AE131" i="3"/>
  <c r="AF131" i="3" s="1"/>
  <c r="AO131" i="3" s="1"/>
  <c r="AE130" i="3"/>
  <c r="AF130" i="3" s="1"/>
  <c r="AE129" i="3"/>
  <c r="AF129" i="3" s="1"/>
  <c r="AF126" i="3"/>
  <c r="AE127" i="3"/>
  <c r="AF127" i="3" s="1"/>
  <c r="AW32" i="4"/>
  <c r="AV32" i="4"/>
  <c r="AO32" i="4"/>
  <c r="AH96" i="3"/>
  <c r="AI100" i="3"/>
  <c r="AV119" i="3"/>
  <c r="R121" i="3"/>
  <c r="AA130" i="3"/>
  <c r="AB130" i="3" s="1"/>
  <c r="AH133" i="3"/>
  <c r="AI133" i="3" s="1"/>
  <c r="AP133" i="3"/>
  <c r="AO135" i="3"/>
  <c r="T139" i="3"/>
  <c r="N23" i="4"/>
  <c r="M27" i="4"/>
  <c r="U27" i="4"/>
  <c r="N28" i="4"/>
  <c r="AW33" i="4"/>
  <c r="AO33" i="4"/>
  <c r="AO37" i="4"/>
  <c r="AO42" i="4"/>
  <c r="AW42" i="4"/>
  <c r="N49" i="4"/>
  <c r="AL61" i="4"/>
  <c r="AM61" i="4" s="1"/>
  <c r="K61" i="4"/>
  <c r="L61" i="4" s="1"/>
  <c r="AS61" i="4"/>
  <c r="AT61" i="4" s="1"/>
  <c r="AE61" i="4"/>
  <c r="AF61" i="4" s="1"/>
  <c r="X61" i="4"/>
  <c r="Y61" i="4" s="1"/>
  <c r="Q61" i="4"/>
  <c r="R61" i="4" s="1"/>
  <c r="H61" i="4"/>
  <c r="I61" i="4" s="1"/>
  <c r="AA23" i="5"/>
  <c r="T37" i="5"/>
  <c r="H55" i="5"/>
  <c r="I55" i="5" s="1"/>
  <c r="I54" i="5"/>
  <c r="AW117" i="3"/>
  <c r="Y119" i="3"/>
  <c r="AB127" i="3"/>
  <c r="AP132" i="3"/>
  <c r="I134" i="3"/>
  <c r="AI135" i="3"/>
  <c r="AO25" i="4"/>
  <c r="AW25" i="4"/>
  <c r="AO26" i="4"/>
  <c r="AW26" i="4"/>
  <c r="AH30" i="4"/>
  <c r="AP30" i="4"/>
  <c r="T33" i="4"/>
  <c r="U33" i="4"/>
  <c r="AB33" i="4"/>
  <c r="T48" i="5"/>
  <c r="AB48" i="5"/>
  <c r="U48" i="5"/>
  <c r="U96" i="3"/>
  <c r="AO96" i="3"/>
  <c r="AP100" i="3"/>
  <c r="AF114" i="3"/>
  <c r="AM116" i="3"/>
  <c r="AO117" i="3"/>
  <c r="AP117" i="3" s="1"/>
  <c r="AW119" i="3"/>
  <c r="I120" i="3"/>
  <c r="Y122" i="3"/>
  <c r="AW122" i="3"/>
  <c r="U123" i="3"/>
  <c r="AH136" i="3"/>
  <c r="N139" i="3"/>
  <c r="AH139" i="3"/>
  <c r="AP29" i="4"/>
  <c r="AH29" i="4"/>
  <c r="AT37" i="4"/>
  <c r="AV37" i="4" s="1"/>
  <c r="AW49" i="4"/>
  <c r="AV49" i="4"/>
  <c r="AO49" i="4"/>
  <c r="AH51" i="4"/>
  <c r="AP51" i="4"/>
  <c r="I66" i="3"/>
  <c r="N66" i="3" s="1"/>
  <c r="AA100" i="3"/>
  <c r="AP113" i="3"/>
  <c r="AI115" i="3"/>
  <c r="AO119" i="3"/>
  <c r="AP119" i="3" s="1"/>
  <c r="AO122" i="3"/>
  <c r="M123" i="3"/>
  <c r="AP123" i="3"/>
  <c r="AL127" i="3"/>
  <c r="AM127" i="3" s="1"/>
  <c r="AM126" i="3"/>
  <c r="AL130" i="3"/>
  <c r="AM130" i="3" s="1"/>
  <c r="AL129" i="3"/>
  <c r="AM129" i="3" s="1"/>
  <c r="AV129" i="3" s="1"/>
  <c r="I131" i="3"/>
  <c r="Y131" i="3"/>
  <c r="AB132" i="3"/>
  <c r="AW133" i="3"/>
  <c r="AP138" i="3"/>
  <c r="AW139" i="3"/>
  <c r="AO139" i="3"/>
  <c r="AA23" i="4"/>
  <c r="AB23" i="4" s="1"/>
  <c r="AB24" i="4"/>
  <c r="U24" i="4"/>
  <c r="T24" i="4"/>
  <c r="AW28" i="4"/>
  <c r="AO29" i="4"/>
  <c r="AW29" i="4"/>
  <c r="Y33" i="4"/>
  <c r="AA42" i="4"/>
  <c r="AB42" i="4" s="1"/>
  <c r="AV42" i="4"/>
  <c r="AH45" i="4"/>
  <c r="AI45" i="4" s="1"/>
  <c r="AO50" i="4"/>
  <c r="AW50" i="4"/>
  <c r="AP50" i="4"/>
  <c r="U65" i="4"/>
  <c r="M65" i="4"/>
  <c r="AW27" i="5"/>
  <c r="AX27" i="5" s="1"/>
  <c r="T28" i="5"/>
  <c r="AB28" i="5"/>
  <c r="AA28" i="5"/>
  <c r="AX29" i="5"/>
  <c r="AP29" i="5"/>
  <c r="T30" i="5"/>
  <c r="AB30" i="5"/>
  <c r="AX30" i="5"/>
  <c r="M62" i="5"/>
  <c r="N62" i="5" s="1"/>
  <c r="AA62" i="5"/>
  <c r="AI99" i="3"/>
  <c r="AP101" i="3"/>
  <c r="AP106" i="3"/>
  <c r="AP108" i="3"/>
  <c r="AV114" i="3"/>
  <c r="AW114" i="3" s="1"/>
  <c r="T117" i="3"/>
  <c r="M120" i="3"/>
  <c r="AI120" i="3"/>
  <c r="L121" i="3"/>
  <c r="U122" i="3"/>
  <c r="AP122" i="3"/>
  <c r="AW132" i="3"/>
  <c r="AA133" i="3"/>
  <c r="AB133" i="3" s="1"/>
  <c r="AO133" i="3"/>
  <c r="M134" i="3"/>
  <c r="T137" i="3"/>
  <c r="AW138" i="3"/>
  <c r="AV138" i="3"/>
  <c r="Y134" i="3"/>
  <c r="AV25" i="4"/>
  <c r="AB26" i="4"/>
  <c r="T26" i="4"/>
  <c r="N27" i="4"/>
  <c r="AA27" i="4"/>
  <c r="T28" i="4"/>
  <c r="AW30" i="4"/>
  <c r="AW31" i="4"/>
  <c r="AP33" i="4"/>
  <c r="AH33" i="4"/>
  <c r="AH34" i="4"/>
  <c r="AI34" i="4"/>
  <c r="AW35" i="4"/>
  <c r="AO35" i="4"/>
  <c r="AB36" i="4"/>
  <c r="AA36" i="4"/>
  <c r="U36" i="4"/>
  <c r="AH36" i="4"/>
  <c r="AI36" i="4" s="1"/>
  <c r="AO38" i="4"/>
  <c r="AP38" i="4" s="1"/>
  <c r="AV38" i="4"/>
  <c r="AW38" i="4" s="1"/>
  <c r="AO39" i="4"/>
  <c r="AW39" i="4"/>
  <c r="U40" i="4"/>
  <c r="AO40" i="4"/>
  <c r="AV43" i="4"/>
  <c r="AW43" i="4" s="1"/>
  <c r="AW45" i="4"/>
  <c r="AO45" i="4"/>
  <c r="AP45" i="4" s="1"/>
  <c r="T52" i="4"/>
  <c r="AB52" i="4"/>
  <c r="AW55" i="4"/>
  <c r="AO55" i="4"/>
  <c r="AP55" i="5"/>
  <c r="AQ55" i="5"/>
  <c r="AB123" i="3"/>
  <c r="K130" i="3"/>
  <c r="L130" i="3" s="1"/>
  <c r="K129" i="3"/>
  <c r="L129" i="3" s="1"/>
  <c r="K127" i="3"/>
  <c r="L127" i="3" s="1"/>
  <c r="L126" i="3"/>
  <c r="K131" i="3"/>
  <c r="L131" i="3" s="1"/>
  <c r="AV131" i="3"/>
  <c r="AW131" i="3" s="1"/>
  <c r="AH135" i="3"/>
  <c r="AP135" i="3"/>
  <c r="AO136" i="3"/>
  <c r="AW136" i="3"/>
  <c r="N137" i="3"/>
  <c r="AW137" i="3"/>
  <c r="U139" i="3"/>
  <c r="M139" i="3"/>
  <c r="AO23" i="4"/>
  <c r="AP23" i="4" s="1"/>
  <c r="T45" i="4"/>
  <c r="AB45" i="4"/>
  <c r="U45" i="4"/>
  <c r="AA50" i="4"/>
  <c r="AI50" i="4"/>
  <c r="AB50" i="4"/>
  <c r="AI52" i="4"/>
  <c r="AA52" i="4"/>
  <c r="AB59" i="4"/>
  <c r="AO57" i="4"/>
  <c r="AV64" i="4"/>
  <c r="AH66" i="4"/>
  <c r="Y114" i="3"/>
  <c r="AF116" i="3"/>
  <c r="T123" i="3"/>
  <c r="AW123" i="3"/>
  <c r="AA126" i="3"/>
  <c r="AB126" i="3" s="1"/>
  <c r="N132" i="3"/>
  <c r="AI132" i="3"/>
  <c r="U133" i="3"/>
  <c r="R134" i="3"/>
  <c r="U136" i="3"/>
  <c r="AP136" i="3"/>
  <c r="Y137" i="3"/>
  <c r="AO137" i="3"/>
  <c r="AP137" i="3" s="1"/>
  <c r="AV23" i="4"/>
  <c r="AW23" i="4" s="1"/>
  <c r="U25" i="4"/>
  <c r="M25" i="4"/>
  <c r="N25" i="4" s="1"/>
  <c r="AH27" i="4"/>
  <c r="AB29" i="4"/>
  <c r="T29" i="4"/>
  <c r="AA30" i="4"/>
  <c r="AI30" i="4"/>
  <c r="R31" i="4"/>
  <c r="AV35" i="4"/>
  <c r="T36" i="4"/>
  <c r="U39" i="4"/>
  <c r="T39" i="4"/>
  <c r="AV39" i="4"/>
  <c r="T40" i="4"/>
  <c r="AH43" i="4"/>
  <c r="AI43" i="4"/>
  <c r="AA49" i="4"/>
  <c r="AI49" i="4"/>
  <c r="T51" i="4"/>
  <c r="AB51" i="4"/>
  <c r="AA65" i="4"/>
  <c r="AQ54" i="5"/>
  <c r="AP54" i="5"/>
  <c r="AP24" i="4"/>
  <c r="AF31" i="4"/>
  <c r="AI32" i="4"/>
  <c r="AP37" i="4"/>
  <c r="Y39" i="4"/>
  <c r="AI40" i="4"/>
  <c r="AA41" i="4"/>
  <c r="AI41" i="4"/>
  <c r="R43" i="4"/>
  <c r="AB44" i="4"/>
  <c r="U44" i="4"/>
  <c r="L50" i="4"/>
  <c r="AM52" i="4"/>
  <c r="N55" i="4"/>
  <c r="AI55" i="4"/>
  <c r="M62" i="4"/>
  <c r="N62" i="4" s="1"/>
  <c r="AH65" i="4"/>
  <c r="AI65" i="4" s="1"/>
  <c r="AA24" i="5"/>
  <c r="AW24" i="5"/>
  <c r="AI25" i="5"/>
  <c r="AQ25" i="5"/>
  <c r="T27" i="5"/>
  <c r="AP41" i="5"/>
  <c r="T42" i="5"/>
  <c r="U42" i="5"/>
  <c r="M51" i="5"/>
  <c r="N51" i="5" s="1"/>
  <c r="H135" i="3"/>
  <c r="I135" i="3" s="1"/>
  <c r="Q135" i="3"/>
  <c r="R135" i="3" s="1"/>
  <c r="Y25" i="4"/>
  <c r="Y47" i="4" s="1"/>
  <c r="AT27" i="4"/>
  <c r="AV27" i="4" s="1"/>
  <c r="Y28" i="4"/>
  <c r="AA32" i="4"/>
  <c r="AP32" i="4"/>
  <c r="AB35" i="4"/>
  <c r="AH37" i="4"/>
  <c r="AI37" i="4" s="1"/>
  <c r="R38" i="4"/>
  <c r="AP40" i="4"/>
  <c r="AT41" i="4"/>
  <c r="AV41" i="4" s="1"/>
  <c r="AH42" i="4"/>
  <c r="AI42" i="4" s="1"/>
  <c r="AP42" i="4"/>
  <c r="T44" i="4"/>
  <c r="AO46" i="4"/>
  <c r="M51" i="4"/>
  <c r="N51" i="4" s="1"/>
  <c r="AA51" i="4"/>
  <c r="AI51" i="4"/>
  <c r="AO51" i="4"/>
  <c r="AO54" i="4"/>
  <c r="AP54" i="4" s="1"/>
  <c r="AW54" i="4"/>
  <c r="AP55" i="4"/>
  <c r="H59" i="4"/>
  <c r="I59" i="4" s="1"/>
  <c r="U60" i="4"/>
  <c r="M60" i="4"/>
  <c r="N60" i="4" s="1"/>
  <c r="T63" i="4"/>
  <c r="U63" i="4" s="1"/>
  <c r="L66" i="4"/>
  <c r="J67" i="4"/>
  <c r="AB24" i="5"/>
  <c r="AX25" i="5"/>
  <c r="AP25" i="5"/>
  <c r="AW29" i="5"/>
  <c r="AQ35" i="5"/>
  <c r="AA38" i="5"/>
  <c r="T40" i="5"/>
  <c r="AP43" i="5"/>
  <c r="AQ43" i="5" s="1"/>
  <c r="AA47" i="5"/>
  <c r="AJ47" i="5"/>
  <c r="AX51" i="5"/>
  <c r="AP51" i="5"/>
  <c r="AI61" i="5"/>
  <c r="AJ61" i="5" s="1"/>
  <c r="AP104" i="5"/>
  <c r="AT126" i="3"/>
  <c r="AS127" i="3"/>
  <c r="AT127" i="3" s="1"/>
  <c r="AV127" i="3" s="1"/>
  <c r="AE134" i="3"/>
  <c r="AF134" i="3" s="1"/>
  <c r="AB136" i="3"/>
  <c r="AB139" i="3"/>
  <c r="AP139" i="3"/>
  <c r="AH23" i="4"/>
  <c r="AI23" i="4" s="1"/>
  <c r="AA24" i="4"/>
  <c r="AI31" i="4"/>
  <c r="AM36" i="4"/>
  <c r="AP39" i="4"/>
  <c r="AA40" i="4"/>
  <c r="AB40" i="4" s="1"/>
  <c r="U42" i="4"/>
  <c r="AI44" i="4"/>
  <c r="AO44" i="4"/>
  <c r="AP44" i="4" s="1"/>
  <c r="L54" i="4"/>
  <c r="AB54" i="4"/>
  <c r="AA55" i="4"/>
  <c r="AB55" i="4" s="1"/>
  <c r="K58" i="4"/>
  <c r="L58" i="4" s="1"/>
  <c r="L57" i="4"/>
  <c r="K59" i="4"/>
  <c r="L59" i="4" s="1"/>
  <c r="T59" i="4" s="1"/>
  <c r="Y57" i="4"/>
  <c r="AV66" i="4"/>
  <c r="AW25" i="5"/>
  <c r="N27" i="5"/>
  <c r="AW39" i="5"/>
  <c r="AX39" i="5"/>
  <c r="T49" i="5"/>
  <c r="AB49" i="5"/>
  <c r="U49" i="5"/>
  <c r="T52" i="5"/>
  <c r="U52" i="5" s="1"/>
  <c r="AQ94" i="5"/>
  <c r="AI94" i="5"/>
  <c r="AQ95" i="5"/>
  <c r="AJ95" i="5"/>
  <c r="AI95" i="5"/>
  <c r="M103" i="5"/>
  <c r="U103" i="5"/>
  <c r="AX103" i="5"/>
  <c r="AO30" i="4"/>
  <c r="AB32" i="4"/>
  <c r="AV40" i="4"/>
  <c r="AW40" i="4" s="1"/>
  <c r="AP41" i="4"/>
  <c r="AO43" i="4"/>
  <c r="AP43" i="4" s="1"/>
  <c r="M45" i="4"/>
  <c r="N45" i="4" s="1"/>
  <c r="AA45" i="4"/>
  <c r="AF47" i="4"/>
  <c r="AH50" i="4"/>
  <c r="AV50" i="4"/>
  <c r="M52" i="4"/>
  <c r="U52" i="4"/>
  <c r="M55" i="4"/>
  <c r="U55" i="4"/>
  <c r="AV55" i="4"/>
  <c r="AW59" i="4"/>
  <c r="AO60" i="4"/>
  <c r="AP60" i="4" s="1"/>
  <c r="AB62" i="4"/>
  <c r="AH64" i="4"/>
  <c r="AI64" i="4" s="1"/>
  <c r="N65" i="4"/>
  <c r="AF67" i="4"/>
  <c r="AA30" i="5"/>
  <c r="T32" i="5"/>
  <c r="AB32" i="5"/>
  <c r="N42" i="5"/>
  <c r="AX48" i="5"/>
  <c r="AP48" i="5"/>
  <c r="AP60" i="5"/>
  <c r="AQ60" i="5" s="1"/>
  <c r="AA26" i="4"/>
  <c r="AI26" i="4"/>
  <c r="AA29" i="4"/>
  <c r="AI29" i="4"/>
  <c r="AA37" i="4"/>
  <c r="T41" i="4"/>
  <c r="AB41" i="4"/>
  <c r="AP52" i="4"/>
  <c r="AI63" i="4"/>
  <c r="AW23" i="5"/>
  <c r="AW31" i="5"/>
  <c r="AX31" i="5"/>
  <c r="N41" i="5"/>
  <c r="M41" i="5"/>
  <c r="AI42" i="5"/>
  <c r="AJ42" i="5" s="1"/>
  <c r="AP42" i="5"/>
  <c r="AQ42" i="5" s="1"/>
  <c r="T56" i="5"/>
  <c r="AB56" i="5"/>
  <c r="T59" i="5"/>
  <c r="AS135" i="3"/>
  <c r="AT135" i="3" s="1"/>
  <c r="AI24" i="4"/>
  <c r="AF25" i="4"/>
  <c r="AM27" i="4"/>
  <c r="AF28" i="4"/>
  <c r="R30" i="4"/>
  <c r="U32" i="4"/>
  <c r="T35" i="4"/>
  <c r="U41" i="4"/>
  <c r="AW41" i="4"/>
  <c r="AV44" i="4"/>
  <c r="AW44" i="4" s="1"/>
  <c r="AF46" i="4"/>
  <c r="AF59" i="4"/>
  <c r="AO58" i="4"/>
  <c r="AP58" i="4" s="1"/>
  <c r="AV59" i="4"/>
  <c r="U62" i="4"/>
  <c r="AO62" i="4"/>
  <c r="AW62" i="4"/>
  <c r="AA63" i="4"/>
  <c r="AB63" i="4" s="1"/>
  <c r="T23" i="5"/>
  <c r="AB23" i="5"/>
  <c r="AB33" i="5"/>
  <c r="AA33" i="5"/>
  <c r="AX34" i="5"/>
  <c r="T35" i="5"/>
  <c r="AX46" i="5"/>
  <c r="AP46" i="5"/>
  <c r="AX52" i="5"/>
  <c r="M93" i="5"/>
  <c r="U93" i="5"/>
  <c r="AX101" i="5"/>
  <c r="AP101" i="5"/>
  <c r="I47" i="4"/>
  <c r="M24" i="4"/>
  <c r="N24" i="4" s="1"/>
  <c r="M26" i="4"/>
  <c r="N26" i="4" s="1"/>
  <c r="U26" i="4"/>
  <c r="M29" i="4"/>
  <c r="N29" i="4" s="1"/>
  <c r="U29" i="4"/>
  <c r="T49" i="4"/>
  <c r="U49" i="4" s="1"/>
  <c r="AB49" i="4"/>
  <c r="U51" i="4"/>
  <c r="AH52" i="4"/>
  <c r="AI54" i="4"/>
  <c r="R57" i="4"/>
  <c r="Q58" i="4"/>
  <c r="R58" i="4" s="1"/>
  <c r="AH57" i="4"/>
  <c r="AP57" i="4"/>
  <c r="X58" i="4"/>
  <c r="Y58" i="4" s="1"/>
  <c r="AI60" i="4"/>
  <c r="AA60" i="4"/>
  <c r="AB60" i="4" s="1"/>
  <c r="AV60" i="4"/>
  <c r="AW60" i="4" s="1"/>
  <c r="M63" i="4"/>
  <c r="N63" i="4" s="1"/>
  <c r="AP63" i="4"/>
  <c r="AO64" i="4"/>
  <c r="AP64" i="4" s="1"/>
  <c r="AW64" i="4"/>
  <c r="AV65" i="4"/>
  <c r="L67" i="4"/>
  <c r="T67" i="4" s="1"/>
  <c r="AT57" i="4"/>
  <c r="AV57" i="4" s="1"/>
  <c r="T25" i="5"/>
  <c r="AB25" i="5"/>
  <c r="AX28" i="5"/>
  <c r="AW28" i="5"/>
  <c r="AP28" i="5"/>
  <c r="N33" i="5"/>
  <c r="M33" i="5"/>
  <c r="T46" i="5"/>
  <c r="AB46" i="5"/>
  <c r="AA51" i="5"/>
  <c r="AJ51" i="5"/>
  <c r="AB51" i="5"/>
  <c r="AA60" i="5"/>
  <c r="AP97" i="5"/>
  <c r="AJ105" i="5"/>
  <c r="AA105" i="5"/>
  <c r="AB105" i="5"/>
  <c r="AI105" i="5"/>
  <c r="AW36" i="5"/>
  <c r="AX40" i="5"/>
  <c r="AW41" i="5"/>
  <c r="L47" i="5"/>
  <c r="AG58" i="5"/>
  <c r="T61" i="5"/>
  <c r="U61" i="5" s="1"/>
  <c r="AW62" i="5"/>
  <c r="AE64" i="5"/>
  <c r="AE45" i="5" s="1"/>
  <c r="AE114" i="5" s="1"/>
  <c r="AG114" i="5" s="1"/>
  <c r="AG63" i="5"/>
  <c r="AN64" i="5"/>
  <c r="L113" i="5"/>
  <c r="T93" i="5"/>
  <c r="AB93" i="5"/>
  <c r="T99" i="5"/>
  <c r="AB99" i="5"/>
  <c r="AI100" i="5"/>
  <c r="AP107" i="5"/>
  <c r="T112" i="5"/>
  <c r="AW120" i="5"/>
  <c r="AX120" i="5"/>
  <c r="AI130" i="5"/>
  <c r="AJ130" i="5"/>
  <c r="L64" i="4"/>
  <c r="T64" i="4" s="1"/>
  <c r="AM66" i="4"/>
  <c r="AK67" i="4"/>
  <c r="AM67" i="4" s="1"/>
  <c r="W67" i="4"/>
  <c r="Y67" i="4" s="1"/>
  <c r="AG24" i="5"/>
  <c r="L26" i="5"/>
  <c r="L44" i="5" s="1"/>
  <c r="AA26" i="5"/>
  <c r="AP26" i="5"/>
  <c r="AJ28" i="5"/>
  <c r="M29" i="5"/>
  <c r="AA29" i="5"/>
  <c r="AP32" i="5"/>
  <c r="AW33" i="5"/>
  <c r="AP35" i="5"/>
  <c r="U36" i="5"/>
  <c r="M36" i="5"/>
  <c r="AX36" i="5"/>
  <c r="AB38" i="5"/>
  <c r="AP40" i="5"/>
  <c r="AQ40" i="5" s="1"/>
  <c r="AX41" i="5"/>
  <c r="I46" i="5"/>
  <c r="AA46" i="5"/>
  <c r="AQ46" i="5"/>
  <c r="AQ51" i="5"/>
  <c r="AI51" i="5"/>
  <c r="M54" i="5"/>
  <c r="U54" i="5"/>
  <c r="AA56" i="5"/>
  <c r="AJ56" i="5"/>
  <c r="M60" i="5"/>
  <c r="U60" i="5"/>
  <c r="AB60" i="5"/>
  <c r="R64" i="5"/>
  <c r="P45" i="5"/>
  <c r="AA96" i="5"/>
  <c r="AB96" i="5" s="1"/>
  <c r="AJ97" i="5"/>
  <c r="AA97" i="5"/>
  <c r="AJ101" i="5"/>
  <c r="AA101" i="5"/>
  <c r="T104" i="5"/>
  <c r="AQ105" i="5"/>
  <c r="T111" i="5"/>
  <c r="AB111" i="5"/>
  <c r="AJ115" i="5"/>
  <c r="AA115" i="5"/>
  <c r="AP121" i="5"/>
  <c r="AX121" i="5"/>
  <c r="N127" i="5"/>
  <c r="AX127" i="5"/>
  <c r="AV37" i="6"/>
  <c r="AW37" i="6"/>
  <c r="AB65" i="4"/>
  <c r="U23" i="5"/>
  <c r="AI23" i="5"/>
  <c r="AJ23" i="5" s="1"/>
  <c r="AJ25" i="5"/>
  <c r="AQ26" i="5"/>
  <c r="M28" i="5"/>
  <c r="AB29" i="5"/>
  <c r="AA32" i="5"/>
  <c r="AQ32" i="5"/>
  <c r="AB34" i="5"/>
  <c r="AP37" i="5"/>
  <c r="U38" i="5"/>
  <c r="AA40" i="5"/>
  <c r="AB40" i="5" s="1"/>
  <c r="U46" i="5"/>
  <c r="AI47" i="5"/>
  <c r="AQ47" i="5"/>
  <c r="AX47" i="5"/>
  <c r="AA59" i="5"/>
  <c r="AB59" i="5" s="1"/>
  <c r="AI60" i="5"/>
  <c r="AJ60" i="5" s="1"/>
  <c r="AP61" i="5"/>
  <c r="AQ61" i="5" s="1"/>
  <c r="X54" i="5"/>
  <c r="X45" i="5"/>
  <c r="Y45" i="5" s="1"/>
  <c r="R113" i="5"/>
  <c r="T92" i="5"/>
  <c r="AX92" i="5"/>
  <c r="AP92" i="5"/>
  <c r="AX93" i="5"/>
  <c r="AP93" i="5"/>
  <c r="AP95" i="5"/>
  <c r="AB100" i="5"/>
  <c r="U100" i="5"/>
  <c r="T100" i="5"/>
  <c r="AW101" i="5"/>
  <c r="AB103" i="5"/>
  <c r="T103" i="5"/>
  <c r="AW103" i="5"/>
  <c r="AA104" i="5"/>
  <c r="AS58" i="4"/>
  <c r="AT58" i="4" s="1"/>
  <c r="AV58" i="4" s="1"/>
  <c r="AT63" i="4"/>
  <c r="AV63" i="4" s="1"/>
  <c r="AA64" i="4"/>
  <c r="AB64" i="4" s="1"/>
  <c r="R66" i="4"/>
  <c r="M23" i="5"/>
  <c r="N23" i="5" s="1"/>
  <c r="I25" i="5"/>
  <c r="I44" i="5" s="1"/>
  <c r="AA25" i="5"/>
  <c r="M27" i="5"/>
  <c r="AA27" i="5"/>
  <c r="AB27" i="5" s="1"/>
  <c r="T34" i="5"/>
  <c r="AP34" i="5"/>
  <c r="AQ34" i="5" s="1"/>
  <c r="AQ37" i="5"/>
  <c r="M38" i="5"/>
  <c r="T41" i="5"/>
  <c r="AN45" i="5"/>
  <c r="AW46" i="5"/>
  <c r="AA48" i="5"/>
  <c r="AA49" i="5"/>
  <c r="I52" i="5"/>
  <c r="M55" i="5"/>
  <c r="AQ57" i="5"/>
  <c r="U59" i="5"/>
  <c r="M59" i="5"/>
  <c r="N59" i="5" s="1"/>
  <c r="N61" i="5"/>
  <c r="U63" i="5"/>
  <c r="AS64" i="5"/>
  <c r="AS45" i="5" s="1"/>
  <c r="AS114" i="5" s="1"/>
  <c r="AU114" i="5" s="1"/>
  <c r="AU63" i="5"/>
  <c r="U92" i="5"/>
  <c r="AB97" i="5"/>
  <c r="AX98" i="5"/>
  <c r="AA99" i="5"/>
  <c r="M101" i="5"/>
  <c r="U101" i="5"/>
  <c r="AI101" i="5"/>
  <c r="AQ101" i="5"/>
  <c r="M106" i="5"/>
  <c r="U106" i="5"/>
  <c r="N106" i="5"/>
  <c r="AI109" i="5"/>
  <c r="AA112" i="5"/>
  <c r="AB112" i="5" s="1"/>
  <c r="T65" i="4"/>
  <c r="AI66" i="4"/>
  <c r="AT67" i="4"/>
  <c r="AX23" i="5"/>
  <c r="AW26" i="5"/>
  <c r="AI29" i="5"/>
  <c r="AQ29" i="5"/>
  <c r="AW32" i="5"/>
  <c r="U35" i="5"/>
  <c r="AW35" i="5"/>
  <c r="AX35" i="5" s="1"/>
  <c r="AW40" i="5"/>
  <c r="AA42" i="5"/>
  <c r="AB42" i="5" s="1"/>
  <c r="AW43" i="5"/>
  <c r="AX43" i="5" s="1"/>
  <c r="AN44" i="5"/>
  <c r="M46" i="5"/>
  <c r="AI49" i="5"/>
  <c r="AQ49" i="5"/>
  <c r="R55" i="5"/>
  <c r="AQ56" i="5"/>
  <c r="AI56" i="5"/>
  <c r="M57" i="5"/>
  <c r="N57" i="5" s="1"/>
  <c r="AX59" i="5"/>
  <c r="AA61" i="5"/>
  <c r="M63" i="5"/>
  <c r="AA93" i="5"/>
  <c r="AA94" i="5"/>
  <c r="AI96" i="5"/>
  <c r="AJ96" i="5" s="1"/>
  <c r="AQ96" i="5"/>
  <c r="T98" i="5"/>
  <c r="U98" i="5"/>
  <c r="AQ100" i="5"/>
  <c r="N104" i="5"/>
  <c r="AW107" i="5"/>
  <c r="AX107" i="5" s="1"/>
  <c r="AP108" i="5"/>
  <c r="AW117" i="5"/>
  <c r="AX117" i="5"/>
  <c r="AI28" i="5"/>
  <c r="AQ28" i="5"/>
  <c r="N34" i="5"/>
  <c r="M34" i="5"/>
  <c r="AI48" i="5"/>
  <c r="AQ48" i="5"/>
  <c r="M52" i="5"/>
  <c r="M56" i="5"/>
  <c r="U56" i="5"/>
  <c r="AA58" i="5"/>
  <c r="AB58" i="5" s="1"/>
  <c r="AB62" i="5"/>
  <c r="T62" i="5"/>
  <c r="U62" i="5" s="1"/>
  <c r="AX62" i="5"/>
  <c r="T63" i="5"/>
  <c r="AB63" i="5"/>
  <c r="N95" i="5"/>
  <c r="AJ98" i="5"/>
  <c r="AA98" i="5"/>
  <c r="M99" i="5"/>
  <c r="U99" i="5"/>
  <c r="AJ100" i="5"/>
  <c r="AA100" i="5"/>
  <c r="M104" i="5"/>
  <c r="U104" i="5"/>
  <c r="AX105" i="5"/>
  <c r="AP105" i="5"/>
  <c r="AA121" i="5"/>
  <c r="AJ121" i="5"/>
  <c r="AI121" i="5"/>
  <c r="AP131" i="5"/>
  <c r="AX131" i="5"/>
  <c r="AF62" i="4"/>
  <c r="AM65" i="4"/>
  <c r="AQ23" i="5"/>
  <c r="M24" i="5"/>
  <c r="N24" i="5" s="1"/>
  <c r="AG27" i="5"/>
  <c r="Y31" i="5"/>
  <c r="Y36" i="5"/>
  <c r="Y39" i="5"/>
  <c r="AI40" i="5"/>
  <c r="AJ40" i="5" s="1"/>
  <c r="Y41" i="5"/>
  <c r="AU42" i="5"/>
  <c r="AW42" i="5" s="1"/>
  <c r="AJ48" i="5"/>
  <c r="M49" i="5"/>
  <c r="AX49" i="5"/>
  <c r="AT55" i="5"/>
  <c r="AU55" i="5" s="1"/>
  <c r="AW55" i="5" s="1"/>
  <c r="AU54" i="5"/>
  <c r="AW54" i="5" s="1"/>
  <c r="AB57" i="5"/>
  <c r="M58" i="5"/>
  <c r="N58" i="5" s="1"/>
  <c r="AW58" i="5"/>
  <c r="AX58" i="5" s="1"/>
  <c r="I60" i="5"/>
  <c r="M61" i="5"/>
  <c r="AW61" i="5"/>
  <c r="AX61" i="5" s="1"/>
  <c r="AJ63" i="5"/>
  <c r="N93" i="5"/>
  <c r="T96" i="5"/>
  <c r="U96" i="5" s="1"/>
  <c r="AQ97" i="5"/>
  <c r="AI97" i="5"/>
  <c r="N99" i="5"/>
  <c r="T101" i="5"/>
  <c r="M102" i="5"/>
  <c r="U102" i="5"/>
  <c r="AG103" i="5"/>
  <c r="AI104" i="5"/>
  <c r="AJ104" i="5" s="1"/>
  <c r="AQ104" i="5"/>
  <c r="AN113" i="5"/>
  <c r="T116" i="5"/>
  <c r="U116" i="5" s="1"/>
  <c r="AB116" i="5"/>
  <c r="AA116" i="5"/>
  <c r="T131" i="5"/>
  <c r="AV35" i="6"/>
  <c r="AW35" i="6" s="1"/>
  <c r="T58" i="8"/>
  <c r="T59" i="8"/>
  <c r="X46" i="8"/>
  <c r="Y46" i="8" s="1"/>
  <c r="X51" i="8"/>
  <c r="U94" i="5"/>
  <c r="M94" i="5"/>
  <c r="N94" i="5" s="1"/>
  <c r="AU96" i="5"/>
  <c r="AW96" i="5" s="1"/>
  <c r="AU97" i="5"/>
  <c r="AW97" i="5" s="1"/>
  <c r="AG98" i="5"/>
  <c r="AG99" i="5"/>
  <c r="AU100" i="5"/>
  <c r="AW100" i="5" s="1"/>
  <c r="M105" i="5"/>
  <c r="AJ110" i="5"/>
  <c r="AA110" i="5"/>
  <c r="AB110" i="5" s="1"/>
  <c r="N115" i="5"/>
  <c r="AB118" i="5"/>
  <c r="T118" i="5"/>
  <c r="AX118" i="5"/>
  <c r="AP118" i="5"/>
  <c r="T126" i="5"/>
  <c r="U126" i="5" s="1"/>
  <c r="AA131" i="5"/>
  <c r="AB131" i="5" s="1"/>
  <c r="AW131" i="5"/>
  <c r="AV33" i="6"/>
  <c r="AW33" i="6"/>
  <c r="AW108" i="5"/>
  <c r="AX108" i="5" s="1"/>
  <c r="AP109" i="5"/>
  <c r="AQ109" i="5" s="1"/>
  <c r="AW109" i="5"/>
  <c r="AX109" i="5" s="1"/>
  <c r="AN114" i="5"/>
  <c r="AI115" i="5"/>
  <c r="AQ115" i="5"/>
  <c r="AP115" i="5"/>
  <c r="N116" i="5"/>
  <c r="AI120" i="5"/>
  <c r="AJ120" i="5" s="1"/>
  <c r="AQ120" i="5"/>
  <c r="AX123" i="5"/>
  <c r="AI127" i="5"/>
  <c r="AJ127" i="5" s="1"/>
  <c r="T26" i="6"/>
  <c r="AB26" i="6"/>
  <c r="AV31" i="6"/>
  <c r="AW31" i="6"/>
  <c r="AG30" i="5"/>
  <c r="U31" i="5"/>
  <c r="AJ32" i="5"/>
  <c r="Y34" i="5"/>
  <c r="Y44" i="5" s="1"/>
  <c r="AX37" i="5"/>
  <c r="AG38" i="5"/>
  <c r="U39" i="5"/>
  <c r="R43" i="5"/>
  <c r="Y52" i="5"/>
  <c r="AU60" i="5"/>
  <c r="AW60" i="5" s="1"/>
  <c r="AG62" i="5"/>
  <c r="AP62" i="5" s="1"/>
  <c r="U95" i="5"/>
  <c r="AA111" i="5"/>
  <c r="M115" i="5"/>
  <c r="U115" i="5"/>
  <c r="AI116" i="5"/>
  <c r="AQ116" i="5"/>
  <c r="AQ117" i="5"/>
  <c r="AI117" i="5"/>
  <c r="M120" i="5"/>
  <c r="N120" i="5" s="1"/>
  <c r="AQ126" i="5"/>
  <c r="M127" i="5"/>
  <c r="AI129" i="5"/>
  <c r="AV29" i="6"/>
  <c r="AW29" i="6"/>
  <c r="U24" i="5"/>
  <c r="AJ26" i="5"/>
  <c r="U27" i="5"/>
  <c r="U28" i="5"/>
  <c r="U29" i="5"/>
  <c r="U30" i="5"/>
  <c r="M31" i="5"/>
  <c r="AG33" i="5"/>
  <c r="U34" i="5"/>
  <c r="AQ36" i="5"/>
  <c r="Y37" i="5"/>
  <c r="M39" i="5"/>
  <c r="AG41" i="5"/>
  <c r="AB47" i="5"/>
  <c r="U58" i="5"/>
  <c r="AB61" i="5"/>
  <c r="AU64" i="5"/>
  <c r="AW64" i="5" s="1"/>
  <c r="Y113" i="5"/>
  <c r="AW92" i="5"/>
  <c r="AQ93" i="5"/>
  <c r="AI93" i="5"/>
  <c r="AX94" i="5"/>
  <c r="AA103" i="5"/>
  <c r="AG106" i="5"/>
  <c r="AQ107" i="5"/>
  <c r="N111" i="5"/>
  <c r="T117" i="5"/>
  <c r="AB117" i="5"/>
  <c r="AT124" i="5"/>
  <c r="AU123" i="5"/>
  <c r="AW123" i="5" s="1"/>
  <c r="T127" i="5"/>
  <c r="U127" i="5" s="1"/>
  <c r="AA127" i="5"/>
  <c r="AB127" i="5" s="1"/>
  <c r="AP127" i="5"/>
  <c r="AQ127" i="5" s="1"/>
  <c r="AQ131" i="5"/>
  <c r="AI131" i="5"/>
  <c r="AJ131" i="5" s="1"/>
  <c r="AV27" i="6"/>
  <c r="AW27" i="6" s="1"/>
  <c r="AO43" i="6"/>
  <c r="AP43" i="6" s="1"/>
  <c r="AH43" i="6"/>
  <c r="AW30" i="5"/>
  <c r="N35" i="5"/>
  <c r="U37" i="5"/>
  <c r="AW38" i="5"/>
  <c r="AX38" i="5" s="1"/>
  <c r="M42" i="5"/>
  <c r="AI43" i="5"/>
  <c r="AJ43" i="5" s="1"/>
  <c r="AU45" i="5"/>
  <c r="AW45" i="5" s="1"/>
  <c r="AW48" i="5"/>
  <c r="T51" i="5"/>
  <c r="U51" i="5" s="1"/>
  <c r="AP52" i="5"/>
  <c r="AQ52" i="5" s="1"/>
  <c r="AP56" i="5"/>
  <c r="AX56" i="5"/>
  <c r="N92" i="5"/>
  <c r="AA92" i="5"/>
  <c r="AB92" i="5" s="1"/>
  <c r="AP94" i="5"/>
  <c r="I96" i="5"/>
  <c r="M96" i="5" s="1"/>
  <c r="M97" i="5"/>
  <c r="AX102" i="5"/>
  <c r="N103" i="5"/>
  <c r="AU104" i="5"/>
  <c r="AW104" i="5" s="1"/>
  <c r="AU105" i="5"/>
  <c r="AW105" i="5" s="1"/>
  <c r="AX106" i="5"/>
  <c r="AJ109" i="5"/>
  <c r="AA109" i="5"/>
  <c r="AB109" i="5"/>
  <c r="AP110" i="5"/>
  <c r="AQ110" i="5" s="1"/>
  <c r="AX110" i="5"/>
  <c r="AJ116" i="5"/>
  <c r="U117" i="5"/>
  <c r="AI118" i="5"/>
  <c r="AQ118" i="5"/>
  <c r="AP120" i="5"/>
  <c r="AP126" i="5"/>
  <c r="AW126" i="5"/>
  <c r="AX126" i="5" s="1"/>
  <c r="AP128" i="5"/>
  <c r="AQ128" i="5" s="1"/>
  <c r="AX128" i="5"/>
  <c r="U131" i="5"/>
  <c r="M131" i="5"/>
  <c r="N131" i="5" s="1"/>
  <c r="AA26" i="6"/>
  <c r="M42" i="6"/>
  <c r="N42" i="6"/>
  <c r="M43" i="6"/>
  <c r="U43" i="6"/>
  <c r="T43" i="6"/>
  <c r="AG31" i="5"/>
  <c r="U32" i="5"/>
  <c r="Y35" i="5"/>
  <c r="M37" i="5"/>
  <c r="AG39" i="5"/>
  <c r="U40" i="5"/>
  <c r="AG59" i="5"/>
  <c r="AP59" i="5" s="1"/>
  <c r="J64" i="5"/>
  <c r="J45" i="5" s="1"/>
  <c r="M98" i="5"/>
  <c r="M100" i="5"/>
  <c r="AX100" i="5"/>
  <c r="AP100" i="5"/>
  <c r="AJ102" i="5"/>
  <c r="AA102" i="5"/>
  <c r="AB102" i="5" s="1"/>
  <c r="N112" i="5"/>
  <c r="M112" i="5"/>
  <c r="T115" i="5"/>
  <c r="AB115" i="5"/>
  <c r="M116" i="5"/>
  <c r="T120" i="5"/>
  <c r="U120" i="5" s="1"/>
  <c r="AB120" i="5"/>
  <c r="T121" i="5"/>
  <c r="U121" i="5" s="1"/>
  <c r="AB121" i="5"/>
  <c r="AF124" i="5"/>
  <c r="AG123" i="5"/>
  <c r="AP130" i="5"/>
  <c r="AQ130" i="5" s="1"/>
  <c r="AB132" i="5"/>
  <c r="T132" i="5"/>
  <c r="AX132" i="5"/>
  <c r="AW132" i="5"/>
  <c r="AH38" i="6"/>
  <c r="AI38" i="6" s="1"/>
  <c r="AJ94" i="5"/>
  <c r="AU98" i="5"/>
  <c r="AW98" i="5" s="1"/>
  <c r="AQ108" i="5"/>
  <c r="M109" i="5"/>
  <c r="AI110" i="5"/>
  <c r="U112" i="5"/>
  <c r="AI112" i="5"/>
  <c r="AJ112" i="5" s="1"/>
  <c r="AQ112" i="5"/>
  <c r="AW112" i="5"/>
  <c r="AX112" i="5" s="1"/>
  <c r="Y114" i="5"/>
  <c r="N117" i="5"/>
  <c r="AP117" i="5"/>
  <c r="N118" i="5"/>
  <c r="I121" i="5"/>
  <c r="Q124" i="5"/>
  <c r="R123" i="5"/>
  <c r="N126" i="5"/>
  <c r="N128" i="5"/>
  <c r="AA128" i="5"/>
  <c r="AB128" i="5" s="1"/>
  <c r="AW128" i="5"/>
  <c r="T129" i="5"/>
  <c r="AB130" i="5"/>
  <c r="AA28" i="6"/>
  <c r="AI29" i="6"/>
  <c r="AI31" i="6"/>
  <c r="AA31" i="6"/>
  <c r="AA33" i="6"/>
  <c r="AI37" i="6"/>
  <c r="T51" i="6"/>
  <c r="U51" i="6" s="1"/>
  <c r="AA59" i="6"/>
  <c r="AJ108" i="5"/>
  <c r="AA108" i="5"/>
  <c r="AB108" i="5" s="1"/>
  <c r="AA118" i="5"/>
  <c r="K125" i="5"/>
  <c r="L125" i="5" s="1"/>
  <c r="L124" i="5"/>
  <c r="M126" i="5"/>
  <c r="U129" i="5"/>
  <c r="AH23" i="6"/>
  <c r="AI23" i="6" s="1"/>
  <c r="M24" i="6"/>
  <c r="N24" i="6" s="1"/>
  <c r="U24" i="6"/>
  <c r="N27" i="6"/>
  <c r="AA47" i="6"/>
  <c r="AI47" i="6"/>
  <c r="AA48" i="6"/>
  <c r="AI48" i="6"/>
  <c r="AH48" i="6"/>
  <c r="AH24" i="6"/>
  <c r="AP24" i="6"/>
  <c r="AV39" i="6"/>
  <c r="AA40" i="6"/>
  <c r="AI40" i="6"/>
  <c r="AV41" i="6"/>
  <c r="AQ92" i="5"/>
  <c r="AG113" i="5"/>
  <c r="AU99" i="5"/>
  <c r="AW99" i="5" s="1"/>
  <c r="AA106" i="5"/>
  <c r="AB106" i="5" s="1"/>
  <c r="M107" i="5"/>
  <c r="AJ107" i="5"/>
  <c r="AA107" i="5"/>
  <c r="AQ121" i="5"/>
  <c r="H124" i="5"/>
  <c r="I123" i="5"/>
  <c r="AM125" i="5"/>
  <c r="AN125" i="5" s="1"/>
  <c r="AN124" i="5"/>
  <c r="AJ128" i="5"/>
  <c r="N129" i="5"/>
  <c r="AO23" i="6"/>
  <c r="AP23" i="6" s="1"/>
  <c r="AO24" i="6"/>
  <c r="AW24" i="6"/>
  <c r="M25" i="6"/>
  <c r="N25" i="6" s="1"/>
  <c r="AW26" i="6"/>
  <c r="M27" i="6"/>
  <c r="AP28" i="6"/>
  <c r="AH28" i="6"/>
  <c r="AP30" i="6"/>
  <c r="AH30" i="6"/>
  <c r="AP32" i="6"/>
  <c r="AH32" i="6"/>
  <c r="AH34" i="6"/>
  <c r="AP36" i="6"/>
  <c r="AH36" i="6"/>
  <c r="U38" i="6"/>
  <c r="M38" i="6"/>
  <c r="AA41" i="6"/>
  <c r="AH41" i="6"/>
  <c r="AI41" i="6" s="1"/>
  <c r="AV43" i="6"/>
  <c r="AW43" i="6" s="1"/>
  <c r="U111" i="5"/>
  <c r="AI111" i="5"/>
  <c r="AJ111" i="5" s="1"/>
  <c r="AQ111" i="5"/>
  <c r="AA126" i="5"/>
  <c r="AB126" i="5" s="1"/>
  <c r="AJ126" i="5"/>
  <c r="T128" i="5"/>
  <c r="U128" i="5" s="1"/>
  <c r="AW130" i="5"/>
  <c r="AX130" i="5" s="1"/>
  <c r="I44" i="6"/>
  <c r="N23" i="6"/>
  <c r="T24" i="6"/>
  <c r="AB25" i="6"/>
  <c r="T25" i="6"/>
  <c r="U46" i="6"/>
  <c r="M46" i="6"/>
  <c r="AH51" i="6"/>
  <c r="AI51" i="6" s="1"/>
  <c r="AP51" i="6"/>
  <c r="AA56" i="6"/>
  <c r="AI56" i="6"/>
  <c r="U40" i="6"/>
  <c r="N40" i="6"/>
  <c r="M40" i="6"/>
  <c r="AH42" i="6"/>
  <c r="AP42" i="6"/>
  <c r="N43" i="6"/>
  <c r="R63" i="6"/>
  <c r="P64" i="6"/>
  <c r="AU129" i="5"/>
  <c r="AW129" i="5" s="1"/>
  <c r="X129" i="5"/>
  <c r="Y129" i="5" s="1"/>
  <c r="AM129" i="5"/>
  <c r="AN129" i="5" s="1"/>
  <c r="AW23" i="6"/>
  <c r="U25" i="6"/>
  <c r="AO27" i="6"/>
  <c r="AO29" i="6"/>
  <c r="AO31" i="6"/>
  <c r="AO33" i="6"/>
  <c r="AO35" i="6"/>
  <c r="AO37" i="6"/>
  <c r="AP37" i="6" s="1"/>
  <c r="AH39" i="6"/>
  <c r="AI39" i="6" s="1"/>
  <c r="AP40" i="6"/>
  <c r="AH40" i="6"/>
  <c r="AA51" i="6"/>
  <c r="AB51" i="6" s="1"/>
  <c r="AV51" i="6"/>
  <c r="AW51" i="6" s="1"/>
  <c r="AO60" i="6"/>
  <c r="AP60" i="6" s="1"/>
  <c r="Y132" i="5"/>
  <c r="W133" i="5"/>
  <c r="Y133" i="5" s="1"/>
  <c r="U23" i="6"/>
  <c r="AV23" i="6"/>
  <c r="AP25" i="6"/>
  <c r="AH25" i="6"/>
  <c r="R28" i="6"/>
  <c r="AI28" i="6"/>
  <c r="N29" i="6"/>
  <c r="R30" i="6"/>
  <c r="AA30" i="6" s="1"/>
  <c r="AI30" i="6"/>
  <c r="N31" i="6"/>
  <c r="R32" i="6"/>
  <c r="AI32" i="6"/>
  <c r="N33" i="6"/>
  <c r="R34" i="6"/>
  <c r="AI34" i="6"/>
  <c r="N35" i="6"/>
  <c r="R36" i="6"/>
  <c r="AI36" i="6"/>
  <c r="N37" i="6"/>
  <c r="R38" i="6"/>
  <c r="AA38" i="6" s="1"/>
  <c r="T42" i="6"/>
  <c r="U42" i="6" s="1"/>
  <c r="AW42" i="6"/>
  <c r="AO42" i="6"/>
  <c r="AB46" i="6"/>
  <c r="T46" i="6"/>
  <c r="AA52" i="6"/>
  <c r="AB52" i="6" s="1"/>
  <c r="N57" i="6"/>
  <c r="AV61" i="6"/>
  <c r="AW61" i="6" s="1"/>
  <c r="Y63" i="6"/>
  <c r="W64" i="6"/>
  <c r="W45" i="6" s="1"/>
  <c r="R44" i="7"/>
  <c r="T24" i="7"/>
  <c r="AO44" i="7"/>
  <c r="T31" i="7"/>
  <c r="AB31" i="7"/>
  <c r="AA31" i="7"/>
  <c r="U31" i="7"/>
  <c r="T39" i="7"/>
  <c r="AA39" i="7"/>
  <c r="AB39" i="7" s="1"/>
  <c r="U39" i="7"/>
  <c r="AV39" i="7"/>
  <c r="AW39" i="7" s="1"/>
  <c r="AO39" i="7"/>
  <c r="AP39" i="7" s="1"/>
  <c r="AV60" i="7"/>
  <c r="AW60" i="7" s="1"/>
  <c r="AB40" i="6"/>
  <c r="T40" i="6"/>
  <c r="M41" i="6"/>
  <c r="M47" i="6"/>
  <c r="N47" i="6" s="1"/>
  <c r="AW49" i="6"/>
  <c r="AO49" i="6"/>
  <c r="M51" i="6"/>
  <c r="N51" i="6" s="1"/>
  <c r="AP56" i="6"/>
  <c r="AH56" i="6"/>
  <c r="AT44" i="7"/>
  <c r="AV24" i="7"/>
  <c r="AW24" i="7"/>
  <c r="AV30" i="7"/>
  <c r="AW30" i="7"/>
  <c r="AH34" i="7"/>
  <c r="AP34" i="7"/>
  <c r="AV38" i="7"/>
  <c r="AW38" i="7"/>
  <c r="U107" i="5"/>
  <c r="U108" i="5"/>
  <c r="U109" i="5"/>
  <c r="U110" i="5"/>
  <c r="L132" i="5"/>
  <c r="N132" i="5" s="1"/>
  <c r="J133" i="5"/>
  <c r="L133" i="5" s="1"/>
  <c r="T23" i="6"/>
  <c r="AO28" i="6"/>
  <c r="AO30" i="6"/>
  <c r="AO32" i="6"/>
  <c r="AO34" i="6"/>
  <c r="AP34" i="6" s="1"/>
  <c r="AO36" i="6"/>
  <c r="AO38" i="6"/>
  <c r="AP38" i="6" s="1"/>
  <c r="AA39" i="6"/>
  <c r="AA42" i="6"/>
  <c r="AB42" i="6" s="1"/>
  <c r="AI42" i="6"/>
  <c r="Y45" i="6"/>
  <c r="AH47" i="6"/>
  <c r="AP47" i="6"/>
  <c r="AV49" i="6"/>
  <c r="AA61" i="6"/>
  <c r="U24" i="7"/>
  <c r="AA25" i="7"/>
  <c r="AH25" i="7"/>
  <c r="AI25" i="7" s="1"/>
  <c r="AH32" i="7"/>
  <c r="AP32" i="7"/>
  <c r="Y44" i="6"/>
  <c r="U26" i="6"/>
  <c r="AV26" i="6"/>
  <c r="AP27" i="6"/>
  <c r="AH27" i="6"/>
  <c r="AI27" i="6" s="1"/>
  <c r="AP29" i="6"/>
  <c r="AH29" i="6"/>
  <c r="AP31" i="6"/>
  <c r="AH31" i="6"/>
  <c r="AP33" i="6"/>
  <c r="AH33" i="6"/>
  <c r="AI33" i="6" s="1"/>
  <c r="AP35" i="6"/>
  <c r="AH35" i="6"/>
  <c r="AI35" i="6" s="1"/>
  <c r="AH37" i="6"/>
  <c r="N46" i="6"/>
  <c r="AV46" i="6"/>
  <c r="AW46" i="6"/>
  <c r="N48" i="6"/>
  <c r="M48" i="6"/>
  <c r="AO51" i="6"/>
  <c r="AH52" i="6"/>
  <c r="AI52" i="6" s="1"/>
  <c r="Q55" i="6"/>
  <c r="R55" i="6" s="1"/>
  <c r="R54" i="6"/>
  <c r="M60" i="6"/>
  <c r="N60" i="6" s="1"/>
  <c r="U60" i="6"/>
  <c r="AT63" i="6"/>
  <c r="AR64" i="6"/>
  <c r="AW36" i="7"/>
  <c r="AO36" i="7"/>
  <c r="AP36" i="7" s="1"/>
  <c r="T37" i="7"/>
  <c r="AB37" i="7"/>
  <c r="U37" i="7"/>
  <c r="AA37" i="7"/>
  <c r="Y124" i="5"/>
  <c r="L130" i="5"/>
  <c r="AI132" i="5"/>
  <c r="AL133" i="5"/>
  <c r="AN133" i="5" s="1"/>
  <c r="AA23" i="6"/>
  <c r="AB23" i="6" s="1"/>
  <c r="AI24" i="6"/>
  <c r="AA24" i="6"/>
  <c r="M26" i="6"/>
  <c r="N26" i="6" s="1"/>
  <c r="AF26" i="6"/>
  <c r="R27" i="6"/>
  <c r="N28" i="6"/>
  <c r="R29" i="6"/>
  <c r="N30" i="6"/>
  <c r="R31" i="6"/>
  <c r="N32" i="6"/>
  <c r="R33" i="6"/>
  <c r="N34" i="6"/>
  <c r="R35" i="6"/>
  <c r="N36" i="6"/>
  <c r="R37" i="6"/>
  <c r="N38" i="6"/>
  <c r="AT40" i="6"/>
  <c r="AB47" i="6"/>
  <c r="T47" i="6"/>
  <c r="U47" i="6" s="1"/>
  <c r="AW47" i="6"/>
  <c r="G64" i="6"/>
  <c r="M50" i="7"/>
  <c r="N50" i="7" s="1"/>
  <c r="AP46" i="6"/>
  <c r="AO55" i="6"/>
  <c r="M61" i="6"/>
  <c r="N61" i="6" s="1"/>
  <c r="U61" i="6"/>
  <c r="AH61" i="6"/>
  <c r="AI61" i="6" s="1"/>
  <c r="AP61" i="6"/>
  <c r="AA26" i="7"/>
  <c r="AI26" i="7"/>
  <c r="AH26" i="7"/>
  <c r="AB26" i="7"/>
  <c r="AH28" i="7"/>
  <c r="AP28" i="7"/>
  <c r="AI28" i="7"/>
  <c r="AO28" i="7"/>
  <c r="AB41" i="6"/>
  <c r="T41" i="6"/>
  <c r="Y46" i="6"/>
  <c r="AH46" i="6" s="1"/>
  <c r="AW48" i="6"/>
  <c r="AP49" i="6"/>
  <c r="T52" i="6"/>
  <c r="AE55" i="6"/>
  <c r="AF55" i="6" s="1"/>
  <c r="AF54" i="6"/>
  <c r="N56" i="6"/>
  <c r="AP57" i="6"/>
  <c r="J64" i="6"/>
  <c r="J45" i="6" s="1"/>
  <c r="L45" i="6" s="1"/>
  <c r="L63" i="6"/>
  <c r="N63" i="6" s="1"/>
  <c r="T30" i="7"/>
  <c r="AB30" i="7"/>
  <c r="AO30" i="7"/>
  <c r="T33" i="7"/>
  <c r="AB33" i="7"/>
  <c r="AO34" i="7"/>
  <c r="T38" i="7"/>
  <c r="AO38" i="7"/>
  <c r="U40" i="7"/>
  <c r="T40" i="7"/>
  <c r="M40" i="7"/>
  <c r="AI43" i="7"/>
  <c r="AA51" i="7"/>
  <c r="AH51" i="7"/>
  <c r="AI51" i="7" s="1"/>
  <c r="AB39" i="6"/>
  <c r="T39" i="6"/>
  <c r="AP48" i="6"/>
  <c r="AI49" i="6"/>
  <c r="AA49" i="6"/>
  <c r="AO52" i="6"/>
  <c r="AW52" i="6"/>
  <c r="AH59" i="6"/>
  <c r="AI59" i="6" s="1"/>
  <c r="AA60" i="6"/>
  <c r="AB60" i="6" s="1"/>
  <c r="AI60" i="6"/>
  <c r="AO62" i="6"/>
  <c r="AP62" i="6" s="1"/>
  <c r="AW62" i="6"/>
  <c r="X55" i="6"/>
  <c r="Y55" i="6" s="1"/>
  <c r="Y54" i="6"/>
  <c r="AI27" i="7"/>
  <c r="AH27" i="7"/>
  <c r="AP27" i="7"/>
  <c r="T29" i="7"/>
  <c r="U29" i="7" s="1"/>
  <c r="AB29" i="7"/>
  <c r="U30" i="7"/>
  <c r="AI32" i="7"/>
  <c r="AA32" i="7"/>
  <c r="AV36" i="7"/>
  <c r="U38" i="7"/>
  <c r="U42" i="7"/>
  <c r="M42" i="7"/>
  <c r="T42" i="7"/>
  <c r="N55" i="7"/>
  <c r="Y44" i="7"/>
  <c r="AI24" i="7"/>
  <c r="AA24" i="7"/>
  <c r="AB24" i="7" s="1"/>
  <c r="AH59" i="7"/>
  <c r="AO23" i="8"/>
  <c r="AW23" i="8"/>
  <c r="AM45" i="8"/>
  <c r="AM41" i="6"/>
  <c r="Y43" i="6"/>
  <c r="AB56" i="6"/>
  <c r="T56" i="6"/>
  <c r="AO56" i="6"/>
  <c r="AB59" i="6"/>
  <c r="T59" i="6"/>
  <c r="U59" i="6" s="1"/>
  <c r="AV60" i="6"/>
  <c r="AW60" i="6" s="1"/>
  <c r="T61" i="6"/>
  <c r="AB61" i="6"/>
  <c r="M62" i="6"/>
  <c r="N62" i="6" s="1"/>
  <c r="U62" i="6"/>
  <c r="AI62" i="6"/>
  <c r="AA62" i="6"/>
  <c r="AB62" i="6" s="1"/>
  <c r="AD64" i="6"/>
  <c r="AF63" i="6"/>
  <c r="AH24" i="7"/>
  <c r="AF44" i="7"/>
  <c r="AP24" i="7"/>
  <c r="AO27" i="7"/>
  <c r="M28" i="7"/>
  <c r="N28" i="7" s="1"/>
  <c r="AI30" i="7"/>
  <c r="AA30" i="7"/>
  <c r="AH33" i="7"/>
  <c r="AP33" i="7"/>
  <c r="AH35" i="7"/>
  <c r="AI35" i="7" s="1"/>
  <c r="AP35" i="7"/>
  <c r="AA36" i="7"/>
  <c r="AI38" i="7"/>
  <c r="AA38" i="7"/>
  <c r="AB38" i="7" s="1"/>
  <c r="M61" i="7"/>
  <c r="N61" i="7" s="1"/>
  <c r="AS45" i="7"/>
  <c r="AS53" i="7"/>
  <c r="U49" i="6"/>
  <c r="M49" i="6"/>
  <c r="U52" i="6"/>
  <c r="M52" i="6"/>
  <c r="N52" i="6" s="1"/>
  <c r="AW59" i="6"/>
  <c r="AM64" i="6"/>
  <c r="AH30" i="7"/>
  <c r="AP30" i="7"/>
  <c r="AH38" i="7"/>
  <c r="AP38" i="7"/>
  <c r="AM39" i="6"/>
  <c r="AB48" i="6"/>
  <c r="N49" i="6"/>
  <c r="AP52" i="6"/>
  <c r="H55" i="6"/>
  <c r="I55" i="6" s="1"/>
  <c r="I54" i="6"/>
  <c r="M54" i="6" s="1"/>
  <c r="AS55" i="6"/>
  <c r="AT55" i="6" s="1"/>
  <c r="AV55" i="6" s="1"/>
  <c r="AT54" i="6"/>
  <c r="AV54" i="6" s="1"/>
  <c r="AV56" i="6"/>
  <c r="N59" i="6"/>
  <c r="AO59" i="6"/>
  <c r="AP59" i="6" s="1"/>
  <c r="AM63" i="6"/>
  <c r="AK64" i="6"/>
  <c r="AK45" i="6" s="1"/>
  <c r="AM45" i="6" s="1"/>
  <c r="Q58" i="6"/>
  <c r="R58" i="6" s="1"/>
  <c r="H58" i="6"/>
  <c r="I58" i="6" s="1"/>
  <c r="AL58" i="6"/>
  <c r="AM58" i="6" s="1"/>
  <c r="X58" i="6"/>
  <c r="Y58" i="6" s="1"/>
  <c r="AH58" i="6" s="1"/>
  <c r="K58" i="6"/>
  <c r="L58" i="6" s="1"/>
  <c r="U27" i="7"/>
  <c r="M27" i="7"/>
  <c r="N27" i="7" s="1"/>
  <c r="M32" i="7"/>
  <c r="U32" i="7"/>
  <c r="T32" i="7"/>
  <c r="AB32" i="7"/>
  <c r="AO32" i="7"/>
  <c r="T35" i="7"/>
  <c r="AB35" i="7"/>
  <c r="AH36" i="7"/>
  <c r="AI36" i="7" s="1"/>
  <c r="I44" i="7"/>
  <c r="N24" i="7"/>
  <c r="AO25" i="7"/>
  <c r="AP25" i="7" s="1"/>
  <c r="AW25" i="7"/>
  <c r="AO26" i="7"/>
  <c r="AW26" i="7"/>
  <c r="AA28" i="7"/>
  <c r="M29" i="7"/>
  <c r="N29" i="7" s="1"/>
  <c r="AH31" i="7"/>
  <c r="AP31" i="7"/>
  <c r="N32" i="7"/>
  <c r="T36" i="7"/>
  <c r="AB36" i="7"/>
  <c r="M37" i="7"/>
  <c r="AH39" i="7"/>
  <c r="U41" i="7"/>
  <c r="T41" i="7"/>
  <c r="AO41" i="7"/>
  <c r="AW41" i="7"/>
  <c r="AI42" i="7"/>
  <c r="T46" i="7"/>
  <c r="U46" i="7" s="1"/>
  <c r="AB46" i="7"/>
  <c r="AP50" i="7"/>
  <c r="AL55" i="7"/>
  <c r="AM55" i="7" s="1"/>
  <c r="AM53" i="7"/>
  <c r="AB57" i="7"/>
  <c r="N59" i="7"/>
  <c r="AA59" i="7"/>
  <c r="U61" i="7"/>
  <c r="AH25" i="8"/>
  <c r="AP25" i="8"/>
  <c r="AO25" i="8"/>
  <c r="AI25" i="8"/>
  <c r="L44" i="7"/>
  <c r="U25" i="7"/>
  <c r="M25" i="7"/>
  <c r="N25" i="7" s="1"/>
  <c r="AB25" i="7"/>
  <c r="M26" i="7"/>
  <c r="N26" i="7" s="1"/>
  <c r="U26" i="7"/>
  <c r="AH29" i="7"/>
  <c r="N30" i="7"/>
  <c r="AI33" i="7"/>
  <c r="T34" i="7"/>
  <c r="AB34" i="7"/>
  <c r="M35" i="7"/>
  <c r="AH37" i="7"/>
  <c r="AP37" i="7"/>
  <c r="N38" i="7"/>
  <c r="AH40" i="7"/>
  <c r="AI40" i="7"/>
  <c r="AA41" i="7"/>
  <c r="AB41" i="7" s="1"/>
  <c r="AI41" i="7"/>
  <c r="AO47" i="7"/>
  <c r="T61" i="7"/>
  <c r="AA61" i="7"/>
  <c r="AB61" i="7" s="1"/>
  <c r="M51" i="7"/>
  <c r="U51" i="7"/>
  <c r="N51" i="7"/>
  <c r="AA54" i="7"/>
  <c r="M55" i="7"/>
  <c r="AO32" i="8"/>
  <c r="AW32" i="8"/>
  <c r="AV32" i="8"/>
  <c r="T46" i="8"/>
  <c r="AV31" i="7"/>
  <c r="M33" i="7"/>
  <c r="AW33" i="7"/>
  <c r="N36" i="7"/>
  <c r="AI39" i="7"/>
  <c r="AP42" i="7"/>
  <c r="AH43" i="7"/>
  <c r="AB28" i="7"/>
  <c r="T28" i="7"/>
  <c r="U28" i="7" s="1"/>
  <c r="AO29" i="7"/>
  <c r="AP29" i="7" s="1"/>
  <c r="AI34" i="7"/>
  <c r="AV34" i="7"/>
  <c r="AH41" i="7"/>
  <c r="AP41" i="7"/>
  <c r="N47" i="7"/>
  <c r="T48" i="7"/>
  <c r="AB48" i="7"/>
  <c r="M53" i="7"/>
  <c r="AH57" i="7"/>
  <c r="T58" i="7"/>
  <c r="T59" i="7"/>
  <c r="U59" i="7"/>
  <c r="AB59" i="7"/>
  <c r="AI62" i="7"/>
  <c r="M27" i="8"/>
  <c r="N27" i="8" s="1"/>
  <c r="U27" i="8"/>
  <c r="T27" i="8"/>
  <c r="AP32" i="8"/>
  <c r="AW28" i="7"/>
  <c r="AI29" i="7"/>
  <c r="AV29" i="7"/>
  <c r="AW29" i="7" s="1"/>
  <c r="M31" i="7"/>
  <c r="N34" i="7"/>
  <c r="AA34" i="7"/>
  <c r="U35" i="7"/>
  <c r="AI37" i="7"/>
  <c r="AV37" i="7"/>
  <c r="AW37" i="7" s="1"/>
  <c r="M39" i="7"/>
  <c r="M41" i="7"/>
  <c r="AB43" i="7"/>
  <c r="T43" i="7"/>
  <c r="U48" i="7"/>
  <c r="AL54" i="7"/>
  <c r="AM54" i="7" s="1"/>
  <c r="AI57" i="7"/>
  <c r="AA58" i="7"/>
  <c r="AB58" i="7" s="1"/>
  <c r="AV58" i="7"/>
  <c r="AW58" i="7" s="1"/>
  <c r="U60" i="7"/>
  <c r="M60" i="7"/>
  <c r="AA44" i="8"/>
  <c r="AB44" i="8" s="1"/>
  <c r="AH47" i="7"/>
  <c r="AP47" i="7"/>
  <c r="AW48" i="7"/>
  <c r="AO48" i="7"/>
  <c r="N56" i="7"/>
  <c r="AH61" i="7"/>
  <c r="AI61" i="7" s="1"/>
  <c r="AP61" i="7"/>
  <c r="AO61" i="7"/>
  <c r="AP62" i="7"/>
  <c r="AH62" i="7"/>
  <c r="M30" i="8"/>
  <c r="U30" i="8"/>
  <c r="N30" i="8"/>
  <c r="N40" i="7"/>
  <c r="AA40" i="7"/>
  <c r="AO40" i="7"/>
  <c r="AP40" i="7" s="1"/>
  <c r="AW40" i="7"/>
  <c r="AP46" i="7"/>
  <c r="AW46" i="7"/>
  <c r="AB47" i="7"/>
  <c r="AI47" i="7"/>
  <c r="AH48" i="7"/>
  <c r="AP48" i="7"/>
  <c r="Y50" i="7"/>
  <c r="M54" i="7"/>
  <c r="AA56" i="7"/>
  <c r="AB56" i="7" s="1"/>
  <c r="M59" i="7"/>
  <c r="AB31" i="8"/>
  <c r="T31" i="8"/>
  <c r="AB27" i="7"/>
  <c r="AI46" i="7"/>
  <c r="U47" i="7"/>
  <c r="H54" i="7"/>
  <c r="I54" i="7" s="1"/>
  <c r="I53" i="7"/>
  <c r="AO57" i="7"/>
  <c r="AP57" i="7" s="1"/>
  <c r="AB60" i="7"/>
  <c r="G63" i="7"/>
  <c r="G45" i="7" s="1"/>
  <c r="I45" i="7" s="1"/>
  <c r="I62" i="7"/>
  <c r="N62" i="7" s="1"/>
  <c r="AH63" i="7"/>
  <c r="AI63" i="7" s="1"/>
  <c r="M23" i="8"/>
  <c r="U23" i="8"/>
  <c r="AH24" i="8"/>
  <c r="AI24" i="8" s="1"/>
  <c r="AH28" i="8"/>
  <c r="AI28" i="8" s="1"/>
  <c r="AF45" i="8"/>
  <c r="AA48" i="7"/>
  <c r="AP51" i="7"/>
  <c r="L57" i="7"/>
  <c r="M58" i="7"/>
  <c r="N58" i="7" s="1"/>
  <c r="U58" i="7"/>
  <c r="AF58" i="7"/>
  <c r="AO58" i="7" s="1"/>
  <c r="N60" i="7"/>
  <c r="W45" i="7"/>
  <c r="Y45" i="7" s="1"/>
  <c r="L63" i="7"/>
  <c r="AR45" i="7"/>
  <c r="J45" i="7"/>
  <c r="L45" i="7" s="1"/>
  <c r="AO63" i="7"/>
  <c r="AW63" i="7"/>
  <c r="T23" i="8"/>
  <c r="T34" i="8"/>
  <c r="AB34" i="8"/>
  <c r="AA34" i="8"/>
  <c r="M35" i="8"/>
  <c r="AA43" i="7"/>
  <c r="AO43" i="7"/>
  <c r="AP43" i="7" s="1"/>
  <c r="AW43" i="7"/>
  <c r="AH45" i="7"/>
  <c r="N46" i="7"/>
  <c r="M48" i="7"/>
  <c r="AV48" i="7"/>
  <c r="T50" i="7"/>
  <c r="U50" i="7" s="1"/>
  <c r="T51" i="7"/>
  <c r="AE55" i="7"/>
  <c r="AF55" i="7" s="1"/>
  <c r="AE54" i="7"/>
  <c r="AF54" i="7" s="1"/>
  <c r="AF53" i="7"/>
  <c r="T55" i="7"/>
  <c r="U55" i="7" s="1"/>
  <c r="AO59" i="7"/>
  <c r="AP59" i="7" s="1"/>
  <c r="AA60" i="7"/>
  <c r="AO29" i="8"/>
  <c r="AW29" i="8"/>
  <c r="T30" i="8"/>
  <c r="AO37" i="8"/>
  <c r="AW37" i="8"/>
  <c r="N42" i="7"/>
  <c r="AA42" i="7"/>
  <c r="AB42" i="7" s="1"/>
  <c r="AO42" i="7"/>
  <c r="AW42" i="7"/>
  <c r="P45" i="7"/>
  <c r="R45" i="7" s="1"/>
  <c r="AK45" i="7"/>
  <c r="AM45" i="7" s="1"/>
  <c r="AO51" i="7"/>
  <c r="AW51" i="7"/>
  <c r="Q54" i="7"/>
  <c r="R54" i="7" s="1"/>
  <c r="R53" i="7"/>
  <c r="AW61" i="7"/>
  <c r="AB62" i="7"/>
  <c r="T62" i="7"/>
  <c r="R63" i="7"/>
  <c r="AP63" i="7"/>
  <c r="AO31" i="8"/>
  <c r="AW31" i="8"/>
  <c r="AV31" i="8"/>
  <c r="AP31" i="8"/>
  <c r="U34" i="8"/>
  <c r="AI40" i="8"/>
  <c r="I63" i="7"/>
  <c r="M24" i="8"/>
  <c r="N24" i="8" s="1"/>
  <c r="AW24" i="8"/>
  <c r="Y27" i="8"/>
  <c r="T29" i="8"/>
  <c r="AI30" i="8"/>
  <c r="AA30" i="8"/>
  <c r="AH31" i="8"/>
  <c r="M33" i="8"/>
  <c r="U33" i="8"/>
  <c r="AW35" i="8"/>
  <c r="AV41" i="8"/>
  <c r="AA42" i="8"/>
  <c r="AI42" i="8"/>
  <c r="AI47" i="8"/>
  <c r="AA47" i="8"/>
  <c r="AO59" i="8"/>
  <c r="AP59" i="8" s="1"/>
  <c r="U62" i="8"/>
  <c r="M62" i="8"/>
  <c r="T64" i="8"/>
  <c r="AB64" i="8"/>
  <c r="AO64" i="8"/>
  <c r="AW64" i="8"/>
  <c r="U56" i="7"/>
  <c r="AI56" i="7"/>
  <c r="AW56" i="7"/>
  <c r="AI59" i="7"/>
  <c r="AO62" i="7"/>
  <c r="AB25" i="8"/>
  <c r="T25" i="8"/>
  <c r="AW26" i="8"/>
  <c r="AO26" i="8"/>
  <c r="AV27" i="8"/>
  <c r="AP29" i="8"/>
  <c r="AI32" i="8"/>
  <c r="AA32" i="8"/>
  <c r="AH33" i="8"/>
  <c r="AI34" i="8"/>
  <c r="AO34" i="8"/>
  <c r="AH35" i="8"/>
  <c r="AP35" i="8"/>
  <c r="AW36" i="8"/>
  <c r="AH42" i="8"/>
  <c r="N48" i="8"/>
  <c r="AW47" i="7"/>
  <c r="AI48" i="7"/>
  <c r="AB51" i="7"/>
  <c r="AW57" i="7"/>
  <c r="AW59" i="7"/>
  <c r="AA62" i="7"/>
  <c r="AT45" i="8"/>
  <c r="AV23" i="8"/>
  <c r="AW25" i="8"/>
  <c r="AP26" i="8"/>
  <c r="AI29" i="8"/>
  <c r="AA29" i="8"/>
  <c r="M32" i="8"/>
  <c r="U32" i="8"/>
  <c r="AO38" i="8"/>
  <c r="AP38" i="8" s="1"/>
  <c r="AW38" i="8"/>
  <c r="M39" i="8"/>
  <c r="AH40" i="8"/>
  <c r="AP40" i="8"/>
  <c r="U43" i="8"/>
  <c r="M43" i="8"/>
  <c r="AH44" i="8"/>
  <c r="AI44" i="8" s="1"/>
  <c r="AP44" i="8"/>
  <c r="AH48" i="8"/>
  <c r="AP48" i="8"/>
  <c r="AE55" i="8"/>
  <c r="AF55" i="8" s="1"/>
  <c r="AE54" i="8"/>
  <c r="AF54" i="8" s="1"/>
  <c r="AE56" i="8"/>
  <c r="AF56" i="8" s="1"/>
  <c r="AE52" i="8"/>
  <c r="AF52" i="8" s="1"/>
  <c r="AF51" i="8"/>
  <c r="AV52" i="8"/>
  <c r="AW52" i="8" s="1"/>
  <c r="AW59" i="8"/>
  <c r="AA23" i="8"/>
  <c r="AB23" i="8" s="1"/>
  <c r="AO24" i="8"/>
  <c r="AP24" i="8" s="1"/>
  <c r="N25" i="8"/>
  <c r="M26" i="8"/>
  <c r="N26" i="8" s="1"/>
  <c r="U26" i="8"/>
  <c r="AO28" i="8"/>
  <c r="AP28" i="8" s="1"/>
  <c r="AW28" i="8"/>
  <c r="M29" i="8"/>
  <c r="U29" i="8"/>
  <c r="AI37" i="8"/>
  <c r="AA37" i="8"/>
  <c r="AW42" i="8"/>
  <c r="AO42" i="8"/>
  <c r="AP42" i="8" s="1"/>
  <c r="M48" i="8"/>
  <c r="N60" i="8"/>
  <c r="AI60" i="8"/>
  <c r="AA60" i="8"/>
  <c r="AB60" i="8" s="1"/>
  <c r="AA61" i="8"/>
  <c r="Y53" i="7"/>
  <c r="AF60" i="7"/>
  <c r="AO60" i="7" s="1"/>
  <c r="I45" i="8"/>
  <c r="N23" i="8"/>
  <c r="AA25" i="8"/>
  <c r="AV26" i="8"/>
  <c r="N29" i="8"/>
  <c r="AI31" i="8"/>
  <c r="AA31" i="8"/>
  <c r="AO33" i="8"/>
  <c r="AW33" i="8"/>
  <c r="M34" i="8"/>
  <c r="AP36" i="8"/>
  <c r="T39" i="8"/>
  <c r="AB39" i="8"/>
  <c r="AW44" i="8"/>
  <c r="AO44" i="8"/>
  <c r="N58" i="8"/>
  <c r="N59" i="8"/>
  <c r="AP23" i="8"/>
  <c r="AH23" i="8"/>
  <c r="AI23" i="8" s="1"/>
  <c r="AA28" i="8"/>
  <c r="AB28" i="8" s="1"/>
  <c r="AO30" i="8"/>
  <c r="AW30" i="8"/>
  <c r="M31" i="8"/>
  <c r="U31" i="8"/>
  <c r="AP37" i="8"/>
  <c r="AH37" i="8"/>
  <c r="AW41" i="8"/>
  <c r="AO41" i="8"/>
  <c r="AP41" i="8" s="1"/>
  <c r="U46" i="8"/>
  <c r="M46" i="8"/>
  <c r="N46" i="8" s="1"/>
  <c r="T47" i="8"/>
  <c r="U47" i="8" s="1"/>
  <c r="AB47" i="8"/>
  <c r="AW48" i="8"/>
  <c r="M56" i="8"/>
  <c r="N56" i="8" s="1"/>
  <c r="AH59" i="8"/>
  <c r="AI59" i="8" s="1"/>
  <c r="AH61" i="8"/>
  <c r="AI61" i="8" s="1"/>
  <c r="M64" i="8"/>
  <c r="U64" i="8"/>
  <c r="AI26" i="8"/>
  <c r="AA26" i="8"/>
  <c r="AW27" i="8"/>
  <c r="AO27" i="8"/>
  <c r="M28" i="8"/>
  <c r="N28" i="8" s="1"/>
  <c r="U28" i="8"/>
  <c r="AI33" i="8"/>
  <c r="AA33" i="8"/>
  <c r="AH34" i="8"/>
  <c r="AP34" i="8"/>
  <c r="AB42" i="8"/>
  <c r="T42" i="8"/>
  <c r="M58" i="8"/>
  <c r="U58" i="8"/>
  <c r="M60" i="8"/>
  <c r="AM61" i="8"/>
  <c r="AK46" i="8"/>
  <c r="AM46" i="8" s="1"/>
  <c r="AA64" i="8"/>
  <c r="AI64" i="8"/>
  <c r="M36" i="8"/>
  <c r="U36" i="8"/>
  <c r="AV36" i="8"/>
  <c r="R37" i="8"/>
  <c r="AV39" i="8"/>
  <c r="AW39" i="8" s="1"/>
  <c r="R40" i="8"/>
  <c r="M41" i="8"/>
  <c r="AP43" i="8"/>
  <c r="AW57" i="8"/>
  <c r="M59" i="8"/>
  <c r="U59" i="8"/>
  <c r="N62" i="8"/>
  <c r="Y62" i="8"/>
  <c r="AT34" i="8"/>
  <c r="R35" i="8"/>
  <c r="R45" i="8" s="1"/>
  <c r="AV35" i="8"/>
  <c r="R36" i="8"/>
  <c r="AO43" i="8"/>
  <c r="AW43" i="8"/>
  <c r="L44" i="8"/>
  <c r="K54" i="8"/>
  <c r="L54" i="8" s="1"/>
  <c r="T54" i="8" s="1"/>
  <c r="K52" i="8"/>
  <c r="L52" i="8" s="1"/>
  <c r="L51" i="8"/>
  <c r="K55" i="8"/>
  <c r="L55" i="8" s="1"/>
  <c r="AO55" i="8"/>
  <c r="T57" i="8"/>
  <c r="U57" i="8" s="1"/>
  <c r="AW58" i="8"/>
  <c r="T61" i="8"/>
  <c r="AB61" i="8"/>
  <c r="N64" i="8"/>
  <c r="AF46" i="8"/>
  <c r="M38" i="8"/>
  <c r="AV40" i="8"/>
  <c r="U41" i="8"/>
  <c r="M42" i="8"/>
  <c r="U42" i="8"/>
  <c r="AP47" i="8"/>
  <c r="AW47" i="8"/>
  <c r="AB48" i="8"/>
  <c r="AI48" i="8"/>
  <c r="AA58" i="8"/>
  <c r="AB58" i="8" s="1"/>
  <c r="AV58" i="8"/>
  <c r="AH60" i="8"/>
  <c r="AI35" i="8"/>
  <c r="Y36" i="8"/>
  <c r="AH36" i="8" s="1"/>
  <c r="AH38" i="8"/>
  <c r="AI38" i="8" s="1"/>
  <c r="AT43" i="8"/>
  <c r="AV43" i="8" s="1"/>
  <c r="M47" i="8"/>
  <c r="N47" i="8" s="1"/>
  <c r="AH47" i="8"/>
  <c r="T48" i="8"/>
  <c r="U48" i="8" s="1"/>
  <c r="T56" i="8"/>
  <c r="U56" i="8" s="1"/>
  <c r="AT56" i="8"/>
  <c r="AA57" i="8"/>
  <c r="AB57" i="8" s="1"/>
  <c r="T60" i="8"/>
  <c r="U60" i="8" s="1"/>
  <c r="AH64" i="8"/>
  <c r="AP64" i="8"/>
  <c r="N35" i="8"/>
  <c r="N36" i="8"/>
  <c r="M37" i="8"/>
  <c r="U37" i="8"/>
  <c r="AV37" i="8"/>
  <c r="R38" i="8"/>
  <c r="AI39" i="8"/>
  <c r="AP39" i="8"/>
  <c r="M40" i="8"/>
  <c r="AI41" i="8"/>
  <c r="AA41" i="8"/>
  <c r="AB41" i="8" s="1"/>
  <c r="N43" i="8"/>
  <c r="AA43" i="8"/>
  <c r="AB43" i="8" s="1"/>
  <c r="AI43" i="8"/>
  <c r="AW55" i="8"/>
  <c r="N57" i="8"/>
  <c r="AH57" i="8"/>
  <c r="AI57" i="8" s="1"/>
  <c r="AP57" i="8"/>
  <c r="AH58" i="8"/>
  <c r="AI58" i="8" s="1"/>
  <c r="AP58" i="8"/>
  <c r="AA59" i="8"/>
  <c r="AB59" i="8" s="1"/>
  <c r="AV59" i="8"/>
  <c r="AM60" i="8"/>
  <c r="U61" i="8"/>
  <c r="T62" i="8"/>
  <c r="AB62" i="8"/>
  <c r="AO62" i="8"/>
  <c r="AW62" i="8"/>
  <c r="AO48" i="8"/>
  <c r="I51" i="8"/>
  <c r="R51" i="8"/>
  <c r="H52" i="8"/>
  <c r="I52" i="8" s="1"/>
  <c r="Q52" i="8"/>
  <c r="R52" i="8" s="1"/>
  <c r="AL54" i="8"/>
  <c r="AM54" i="8" s="1"/>
  <c r="U38" i="8"/>
  <c r="U39" i="8"/>
  <c r="H55" i="8"/>
  <c r="I55" i="8" s="1"/>
  <c r="Q55" i="8"/>
  <c r="R55" i="8" s="1"/>
  <c r="AL56" i="8"/>
  <c r="AM56" i="8" s="1"/>
  <c r="I63" i="8"/>
  <c r="AM51" i="8"/>
  <c r="AV51" i="8" s="1"/>
  <c r="AO45" i="7" l="1"/>
  <c r="AM49" i="7"/>
  <c r="AP45" i="7"/>
  <c r="U54" i="6"/>
  <c r="I50" i="5"/>
  <c r="N44" i="5"/>
  <c r="M44" i="5"/>
  <c r="N324" i="1"/>
  <c r="AH311" i="1"/>
  <c r="AO46" i="8"/>
  <c r="AP46" i="8" s="1"/>
  <c r="AV46" i="8"/>
  <c r="AW46" i="8" s="1"/>
  <c r="L50" i="6"/>
  <c r="AP133" i="5"/>
  <c r="AW133" i="5"/>
  <c r="AX133" i="5" s="1"/>
  <c r="AQ133" i="5"/>
  <c r="AA177" i="1"/>
  <c r="AB177" i="1"/>
  <c r="AH177" i="1"/>
  <c r="AI177" i="1" s="1"/>
  <c r="R50" i="8"/>
  <c r="U65" i="3"/>
  <c r="M133" i="5"/>
  <c r="N133" i="5" s="1"/>
  <c r="U133" i="5"/>
  <c r="T133" i="5"/>
  <c r="AO67" i="4"/>
  <c r="AM125" i="3"/>
  <c r="AA253" i="1"/>
  <c r="AA311" i="1"/>
  <c r="AB311" i="1" s="1"/>
  <c r="AI311" i="1"/>
  <c r="AA47" i="4"/>
  <c r="AA44" i="5"/>
  <c r="Y50" i="5"/>
  <c r="AA252" i="1"/>
  <c r="T40" i="8"/>
  <c r="T45" i="7"/>
  <c r="U45" i="7" s="1"/>
  <c r="Y50" i="6"/>
  <c r="AI30" i="5"/>
  <c r="AQ30" i="5"/>
  <c r="AI50" i="7"/>
  <c r="AA50" i="7"/>
  <c r="AV40" i="6"/>
  <c r="AW40" i="6" s="1"/>
  <c r="T31" i="6"/>
  <c r="AB31" i="6"/>
  <c r="U31" i="6"/>
  <c r="T32" i="6"/>
  <c r="AB32" i="6"/>
  <c r="U32" i="6"/>
  <c r="J114" i="5"/>
  <c r="L114" i="5" s="1"/>
  <c r="L45" i="5"/>
  <c r="AI41" i="5"/>
  <c r="AQ41" i="5"/>
  <c r="N63" i="8"/>
  <c r="M63" i="8"/>
  <c r="T52" i="8"/>
  <c r="AV56" i="8"/>
  <c r="T44" i="8"/>
  <c r="U44" i="8" s="1"/>
  <c r="M44" i="8"/>
  <c r="N44" i="8" s="1"/>
  <c r="AA62" i="8"/>
  <c r="AI62" i="8"/>
  <c r="AH62" i="8"/>
  <c r="AA40" i="8"/>
  <c r="AB40" i="8" s="1"/>
  <c r="T63" i="7"/>
  <c r="AH54" i="7"/>
  <c r="M45" i="7"/>
  <c r="M57" i="7"/>
  <c r="U57" i="7"/>
  <c r="AT45" i="7"/>
  <c r="AV45" i="7" s="1"/>
  <c r="AO45" i="8"/>
  <c r="AM50" i="8"/>
  <c r="T37" i="6"/>
  <c r="U37" i="6"/>
  <c r="T29" i="6"/>
  <c r="AB29" i="6"/>
  <c r="U29" i="6"/>
  <c r="AW54" i="6"/>
  <c r="T36" i="6"/>
  <c r="U36" i="6"/>
  <c r="AT44" i="6"/>
  <c r="AJ129" i="5"/>
  <c r="AA129" i="5"/>
  <c r="AA37" i="6"/>
  <c r="AB37" i="6" s="1"/>
  <c r="AA32" i="6"/>
  <c r="AA37" i="5"/>
  <c r="AJ37" i="5"/>
  <c r="N60" i="5"/>
  <c r="AA39" i="5"/>
  <c r="AP62" i="4"/>
  <c r="AH62" i="4"/>
  <c r="AI62" i="4" s="1"/>
  <c r="T47" i="5"/>
  <c r="AI24" i="5"/>
  <c r="AQ24" i="5"/>
  <c r="AI63" i="5"/>
  <c r="AQ63" i="5"/>
  <c r="AH25" i="4"/>
  <c r="AP25" i="4"/>
  <c r="AH134" i="3"/>
  <c r="AI134" i="3" s="1"/>
  <c r="U38" i="4"/>
  <c r="T38" i="4"/>
  <c r="AB38" i="4"/>
  <c r="AA38" i="4"/>
  <c r="T135" i="3"/>
  <c r="U135" i="3"/>
  <c r="U130" i="3"/>
  <c r="M130" i="3"/>
  <c r="N130" i="3" s="1"/>
  <c r="AO130" i="3"/>
  <c r="N55" i="5"/>
  <c r="AT125" i="3"/>
  <c r="AV118" i="3"/>
  <c r="AW118" i="3" s="1"/>
  <c r="AV130" i="3"/>
  <c r="AW130" i="3" s="1"/>
  <c r="AW61" i="3"/>
  <c r="AO110" i="3"/>
  <c r="AP110" i="3" s="1"/>
  <c r="AW110" i="3"/>
  <c r="AV110" i="3"/>
  <c r="Y53" i="3"/>
  <c r="M45" i="3"/>
  <c r="AP32" i="3"/>
  <c r="AW55" i="3"/>
  <c r="AO48" i="3"/>
  <c r="AW36" i="3"/>
  <c r="AA59" i="2"/>
  <c r="AW62" i="2"/>
  <c r="AO62" i="2"/>
  <c r="M45" i="2"/>
  <c r="AW118" i="2"/>
  <c r="AO44" i="2"/>
  <c r="AW44" i="2"/>
  <c r="AP44" i="2"/>
  <c r="M326" i="1"/>
  <c r="M60" i="2"/>
  <c r="M262" i="1"/>
  <c r="AP112" i="1"/>
  <c r="AH112" i="1"/>
  <c r="AH328" i="1"/>
  <c r="AI328" i="1" s="1"/>
  <c r="AM251" i="1"/>
  <c r="AO245" i="1"/>
  <c r="AP245" i="1" s="1"/>
  <c r="N177" i="1"/>
  <c r="M104" i="2"/>
  <c r="G315" i="1"/>
  <c r="I315" i="1" s="1"/>
  <c r="I250" i="1"/>
  <c r="AV57" i="1"/>
  <c r="AW57" i="1"/>
  <c r="AF253" i="1"/>
  <c r="AV310" i="1"/>
  <c r="AT316" i="1"/>
  <c r="M187" i="1"/>
  <c r="T187" i="1"/>
  <c r="U187" i="1" s="1"/>
  <c r="T50" i="1"/>
  <c r="AB50" i="1"/>
  <c r="P109" i="2"/>
  <c r="R109" i="2" s="1"/>
  <c r="R47" i="2"/>
  <c r="J132" i="2"/>
  <c r="K43" i="2"/>
  <c r="L43" i="2" s="1"/>
  <c r="K49" i="2"/>
  <c r="M177" i="1"/>
  <c r="AB252" i="1"/>
  <c r="AO187" i="1"/>
  <c r="L182" i="1"/>
  <c r="M176" i="1"/>
  <c r="AO45" i="1"/>
  <c r="AW45" i="1"/>
  <c r="AL120" i="1"/>
  <c r="AM120" i="1" s="1"/>
  <c r="AL118" i="1"/>
  <c r="AM118" i="1" s="1"/>
  <c r="AL122" i="1"/>
  <c r="AM122" i="1" s="1"/>
  <c r="AM117" i="1"/>
  <c r="AL121" i="1"/>
  <c r="AM121" i="1" s="1"/>
  <c r="AP330" i="1"/>
  <c r="AH330" i="1"/>
  <c r="T245" i="1"/>
  <c r="AA176" i="1"/>
  <c r="Y182" i="1"/>
  <c r="AA120" i="1"/>
  <c r="AB120" i="1" s="1"/>
  <c r="X57" i="1"/>
  <c r="Y57" i="1" s="1"/>
  <c r="X56" i="1"/>
  <c r="Y56" i="1" s="1"/>
  <c r="X55" i="1"/>
  <c r="Y55" i="1" s="1"/>
  <c r="X53" i="1"/>
  <c r="Y53" i="1" s="1"/>
  <c r="Y52" i="1"/>
  <c r="AL256" i="1"/>
  <c r="AM256" i="1" s="1"/>
  <c r="AL255" i="1"/>
  <c r="AM255" i="1" s="1"/>
  <c r="AM252" i="1"/>
  <c r="AV252" i="1" s="1"/>
  <c r="AL253" i="1"/>
  <c r="AM253" i="1" s="1"/>
  <c r="AV253" i="1" s="1"/>
  <c r="AL257" i="1"/>
  <c r="AM257" i="1" s="1"/>
  <c r="AH176" i="1"/>
  <c r="AI176" i="1" s="1"/>
  <c r="AF182" i="1"/>
  <c r="AP129" i="1"/>
  <c r="AH129" i="1"/>
  <c r="R51" i="1"/>
  <c r="T45" i="1"/>
  <c r="AM46" i="1"/>
  <c r="AM51" i="1" s="1"/>
  <c r="T123" i="5"/>
  <c r="U123" i="5" s="1"/>
  <c r="AJ36" i="5"/>
  <c r="AA36" i="5"/>
  <c r="AI114" i="5"/>
  <c r="AO36" i="4"/>
  <c r="AW36" i="4"/>
  <c r="AV36" i="4"/>
  <c r="AP116" i="3"/>
  <c r="AH116" i="3"/>
  <c r="AI116" i="3" s="1"/>
  <c r="T61" i="4"/>
  <c r="T54" i="3"/>
  <c r="T97" i="3"/>
  <c r="AB97" i="3"/>
  <c r="AA97" i="3"/>
  <c r="AH42" i="2"/>
  <c r="AA310" i="1"/>
  <c r="T125" i="1"/>
  <c r="U125" i="1" s="1"/>
  <c r="AB125" i="1"/>
  <c r="AA125" i="1"/>
  <c r="AO184" i="1"/>
  <c r="N186" i="1"/>
  <c r="T55" i="8"/>
  <c r="U63" i="7"/>
  <c r="M63" i="7"/>
  <c r="N57" i="7"/>
  <c r="U44" i="7"/>
  <c r="M44" i="7"/>
  <c r="L49" i="7"/>
  <c r="T57" i="7"/>
  <c r="AA54" i="6"/>
  <c r="M55" i="6"/>
  <c r="N55" i="6" s="1"/>
  <c r="AH54" i="6"/>
  <c r="AI54" i="6" s="1"/>
  <c r="T35" i="6"/>
  <c r="AB35" i="6"/>
  <c r="U35" i="6"/>
  <c r="T27" i="6"/>
  <c r="U27" i="6"/>
  <c r="T55" i="6"/>
  <c r="AB55" i="6"/>
  <c r="U55" i="6"/>
  <c r="AA133" i="5"/>
  <c r="AB133" i="5" s="1"/>
  <c r="AJ133" i="5"/>
  <c r="R64" i="6"/>
  <c r="P45" i="6"/>
  <c r="R45" i="6" s="1"/>
  <c r="H125" i="5"/>
  <c r="I125" i="5" s="1"/>
  <c r="I124" i="5"/>
  <c r="AI133" i="5"/>
  <c r="AA36" i="6"/>
  <c r="AB36" i="6" s="1"/>
  <c r="Q125" i="5"/>
  <c r="R125" i="5" s="1"/>
  <c r="R124" i="5"/>
  <c r="I113" i="5"/>
  <c r="AI106" i="5"/>
  <c r="AJ106" i="5" s="1"/>
  <c r="AP106" i="5"/>
  <c r="AQ106" i="5" s="1"/>
  <c r="T43" i="5"/>
  <c r="X52" i="8"/>
  <c r="Y52" i="8" s="1"/>
  <c r="Y51" i="8"/>
  <c r="AH51" i="8" s="1"/>
  <c r="X56" i="8"/>
  <c r="Y56" i="8" s="1"/>
  <c r="X55" i="8"/>
  <c r="Y55" i="8" s="1"/>
  <c r="X54" i="8"/>
  <c r="Y54" i="8" s="1"/>
  <c r="AI103" i="5"/>
  <c r="AJ103" i="5" s="1"/>
  <c r="AA31" i="5"/>
  <c r="AJ31" i="5"/>
  <c r="AX96" i="5"/>
  <c r="AV67" i="4"/>
  <c r="AW67" i="4" s="1"/>
  <c r="AW63" i="5"/>
  <c r="AX63" i="5"/>
  <c r="AX45" i="5"/>
  <c r="AB36" i="5"/>
  <c r="AB64" i="5"/>
  <c r="AA64" i="5"/>
  <c r="AX97" i="5"/>
  <c r="AW63" i="4"/>
  <c r="AA58" i="4"/>
  <c r="AV135" i="3"/>
  <c r="AW135" i="3" s="1"/>
  <c r="AI37" i="5"/>
  <c r="T54" i="4"/>
  <c r="U54" i="4" s="1"/>
  <c r="M54" i="4"/>
  <c r="N54" i="4" s="1"/>
  <c r="AV126" i="3"/>
  <c r="AW126" i="3" s="1"/>
  <c r="AI34" i="5"/>
  <c r="AJ24" i="5"/>
  <c r="AW52" i="4"/>
  <c r="AV52" i="4"/>
  <c r="AO52" i="4"/>
  <c r="AI39" i="4"/>
  <c r="AA39" i="4"/>
  <c r="AB39" i="4" s="1"/>
  <c r="T134" i="3"/>
  <c r="U134" i="3" s="1"/>
  <c r="AA114" i="3"/>
  <c r="AB114" i="3" s="1"/>
  <c r="M131" i="3"/>
  <c r="AP36" i="4"/>
  <c r="AW127" i="3"/>
  <c r="AO127" i="3"/>
  <c r="N120" i="3"/>
  <c r="N134" i="3"/>
  <c r="AB37" i="5"/>
  <c r="AA61" i="4"/>
  <c r="AB61" i="4" s="1"/>
  <c r="AH127" i="3"/>
  <c r="AP127" i="3"/>
  <c r="AI127" i="3"/>
  <c r="AA59" i="3"/>
  <c r="AB59" i="3" s="1"/>
  <c r="AO49" i="3"/>
  <c r="AW49" i="3"/>
  <c r="AA57" i="3"/>
  <c r="AB57" i="3" s="1"/>
  <c r="AI57" i="3"/>
  <c r="AX99" i="5"/>
  <c r="M118" i="3"/>
  <c r="U49" i="3"/>
  <c r="N49" i="3"/>
  <c r="M49" i="3"/>
  <c r="T49" i="3"/>
  <c r="T61" i="2"/>
  <c r="AB61" i="2"/>
  <c r="AA61" i="2"/>
  <c r="AH46" i="3"/>
  <c r="AI46" i="3" s="1"/>
  <c r="G20" i="4"/>
  <c r="G20" i="5" s="1"/>
  <c r="G20" i="6" s="1"/>
  <c r="G21" i="7" s="1"/>
  <c r="G20" i="8" s="1"/>
  <c r="G92" i="3"/>
  <c r="AV62" i="2"/>
  <c r="AH59" i="2"/>
  <c r="AI59" i="2" s="1"/>
  <c r="T42" i="2"/>
  <c r="R48" i="2"/>
  <c r="T310" i="1"/>
  <c r="U310" i="1" s="1"/>
  <c r="AB310" i="1"/>
  <c r="T330" i="1"/>
  <c r="AB330" i="1"/>
  <c r="AA329" i="1"/>
  <c r="AI329" i="1"/>
  <c r="G338" i="1"/>
  <c r="H252" i="1"/>
  <c r="H246" i="1"/>
  <c r="I246" i="1" s="1"/>
  <c r="AA186" i="1"/>
  <c r="AI327" i="1"/>
  <c r="AA327" i="1"/>
  <c r="AB327" i="1" s="1"/>
  <c r="M188" i="1"/>
  <c r="AS54" i="2"/>
  <c r="AT54" i="2" s="1"/>
  <c r="AS52" i="2"/>
  <c r="AT52" i="2" s="1"/>
  <c r="AT49" i="2"/>
  <c r="AS53" i="2"/>
  <c r="AT53" i="2" s="1"/>
  <c r="AS50" i="2"/>
  <c r="AT50" i="2" s="1"/>
  <c r="AE52" i="2"/>
  <c r="AF52" i="2" s="1"/>
  <c r="AE50" i="2"/>
  <c r="AF50" i="2" s="1"/>
  <c r="AF49" i="2"/>
  <c r="AE54" i="2"/>
  <c r="AF54" i="2" s="1"/>
  <c r="AE53" i="2"/>
  <c r="AF53" i="2" s="1"/>
  <c r="AA121" i="1"/>
  <c r="AB121" i="1" s="1"/>
  <c r="AW248" i="1"/>
  <c r="AH121" i="1"/>
  <c r="AI121" i="1" s="1"/>
  <c r="M110" i="1"/>
  <c r="AA47" i="3"/>
  <c r="P124" i="3"/>
  <c r="R124" i="3" s="1"/>
  <c r="R52" i="3"/>
  <c r="AD109" i="2"/>
  <c r="AF109" i="2" s="1"/>
  <c r="AF47" i="2"/>
  <c r="AF48" i="2" s="1"/>
  <c r="U329" i="1"/>
  <c r="M329" i="1"/>
  <c r="AO186" i="1"/>
  <c r="AV255" i="1"/>
  <c r="N187" i="1"/>
  <c r="AV64" i="1"/>
  <c r="AD315" i="1"/>
  <c r="AF315" i="1" s="1"/>
  <c r="AF250" i="1"/>
  <c r="AS121" i="1"/>
  <c r="AT121" i="1" s="1"/>
  <c r="AV121" i="1" s="1"/>
  <c r="AS120" i="1"/>
  <c r="AT120" i="1" s="1"/>
  <c r="AS118" i="1"/>
  <c r="AT118" i="1" s="1"/>
  <c r="AV118" i="1" s="1"/>
  <c r="AS122" i="1"/>
  <c r="AT122" i="1" s="1"/>
  <c r="AV122" i="1" s="1"/>
  <c r="AT117" i="1"/>
  <c r="AV117" i="1" s="1"/>
  <c r="AA110" i="1"/>
  <c r="Y116" i="1"/>
  <c r="AI36" i="8"/>
  <c r="AA36" i="8"/>
  <c r="AO64" i="6"/>
  <c r="AW64" i="6"/>
  <c r="I64" i="6"/>
  <c r="G45" i="6"/>
  <c r="I45" i="6" s="1"/>
  <c r="Y119" i="5"/>
  <c r="AA113" i="5"/>
  <c r="AA67" i="4"/>
  <c r="AB67" i="4" s="1"/>
  <c r="AO126" i="3"/>
  <c r="AA122" i="3"/>
  <c r="AH122" i="3"/>
  <c r="AI122" i="3"/>
  <c r="AH59" i="3"/>
  <c r="AI59" i="3" s="1"/>
  <c r="AP59" i="3"/>
  <c r="AO32" i="3"/>
  <c r="AW32" i="3"/>
  <c r="AV103" i="3"/>
  <c r="AB60" i="2"/>
  <c r="T60" i="2"/>
  <c r="N104" i="2"/>
  <c r="AA60" i="2"/>
  <c r="AH263" i="1"/>
  <c r="AO263" i="1"/>
  <c r="AP263" i="1" s="1"/>
  <c r="U245" i="1"/>
  <c r="M245" i="1"/>
  <c r="AI262" i="1"/>
  <c r="AA262" i="1"/>
  <c r="AB262" i="1" s="1"/>
  <c r="P315" i="1"/>
  <c r="R315" i="1" s="1"/>
  <c r="R316" i="1" s="1"/>
  <c r="R250" i="1"/>
  <c r="R251" i="1" s="1"/>
  <c r="M264" i="1"/>
  <c r="U264" i="1"/>
  <c r="AV257" i="1"/>
  <c r="AO246" i="1"/>
  <c r="AW246" i="1"/>
  <c r="AO60" i="8"/>
  <c r="AV60" i="8"/>
  <c r="AW60" i="8" s="1"/>
  <c r="AO61" i="8"/>
  <c r="AP61" i="8" s="1"/>
  <c r="AP60" i="8"/>
  <c r="AH46" i="8"/>
  <c r="AB37" i="8"/>
  <c r="T37" i="8"/>
  <c r="I50" i="8"/>
  <c r="Y45" i="8"/>
  <c r="AP54" i="8"/>
  <c r="AH54" i="8"/>
  <c r="AA27" i="8"/>
  <c r="AI27" i="8"/>
  <c r="AH27" i="8"/>
  <c r="AB27" i="8"/>
  <c r="AB50" i="7"/>
  <c r="AI45" i="7"/>
  <c r="AA45" i="7"/>
  <c r="AB45" i="7" s="1"/>
  <c r="N53" i="7"/>
  <c r="AA63" i="7"/>
  <c r="AB63" i="7" s="1"/>
  <c r="M58" i="6"/>
  <c r="N58" i="6" s="1"/>
  <c r="AP44" i="7"/>
  <c r="AF49" i="7"/>
  <c r="AH44" i="7"/>
  <c r="AI55" i="6"/>
  <c r="AA55" i="6"/>
  <c r="AH55" i="6"/>
  <c r="AP55" i="6"/>
  <c r="AW55" i="6"/>
  <c r="AH26" i="6"/>
  <c r="AP26" i="6"/>
  <c r="T130" i="5"/>
  <c r="U130" i="5" s="1"/>
  <c r="M130" i="5"/>
  <c r="AR45" i="6"/>
  <c r="AT45" i="6" s="1"/>
  <c r="AV45" i="6" s="1"/>
  <c r="AT64" i="6"/>
  <c r="AV64" i="6" s="1"/>
  <c r="T34" i="6"/>
  <c r="AB34" i="6"/>
  <c r="U34" i="6"/>
  <c r="AJ132" i="5"/>
  <c r="AA132" i="5"/>
  <c r="AB63" i="6"/>
  <c r="T63" i="6"/>
  <c r="AO26" i="6"/>
  <c r="N130" i="5"/>
  <c r="AI113" i="5"/>
  <c r="AJ113" i="5" s="1"/>
  <c r="AG119" i="5"/>
  <c r="AQ113" i="5"/>
  <c r="AA35" i="6"/>
  <c r="AJ35" i="5"/>
  <c r="AA35" i="5"/>
  <c r="AI33" i="5"/>
  <c r="AJ33" i="5" s="1"/>
  <c r="AA123" i="5"/>
  <c r="AB123" i="5" s="1"/>
  <c r="AI46" i="8"/>
  <c r="AA46" i="8"/>
  <c r="AB46" i="8" s="1"/>
  <c r="AG64" i="5"/>
  <c r="AI27" i="5"/>
  <c r="AJ27" i="5" s="1"/>
  <c r="AW114" i="5"/>
  <c r="AA43" i="5"/>
  <c r="AB43" i="5" s="1"/>
  <c r="T66" i="4"/>
  <c r="AB66" i="4"/>
  <c r="AA66" i="4"/>
  <c r="AP63" i="5"/>
  <c r="AW66" i="4"/>
  <c r="AO66" i="4"/>
  <c r="AP24" i="5"/>
  <c r="I53" i="4"/>
  <c r="AH58" i="4"/>
  <c r="AI58" i="4" s="1"/>
  <c r="W48" i="4"/>
  <c r="Y48" i="4" s="1"/>
  <c r="J48" i="4"/>
  <c r="L48" i="4" s="1"/>
  <c r="AD48" i="4"/>
  <c r="AF48" i="4" s="1"/>
  <c r="P48" i="4"/>
  <c r="R48" i="4" s="1"/>
  <c r="AK48" i="4"/>
  <c r="AM48" i="4" s="1"/>
  <c r="AR48" i="4"/>
  <c r="AT48" i="4" s="1"/>
  <c r="AV48" i="4" s="1"/>
  <c r="T50" i="4"/>
  <c r="U50" i="4" s="1"/>
  <c r="M50" i="4"/>
  <c r="N50" i="4" s="1"/>
  <c r="AP66" i="4"/>
  <c r="T130" i="3"/>
  <c r="AX55" i="5"/>
  <c r="AA33" i="4"/>
  <c r="AI33" i="4"/>
  <c r="AH39" i="4"/>
  <c r="AH61" i="4"/>
  <c r="AI61" i="4" s="1"/>
  <c r="AB121" i="3"/>
  <c r="T121" i="3"/>
  <c r="AH126" i="3"/>
  <c r="AI126" i="3" s="1"/>
  <c r="AP126" i="3"/>
  <c r="AW65" i="3"/>
  <c r="AV65" i="3"/>
  <c r="T55" i="3"/>
  <c r="AB55" i="3"/>
  <c r="AO101" i="3"/>
  <c r="AW101" i="3"/>
  <c r="AV101" i="3"/>
  <c r="AH66" i="3"/>
  <c r="AP66" i="3"/>
  <c r="AH54" i="3"/>
  <c r="AP54" i="3"/>
  <c r="AO134" i="3"/>
  <c r="AP134" i="3" s="1"/>
  <c r="R118" i="3"/>
  <c r="AA55" i="3"/>
  <c r="U55" i="3"/>
  <c r="AO39" i="3"/>
  <c r="AP39" i="3" s="1"/>
  <c r="AV39" i="3"/>
  <c r="AW39" i="3"/>
  <c r="AW50" i="3"/>
  <c r="T123" i="2"/>
  <c r="X123" i="2" s="1"/>
  <c r="Y123" i="2" s="1"/>
  <c r="AB123" i="2" s="1"/>
  <c r="AB62" i="2"/>
  <c r="AA62" i="2"/>
  <c r="T62" i="2"/>
  <c r="AV104" i="2"/>
  <c r="AH57" i="2"/>
  <c r="AP57" i="2"/>
  <c r="AA104" i="2"/>
  <c r="AA324" i="1"/>
  <c r="AI324" i="1"/>
  <c r="AH61" i="2"/>
  <c r="AP61" i="2"/>
  <c r="M324" i="1"/>
  <c r="U324" i="1"/>
  <c r="T324" i="1"/>
  <c r="AH41" i="3"/>
  <c r="AI41" i="3" s="1"/>
  <c r="AO41" i="3"/>
  <c r="AP41" i="3"/>
  <c r="T325" i="1"/>
  <c r="AB325" i="1"/>
  <c r="AP108" i="2"/>
  <c r="AA261" i="1"/>
  <c r="AB261" i="1" s="1"/>
  <c r="AB324" i="1"/>
  <c r="AO57" i="2"/>
  <c r="AT318" i="1"/>
  <c r="N264" i="1"/>
  <c r="AB265" i="1"/>
  <c r="T265" i="1"/>
  <c r="AA265" i="1"/>
  <c r="AB263" i="1"/>
  <c r="T263" i="1"/>
  <c r="U263" i="1" s="1"/>
  <c r="AW259" i="1"/>
  <c r="AO259" i="1"/>
  <c r="AP259" i="1"/>
  <c r="G132" i="2"/>
  <c r="H49" i="2"/>
  <c r="H43" i="2"/>
  <c r="I43" i="2" s="1"/>
  <c r="AB253" i="1"/>
  <c r="M186" i="1"/>
  <c r="U186" i="1"/>
  <c r="AW107" i="2"/>
  <c r="N262" i="1"/>
  <c r="AO129" i="1"/>
  <c r="AW129" i="1"/>
  <c r="AV129" i="1"/>
  <c r="AA42" i="2"/>
  <c r="AB42" i="2" s="1"/>
  <c r="AI42" i="2"/>
  <c r="AA259" i="1"/>
  <c r="AB259" i="1" s="1"/>
  <c r="AI259" i="1"/>
  <c r="AP43" i="2"/>
  <c r="AV177" i="1"/>
  <c r="AH120" i="1"/>
  <c r="AI120" i="1" s="1"/>
  <c r="J109" i="2"/>
  <c r="L109" i="2" s="1"/>
  <c r="L47" i="2"/>
  <c r="M191" i="1"/>
  <c r="N191" i="1" s="1"/>
  <c r="AH56" i="1"/>
  <c r="AP45" i="1"/>
  <c r="AF51" i="1"/>
  <c r="AH45" i="1"/>
  <c r="AH184" i="1"/>
  <c r="AI184" i="1" s="1"/>
  <c r="AP184" i="1"/>
  <c r="N188" i="1"/>
  <c r="AT116" i="1"/>
  <c r="AV110" i="1"/>
  <c r="AB64" i="1"/>
  <c r="T64" i="1"/>
  <c r="AH50" i="1"/>
  <c r="AI50" i="1" s="1"/>
  <c r="AP50" i="1"/>
  <c r="AH117" i="1"/>
  <c r="AQ39" i="5"/>
  <c r="AI39" i="5"/>
  <c r="AJ39" i="5" s="1"/>
  <c r="AP39" i="5"/>
  <c r="I125" i="3"/>
  <c r="N118" i="3"/>
  <c r="AA118" i="3"/>
  <c r="Y125" i="3"/>
  <c r="AO103" i="3"/>
  <c r="AW103" i="3"/>
  <c r="T25" i="3"/>
  <c r="AB25" i="3"/>
  <c r="U42" i="2"/>
  <c r="M42" i="2"/>
  <c r="N42" i="2" s="1"/>
  <c r="L48" i="2"/>
  <c r="AF251" i="1"/>
  <c r="AH245" i="1"/>
  <c r="Y250" i="1"/>
  <c r="W315" i="1"/>
  <c r="Y315" i="1" s="1"/>
  <c r="T176" i="1"/>
  <c r="U176" i="1" s="1"/>
  <c r="AB176" i="1"/>
  <c r="R182" i="1"/>
  <c r="W132" i="2"/>
  <c r="X49" i="2"/>
  <c r="X43" i="2"/>
  <c r="Y43" i="2" s="1"/>
  <c r="AH43" i="2" s="1"/>
  <c r="T51" i="8"/>
  <c r="AO52" i="8"/>
  <c r="AP52" i="8" s="1"/>
  <c r="U40" i="8"/>
  <c r="T38" i="8"/>
  <c r="U55" i="8"/>
  <c r="M55" i="8"/>
  <c r="N55" i="8" s="1"/>
  <c r="AB36" i="8"/>
  <c r="T36" i="8"/>
  <c r="AA38" i="8"/>
  <c r="AB38" i="8" s="1"/>
  <c r="AP60" i="7"/>
  <c r="AH60" i="7"/>
  <c r="M62" i="7"/>
  <c r="AP55" i="8"/>
  <c r="AH55" i="8"/>
  <c r="AB53" i="7"/>
  <c r="T53" i="7"/>
  <c r="U53" i="7" s="1"/>
  <c r="AI60" i="7"/>
  <c r="AP45" i="8"/>
  <c r="AF50" i="8"/>
  <c r="AH45" i="8"/>
  <c r="L45" i="8"/>
  <c r="T45" i="8" s="1"/>
  <c r="N54" i="7"/>
  <c r="AO53" i="7"/>
  <c r="AP53" i="7" s="1"/>
  <c r="AA58" i="6"/>
  <c r="AI58" i="6"/>
  <c r="AW39" i="6"/>
  <c r="AO39" i="6"/>
  <c r="AP39" i="6" s="1"/>
  <c r="Y64" i="6"/>
  <c r="T33" i="6"/>
  <c r="AB33" i="6"/>
  <c r="U33" i="6"/>
  <c r="AA124" i="5"/>
  <c r="AV63" i="6"/>
  <c r="AV44" i="7"/>
  <c r="AW44" i="7" s="1"/>
  <c r="AT49" i="7"/>
  <c r="T28" i="6"/>
  <c r="AB28" i="6"/>
  <c r="U28" i="6"/>
  <c r="L64" i="6"/>
  <c r="AA29" i="6"/>
  <c r="AB129" i="5"/>
  <c r="AI123" i="5"/>
  <c r="AJ123" i="5" s="1"/>
  <c r="AI26" i="6"/>
  <c r="AI38" i="5"/>
  <c r="AJ38" i="5" s="1"/>
  <c r="AQ38" i="5"/>
  <c r="AP38" i="5"/>
  <c r="AP123" i="5"/>
  <c r="AQ123" i="5" s="1"/>
  <c r="AQ99" i="5"/>
  <c r="AI99" i="5"/>
  <c r="M25" i="5"/>
  <c r="AI35" i="5"/>
  <c r="AN50" i="5"/>
  <c r="AJ99" i="5"/>
  <c r="U43" i="5"/>
  <c r="T113" i="5"/>
  <c r="AB113" i="5"/>
  <c r="AG44" i="5"/>
  <c r="AI36" i="5"/>
  <c r="M64" i="4"/>
  <c r="N64" i="4" s="1"/>
  <c r="U64" i="4"/>
  <c r="AP103" i="5"/>
  <c r="AQ103" i="5" s="1"/>
  <c r="AA57" i="4"/>
  <c r="AI57" i="4"/>
  <c r="AX104" i="5"/>
  <c r="U66" i="4"/>
  <c r="N66" i="4"/>
  <c r="M66" i="4"/>
  <c r="U31" i="4"/>
  <c r="AB31" i="4"/>
  <c r="T31" i="4"/>
  <c r="M135" i="3"/>
  <c r="N135" i="3" s="1"/>
  <c r="M121" i="3"/>
  <c r="N121" i="3"/>
  <c r="U121" i="3"/>
  <c r="AP103" i="3"/>
  <c r="AP30" i="5"/>
  <c r="AA131" i="3"/>
  <c r="AB131" i="3" s="1"/>
  <c r="AA135" i="3"/>
  <c r="AB135" i="3" s="1"/>
  <c r="AV61" i="4"/>
  <c r="AW37" i="4"/>
  <c r="AH129" i="3"/>
  <c r="AI129" i="3" s="1"/>
  <c r="AH121" i="3"/>
  <c r="AP121" i="3"/>
  <c r="U54" i="3"/>
  <c r="M66" i="3"/>
  <c r="AH55" i="3"/>
  <c r="AI55" i="3" s="1"/>
  <c r="AB122" i="3"/>
  <c r="AA121" i="3"/>
  <c r="AA50" i="3"/>
  <c r="AI50" i="3"/>
  <c r="AH50" i="3"/>
  <c r="U30" i="3"/>
  <c r="T30" i="3"/>
  <c r="AB30" i="3"/>
  <c r="AV49" i="3"/>
  <c r="AB50" i="3"/>
  <c r="AH47" i="3"/>
  <c r="AI47" i="3" s="1"/>
  <c r="AT46" i="3"/>
  <c r="U61" i="2"/>
  <c r="AA25" i="3"/>
  <c r="AW47" i="3"/>
  <c r="AO47" i="3"/>
  <c r="AP47" i="3" s="1"/>
  <c r="AP62" i="2"/>
  <c r="AH62" i="2"/>
  <c r="N325" i="1"/>
  <c r="AO261" i="1"/>
  <c r="AP261" i="1" s="1"/>
  <c r="AW261" i="1"/>
  <c r="AA326" i="1"/>
  <c r="AB326" i="1" s="1"/>
  <c r="AV42" i="2"/>
  <c r="AT48" i="2"/>
  <c r="T328" i="1"/>
  <c r="U328" i="1" s="1"/>
  <c r="AB328" i="1"/>
  <c r="T188" i="1"/>
  <c r="U188" i="1" s="1"/>
  <c r="AB188" i="1"/>
  <c r="N245" i="1"/>
  <c r="I251" i="1"/>
  <c r="AA118" i="1"/>
  <c r="AB118" i="1" s="1"/>
  <c r="AI118" i="1"/>
  <c r="AS105" i="2"/>
  <c r="AT105" i="2" s="1"/>
  <c r="AV105" i="2" s="1"/>
  <c r="AS111" i="2"/>
  <c r="AM182" i="1"/>
  <c r="AO176" i="1"/>
  <c r="AP176" i="1" s="1"/>
  <c r="AO43" i="2"/>
  <c r="AW43" i="2"/>
  <c r="AA187" i="1"/>
  <c r="AB187" i="1" s="1"/>
  <c r="AA112" i="1"/>
  <c r="AI112" i="1"/>
  <c r="AE111" i="2"/>
  <c r="AE105" i="2"/>
  <c r="AF105" i="2" s="1"/>
  <c r="AS186" i="1"/>
  <c r="AT186" i="1" s="1"/>
  <c r="AS187" i="1"/>
  <c r="AT187" i="1" s="1"/>
  <c r="AV187" i="1" s="1"/>
  <c r="AS188" i="1"/>
  <c r="AT188" i="1" s="1"/>
  <c r="AV188" i="1" s="1"/>
  <c r="AT183" i="1"/>
  <c r="AV183" i="1" s="1"/>
  <c r="AS184" i="1"/>
  <c r="AT184" i="1" s="1"/>
  <c r="AV184" i="1" s="1"/>
  <c r="AP246" i="1"/>
  <c r="AH110" i="1"/>
  <c r="AI110" i="1" s="1"/>
  <c r="AF116" i="1"/>
  <c r="Y47" i="2"/>
  <c r="W109" i="2"/>
  <c r="Y109" i="2" s="1"/>
  <c r="K117" i="1"/>
  <c r="K111" i="1"/>
  <c r="L111" i="1" s="1"/>
  <c r="I48" i="2"/>
  <c r="AH183" i="1"/>
  <c r="N183" i="1"/>
  <c r="AH262" i="1"/>
  <c r="AB110" i="1"/>
  <c r="R116" i="1"/>
  <c r="T110" i="1"/>
  <c r="U110" i="1" s="1"/>
  <c r="AD124" i="3"/>
  <c r="AF124" i="3" s="1"/>
  <c r="AF52" i="3"/>
  <c r="Q54" i="2"/>
  <c r="R54" i="2" s="1"/>
  <c r="Q53" i="2"/>
  <c r="R53" i="2" s="1"/>
  <c r="Q52" i="2"/>
  <c r="R52" i="2" s="1"/>
  <c r="R49" i="2"/>
  <c r="Q50" i="2"/>
  <c r="R50" i="2" s="1"/>
  <c r="AH128" i="1"/>
  <c r="AI128" i="1" s="1"/>
  <c r="AA128" i="1"/>
  <c r="AB128" i="1" s="1"/>
  <c r="AV245" i="1"/>
  <c r="AW245" i="1" s="1"/>
  <c r="AT251" i="1"/>
  <c r="U50" i="1"/>
  <c r="AA50" i="1"/>
  <c r="AT50" i="8"/>
  <c r="AV45" i="8"/>
  <c r="AW45" i="8" s="1"/>
  <c r="T30" i="6"/>
  <c r="AB30" i="6"/>
  <c r="U30" i="6"/>
  <c r="M123" i="5"/>
  <c r="N123" i="5" s="1"/>
  <c r="P114" i="5"/>
  <c r="R114" i="5" s="1"/>
  <c r="R45" i="5"/>
  <c r="AF53" i="4"/>
  <c r="AH47" i="4"/>
  <c r="AI47" i="4" s="1"/>
  <c r="AA106" i="2"/>
  <c r="AI106" i="2"/>
  <c r="AO108" i="2"/>
  <c r="AW108" i="2"/>
  <c r="AA124" i="2"/>
  <c r="AE124" i="2" s="1"/>
  <c r="AF124" i="2" s="1"/>
  <c r="AI124" i="2"/>
  <c r="AH257" i="1"/>
  <c r="G109" i="2"/>
  <c r="I109" i="2" s="1"/>
  <c r="I47" i="2"/>
  <c r="AV256" i="1"/>
  <c r="U51" i="8"/>
  <c r="M51" i="8"/>
  <c r="N51" i="8" s="1"/>
  <c r="AA53" i="7"/>
  <c r="AV61" i="8"/>
  <c r="AW61" i="8" s="1"/>
  <c r="T54" i="7"/>
  <c r="U54" i="7" s="1"/>
  <c r="AB54" i="7"/>
  <c r="U35" i="8"/>
  <c r="AH58" i="7"/>
  <c r="AI58" i="7" s="1"/>
  <c r="AP58" i="7"/>
  <c r="AO55" i="7"/>
  <c r="AO58" i="6"/>
  <c r="AW58" i="6"/>
  <c r="AV58" i="6"/>
  <c r="AP63" i="6"/>
  <c r="AH63" i="6"/>
  <c r="M63" i="6"/>
  <c r="U63" i="6"/>
  <c r="R44" i="6"/>
  <c r="R49" i="7"/>
  <c r="T44" i="7"/>
  <c r="T38" i="6"/>
  <c r="AB38" i="6"/>
  <c r="AM44" i="6"/>
  <c r="AF44" i="6"/>
  <c r="AA34" i="6"/>
  <c r="AG124" i="5"/>
  <c r="AF125" i="5"/>
  <c r="AG125" i="5" s="1"/>
  <c r="AQ31" i="5"/>
  <c r="AI31" i="5"/>
  <c r="AT125" i="5"/>
  <c r="AU125" i="5" s="1"/>
  <c r="AW125" i="5" s="1"/>
  <c r="AU124" i="5"/>
  <c r="AW124" i="5" s="1"/>
  <c r="AU113" i="5"/>
  <c r="AX114" i="5"/>
  <c r="AP114" i="5"/>
  <c r="AQ114" i="5" s="1"/>
  <c r="AQ98" i="5"/>
  <c r="AI98" i="5"/>
  <c r="AP31" i="5"/>
  <c r="AP98" i="5"/>
  <c r="N52" i="5"/>
  <c r="AX42" i="5"/>
  <c r="AB31" i="5"/>
  <c r="AA45" i="5"/>
  <c r="AI58" i="5"/>
  <c r="AJ58" i="5" s="1"/>
  <c r="AQ58" i="5"/>
  <c r="AP58" i="5"/>
  <c r="M67" i="4"/>
  <c r="N67" i="4" s="1"/>
  <c r="U67" i="4"/>
  <c r="T58" i="4"/>
  <c r="AB58" i="4"/>
  <c r="AB35" i="5"/>
  <c r="R44" i="5"/>
  <c r="AP59" i="4"/>
  <c r="AH59" i="4"/>
  <c r="AI59" i="4" s="1"/>
  <c r="AO59" i="4"/>
  <c r="T30" i="4"/>
  <c r="AB30" i="4"/>
  <c r="U30" i="4"/>
  <c r="AW58" i="4"/>
  <c r="AX60" i="5"/>
  <c r="AP33" i="5"/>
  <c r="AQ33" i="5" s="1"/>
  <c r="U59" i="4"/>
  <c r="M59" i="4"/>
  <c r="N59" i="4" s="1"/>
  <c r="L64" i="5"/>
  <c r="T64" i="5" s="1"/>
  <c r="AA28" i="4"/>
  <c r="AH31" i="4"/>
  <c r="AP31" i="4"/>
  <c r="AT47" i="4"/>
  <c r="M126" i="3"/>
  <c r="N126" i="3" s="1"/>
  <c r="U126" i="3"/>
  <c r="T126" i="3"/>
  <c r="AO31" i="4"/>
  <c r="AP27" i="5"/>
  <c r="AQ27" i="5" s="1"/>
  <c r="N131" i="3"/>
  <c r="AO116" i="3"/>
  <c r="AW116" i="3"/>
  <c r="AV116" i="3"/>
  <c r="AA119" i="3"/>
  <c r="AB119" i="3" s="1"/>
  <c r="U61" i="4"/>
  <c r="M61" i="4"/>
  <c r="N61" i="4" s="1"/>
  <c r="AP130" i="3"/>
  <c r="AH130" i="3"/>
  <c r="AI130" i="3" s="1"/>
  <c r="AP49" i="3"/>
  <c r="AH49" i="3"/>
  <c r="AH63" i="3"/>
  <c r="AI63" i="3" s="1"/>
  <c r="AP63" i="3"/>
  <c r="T65" i="3"/>
  <c r="AB65" i="3"/>
  <c r="AA65" i="3"/>
  <c r="AP57" i="3"/>
  <c r="AH57" i="3"/>
  <c r="L53" i="4"/>
  <c r="M47" i="4"/>
  <c r="N47" i="4" s="1"/>
  <c r="AI121" i="3"/>
  <c r="AI49" i="3"/>
  <c r="N47" i="3"/>
  <c r="U120" i="2"/>
  <c r="M120" i="2"/>
  <c r="N120" i="2" s="1"/>
  <c r="M61" i="3"/>
  <c r="N61" i="3" s="1"/>
  <c r="AO27" i="3"/>
  <c r="AW27" i="3"/>
  <c r="AO63" i="3"/>
  <c r="AO104" i="2"/>
  <c r="AW104" i="2"/>
  <c r="U57" i="2"/>
  <c r="M57" i="2"/>
  <c r="N57" i="2" s="1"/>
  <c r="X320" i="1"/>
  <c r="Y320" i="1" s="1"/>
  <c r="X318" i="1"/>
  <c r="Y318" i="1" s="1"/>
  <c r="AH318" i="1" s="1"/>
  <c r="Y317" i="1"/>
  <c r="X321" i="1"/>
  <c r="Y321" i="1" s="1"/>
  <c r="X322" i="1"/>
  <c r="Y322" i="1" s="1"/>
  <c r="M56" i="2"/>
  <c r="N56" i="2" s="1"/>
  <c r="U56" i="2"/>
  <c r="AA260" i="1"/>
  <c r="AB260" i="1" s="1"/>
  <c r="AO326" i="1"/>
  <c r="AP326" i="1" s="1"/>
  <c r="AW326" i="1"/>
  <c r="AL318" i="1"/>
  <c r="AM318" i="1" s="1"/>
  <c r="AM317" i="1"/>
  <c r="AL322" i="1"/>
  <c r="AM322" i="1" s="1"/>
  <c r="AL321" i="1"/>
  <c r="AM321" i="1" s="1"/>
  <c r="AL320" i="1"/>
  <c r="AM320" i="1" s="1"/>
  <c r="AO177" i="1"/>
  <c r="AW177" i="1"/>
  <c r="AO328" i="1"/>
  <c r="AP328" i="1" s="1"/>
  <c r="AW328" i="1"/>
  <c r="AH310" i="1"/>
  <c r="AI310" i="1" s="1"/>
  <c r="AF316" i="1"/>
  <c r="T183" i="1"/>
  <c r="U183" i="1" s="1"/>
  <c r="T57" i="2"/>
  <c r="AO42" i="2"/>
  <c r="AP42" i="2" s="1"/>
  <c r="AW42" i="2"/>
  <c r="AM48" i="2"/>
  <c r="U259" i="1"/>
  <c r="M259" i="1"/>
  <c r="N259" i="1" s="1"/>
  <c r="AA117" i="1"/>
  <c r="AB117" i="1" s="1"/>
  <c r="AI117" i="1"/>
  <c r="AO64" i="1"/>
  <c r="AW64" i="1"/>
  <c r="AH52" i="1"/>
  <c r="AP52" i="1"/>
  <c r="AH255" i="1"/>
  <c r="AI255" i="1" s="1"/>
  <c r="N176" i="1"/>
  <c r="I182" i="1"/>
  <c r="AL54" i="2"/>
  <c r="AM54" i="2" s="1"/>
  <c r="AL53" i="2"/>
  <c r="AM53" i="2" s="1"/>
  <c r="AM49" i="2"/>
  <c r="AL50" i="2"/>
  <c r="AM50" i="2" s="1"/>
  <c r="AL52" i="2"/>
  <c r="AM52" i="2" s="1"/>
  <c r="AP104" i="2"/>
  <c r="AH104" i="2"/>
  <c r="AI104" i="2" s="1"/>
  <c r="T326" i="1"/>
  <c r="U326" i="1" s="1"/>
  <c r="AI263" i="1"/>
  <c r="AA183" i="1"/>
  <c r="AB183" i="1" s="1"/>
  <c r="AI183" i="1"/>
  <c r="AH57" i="1"/>
  <c r="AP57" i="1"/>
  <c r="U330" i="1"/>
  <c r="AO55" i="1"/>
  <c r="AP55" i="1" s="1"/>
  <c r="J124" i="3"/>
  <c r="L124" i="3" s="1"/>
  <c r="L52" i="3"/>
  <c r="L53" i="3" s="1"/>
  <c r="AW110" i="1"/>
  <c r="AM116" i="1"/>
  <c r="AO110" i="1"/>
  <c r="AP110" i="1" s="1"/>
  <c r="J338" i="1"/>
  <c r="K252" i="1"/>
  <c r="K246" i="1"/>
  <c r="L246" i="1" s="1"/>
  <c r="AB186" i="1"/>
  <c r="Y251" i="1"/>
  <c r="AI245" i="1"/>
  <c r="AA245" i="1"/>
  <c r="AB245" i="1" s="1"/>
  <c r="N128" i="1"/>
  <c r="AP187" i="1"/>
  <c r="AH187" i="1"/>
  <c r="AI187" i="1" s="1"/>
  <c r="N184" i="1"/>
  <c r="AV246" i="1"/>
  <c r="T43" i="2"/>
  <c r="AA255" i="1"/>
  <c r="AB255" i="1" s="1"/>
  <c r="AV191" i="1"/>
  <c r="AW191" i="1" s="1"/>
  <c r="AH50" i="7"/>
  <c r="AX54" i="5"/>
  <c r="T55" i="5"/>
  <c r="Y54" i="5"/>
  <c r="X55" i="5"/>
  <c r="Y55" i="5" s="1"/>
  <c r="U55" i="5"/>
  <c r="M113" i="5"/>
  <c r="U113" i="5"/>
  <c r="L119" i="5"/>
  <c r="U47" i="5"/>
  <c r="M47" i="5"/>
  <c r="N47" i="5" s="1"/>
  <c r="T57" i="4"/>
  <c r="AB57" i="4"/>
  <c r="AH28" i="4"/>
  <c r="AI28" i="4" s="1"/>
  <c r="AJ30" i="5"/>
  <c r="N57" i="4"/>
  <c r="M57" i="4"/>
  <c r="U57" i="4"/>
  <c r="U43" i="4"/>
  <c r="AA43" i="4"/>
  <c r="AB43" i="4" s="1"/>
  <c r="T43" i="4"/>
  <c r="AM47" i="4"/>
  <c r="M127" i="3"/>
  <c r="N127" i="3" s="1"/>
  <c r="AA134" i="3"/>
  <c r="AB134" i="3" s="1"/>
  <c r="T127" i="3"/>
  <c r="U127" i="3" s="1"/>
  <c r="AH114" i="3"/>
  <c r="AI114" i="3" s="1"/>
  <c r="AP114" i="3"/>
  <c r="AO114" i="3"/>
  <c r="AW61" i="4"/>
  <c r="AO61" i="4"/>
  <c r="AP61" i="4" s="1"/>
  <c r="AP131" i="3"/>
  <c r="AH131" i="3"/>
  <c r="AI131" i="3" s="1"/>
  <c r="AF118" i="3"/>
  <c r="AH48" i="3"/>
  <c r="AP48" i="3"/>
  <c r="T47" i="3"/>
  <c r="U47" i="3" s="1"/>
  <c r="AB47" i="3"/>
  <c r="H59" i="3"/>
  <c r="I59" i="3" s="1"/>
  <c r="H57" i="3"/>
  <c r="I57" i="3" s="1"/>
  <c r="H55" i="3"/>
  <c r="I55" i="3" s="1"/>
  <c r="I54" i="3"/>
  <c r="H58" i="3"/>
  <c r="I58" i="3" s="1"/>
  <c r="U37" i="3"/>
  <c r="T37" i="3"/>
  <c r="AB37" i="3"/>
  <c r="AO59" i="3"/>
  <c r="AO60" i="2"/>
  <c r="AW60" i="2"/>
  <c r="T104" i="2"/>
  <c r="U104" i="2" s="1"/>
  <c r="AB104" i="2"/>
  <c r="AB106" i="2"/>
  <c r="AM311" i="1"/>
  <c r="AW192" i="1"/>
  <c r="AV192" i="1"/>
  <c r="AO192" i="1"/>
  <c r="AP192" i="1" s="1"/>
  <c r="AT182" i="1"/>
  <c r="AV176" i="1"/>
  <c r="AW176" i="1" s="1"/>
  <c r="AB184" i="1"/>
  <c r="T184" i="1"/>
  <c r="AA64" i="1"/>
  <c r="AI64" i="1"/>
  <c r="AW264" i="1"/>
  <c r="AH256" i="1"/>
  <c r="AL111" i="2"/>
  <c r="AL105" i="2"/>
  <c r="AM105" i="2" s="1"/>
  <c r="AP60" i="2"/>
  <c r="AV55" i="1"/>
  <c r="AW55" i="1" s="1"/>
  <c r="M183" i="1"/>
  <c r="N110" i="1"/>
  <c r="I116" i="1"/>
  <c r="AW56" i="1"/>
  <c r="AO56" i="1"/>
  <c r="AP56" i="1" s="1"/>
  <c r="T46" i="1"/>
  <c r="U46" i="1" s="1"/>
  <c r="M46" i="1"/>
  <c r="N46" i="1" s="1"/>
  <c r="AA184" i="1"/>
  <c r="AI57" i="2"/>
  <c r="AO183" i="1"/>
  <c r="AP183" i="1" s="1"/>
  <c r="AW183" i="1"/>
  <c r="L51" i="1"/>
  <c r="U45" i="1"/>
  <c r="M45" i="1"/>
  <c r="N45" i="1" s="1"/>
  <c r="AH186" i="1"/>
  <c r="AI186" i="1" s="1"/>
  <c r="AP186" i="1"/>
  <c r="AT51" i="1"/>
  <c r="AV45" i="1"/>
  <c r="AW310" i="1"/>
  <c r="AO310" i="1"/>
  <c r="AP310" i="1" s="1"/>
  <c r="AH261" i="1"/>
  <c r="AI261" i="1" s="1"/>
  <c r="Q111" i="2"/>
  <c r="Q105" i="2"/>
  <c r="R105" i="2" s="1"/>
  <c r="AI257" i="1"/>
  <c r="AA257" i="1"/>
  <c r="AB257" i="1" s="1"/>
  <c r="AP177" i="1"/>
  <c r="AO112" i="1"/>
  <c r="AA124" i="3"/>
  <c r="AP64" i="1"/>
  <c r="I51" i="1"/>
  <c r="AO56" i="8"/>
  <c r="AP56" i="8" s="1"/>
  <c r="AW56" i="8"/>
  <c r="AH55" i="7"/>
  <c r="AI55" i="7" s="1"/>
  <c r="AP55" i="7"/>
  <c r="AW54" i="7"/>
  <c r="AO54" i="7"/>
  <c r="AP54" i="7" s="1"/>
  <c r="AO63" i="6"/>
  <c r="AW63" i="6"/>
  <c r="AB54" i="6"/>
  <c r="T54" i="6"/>
  <c r="AA45" i="6"/>
  <c r="AA52" i="5"/>
  <c r="AB52" i="5" s="1"/>
  <c r="AJ52" i="5"/>
  <c r="AI52" i="5"/>
  <c r="N25" i="5"/>
  <c r="M52" i="8"/>
  <c r="N52" i="8" s="1"/>
  <c r="U52" i="8"/>
  <c r="AB35" i="8"/>
  <c r="AA35" i="8"/>
  <c r="T35" i="8"/>
  <c r="AF64" i="6"/>
  <c r="AD45" i="6"/>
  <c r="AF45" i="6" s="1"/>
  <c r="AO45" i="6" s="1"/>
  <c r="AA43" i="6"/>
  <c r="AB43" i="6" s="1"/>
  <c r="AI43" i="6"/>
  <c r="AA34" i="5"/>
  <c r="AJ34" i="5"/>
  <c r="AJ41" i="5"/>
  <c r="AB41" i="5"/>
  <c r="AA41" i="5"/>
  <c r="AW51" i="8"/>
  <c r="AO51" i="8"/>
  <c r="AP51" i="8" s="1"/>
  <c r="AO54" i="8"/>
  <c r="U54" i="8"/>
  <c r="M54" i="8"/>
  <c r="N54" i="8" s="1"/>
  <c r="AV34" i="8"/>
  <c r="AW34" i="8"/>
  <c r="AV54" i="8"/>
  <c r="AW54" i="8" s="1"/>
  <c r="N63" i="7"/>
  <c r="AH53" i="7"/>
  <c r="AI53" i="7" s="1"/>
  <c r="N45" i="7"/>
  <c r="AI54" i="7"/>
  <c r="I49" i="7"/>
  <c r="N44" i="7"/>
  <c r="AB58" i="6"/>
  <c r="T58" i="6"/>
  <c r="U58" i="6" s="1"/>
  <c r="N54" i="6"/>
  <c r="AS55" i="7"/>
  <c r="AT55" i="7" s="1"/>
  <c r="AV55" i="7" s="1"/>
  <c r="AS54" i="7"/>
  <c r="AT54" i="7" s="1"/>
  <c r="AV54" i="7" s="1"/>
  <c r="AT53" i="7"/>
  <c r="AV53" i="7" s="1"/>
  <c r="AO41" i="6"/>
  <c r="AP41" i="6" s="1"/>
  <c r="AW41" i="6"/>
  <c r="Y49" i="7"/>
  <c r="AA44" i="7"/>
  <c r="AB44" i="7" s="1"/>
  <c r="AI44" i="7"/>
  <c r="AP58" i="6"/>
  <c r="AI46" i="6"/>
  <c r="AA46" i="6"/>
  <c r="M132" i="5"/>
  <c r="U132" i="5"/>
  <c r="AO54" i="6"/>
  <c r="AP54" i="6" s="1"/>
  <c r="AA63" i="6"/>
  <c r="AI63" i="6"/>
  <c r="AX129" i="5"/>
  <c r="AP129" i="5"/>
  <c r="AP124" i="5"/>
  <c r="AX124" i="5"/>
  <c r="M125" i="5"/>
  <c r="AA27" i="6"/>
  <c r="AB27" i="6" s="1"/>
  <c r="AA114" i="5"/>
  <c r="AJ114" i="5"/>
  <c r="AQ59" i="5"/>
  <c r="AI59" i="5"/>
  <c r="AJ59" i="5" s="1"/>
  <c r="N96" i="5"/>
  <c r="AQ129" i="5"/>
  <c r="AI62" i="5"/>
  <c r="AJ62" i="5" s="1"/>
  <c r="AQ62" i="5"/>
  <c r="AP113" i="5"/>
  <c r="AN119" i="5"/>
  <c r="AO65" i="4"/>
  <c r="AP65" i="4" s="1"/>
  <c r="AW65" i="4"/>
  <c r="M121" i="5"/>
  <c r="N121" i="5" s="1"/>
  <c r="M44" i="6"/>
  <c r="N44" i="6" s="1"/>
  <c r="AB39" i="5"/>
  <c r="N46" i="5"/>
  <c r="M26" i="5"/>
  <c r="N26" i="5" s="1"/>
  <c r="U26" i="5"/>
  <c r="T26" i="5"/>
  <c r="AX64" i="5"/>
  <c r="AP64" i="5"/>
  <c r="AG45" i="5"/>
  <c r="AH46" i="4"/>
  <c r="AI46" i="4" s="1"/>
  <c r="AP46" i="4"/>
  <c r="AO27" i="4"/>
  <c r="AW27" i="4"/>
  <c r="AP27" i="4"/>
  <c r="AU44" i="5"/>
  <c r="AP67" i="4"/>
  <c r="AH67" i="4"/>
  <c r="AI67" i="4" s="1"/>
  <c r="U58" i="4"/>
  <c r="M58" i="4"/>
  <c r="N58" i="4" s="1"/>
  <c r="AA25" i="4"/>
  <c r="AI25" i="4"/>
  <c r="AA137" i="3"/>
  <c r="AB137" i="3" s="1"/>
  <c r="AH137" i="3"/>
  <c r="AI137" i="3" s="1"/>
  <c r="AW57" i="4"/>
  <c r="M129" i="3"/>
  <c r="N129" i="3" s="1"/>
  <c r="T129" i="3"/>
  <c r="U129" i="3" s="1"/>
  <c r="U97" i="3"/>
  <c r="AO28" i="4"/>
  <c r="AP28" i="4" s="1"/>
  <c r="AW129" i="3"/>
  <c r="AO129" i="3"/>
  <c r="AP129" i="3" s="1"/>
  <c r="AB28" i="4"/>
  <c r="R47" i="4"/>
  <c r="N54" i="5"/>
  <c r="AO121" i="3"/>
  <c r="AW121" i="3"/>
  <c r="AA54" i="3"/>
  <c r="AB54" i="3" s="1"/>
  <c r="AI54" i="3"/>
  <c r="T131" i="3"/>
  <c r="U131" i="3" s="1"/>
  <c r="M62" i="3"/>
  <c r="N62" i="3" s="1"/>
  <c r="T62" i="3"/>
  <c r="U62" i="3" s="1"/>
  <c r="AH119" i="3"/>
  <c r="AI119" i="3" s="1"/>
  <c r="AA40" i="3"/>
  <c r="AB40" i="3" s="1"/>
  <c r="AI40" i="3"/>
  <c r="AM46" i="3"/>
  <c r="I46" i="3"/>
  <c r="AW120" i="2"/>
  <c r="AO55" i="3"/>
  <c r="AP55" i="3" s="1"/>
  <c r="R46" i="3"/>
  <c r="N44" i="2"/>
  <c r="AW61" i="2"/>
  <c r="U46" i="2"/>
  <c r="M46" i="2"/>
  <c r="AV60" i="2"/>
  <c r="N45" i="2"/>
  <c r="AH326" i="1"/>
  <c r="AI326" i="1" s="1"/>
  <c r="N326" i="1"/>
  <c r="T45" i="2"/>
  <c r="U45" i="2" s="1"/>
  <c r="U325" i="1"/>
  <c r="AB59" i="2"/>
  <c r="M327" i="1"/>
  <c r="N327" i="1" s="1"/>
  <c r="U327" i="1"/>
  <c r="AA129" i="1"/>
  <c r="AI129" i="1"/>
  <c r="AB129" i="1"/>
  <c r="N50" i="1"/>
  <c r="M64" i="1"/>
  <c r="U64" i="1"/>
  <c r="AH252" i="1"/>
  <c r="AI252" i="1" s="1"/>
  <c r="T56" i="2"/>
  <c r="T262" i="1"/>
  <c r="U262" i="1" s="1"/>
  <c r="U184" i="1"/>
  <c r="M184" i="1"/>
  <c r="Q55" i="1"/>
  <c r="R55" i="1" s="1"/>
  <c r="Q53" i="1"/>
  <c r="R53" i="1" s="1"/>
  <c r="R52" i="1"/>
  <c r="Q57" i="1"/>
  <c r="R57" i="1" s="1"/>
  <c r="Q56" i="1"/>
  <c r="R56" i="1" s="1"/>
  <c r="AV46" i="1"/>
  <c r="J315" i="1"/>
  <c r="L315" i="1" s="1"/>
  <c r="L250" i="1"/>
  <c r="K53" i="1"/>
  <c r="L53" i="1" s="1"/>
  <c r="L52" i="1"/>
  <c r="K57" i="1"/>
  <c r="L57" i="1" s="1"/>
  <c r="K56" i="1"/>
  <c r="L56" i="1" s="1"/>
  <c r="K55" i="1"/>
  <c r="L55" i="1" s="1"/>
  <c r="T264" i="1"/>
  <c r="AB264" i="1"/>
  <c r="AA264" i="1"/>
  <c r="AO188" i="1"/>
  <c r="H122" i="1"/>
  <c r="I122" i="1" s="1"/>
  <c r="H120" i="1"/>
  <c r="I120" i="1" s="1"/>
  <c r="H118" i="1"/>
  <c r="I118" i="1" s="1"/>
  <c r="I117" i="1"/>
  <c r="H121" i="1"/>
  <c r="I121" i="1" s="1"/>
  <c r="AW111" i="1"/>
  <c r="AO111" i="1"/>
  <c r="AP111" i="1" s="1"/>
  <c r="AP188" i="1"/>
  <c r="AH188" i="1"/>
  <c r="AI188" i="1" s="1"/>
  <c r="AP265" i="1"/>
  <c r="AH265" i="1"/>
  <c r="AH260" i="1"/>
  <c r="AI260" i="1" s="1"/>
  <c r="U265" i="1"/>
  <c r="Y46" i="1"/>
  <c r="AA45" i="1"/>
  <c r="AB45" i="1" s="1"/>
  <c r="Y51" i="1"/>
  <c r="AI45" i="1"/>
  <c r="AA256" i="1"/>
  <c r="AB256" i="1" s="1"/>
  <c r="AI256" i="1"/>
  <c r="AP130" i="1"/>
  <c r="AH130" i="1"/>
  <c r="L56" i="3" l="1"/>
  <c r="R319" i="1"/>
  <c r="R254" i="1"/>
  <c r="N111" i="1"/>
  <c r="AM54" i="1"/>
  <c r="AO51" i="1"/>
  <c r="AF51" i="2"/>
  <c r="N59" i="3"/>
  <c r="M59" i="3"/>
  <c r="AG50" i="5"/>
  <c r="AI44" i="5"/>
  <c r="M52" i="1"/>
  <c r="N52" i="1" s="1"/>
  <c r="Y52" i="7"/>
  <c r="AI49" i="7"/>
  <c r="AA49" i="7"/>
  <c r="L54" i="1"/>
  <c r="M51" i="1"/>
  <c r="M250" i="1"/>
  <c r="I53" i="3"/>
  <c r="N46" i="3"/>
  <c r="I52" i="7"/>
  <c r="AP64" i="6"/>
  <c r="AH64" i="6"/>
  <c r="AV51" i="1"/>
  <c r="AW51" i="1" s="1"/>
  <c r="AT54" i="1"/>
  <c r="AO105" i="2"/>
  <c r="AW105" i="2"/>
  <c r="M57" i="3"/>
  <c r="N57" i="3" s="1"/>
  <c r="AA54" i="5"/>
  <c r="AB54" i="5"/>
  <c r="AI54" i="5"/>
  <c r="AJ54" i="5" s="1"/>
  <c r="M124" i="3"/>
  <c r="N124" i="3" s="1"/>
  <c r="AO49" i="2"/>
  <c r="AF319" i="1"/>
  <c r="AO320" i="1"/>
  <c r="AP320" i="1" s="1"/>
  <c r="AT53" i="4"/>
  <c r="AV47" i="4"/>
  <c r="AB114" i="5"/>
  <c r="T114" i="5"/>
  <c r="AA109" i="2"/>
  <c r="AS116" i="2"/>
  <c r="AT116" i="2" s="1"/>
  <c r="AS115" i="2"/>
  <c r="AT115" i="2" s="1"/>
  <c r="AT111" i="2"/>
  <c r="AS112" i="2"/>
  <c r="AT112" i="2" s="1"/>
  <c r="AS114" i="2"/>
  <c r="AT114" i="2" s="1"/>
  <c r="AW53" i="7"/>
  <c r="M48" i="2"/>
  <c r="AV116" i="1"/>
  <c r="AT119" i="1"/>
  <c r="AA48" i="4"/>
  <c r="AP109" i="2"/>
  <c r="AH109" i="2"/>
  <c r="AI109" i="2" s="1"/>
  <c r="AO109" i="2"/>
  <c r="AP49" i="2"/>
  <c r="AP45" i="5"/>
  <c r="AW255" i="1"/>
  <c r="AO255" i="1"/>
  <c r="AP255" i="1" s="1"/>
  <c r="AO120" i="1"/>
  <c r="AP120" i="1" s="1"/>
  <c r="AB109" i="2"/>
  <c r="T109" i="2"/>
  <c r="AH253" i="1"/>
  <c r="AI253" i="1" s="1"/>
  <c r="Y53" i="5"/>
  <c r="I53" i="5"/>
  <c r="AO311" i="1"/>
  <c r="AP119" i="5"/>
  <c r="AN122" i="5"/>
  <c r="Q116" i="2"/>
  <c r="R116" i="2" s="1"/>
  <c r="Q114" i="2"/>
  <c r="R114" i="2" s="1"/>
  <c r="Q112" i="2"/>
  <c r="R112" i="2" s="1"/>
  <c r="Q115" i="2"/>
  <c r="R115" i="2" s="1"/>
  <c r="R111" i="2"/>
  <c r="AT185" i="1"/>
  <c r="AV182" i="1"/>
  <c r="K256" i="1"/>
  <c r="L256" i="1" s="1"/>
  <c r="K255" i="1"/>
  <c r="L255" i="1" s="1"/>
  <c r="K253" i="1"/>
  <c r="L253" i="1" s="1"/>
  <c r="K257" i="1"/>
  <c r="L257" i="1" s="1"/>
  <c r="L252" i="1"/>
  <c r="AO54" i="2"/>
  <c r="AO322" i="1"/>
  <c r="AP322" i="1"/>
  <c r="AM110" i="2"/>
  <c r="M53" i="4"/>
  <c r="L56" i="4"/>
  <c r="AB44" i="5"/>
  <c r="T44" i="5"/>
  <c r="R50" i="5"/>
  <c r="N47" i="2"/>
  <c r="AH116" i="1"/>
  <c r="AF119" i="1"/>
  <c r="AT51" i="2"/>
  <c r="AV48" i="2"/>
  <c r="AA315" i="1"/>
  <c r="AB315" i="1" s="1"/>
  <c r="Y128" i="3"/>
  <c r="M47" i="2"/>
  <c r="M46" i="3"/>
  <c r="AG122" i="5"/>
  <c r="AQ119" i="5"/>
  <c r="AI119" i="5"/>
  <c r="AA45" i="8"/>
  <c r="AI45" i="8"/>
  <c r="Y50" i="8"/>
  <c r="AT132" i="1"/>
  <c r="AV120" i="1"/>
  <c r="AW120" i="1" s="1"/>
  <c r="AB124" i="3"/>
  <c r="T124" i="3"/>
  <c r="U124" i="3" s="1"/>
  <c r="AF64" i="2"/>
  <c r="H311" i="1"/>
  <c r="I311" i="1" s="1"/>
  <c r="H317" i="1"/>
  <c r="AA54" i="8"/>
  <c r="AB54" i="8" s="1"/>
  <c r="AI54" i="8"/>
  <c r="N125" i="5"/>
  <c r="Y316" i="1"/>
  <c r="AH182" i="1"/>
  <c r="AF185" i="1"/>
  <c r="M114" i="5"/>
  <c r="N114" i="5" s="1"/>
  <c r="U114" i="5"/>
  <c r="AJ44" i="5"/>
  <c r="AW45" i="6"/>
  <c r="M315" i="1"/>
  <c r="AO53" i="2"/>
  <c r="AW53" i="2"/>
  <c r="AP50" i="5"/>
  <c r="AN53" i="5"/>
  <c r="T52" i="3"/>
  <c r="AT50" i="6"/>
  <c r="AV44" i="6"/>
  <c r="M55" i="1"/>
  <c r="L67" i="1"/>
  <c r="T56" i="1"/>
  <c r="L122" i="5"/>
  <c r="M119" i="5"/>
  <c r="K311" i="1"/>
  <c r="L311" i="1" s="1"/>
  <c r="K317" i="1"/>
  <c r="I185" i="1"/>
  <c r="AO317" i="1"/>
  <c r="AA322" i="1"/>
  <c r="AB322" i="1" s="1"/>
  <c r="AI322" i="1"/>
  <c r="AH322" i="1"/>
  <c r="AI125" i="5"/>
  <c r="AJ125" i="5"/>
  <c r="T49" i="7"/>
  <c r="R52" i="7"/>
  <c r="AB49" i="7"/>
  <c r="N109" i="2"/>
  <c r="AP52" i="3"/>
  <c r="AH52" i="3"/>
  <c r="AI52" i="3" s="1"/>
  <c r="AO52" i="3"/>
  <c r="AT199" i="1"/>
  <c r="AV186" i="1"/>
  <c r="AT52" i="7"/>
  <c r="AV49" i="7"/>
  <c r="AW49" i="7" s="1"/>
  <c r="AI64" i="6"/>
  <c r="AA64" i="6"/>
  <c r="U45" i="8"/>
  <c r="M45" i="8"/>
  <c r="N45" i="8" s="1"/>
  <c r="L50" i="8"/>
  <c r="N55" i="1"/>
  <c r="AA250" i="1"/>
  <c r="AH317" i="1"/>
  <c r="M109" i="2"/>
  <c r="U109" i="2"/>
  <c r="I56" i="4"/>
  <c r="N53" i="4"/>
  <c r="AF52" i="7"/>
  <c r="AH49" i="7"/>
  <c r="AV50" i="2"/>
  <c r="R51" i="2"/>
  <c r="R64" i="2" s="1"/>
  <c r="T48" i="2"/>
  <c r="U48" i="2" s="1"/>
  <c r="AF53" i="3"/>
  <c r="AA55" i="8"/>
  <c r="AB55" i="8" s="1"/>
  <c r="AI55" i="8"/>
  <c r="AI52" i="1"/>
  <c r="AA52" i="1"/>
  <c r="N250" i="1"/>
  <c r="AO251" i="1"/>
  <c r="AM254" i="1"/>
  <c r="AM267" i="1" s="1"/>
  <c r="AA46" i="3"/>
  <c r="AB46" i="3" s="1"/>
  <c r="AT128" i="3"/>
  <c r="AV125" i="3"/>
  <c r="AH52" i="8"/>
  <c r="AB45" i="8"/>
  <c r="M246" i="1"/>
  <c r="N246" i="1" s="1"/>
  <c r="T246" i="1"/>
  <c r="U246" i="1" s="1"/>
  <c r="AO321" i="1"/>
  <c r="AP321" i="1" s="1"/>
  <c r="AT254" i="1"/>
  <c r="AV251" i="1"/>
  <c r="AW251" i="1" s="1"/>
  <c r="AA47" i="2"/>
  <c r="H255" i="1"/>
  <c r="I255" i="1" s="1"/>
  <c r="H253" i="1"/>
  <c r="I253" i="1" s="1"/>
  <c r="I252" i="1"/>
  <c r="H256" i="1"/>
  <c r="I256" i="1" s="1"/>
  <c r="H257" i="1"/>
  <c r="I257" i="1" s="1"/>
  <c r="M45" i="5"/>
  <c r="N45" i="5" s="1"/>
  <c r="AA51" i="1"/>
  <c r="AI51" i="1"/>
  <c r="Y54" i="1"/>
  <c r="M56" i="1"/>
  <c r="N56" i="1" s="1"/>
  <c r="U56" i="1"/>
  <c r="T57" i="1"/>
  <c r="AB57" i="1"/>
  <c r="AM53" i="4"/>
  <c r="AO47" i="4"/>
  <c r="AW47" i="4"/>
  <c r="AO318" i="1"/>
  <c r="AA321" i="1"/>
  <c r="AI124" i="5"/>
  <c r="AJ124" i="5" s="1"/>
  <c r="AQ124" i="5"/>
  <c r="AP47" i="4"/>
  <c r="AP124" i="3"/>
  <c r="AH124" i="3"/>
  <c r="AI124" i="3" s="1"/>
  <c r="AO124" i="3"/>
  <c r="N48" i="2"/>
  <c r="AP105" i="2"/>
  <c r="R119" i="5"/>
  <c r="AA43" i="2"/>
  <c r="AB43" i="2" s="1"/>
  <c r="AI43" i="2"/>
  <c r="AP317" i="1"/>
  <c r="H54" i="2"/>
  <c r="I54" i="2" s="1"/>
  <c r="H53" i="2"/>
  <c r="I53" i="2" s="1"/>
  <c r="I49" i="2"/>
  <c r="H50" i="2"/>
  <c r="I50" i="2" s="1"/>
  <c r="I51" i="2" s="1"/>
  <c r="H52" i="2"/>
  <c r="I52" i="2" s="1"/>
  <c r="AA123" i="2"/>
  <c r="AE123" i="2" s="1"/>
  <c r="AF123" i="2" s="1"/>
  <c r="AO48" i="4"/>
  <c r="AW48" i="4"/>
  <c r="I53" i="8"/>
  <c r="AA119" i="5"/>
  <c r="Y122" i="5"/>
  <c r="AJ119" i="5"/>
  <c r="AP250" i="1"/>
  <c r="AH250" i="1"/>
  <c r="AI250" i="1" s="1"/>
  <c r="AO250" i="1"/>
  <c r="AW186" i="1"/>
  <c r="AV53" i="2"/>
  <c r="AA56" i="8"/>
  <c r="AB56" i="8"/>
  <c r="I119" i="5"/>
  <c r="N113" i="5"/>
  <c r="T45" i="6"/>
  <c r="AB45" i="6"/>
  <c r="AW184" i="1"/>
  <c r="AO46" i="1"/>
  <c r="AW46" i="1"/>
  <c r="AP46" i="1"/>
  <c r="AI53" i="1"/>
  <c r="AA53" i="1"/>
  <c r="AB53" i="1" s="1"/>
  <c r="AH53" i="1"/>
  <c r="AA182" i="1"/>
  <c r="Y185" i="1"/>
  <c r="AI182" i="1"/>
  <c r="AO121" i="1"/>
  <c r="AP121" i="1" s="1"/>
  <c r="AW121" i="1"/>
  <c r="K52" i="2"/>
  <c r="L52" i="2" s="1"/>
  <c r="K54" i="2"/>
  <c r="L54" i="2" s="1"/>
  <c r="K50" i="2"/>
  <c r="L50" i="2" s="1"/>
  <c r="L49" i="2"/>
  <c r="K53" i="2"/>
  <c r="L53" i="2" s="1"/>
  <c r="N315" i="1"/>
  <c r="Y56" i="3"/>
  <c r="M124" i="5"/>
  <c r="N124" i="5" s="1"/>
  <c r="T50" i="8"/>
  <c r="R53" i="8"/>
  <c r="AM53" i="3"/>
  <c r="AO46" i="3"/>
  <c r="AP46" i="3" s="1"/>
  <c r="I119" i="1"/>
  <c r="AW256" i="1"/>
  <c r="AO256" i="1"/>
  <c r="AP256" i="1" s="1"/>
  <c r="M57" i="1"/>
  <c r="N57" i="1" s="1"/>
  <c r="U57" i="1"/>
  <c r="T52" i="1"/>
  <c r="U52" i="1" s="1"/>
  <c r="AB52" i="1"/>
  <c r="R53" i="3"/>
  <c r="AA53" i="3" s="1"/>
  <c r="T46" i="3"/>
  <c r="U46" i="3" s="1"/>
  <c r="AQ45" i="5"/>
  <c r="AI45" i="5"/>
  <c r="AJ45" i="5" s="1"/>
  <c r="R110" i="2"/>
  <c r="N58" i="3"/>
  <c r="M58" i="3"/>
  <c r="AM119" i="1"/>
  <c r="AW116" i="1"/>
  <c r="AO116" i="1"/>
  <c r="AP116" i="1" s="1"/>
  <c r="AF110" i="2"/>
  <c r="AV321" i="1"/>
  <c r="AW321" i="1" s="1"/>
  <c r="AA317" i="1"/>
  <c r="AB317" i="1" s="1"/>
  <c r="AI317" i="1"/>
  <c r="R50" i="6"/>
  <c r="T44" i="6"/>
  <c r="U44" i="6"/>
  <c r="AW55" i="7"/>
  <c r="AE115" i="2"/>
  <c r="AF115" i="2" s="1"/>
  <c r="AE114" i="2"/>
  <c r="AF114" i="2" s="1"/>
  <c r="AE116" i="2"/>
  <c r="AF116" i="2" s="1"/>
  <c r="AF111" i="2"/>
  <c r="AE112" i="2"/>
  <c r="AF112" i="2" s="1"/>
  <c r="AV320" i="1"/>
  <c r="AW320" i="1" s="1"/>
  <c r="AH50" i="8"/>
  <c r="AF53" i="8"/>
  <c r="X50" i="2"/>
  <c r="Y50" i="2" s="1"/>
  <c r="AH50" i="2" s="1"/>
  <c r="Y49" i="2"/>
  <c r="X53" i="2"/>
  <c r="Y53" i="2" s="1"/>
  <c r="X54" i="2"/>
  <c r="Y54" i="2" s="1"/>
  <c r="X52" i="2"/>
  <c r="Y52" i="2" s="1"/>
  <c r="I128" i="3"/>
  <c r="AF54" i="1"/>
  <c r="AP51" i="1"/>
  <c r="AH51" i="1"/>
  <c r="H111" i="2"/>
  <c r="H105" i="2"/>
  <c r="I105" i="2" s="1"/>
  <c r="T48" i="4"/>
  <c r="AB48" i="4"/>
  <c r="L251" i="1"/>
  <c r="AA116" i="1"/>
  <c r="Y119" i="1"/>
  <c r="AI116" i="1"/>
  <c r="AH315" i="1"/>
  <c r="AI315" i="1" s="1"/>
  <c r="AP315" i="1"/>
  <c r="AO315" i="1"/>
  <c r="AV49" i="2"/>
  <c r="AW49" i="2" s="1"/>
  <c r="L125" i="3"/>
  <c r="AA51" i="8"/>
  <c r="AB51" i="8" s="1"/>
  <c r="AI51" i="8"/>
  <c r="T124" i="5"/>
  <c r="U124" i="5" s="1"/>
  <c r="AB124" i="5"/>
  <c r="T64" i="6"/>
  <c r="AB64" i="6"/>
  <c r="AH56" i="8"/>
  <c r="AI56" i="8" s="1"/>
  <c r="AW257" i="1"/>
  <c r="AO257" i="1"/>
  <c r="AP257" i="1" s="1"/>
  <c r="AA55" i="1"/>
  <c r="AB55" i="1" s="1"/>
  <c r="Y67" i="1"/>
  <c r="AH55" i="1"/>
  <c r="AI55" i="1" s="1"/>
  <c r="AW117" i="1"/>
  <c r="AO117" i="1"/>
  <c r="AP117" i="1" s="1"/>
  <c r="L185" i="1"/>
  <c r="M182" i="1"/>
  <c r="N182" i="1" s="1"/>
  <c r="U43" i="2"/>
  <c r="M43" i="2"/>
  <c r="N43" i="2" s="1"/>
  <c r="AB321" i="1"/>
  <c r="AX125" i="5"/>
  <c r="AM53" i="8"/>
  <c r="AO50" i="8"/>
  <c r="AP50" i="8" s="1"/>
  <c r="L53" i="6"/>
  <c r="U44" i="5"/>
  <c r="AO49" i="7"/>
  <c r="AP49" i="7" s="1"/>
  <c r="AM52" i="7"/>
  <c r="AM128" i="3"/>
  <c r="AW125" i="3"/>
  <c r="AO125" i="3"/>
  <c r="AM316" i="1"/>
  <c r="M54" i="3"/>
  <c r="N54" i="3" s="1"/>
  <c r="AF125" i="3"/>
  <c r="AH118" i="3"/>
  <c r="AI118" i="3" s="1"/>
  <c r="AA52" i="3"/>
  <c r="AB52" i="3" s="1"/>
  <c r="AO52" i="2"/>
  <c r="AP52" i="2" s="1"/>
  <c r="AA318" i="1"/>
  <c r="AB318" i="1" s="1"/>
  <c r="AI318" i="1"/>
  <c r="M64" i="5"/>
  <c r="U64" i="5"/>
  <c r="N64" i="5"/>
  <c r="AU119" i="5"/>
  <c r="AW113" i="5"/>
  <c r="AX113" i="5" s="1"/>
  <c r="AF50" i="6"/>
  <c r="AP44" i="6"/>
  <c r="AH44" i="6"/>
  <c r="AI44" i="6" s="1"/>
  <c r="AF56" i="4"/>
  <c r="AT53" i="8"/>
  <c r="AV50" i="8"/>
  <c r="AW50" i="8" s="1"/>
  <c r="T50" i="2"/>
  <c r="AB116" i="1"/>
  <c r="R119" i="1"/>
  <c r="M111" i="1"/>
  <c r="U111" i="1"/>
  <c r="T111" i="1"/>
  <c r="AH321" i="1"/>
  <c r="AI321" i="1" s="1"/>
  <c r="X105" i="2"/>
  <c r="Y105" i="2" s="1"/>
  <c r="X111" i="2"/>
  <c r="AF254" i="1"/>
  <c r="AP251" i="1"/>
  <c r="AH251" i="1"/>
  <c r="AH48" i="4"/>
  <c r="AI48" i="4" s="1"/>
  <c r="AP48" i="4"/>
  <c r="T250" i="1"/>
  <c r="U250" i="1" s="1"/>
  <c r="AB250" i="1"/>
  <c r="L116" i="1"/>
  <c r="AH53" i="2"/>
  <c r="AP53" i="2"/>
  <c r="AV52" i="2"/>
  <c r="AW52" i="2" s="1"/>
  <c r="AT64" i="2"/>
  <c r="AA52" i="8"/>
  <c r="AB52" i="8" s="1"/>
  <c r="AI52" i="8"/>
  <c r="T125" i="5"/>
  <c r="U125" i="5" s="1"/>
  <c r="AA125" i="5"/>
  <c r="AB125" i="5" s="1"/>
  <c r="R54" i="1"/>
  <c r="AB51" i="1"/>
  <c r="T51" i="1"/>
  <c r="U51" i="1" s="1"/>
  <c r="AO253" i="1"/>
  <c r="AP253" i="1" s="1"/>
  <c r="AW253" i="1"/>
  <c r="AA56" i="1"/>
  <c r="AB56" i="1" s="1"/>
  <c r="AI56" i="1"/>
  <c r="AO122" i="1"/>
  <c r="AP122" i="1" s="1"/>
  <c r="AW122" i="1"/>
  <c r="K111" i="2"/>
  <c r="K105" i="2"/>
  <c r="L105" i="2" s="1"/>
  <c r="AT319" i="1"/>
  <c r="AV316" i="1"/>
  <c r="AP125" i="5"/>
  <c r="AQ125" i="5" s="1"/>
  <c r="I50" i="6"/>
  <c r="M50" i="6" s="1"/>
  <c r="AA44" i="6"/>
  <c r="AB44" i="6" s="1"/>
  <c r="AV311" i="1"/>
  <c r="AW311" i="1" s="1"/>
  <c r="U45" i="6"/>
  <c r="L50" i="5"/>
  <c r="I54" i="1"/>
  <c r="N51" i="1"/>
  <c r="AL112" i="2"/>
  <c r="AM112" i="2" s="1"/>
  <c r="AM111" i="2"/>
  <c r="AL116" i="2"/>
  <c r="AM116" i="2" s="1"/>
  <c r="AL114" i="2"/>
  <c r="AM114" i="2" s="1"/>
  <c r="AL115" i="2"/>
  <c r="AM115" i="2" s="1"/>
  <c r="AM51" i="2"/>
  <c r="AW48" i="2"/>
  <c r="AO48" i="2"/>
  <c r="AP48" i="2" s="1"/>
  <c r="AV46" i="3"/>
  <c r="AW46" i="3" s="1"/>
  <c r="AT53" i="3"/>
  <c r="T53" i="1"/>
  <c r="AI46" i="1"/>
  <c r="AA46" i="1"/>
  <c r="AB46" i="1" s="1"/>
  <c r="AH46" i="1"/>
  <c r="AW188" i="1"/>
  <c r="U53" i="1"/>
  <c r="M53" i="1"/>
  <c r="N53" i="1" s="1"/>
  <c r="R67" i="1"/>
  <c r="T55" i="1"/>
  <c r="U55" i="1" s="1"/>
  <c r="T47" i="4"/>
  <c r="U47" i="4" s="1"/>
  <c r="AB47" i="4"/>
  <c r="R53" i="4"/>
  <c r="AW44" i="5"/>
  <c r="AX44" i="5" s="1"/>
  <c r="AU50" i="5"/>
  <c r="AP45" i="6"/>
  <c r="AH45" i="6"/>
  <c r="AI45" i="6" s="1"/>
  <c r="M55" i="3"/>
  <c r="N55" i="3" s="1"/>
  <c r="AA55" i="5"/>
  <c r="AB55" i="5" s="1"/>
  <c r="AI55" i="5"/>
  <c r="AJ55" i="5" s="1"/>
  <c r="Y254" i="1"/>
  <c r="AA251" i="1"/>
  <c r="AB251" i="1" s="1"/>
  <c r="AI251" i="1"/>
  <c r="U52" i="3"/>
  <c r="M52" i="3"/>
  <c r="N52" i="3" s="1"/>
  <c r="AO50" i="2"/>
  <c r="AP50" i="2" s="1"/>
  <c r="AW50" i="2"/>
  <c r="AI320" i="1"/>
  <c r="AA320" i="1"/>
  <c r="AB320" i="1" s="1"/>
  <c r="AH320" i="1"/>
  <c r="AO44" i="6"/>
  <c r="AW44" i="6"/>
  <c r="AM50" i="6"/>
  <c r="AH124" i="2"/>
  <c r="AL124" i="2" s="1"/>
  <c r="AM124" i="2" s="1"/>
  <c r="AP124" i="2"/>
  <c r="AB45" i="5"/>
  <c r="T45" i="5"/>
  <c r="U45" i="5" s="1"/>
  <c r="T49" i="2"/>
  <c r="K118" i="1"/>
  <c r="L118" i="1" s="1"/>
  <c r="L117" i="1"/>
  <c r="K122" i="1"/>
  <c r="L122" i="1" s="1"/>
  <c r="K121" i="1"/>
  <c r="L121" i="1" s="1"/>
  <c r="K120" i="1"/>
  <c r="L120" i="1" s="1"/>
  <c r="AM185" i="1"/>
  <c r="AW182" i="1"/>
  <c r="AO182" i="1"/>
  <c r="AP182" i="1" s="1"/>
  <c r="AP44" i="5"/>
  <c r="AQ44" i="5" s="1"/>
  <c r="M64" i="6"/>
  <c r="U64" i="6"/>
  <c r="T182" i="1"/>
  <c r="U182" i="1" s="1"/>
  <c r="R185" i="1"/>
  <c r="AB182" i="1"/>
  <c r="AV322" i="1"/>
  <c r="AW322" i="1" s="1"/>
  <c r="Y48" i="2"/>
  <c r="AH48" i="2" s="1"/>
  <c r="AV318" i="1"/>
  <c r="AW318" i="1" s="1"/>
  <c r="AT110" i="2"/>
  <c r="R125" i="3"/>
  <c r="AA125" i="3" s="1"/>
  <c r="AB118" i="3"/>
  <c r="T118" i="3"/>
  <c r="U118" i="3" s="1"/>
  <c r="U48" i="4"/>
  <c r="M48" i="4"/>
  <c r="N48" i="4" s="1"/>
  <c r="AI64" i="5"/>
  <c r="AQ64" i="5"/>
  <c r="AJ64" i="5"/>
  <c r="T315" i="1"/>
  <c r="U315" i="1" s="1"/>
  <c r="N64" i="6"/>
  <c r="AP47" i="2"/>
  <c r="AH47" i="2"/>
  <c r="AI47" i="2" s="1"/>
  <c r="AO47" i="2"/>
  <c r="AH54" i="2"/>
  <c r="AP54" i="2"/>
  <c r="AV54" i="2"/>
  <c r="AW54" i="2" s="1"/>
  <c r="AV317" i="1"/>
  <c r="AW317" i="1" s="1"/>
  <c r="L52" i="7"/>
  <c r="U49" i="7"/>
  <c r="M49" i="7"/>
  <c r="N49" i="7" s="1"/>
  <c r="AO252" i="1"/>
  <c r="AP252" i="1" s="1"/>
  <c r="AW252" i="1"/>
  <c r="AI57" i="1"/>
  <c r="AA57" i="1"/>
  <c r="AO118" i="1"/>
  <c r="AW118" i="1"/>
  <c r="AP118" i="1"/>
  <c r="AW187" i="1"/>
  <c r="AB47" i="2"/>
  <c r="T47" i="2"/>
  <c r="U47" i="2" s="1"/>
  <c r="AP318" i="1"/>
  <c r="AA50" i="6"/>
  <c r="Y53" i="6"/>
  <c r="Y53" i="4"/>
  <c r="AO118" i="3"/>
  <c r="AP118" i="3" s="1"/>
  <c r="M45" i="6"/>
  <c r="N45" i="6" s="1"/>
  <c r="AP311" i="1"/>
  <c r="AW45" i="7"/>
  <c r="R65" i="2" l="1"/>
  <c r="R66" i="2"/>
  <c r="R67" i="2"/>
  <c r="AX119" i="5"/>
  <c r="AM270" i="1"/>
  <c r="AM269" i="1"/>
  <c r="AM268" i="1"/>
  <c r="U255" i="1"/>
  <c r="T255" i="1"/>
  <c r="M255" i="1"/>
  <c r="AA53" i="4"/>
  <c r="Y56" i="4"/>
  <c r="M117" i="1"/>
  <c r="T117" i="1"/>
  <c r="U117" i="1" s="1"/>
  <c r="AO50" i="6"/>
  <c r="AM53" i="6"/>
  <c r="I67" i="1"/>
  <c r="X116" i="2"/>
  <c r="Y116" i="2" s="1"/>
  <c r="X115" i="2"/>
  <c r="Y115" i="2" s="1"/>
  <c r="X112" i="2"/>
  <c r="Y112" i="2" s="1"/>
  <c r="Y111" i="2"/>
  <c r="X114" i="2"/>
  <c r="Y114" i="2" s="1"/>
  <c r="AM70" i="7"/>
  <c r="AM65" i="7"/>
  <c r="AO52" i="7"/>
  <c r="AO53" i="8"/>
  <c r="AM66" i="8"/>
  <c r="M125" i="3"/>
  <c r="L128" i="3"/>
  <c r="L254" i="1"/>
  <c r="L267" i="1" s="1"/>
  <c r="M251" i="1"/>
  <c r="N125" i="3"/>
  <c r="AH115" i="2"/>
  <c r="M50" i="2"/>
  <c r="U50" i="2"/>
  <c r="AM56" i="4"/>
  <c r="AO53" i="4"/>
  <c r="AP53" i="4" s="1"/>
  <c r="AA54" i="1"/>
  <c r="AV128" i="3"/>
  <c r="AT141" i="3"/>
  <c r="AT146" i="3"/>
  <c r="M311" i="1"/>
  <c r="U311" i="1"/>
  <c r="L316" i="1"/>
  <c r="T311" i="1"/>
  <c r="AM113" i="2"/>
  <c r="AO110" i="2"/>
  <c r="M253" i="1"/>
  <c r="T253" i="1"/>
  <c r="U253" i="1" s="1"/>
  <c r="I70" i="7"/>
  <c r="I65" i="7"/>
  <c r="Y51" i="2"/>
  <c r="AI48" i="2"/>
  <c r="AA48" i="2"/>
  <c r="AA105" i="2"/>
  <c r="Y110" i="2"/>
  <c r="M54" i="2"/>
  <c r="Y66" i="6"/>
  <c r="Y71" i="6"/>
  <c r="AO115" i="2"/>
  <c r="AP115" i="2" s="1"/>
  <c r="L53" i="5"/>
  <c r="M50" i="5"/>
  <c r="M105" i="2"/>
  <c r="L110" i="2"/>
  <c r="AF53" i="6"/>
  <c r="AP50" i="6"/>
  <c r="AH50" i="6"/>
  <c r="AI50" i="6" s="1"/>
  <c r="Y64" i="2"/>
  <c r="AA52" i="2"/>
  <c r="AB52" i="2" s="1"/>
  <c r="M52" i="2"/>
  <c r="I122" i="5"/>
  <c r="N119" i="5"/>
  <c r="N253" i="1"/>
  <c r="AH53" i="3"/>
  <c r="AI53" i="3" s="1"/>
  <c r="AF56" i="3"/>
  <c r="AF65" i="7"/>
  <c r="AF70" i="7"/>
  <c r="AP52" i="7"/>
  <c r="AH52" i="7"/>
  <c r="AI52" i="7" s="1"/>
  <c r="AT70" i="7"/>
  <c r="AV52" i="7"/>
  <c r="AW52" i="7" s="1"/>
  <c r="AT65" i="7"/>
  <c r="H318" i="1"/>
  <c r="I318" i="1" s="1"/>
  <c r="I317" i="1"/>
  <c r="H322" i="1"/>
  <c r="I322" i="1" s="1"/>
  <c r="H321" i="1"/>
  <c r="I321" i="1" s="1"/>
  <c r="H320" i="1"/>
  <c r="I320" i="1" s="1"/>
  <c r="AT133" i="1"/>
  <c r="AT134" i="1"/>
  <c r="R53" i="5"/>
  <c r="T50" i="5"/>
  <c r="U50" i="5" s="1"/>
  <c r="U256" i="1"/>
  <c r="M256" i="1"/>
  <c r="N256" i="1" s="1"/>
  <c r="T256" i="1"/>
  <c r="T105" i="2"/>
  <c r="U105" i="2" s="1"/>
  <c r="AV114" i="2"/>
  <c r="I56" i="3"/>
  <c r="Y70" i="7"/>
  <c r="Y65" i="7"/>
  <c r="AA52" i="7"/>
  <c r="L70" i="7"/>
  <c r="L65" i="7"/>
  <c r="M52" i="7"/>
  <c r="N52" i="7" s="1"/>
  <c r="U52" i="7"/>
  <c r="T67" i="1"/>
  <c r="R68" i="1"/>
  <c r="R69" i="1"/>
  <c r="AM126" i="2"/>
  <c r="AO114" i="2"/>
  <c r="AW114" i="2"/>
  <c r="K114" i="2"/>
  <c r="L114" i="2" s="1"/>
  <c r="K116" i="2"/>
  <c r="L116" i="2" s="1"/>
  <c r="T116" i="2" s="1"/>
  <c r="K115" i="2"/>
  <c r="L115" i="2" s="1"/>
  <c r="K112" i="2"/>
  <c r="L112" i="2" s="1"/>
  <c r="L111" i="2"/>
  <c r="AT66" i="2"/>
  <c r="AT65" i="2"/>
  <c r="AV64" i="2"/>
  <c r="AT67" i="2"/>
  <c r="AO316" i="1"/>
  <c r="AM319" i="1"/>
  <c r="AW316" i="1"/>
  <c r="N105" i="2"/>
  <c r="I110" i="2"/>
  <c r="AA54" i="2"/>
  <c r="AB54" i="2" s="1"/>
  <c r="AI54" i="2"/>
  <c r="T53" i="3"/>
  <c r="R56" i="3"/>
  <c r="AB53" i="3"/>
  <c r="AH123" i="2"/>
  <c r="AL123" i="2" s="1"/>
  <c r="AM123" i="2" s="1"/>
  <c r="AP123" i="2" s="1"/>
  <c r="N255" i="1"/>
  <c r="AW254" i="1"/>
  <c r="AO254" i="1"/>
  <c r="R70" i="7"/>
  <c r="R65" i="7"/>
  <c r="AB52" i="7"/>
  <c r="T52" i="7"/>
  <c r="M122" i="5"/>
  <c r="L135" i="5"/>
  <c r="L140" i="5"/>
  <c r="AT53" i="6"/>
  <c r="AV50" i="6"/>
  <c r="AW50" i="6" s="1"/>
  <c r="AH185" i="1"/>
  <c r="AF199" i="1"/>
  <c r="N311" i="1"/>
  <c r="I316" i="1"/>
  <c r="AV51" i="2"/>
  <c r="I66" i="5"/>
  <c r="I71" i="5"/>
  <c r="AV112" i="2"/>
  <c r="T52" i="2"/>
  <c r="U52" i="2" s="1"/>
  <c r="AP316" i="1"/>
  <c r="AV54" i="1"/>
  <c r="AW54" i="1" s="1"/>
  <c r="AT67" i="1"/>
  <c r="U53" i="3"/>
  <c r="AO51" i="2"/>
  <c r="AW51" i="2"/>
  <c r="I146" i="3"/>
  <c r="I141" i="3"/>
  <c r="N54" i="2"/>
  <c r="T185" i="1"/>
  <c r="R199" i="1"/>
  <c r="AO185" i="1"/>
  <c r="AP185" i="1" s="1"/>
  <c r="AM199" i="1"/>
  <c r="AO116" i="2"/>
  <c r="AW116" i="2"/>
  <c r="AT66" i="8"/>
  <c r="AV53" i="8"/>
  <c r="AW53" i="8" s="1"/>
  <c r="AU122" i="5"/>
  <c r="AW119" i="5"/>
  <c r="AM64" i="2"/>
  <c r="Y68" i="1"/>
  <c r="Y69" i="1"/>
  <c r="Y70" i="1"/>
  <c r="AA67" i="1"/>
  <c r="AB67" i="1" s="1"/>
  <c r="H116" i="2"/>
  <c r="I116" i="2" s="1"/>
  <c r="H114" i="2"/>
  <c r="I114" i="2" s="1"/>
  <c r="H112" i="2"/>
  <c r="I112" i="2" s="1"/>
  <c r="I111" i="2"/>
  <c r="H115" i="2"/>
  <c r="I115" i="2" s="1"/>
  <c r="AI53" i="2"/>
  <c r="AA53" i="2"/>
  <c r="AB53" i="2" s="1"/>
  <c r="AO119" i="1"/>
  <c r="AO53" i="3"/>
  <c r="AP53" i="3" s="1"/>
  <c r="AM56" i="3"/>
  <c r="AW53" i="3"/>
  <c r="AA56" i="3"/>
  <c r="Y74" i="3"/>
  <c r="Y69" i="3"/>
  <c r="AI123" i="2"/>
  <c r="AB48" i="2"/>
  <c r="I69" i="4"/>
  <c r="I74" i="4"/>
  <c r="M50" i="8"/>
  <c r="N50" i="8" s="1"/>
  <c r="L53" i="8"/>
  <c r="U50" i="8"/>
  <c r="AH52" i="2"/>
  <c r="AI52" i="2" s="1"/>
  <c r="Y53" i="8"/>
  <c r="AI50" i="8"/>
  <c r="AA50" i="8"/>
  <c r="AB50" i="8" s="1"/>
  <c r="AV185" i="1"/>
  <c r="AW185" i="1" s="1"/>
  <c r="AN135" i="5"/>
  <c r="AP122" i="5"/>
  <c r="AN140" i="5"/>
  <c r="N50" i="5"/>
  <c r="AV119" i="1"/>
  <c r="AW119" i="1" s="1"/>
  <c r="AV111" i="2"/>
  <c r="AW111" i="2" s="1"/>
  <c r="AF332" i="1"/>
  <c r="AO54" i="1"/>
  <c r="AM67" i="1"/>
  <c r="M56" i="3"/>
  <c r="L69" i="3"/>
  <c r="L74" i="3"/>
  <c r="AH105" i="2"/>
  <c r="AI105" i="2" s="1"/>
  <c r="AB105" i="2"/>
  <c r="R332" i="1"/>
  <c r="U120" i="1"/>
  <c r="M120" i="1"/>
  <c r="T120" i="1"/>
  <c r="AA254" i="1"/>
  <c r="Y267" i="1"/>
  <c r="AU53" i="5"/>
  <c r="AW50" i="5"/>
  <c r="AX50" i="5" s="1"/>
  <c r="AT56" i="3"/>
  <c r="AV53" i="3"/>
  <c r="AO111" i="2"/>
  <c r="AB54" i="1"/>
  <c r="T54" i="1"/>
  <c r="AH56" i="4"/>
  <c r="AF69" i="4"/>
  <c r="AF74" i="4"/>
  <c r="M53" i="6"/>
  <c r="L66" i="6"/>
  <c r="L71" i="6"/>
  <c r="AA49" i="2"/>
  <c r="AB49" i="2" s="1"/>
  <c r="AI49" i="2"/>
  <c r="AH111" i="2"/>
  <c r="AP111" i="2"/>
  <c r="T50" i="6"/>
  <c r="U50" i="6" s="1"/>
  <c r="AB50" i="6"/>
  <c r="R53" i="6"/>
  <c r="Y135" i="5"/>
  <c r="AA122" i="5"/>
  <c r="Y140" i="5"/>
  <c r="N52" i="2"/>
  <c r="I64" i="2"/>
  <c r="R122" i="5"/>
  <c r="AB119" i="5"/>
  <c r="T119" i="5"/>
  <c r="U119" i="5" s="1"/>
  <c r="AT200" i="1"/>
  <c r="AT202" i="1" s="1"/>
  <c r="AV199" i="1"/>
  <c r="AT201" i="1"/>
  <c r="Y319" i="1"/>
  <c r="AA316" i="1"/>
  <c r="AB316" i="1" s="1"/>
  <c r="AH64" i="2"/>
  <c r="AF65" i="2"/>
  <c r="AF67" i="2" s="1"/>
  <c r="AF66" i="2"/>
  <c r="AH119" i="1"/>
  <c r="AP119" i="1"/>
  <c r="AF132" i="1"/>
  <c r="T111" i="2"/>
  <c r="AV115" i="2"/>
  <c r="AW115" i="2" s="1"/>
  <c r="AH316" i="1"/>
  <c r="AI316" i="1" s="1"/>
  <c r="T251" i="1"/>
  <c r="U251" i="1" s="1"/>
  <c r="M53" i="3"/>
  <c r="N53" i="3" s="1"/>
  <c r="AV319" i="1"/>
  <c r="AT332" i="1"/>
  <c r="AW112" i="2"/>
  <c r="AO112" i="2"/>
  <c r="AP112" i="2" s="1"/>
  <c r="I53" i="6"/>
  <c r="N50" i="6"/>
  <c r="R132" i="1"/>
  <c r="AW128" i="3"/>
  <c r="AM146" i="3"/>
  <c r="AM141" i="3"/>
  <c r="AI119" i="1"/>
  <c r="AA119" i="1"/>
  <c r="AB119" i="1" s="1"/>
  <c r="Y132" i="1"/>
  <c r="AI50" i="2"/>
  <c r="AA50" i="2"/>
  <c r="AB50" i="2" s="1"/>
  <c r="AH116" i="2"/>
  <c r="AP116" i="2"/>
  <c r="M53" i="2"/>
  <c r="N53" i="2" s="1"/>
  <c r="U53" i="2"/>
  <c r="AA185" i="1"/>
  <c r="AB185" i="1" s="1"/>
  <c r="AI185" i="1"/>
  <c r="Y199" i="1"/>
  <c r="N50" i="2"/>
  <c r="N251" i="1"/>
  <c r="I132" i="1"/>
  <c r="I199" i="1"/>
  <c r="L69" i="1"/>
  <c r="L68" i="1"/>
  <c r="U67" i="1"/>
  <c r="M67" i="1"/>
  <c r="L70" i="1"/>
  <c r="L69" i="4"/>
  <c r="M56" i="4"/>
  <c r="N56" i="4" s="1"/>
  <c r="L74" i="4"/>
  <c r="M252" i="1"/>
  <c r="N252" i="1" s="1"/>
  <c r="T252" i="1"/>
  <c r="U252" i="1" s="1"/>
  <c r="T115" i="2"/>
  <c r="N117" i="1"/>
  <c r="Y66" i="5"/>
  <c r="AA53" i="5"/>
  <c r="Y71" i="5"/>
  <c r="AM132" i="1"/>
  <c r="AV132" i="1" s="1"/>
  <c r="AH49" i="2"/>
  <c r="AV116" i="2"/>
  <c r="U118" i="1"/>
  <c r="M118" i="1"/>
  <c r="N118" i="1" s="1"/>
  <c r="T118" i="1"/>
  <c r="AH110" i="2"/>
  <c r="AF113" i="2"/>
  <c r="AP110" i="2"/>
  <c r="AG135" i="5"/>
  <c r="AI122" i="5"/>
  <c r="AJ122" i="5" s="1"/>
  <c r="AQ122" i="5"/>
  <c r="AG140" i="5"/>
  <c r="T125" i="3"/>
  <c r="U125" i="3" s="1"/>
  <c r="R128" i="3"/>
  <c r="AB125" i="3"/>
  <c r="M121" i="1"/>
  <c r="N121" i="1" s="1"/>
  <c r="U121" i="1"/>
  <c r="T121" i="1"/>
  <c r="AT113" i="2"/>
  <c r="AV113" i="2" s="1"/>
  <c r="AV110" i="2"/>
  <c r="AW110" i="2" s="1"/>
  <c r="M122" i="1"/>
  <c r="N122" i="1" s="1"/>
  <c r="T122" i="1"/>
  <c r="U122" i="1" s="1"/>
  <c r="AW124" i="2"/>
  <c r="AO124" i="2"/>
  <c r="AS124" i="2" s="1"/>
  <c r="AT124" i="2" s="1"/>
  <c r="AV124" i="2" s="1"/>
  <c r="T53" i="4"/>
  <c r="U53" i="4" s="1"/>
  <c r="AB53" i="4"/>
  <c r="R56" i="4"/>
  <c r="L119" i="1"/>
  <c r="L132" i="1" s="1"/>
  <c r="M116" i="1"/>
  <c r="N116" i="1" s="1"/>
  <c r="AH254" i="1"/>
  <c r="AI254" i="1" s="1"/>
  <c r="AP254" i="1"/>
  <c r="AF267" i="1"/>
  <c r="AO267" i="1" s="1"/>
  <c r="T116" i="1"/>
  <c r="U116" i="1" s="1"/>
  <c r="AH53" i="4"/>
  <c r="AI53" i="4" s="1"/>
  <c r="AH125" i="3"/>
  <c r="AI125" i="3" s="1"/>
  <c r="AF128" i="3"/>
  <c r="AO128" i="3" s="1"/>
  <c r="AP125" i="3"/>
  <c r="U185" i="1"/>
  <c r="M185" i="1"/>
  <c r="N185" i="1" s="1"/>
  <c r="L199" i="1"/>
  <c r="AH54" i="1"/>
  <c r="AI54" i="1" s="1"/>
  <c r="AP54" i="1"/>
  <c r="AF67" i="1"/>
  <c r="AP53" i="8"/>
  <c r="AF66" i="8"/>
  <c r="AH53" i="8"/>
  <c r="AP114" i="2"/>
  <c r="AF126" i="2"/>
  <c r="AH114" i="2"/>
  <c r="R113" i="2"/>
  <c r="R126" i="2" s="1"/>
  <c r="T110" i="2"/>
  <c r="T53" i="2"/>
  <c r="R66" i="8"/>
  <c r="T53" i="8"/>
  <c r="U49" i="2"/>
  <c r="M49" i="2"/>
  <c r="I66" i="8"/>
  <c r="N49" i="2"/>
  <c r="I254" i="1"/>
  <c r="I267" i="1" s="1"/>
  <c r="N120" i="1"/>
  <c r="AV254" i="1"/>
  <c r="AT267" i="1"/>
  <c r="K322" i="1"/>
  <c r="L322" i="1" s="1"/>
  <c r="K321" i="1"/>
  <c r="L321" i="1" s="1"/>
  <c r="K320" i="1"/>
  <c r="L320" i="1" s="1"/>
  <c r="L317" i="1"/>
  <c r="K318" i="1"/>
  <c r="L318" i="1" s="1"/>
  <c r="AN66" i="5"/>
  <c r="AN71" i="5"/>
  <c r="AA128" i="3"/>
  <c r="Y146" i="3"/>
  <c r="Y141" i="3"/>
  <c r="T54" i="2"/>
  <c r="U54" i="2" s="1"/>
  <c r="M257" i="1"/>
  <c r="N257" i="1" s="1"/>
  <c r="U257" i="1"/>
  <c r="T257" i="1"/>
  <c r="T112" i="2"/>
  <c r="AA50" i="5"/>
  <c r="AB50" i="5" s="1"/>
  <c r="L51" i="2"/>
  <c r="AT56" i="4"/>
  <c r="AV53" i="4"/>
  <c r="AW53" i="4" s="1"/>
  <c r="M54" i="1"/>
  <c r="N54" i="1" s="1"/>
  <c r="U54" i="1"/>
  <c r="AI50" i="5"/>
  <c r="AJ50" i="5" s="1"/>
  <c r="AQ50" i="5"/>
  <c r="AG53" i="5"/>
  <c r="AP51" i="2"/>
  <c r="AH51" i="2"/>
  <c r="AB254" i="1"/>
  <c r="T254" i="1"/>
  <c r="R267" i="1"/>
  <c r="I269" i="1" l="1"/>
  <c r="I268" i="1"/>
  <c r="I270" i="1"/>
  <c r="L270" i="1"/>
  <c r="L268" i="1"/>
  <c r="M267" i="1"/>
  <c r="N267" i="1" s="1"/>
  <c r="L269" i="1"/>
  <c r="R127" i="2"/>
  <c r="R128" i="2"/>
  <c r="L134" i="1"/>
  <c r="M132" i="1"/>
  <c r="L133" i="1"/>
  <c r="R69" i="8"/>
  <c r="R67" i="8"/>
  <c r="R68" i="8"/>
  <c r="U51" i="2"/>
  <c r="M51" i="2"/>
  <c r="Y143" i="3"/>
  <c r="Y142" i="3"/>
  <c r="M318" i="1"/>
  <c r="U318" i="1"/>
  <c r="T318" i="1"/>
  <c r="AG137" i="5"/>
  <c r="AI135" i="5"/>
  <c r="AG138" i="5"/>
  <c r="I133" i="1"/>
  <c r="N132" i="1"/>
  <c r="I134" i="1"/>
  <c r="I135" i="1" s="1"/>
  <c r="AM147" i="3"/>
  <c r="AM149" i="3"/>
  <c r="AM148" i="3"/>
  <c r="Y143" i="5"/>
  <c r="Y142" i="5"/>
  <c r="AF72" i="4"/>
  <c r="AF71" i="4"/>
  <c r="AV56" i="3"/>
  <c r="AT69" i="3"/>
  <c r="AT74" i="3"/>
  <c r="L71" i="3"/>
  <c r="L70" i="3"/>
  <c r="L72" i="3" s="1"/>
  <c r="I76" i="4"/>
  <c r="I77" i="4"/>
  <c r="AT67" i="8"/>
  <c r="AV66" i="8"/>
  <c r="AT69" i="8"/>
  <c r="AT68" i="8"/>
  <c r="AT69" i="1"/>
  <c r="AT68" i="1"/>
  <c r="AV67" i="1"/>
  <c r="L142" i="5"/>
  <c r="L143" i="5"/>
  <c r="M114" i="2"/>
  <c r="Y67" i="7"/>
  <c r="AA65" i="7"/>
  <c r="Y68" i="7"/>
  <c r="AT73" i="7"/>
  <c r="AV73" i="7" s="1"/>
  <c r="AV70" i="7"/>
  <c r="AT72" i="7"/>
  <c r="Y67" i="2"/>
  <c r="AI64" i="2"/>
  <c r="AA64" i="2"/>
  <c r="Y66" i="2"/>
  <c r="Y65" i="2"/>
  <c r="L319" i="1"/>
  <c r="L332" i="1" s="1"/>
  <c r="M316" i="1"/>
  <c r="T316" i="1"/>
  <c r="U316" i="1" s="1"/>
  <c r="AA111" i="2"/>
  <c r="AB111" i="2" s="1"/>
  <c r="AI111" i="2"/>
  <c r="I319" i="1"/>
  <c r="N316" i="1"/>
  <c r="M53" i="5"/>
  <c r="L66" i="5"/>
  <c r="L71" i="5"/>
  <c r="AM68" i="8"/>
  <c r="AW66" i="8"/>
  <c r="AO66" i="8"/>
  <c r="AP66" i="8" s="1"/>
  <c r="AM67" i="8"/>
  <c r="M320" i="1"/>
  <c r="T320" i="1"/>
  <c r="U320" i="1" s="1"/>
  <c r="AF67" i="8"/>
  <c r="AF68" i="8"/>
  <c r="Y74" i="5"/>
  <c r="Y73" i="5"/>
  <c r="AT334" i="1"/>
  <c r="AT333" i="1"/>
  <c r="AT335" i="1"/>
  <c r="AF134" i="1"/>
  <c r="AF133" i="1"/>
  <c r="AH132" i="1"/>
  <c r="T51" i="2"/>
  <c r="AW53" i="5"/>
  <c r="AX53" i="5" s="1"/>
  <c r="AU66" i="5"/>
  <c r="AU71" i="5"/>
  <c r="R333" i="1"/>
  <c r="R334" i="1"/>
  <c r="AO56" i="3"/>
  <c r="AW56" i="3"/>
  <c r="AM74" i="3"/>
  <c r="AM69" i="3"/>
  <c r="AA69" i="1"/>
  <c r="I143" i="3"/>
  <c r="I142" i="3"/>
  <c r="I144" i="3"/>
  <c r="M135" i="5"/>
  <c r="L137" i="5"/>
  <c r="N56" i="3"/>
  <c r="I74" i="3"/>
  <c r="I69" i="3"/>
  <c r="I135" i="5"/>
  <c r="N122" i="5"/>
  <c r="I140" i="5"/>
  <c r="M140" i="5" s="1"/>
  <c r="AI51" i="2"/>
  <c r="AA51" i="2"/>
  <c r="AB51" i="2" s="1"/>
  <c r="AA115" i="2"/>
  <c r="AB115" i="2" s="1"/>
  <c r="AI115" i="2"/>
  <c r="AB64" i="2"/>
  <c r="AM133" i="1"/>
  <c r="AM134" i="1"/>
  <c r="AM135" i="1" s="1"/>
  <c r="AO132" i="1"/>
  <c r="AP132" i="1" s="1"/>
  <c r="AW132" i="1"/>
  <c r="N320" i="1"/>
  <c r="I332" i="1"/>
  <c r="U321" i="1"/>
  <c r="M321" i="1"/>
  <c r="N321" i="1" s="1"/>
  <c r="T321" i="1"/>
  <c r="AP128" i="3"/>
  <c r="AH128" i="3"/>
  <c r="AI128" i="3" s="1"/>
  <c r="AF146" i="3"/>
  <c r="AF141" i="3"/>
  <c r="AB128" i="3"/>
  <c r="T128" i="3"/>
  <c r="R146" i="3"/>
  <c r="R141" i="3"/>
  <c r="AA199" i="1"/>
  <c r="Y200" i="1"/>
  <c r="Y202" i="1" s="1"/>
  <c r="AI199" i="1"/>
  <c r="Y201" i="1"/>
  <c r="R135" i="1"/>
  <c r="R134" i="1"/>
  <c r="R133" i="1"/>
  <c r="T132" i="1"/>
  <c r="U132" i="1" s="1"/>
  <c r="Y137" i="5"/>
  <c r="Y138" i="5" s="1"/>
  <c r="AJ135" i="5"/>
  <c r="L73" i="6"/>
  <c r="Y270" i="1"/>
  <c r="AA267" i="1"/>
  <c r="Y268" i="1"/>
  <c r="Y269" i="1"/>
  <c r="AM68" i="1"/>
  <c r="AO67" i="1"/>
  <c r="AM69" i="1"/>
  <c r="AM70" i="1" s="1"/>
  <c r="AW67" i="1"/>
  <c r="Y66" i="8"/>
  <c r="AA53" i="8"/>
  <c r="AB53" i="8" s="1"/>
  <c r="AI53" i="8"/>
  <c r="AA68" i="1"/>
  <c r="AM200" i="1"/>
  <c r="AO199" i="1"/>
  <c r="AP199" i="1" s="1"/>
  <c r="AM201" i="1"/>
  <c r="AW199" i="1"/>
  <c r="I148" i="3"/>
  <c r="I147" i="3"/>
  <c r="AH199" i="1"/>
  <c r="AF200" i="1"/>
  <c r="AF201" i="1"/>
  <c r="I113" i="2"/>
  <c r="AM128" i="2"/>
  <c r="AM127" i="2"/>
  <c r="AM129" i="2" s="1"/>
  <c r="AO126" i="2"/>
  <c r="L67" i="7"/>
  <c r="L68" i="7"/>
  <c r="U65" i="7"/>
  <c r="M65" i="7"/>
  <c r="AF73" i="7"/>
  <c r="AH70" i="7"/>
  <c r="AF72" i="7"/>
  <c r="AH53" i="6"/>
  <c r="AI53" i="6" s="1"/>
  <c r="AP53" i="6"/>
  <c r="AF66" i="6"/>
  <c r="AF71" i="6"/>
  <c r="AT149" i="3"/>
  <c r="AV149" i="3" s="1"/>
  <c r="AT148" i="3"/>
  <c r="AV148" i="3" s="1"/>
  <c r="AT147" i="3"/>
  <c r="AV147" i="3" s="1"/>
  <c r="AV146" i="3"/>
  <c r="AW146" i="3" s="1"/>
  <c r="AO56" i="4"/>
  <c r="AP56" i="4" s="1"/>
  <c r="AM69" i="4"/>
  <c r="AM74" i="4"/>
  <c r="AA116" i="2"/>
  <c r="AB116" i="2" s="1"/>
  <c r="AI116" i="2"/>
  <c r="Y72" i="7"/>
  <c r="AI70" i="7"/>
  <c r="AA70" i="7"/>
  <c r="T267" i="1"/>
  <c r="U267" i="1" s="1"/>
  <c r="R269" i="1"/>
  <c r="AB267" i="1"/>
  <c r="R268" i="1"/>
  <c r="R270" i="1"/>
  <c r="AN73" i="5"/>
  <c r="M322" i="1"/>
  <c r="N322" i="1" s="1"/>
  <c r="T322" i="1"/>
  <c r="U322" i="1" s="1"/>
  <c r="I67" i="8"/>
  <c r="I68" i="8"/>
  <c r="AH67" i="1"/>
  <c r="AI67" i="1" s="1"/>
  <c r="AF68" i="1"/>
  <c r="AF69" i="1"/>
  <c r="AP67" i="1"/>
  <c r="M119" i="1"/>
  <c r="L76" i="4"/>
  <c r="L77" i="4"/>
  <c r="M74" i="4"/>
  <c r="N74" i="4" s="1"/>
  <c r="Y135" i="1"/>
  <c r="Y134" i="1"/>
  <c r="AI132" i="1"/>
  <c r="AA132" i="1"/>
  <c r="AB132" i="1" s="1"/>
  <c r="Y133" i="1"/>
  <c r="T119" i="1"/>
  <c r="U119" i="1" s="1"/>
  <c r="AA319" i="1"/>
  <c r="Y332" i="1"/>
  <c r="R66" i="6"/>
  <c r="T53" i="6"/>
  <c r="R71" i="6"/>
  <c r="U53" i="6"/>
  <c r="AB319" i="1"/>
  <c r="AN143" i="5"/>
  <c r="AP140" i="5"/>
  <c r="AN142" i="5"/>
  <c r="AM66" i="2"/>
  <c r="AW64" i="2"/>
  <c r="AO64" i="2"/>
  <c r="AP64" i="2" s="1"/>
  <c r="AM65" i="2"/>
  <c r="AV65" i="2" s="1"/>
  <c r="U111" i="2"/>
  <c r="M111" i="2"/>
  <c r="N111" i="2" s="1"/>
  <c r="AB69" i="1"/>
  <c r="T69" i="1"/>
  <c r="L72" i="7"/>
  <c r="L73" i="7" s="1"/>
  <c r="M70" i="7"/>
  <c r="AT126" i="2"/>
  <c r="AB53" i="5"/>
  <c r="R66" i="5"/>
  <c r="T53" i="5"/>
  <c r="U53" i="5" s="1"/>
  <c r="R71" i="5"/>
  <c r="AA71" i="5" s="1"/>
  <c r="AF68" i="7"/>
  <c r="AH65" i="7"/>
  <c r="AI65" i="7" s="1"/>
  <c r="AF67" i="7"/>
  <c r="U110" i="2"/>
  <c r="M110" i="2"/>
  <c r="N110" i="2" s="1"/>
  <c r="L113" i="2"/>
  <c r="AA71" i="6"/>
  <c r="Y73" i="6"/>
  <c r="N65" i="7"/>
  <c r="I67" i="7"/>
  <c r="AT143" i="3"/>
  <c r="AV143" i="3" s="1"/>
  <c r="AT142" i="3"/>
  <c r="AV141" i="3"/>
  <c r="M254" i="1"/>
  <c r="N254" i="1" s="1"/>
  <c r="U254" i="1"/>
  <c r="I69" i="1"/>
  <c r="I68" i="1"/>
  <c r="I70" i="1" s="1"/>
  <c r="N67" i="1"/>
  <c r="AA56" i="4"/>
  <c r="Y69" i="4"/>
  <c r="AH69" i="4" s="1"/>
  <c r="AI56" i="4"/>
  <c r="Y74" i="4"/>
  <c r="AA146" i="3"/>
  <c r="Y147" i="3"/>
  <c r="Y148" i="3"/>
  <c r="Y149" i="3" s="1"/>
  <c r="I71" i="4"/>
  <c r="I72" i="4"/>
  <c r="AA112" i="2"/>
  <c r="AB112" i="2" s="1"/>
  <c r="AT269" i="1"/>
  <c r="AV269" i="1" s="1"/>
  <c r="AV267" i="1"/>
  <c r="AW267" i="1" s="1"/>
  <c r="AT270" i="1"/>
  <c r="AV270" i="1" s="1"/>
  <c r="AT268" i="1"/>
  <c r="AV268" i="1" s="1"/>
  <c r="R69" i="4"/>
  <c r="T56" i="4"/>
  <c r="AB56" i="4"/>
  <c r="R74" i="4"/>
  <c r="AG142" i="5"/>
  <c r="AQ140" i="5"/>
  <c r="AG143" i="5"/>
  <c r="AI140" i="5"/>
  <c r="AJ140" i="5" s="1"/>
  <c r="Y68" i="5"/>
  <c r="AA66" i="5"/>
  <c r="U69" i="1"/>
  <c r="M69" i="1"/>
  <c r="AV201" i="1"/>
  <c r="AB122" i="5"/>
  <c r="T122" i="5"/>
  <c r="U122" i="5" s="1"/>
  <c r="R135" i="5"/>
  <c r="R140" i="5"/>
  <c r="L68" i="6"/>
  <c r="L69" i="6"/>
  <c r="Y70" i="3"/>
  <c r="Y71" i="3"/>
  <c r="Y72" i="3"/>
  <c r="I126" i="2"/>
  <c r="N114" i="2"/>
  <c r="I73" i="5"/>
  <c r="AO123" i="2"/>
  <c r="AS123" i="2" s="1"/>
  <c r="AT123" i="2" s="1"/>
  <c r="AV123" i="2" s="1"/>
  <c r="M112" i="2"/>
  <c r="N112" i="2" s="1"/>
  <c r="U112" i="2"/>
  <c r="N119" i="1"/>
  <c r="AV134" i="1"/>
  <c r="N318" i="1"/>
  <c r="L64" i="2"/>
  <c r="AA53" i="6"/>
  <c r="AB53" i="6" s="1"/>
  <c r="Y113" i="2"/>
  <c r="AH113" i="2" s="1"/>
  <c r="AI110" i="2"/>
  <c r="AA110" i="2"/>
  <c r="AB110" i="2" s="1"/>
  <c r="N70" i="7"/>
  <c r="I73" i="7"/>
  <c r="I72" i="7"/>
  <c r="AO113" i="2"/>
  <c r="AP113" i="2" s="1"/>
  <c r="AW113" i="2"/>
  <c r="U128" i="3"/>
  <c r="M128" i="3"/>
  <c r="N128" i="3" s="1"/>
  <c r="L146" i="3"/>
  <c r="L141" i="3"/>
  <c r="AM67" i="7"/>
  <c r="AM68" i="7" s="1"/>
  <c r="AO65" i="7"/>
  <c r="AP65" i="7" s="1"/>
  <c r="AQ53" i="5"/>
  <c r="AI53" i="5"/>
  <c r="AJ53" i="5" s="1"/>
  <c r="AG66" i="5"/>
  <c r="AG71" i="5"/>
  <c r="M69" i="4"/>
  <c r="N69" i="4" s="1"/>
  <c r="L71" i="4"/>
  <c r="I202" i="1"/>
  <c r="I200" i="1"/>
  <c r="I201" i="1"/>
  <c r="AH66" i="2"/>
  <c r="I66" i="2"/>
  <c r="I65" i="2"/>
  <c r="I67" i="2" s="1"/>
  <c r="AH332" i="1"/>
  <c r="AF335" i="1"/>
  <c r="AF333" i="1"/>
  <c r="AF334" i="1"/>
  <c r="U53" i="8"/>
  <c r="L66" i="8"/>
  <c r="T66" i="8" s="1"/>
  <c r="M53" i="8"/>
  <c r="N53" i="8" s="1"/>
  <c r="Y75" i="3"/>
  <c r="Y76" i="3"/>
  <c r="AU135" i="5"/>
  <c r="AW122" i="5"/>
  <c r="AX122" i="5" s="1"/>
  <c r="AU140" i="5"/>
  <c r="R200" i="1"/>
  <c r="R202" i="1" s="1"/>
  <c r="AB199" i="1"/>
  <c r="T199" i="1"/>
  <c r="R201" i="1"/>
  <c r="I68" i="5"/>
  <c r="R68" i="7"/>
  <c r="T65" i="7"/>
  <c r="AB65" i="7"/>
  <c r="R67" i="7"/>
  <c r="AO319" i="1"/>
  <c r="AP319" i="1" s="1"/>
  <c r="AW319" i="1"/>
  <c r="AM332" i="1"/>
  <c r="M115" i="2"/>
  <c r="N115" i="2" s="1"/>
  <c r="U115" i="2"/>
  <c r="T68" i="1"/>
  <c r="U68" i="1" s="1"/>
  <c r="AB68" i="1"/>
  <c r="AV133" i="1"/>
  <c r="AV65" i="7"/>
  <c r="AW65" i="7" s="1"/>
  <c r="AT67" i="7"/>
  <c r="AV67" i="7" s="1"/>
  <c r="AP56" i="3"/>
  <c r="AH56" i="3"/>
  <c r="AI56" i="3" s="1"/>
  <c r="AF74" i="3"/>
  <c r="AF69" i="3"/>
  <c r="AM72" i="7"/>
  <c r="AM73" i="7"/>
  <c r="AO70" i="7"/>
  <c r="AP70" i="7" s="1"/>
  <c r="AW70" i="7"/>
  <c r="AW268" i="1"/>
  <c r="N51" i="2"/>
  <c r="M317" i="1"/>
  <c r="N317" i="1" s="1"/>
  <c r="T317" i="1"/>
  <c r="U317" i="1" s="1"/>
  <c r="AN69" i="5"/>
  <c r="AP66" i="5"/>
  <c r="AN68" i="5"/>
  <c r="AT69" i="4"/>
  <c r="AV56" i="4"/>
  <c r="AW56" i="4" s="1"/>
  <c r="AT74" i="4"/>
  <c r="AP53" i="5"/>
  <c r="AF127" i="2"/>
  <c r="AP126" i="2"/>
  <c r="AF128" i="2"/>
  <c r="AF129" i="2" s="1"/>
  <c r="L201" i="1"/>
  <c r="L200" i="1"/>
  <c r="U199" i="1"/>
  <c r="M199" i="1"/>
  <c r="N199" i="1" s="1"/>
  <c r="L202" i="1"/>
  <c r="AF269" i="1"/>
  <c r="AP267" i="1"/>
  <c r="AF270" i="1"/>
  <c r="AO270" i="1" s="1"/>
  <c r="AH267" i="1"/>
  <c r="AI267" i="1" s="1"/>
  <c r="AF268" i="1"/>
  <c r="U56" i="4"/>
  <c r="AM144" i="3"/>
  <c r="AM143" i="3"/>
  <c r="AW141" i="3"/>
  <c r="AM142" i="3"/>
  <c r="AO141" i="3"/>
  <c r="I66" i="6"/>
  <c r="N53" i="6"/>
  <c r="I71" i="6"/>
  <c r="AH65" i="2"/>
  <c r="AF76" i="4"/>
  <c r="AF77" i="4" s="1"/>
  <c r="AH74" i="4"/>
  <c r="L76" i="3"/>
  <c r="L75" i="3"/>
  <c r="M74" i="3"/>
  <c r="AH319" i="1"/>
  <c r="AI319" i="1" s="1"/>
  <c r="AP135" i="5"/>
  <c r="AQ135" i="5" s="1"/>
  <c r="AN137" i="5"/>
  <c r="AN138" i="5" s="1"/>
  <c r="AH112" i="2"/>
  <c r="AI112" i="2" s="1"/>
  <c r="N53" i="5"/>
  <c r="AT66" i="6"/>
  <c r="AV53" i="6"/>
  <c r="AW53" i="6" s="1"/>
  <c r="AT71" i="6"/>
  <c r="T70" i="7"/>
  <c r="U70" i="7" s="1"/>
  <c r="AB70" i="7"/>
  <c r="R72" i="7"/>
  <c r="AB56" i="3"/>
  <c r="T56" i="3"/>
  <c r="U56" i="3" s="1"/>
  <c r="R69" i="3"/>
  <c r="AA69" i="3" s="1"/>
  <c r="R74" i="3"/>
  <c r="U116" i="2"/>
  <c r="M116" i="2"/>
  <c r="N116" i="2" s="1"/>
  <c r="R70" i="1"/>
  <c r="AT135" i="1"/>
  <c r="Y69" i="6"/>
  <c r="AA66" i="6"/>
  <c r="Y68" i="6"/>
  <c r="T114" i="2"/>
  <c r="U114" i="2" s="1"/>
  <c r="AI114" i="2"/>
  <c r="AA114" i="2"/>
  <c r="AB114" i="2" s="1"/>
  <c r="AM66" i="6"/>
  <c r="AO53" i="6"/>
  <c r="AM71" i="6"/>
  <c r="AW269" i="1"/>
  <c r="AO269" i="1"/>
  <c r="AO129" i="2" l="1"/>
  <c r="L334" i="1"/>
  <c r="L333" i="1"/>
  <c r="U332" i="1"/>
  <c r="M332" i="1"/>
  <c r="T332" i="1"/>
  <c r="AO68" i="7"/>
  <c r="AP138" i="5"/>
  <c r="AA202" i="1"/>
  <c r="M73" i="7"/>
  <c r="N73" i="7" s="1"/>
  <c r="N70" i="1"/>
  <c r="M70" i="1"/>
  <c r="AP129" i="2"/>
  <c r="AB202" i="1"/>
  <c r="T202" i="1"/>
  <c r="AU137" i="5"/>
  <c r="AW137" i="5" s="1"/>
  <c r="AW135" i="5"/>
  <c r="AO66" i="2"/>
  <c r="AO66" i="6"/>
  <c r="AM68" i="6"/>
  <c r="AV135" i="1"/>
  <c r="AW135" i="1" s="1"/>
  <c r="T72" i="7"/>
  <c r="AB72" i="7"/>
  <c r="AW143" i="3"/>
  <c r="U202" i="1"/>
  <c r="M202" i="1"/>
  <c r="AM333" i="1"/>
  <c r="AO332" i="1"/>
  <c r="AM334" i="1"/>
  <c r="T74" i="4"/>
  <c r="R76" i="4"/>
  <c r="AV142" i="3"/>
  <c r="AW142" i="3" s="1"/>
  <c r="AH69" i="1"/>
  <c r="AF68" i="6"/>
  <c r="AF69" i="6" s="1"/>
  <c r="AH66" i="6"/>
  <c r="AI66" i="6" s="1"/>
  <c r="AP66" i="6"/>
  <c r="AH141" i="3"/>
  <c r="AF142" i="3"/>
  <c r="AO142" i="3" s="1"/>
  <c r="AF143" i="3"/>
  <c r="AP141" i="3"/>
  <c r="AM70" i="3"/>
  <c r="AO69" i="3"/>
  <c r="AM71" i="3"/>
  <c r="AH66" i="8"/>
  <c r="AV68" i="1"/>
  <c r="AV74" i="3"/>
  <c r="AT76" i="3"/>
  <c r="AT75" i="3"/>
  <c r="AV75" i="3" s="1"/>
  <c r="T70" i="1"/>
  <c r="N202" i="1"/>
  <c r="R73" i="5"/>
  <c r="AB71" i="5"/>
  <c r="R74" i="5"/>
  <c r="AA74" i="5" s="1"/>
  <c r="T71" i="5"/>
  <c r="AA72" i="7"/>
  <c r="AO200" i="1"/>
  <c r="AF148" i="3"/>
  <c r="AH146" i="3"/>
  <c r="AI146" i="3" s="1"/>
  <c r="AF149" i="3"/>
  <c r="AF147" i="3"/>
  <c r="AH134" i="1"/>
  <c r="AT70" i="3"/>
  <c r="AV70" i="3" s="1"/>
  <c r="AT71" i="3"/>
  <c r="AT72" i="3"/>
  <c r="AV69" i="3"/>
  <c r="AW69" i="3" s="1"/>
  <c r="Y126" i="2"/>
  <c r="AX135" i="5"/>
  <c r="L77" i="3"/>
  <c r="I74" i="6"/>
  <c r="I73" i="6"/>
  <c r="AW73" i="7"/>
  <c r="AO73" i="7"/>
  <c r="AT68" i="7"/>
  <c r="AV68" i="7" s="1"/>
  <c r="T201" i="1"/>
  <c r="M71" i="4"/>
  <c r="N71" i="4" s="1"/>
  <c r="AW123" i="2"/>
  <c r="T135" i="5"/>
  <c r="U135" i="5" s="1"/>
  <c r="R137" i="5"/>
  <c r="AB135" i="5"/>
  <c r="AM67" i="2"/>
  <c r="R73" i="6"/>
  <c r="R74" i="6" s="1"/>
  <c r="T71" i="6"/>
  <c r="U71" i="6" s="1"/>
  <c r="AB71" i="6"/>
  <c r="AA133" i="1"/>
  <c r="AB133" i="1" s="1"/>
  <c r="M77" i="4"/>
  <c r="N77" i="4" s="1"/>
  <c r="AF70" i="1"/>
  <c r="AO70" i="1" s="1"/>
  <c r="T268" i="1"/>
  <c r="U268" i="1" s="1"/>
  <c r="U68" i="7"/>
  <c r="M71" i="6"/>
  <c r="N71" i="6" s="1"/>
  <c r="AA200" i="1"/>
  <c r="I76" i="3"/>
  <c r="N74" i="3"/>
  <c r="I75" i="3"/>
  <c r="I77" i="3" s="1"/>
  <c r="AU68" i="5"/>
  <c r="AW68" i="5" s="1"/>
  <c r="AW66" i="5"/>
  <c r="AX66" i="5" s="1"/>
  <c r="AU69" i="5"/>
  <c r="AW69" i="5" s="1"/>
  <c r="M71" i="5"/>
  <c r="N71" i="5" s="1"/>
  <c r="U71" i="5"/>
  <c r="L73" i="5"/>
  <c r="AA65" i="2"/>
  <c r="AB65" i="2" s="1"/>
  <c r="AI65" i="2"/>
  <c r="AA68" i="7"/>
  <c r="AV68" i="8"/>
  <c r="M133" i="1"/>
  <c r="U113" i="2"/>
  <c r="M113" i="2"/>
  <c r="N113" i="2" s="1"/>
  <c r="AM75" i="3"/>
  <c r="AO74" i="3"/>
  <c r="AM77" i="3"/>
  <c r="AM76" i="3"/>
  <c r="AW74" i="3"/>
  <c r="M319" i="1"/>
  <c r="T319" i="1"/>
  <c r="U319" i="1" s="1"/>
  <c r="AV69" i="1"/>
  <c r="AW69" i="1" s="1"/>
  <c r="R73" i="7"/>
  <c r="AH268" i="1"/>
  <c r="M200" i="1"/>
  <c r="AT76" i="4"/>
  <c r="AV74" i="4"/>
  <c r="AT77" i="4"/>
  <c r="AO72" i="7"/>
  <c r="T67" i="7"/>
  <c r="U67" i="7" s="1"/>
  <c r="AP332" i="1"/>
  <c r="M64" i="2"/>
  <c r="N64" i="2" s="1"/>
  <c r="L65" i="2"/>
  <c r="L66" i="2"/>
  <c r="T64" i="2"/>
  <c r="U64" i="2" s="1"/>
  <c r="Y69" i="5"/>
  <c r="R72" i="4"/>
  <c r="R71" i="4"/>
  <c r="T69" i="4"/>
  <c r="U69" i="4" s="1"/>
  <c r="N69" i="1"/>
  <c r="I68" i="7"/>
  <c r="M68" i="7" s="1"/>
  <c r="R68" i="5"/>
  <c r="T66" i="5"/>
  <c r="R69" i="5"/>
  <c r="AB66" i="5"/>
  <c r="U74" i="4"/>
  <c r="AP72" i="7"/>
  <c r="AH72" i="7"/>
  <c r="AI72" i="7" s="1"/>
  <c r="M67" i="7"/>
  <c r="N67" i="7" s="1"/>
  <c r="M73" i="6"/>
  <c r="AV332" i="1"/>
  <c r="AW332" i="1" s="1"/>
  <c r="U66" i="5"/>
  <c r="L68" i="5"/>
  <c r="M66" i="5"/>
  <c r="N66" i="5" s="1"/>
  <c r="AW270" i="1"/>
  <c r="AA66" i="2"/>
  <c r="AB66" i="2" s="1"/>
  <c r="AI66" i="2"/>
  <c r="AV69" i="8"/>
  <c r="N133" i="1"/>
  <c r="L135" i="1"/>
  <c r="R129" i="2"/>
  <c r="N268" i="1"/>
  <c r="M66" i="8"/>
  <c r="N66" i="8" s="1"/>
  <c r="U66" i="8"/>
  <c r="L67" i="8"/>
  <c r="L68" i="8"/>
  <c r="AI113" i="2"/>
  <c r="AA113" i="2"/>
  <c r="AO69" i="1"/>
  <c r="AP69" i="1" s="1"/>
  <c r="AA137" i="5"/>
  <c r="I70" i="3"/>
  <c r="I71" i="3"/>
  <c r="U270" i="1"/>
  <c r="M270" i="1"/>
  <c r="N270" i="1" s="1"/>
  <c r="AM73" i="6"/>
  <c r="AO71" i="6"/>
  <c r="AP71" i="6" s="1"/>
  <c r="AM74" i="6"/>
  <c r="R76" i="3"/>
  <c r="AB74" i="3"/>
  <c r="T74" i="3"/>
  <c r="R77" i="3"/>
  <c r="R75" i="3"/>
  <c r="AT73" i="6"/>
  <c r="AV71" i="6"/>
  <c r="AW71" i="6" s="1"/>
  <c r="AT74" i="6"/>
  <c r="I68" i="6"/>
  <c r="I69" i="6" s="1"/>
  <c r="U201" i="1"/>
  <c r="M201" i="1"/>
  <c r="AH69" i="3"/>
  <c r="AI69" i="3" s="1"/>
  <c r="AF70" i="3"/>
  <c r="AF71" i="3"/>
  <c r="AP69" i="3"/>
  <c r="AA74" i="3"/>
  <c r="L72" i="4"/>
  <c r="N72" i="7"/>
  <c r="AA74" i="4"/>
  <c r="AB74" i="4" s="1"/>
  <c r="Y76" i="4"/>
  <c r="AI74" i="4"/>
  <c r="AP67" i="7"/>
  <c r="AH67" i="7"/>
  <c r="AP142" i="5"/>
  <c r="AQ142" i="5" s="1"/>
  <c r="M76" i="4"/>
  <c r="N76" i="4" s="1"/>
  <c r="T113" i="2"/>
  <c r="T269" i="1"/>
  <c r="I149" i="3"/>
  <c r="AW68" i="1"/>
  <c r="AO68" i="1"/>
  <c r="AP68" i="1" s="1"/>
  <c r="T133" i="1"/>
  <c r="U133" i="1" s="1"/>
  <c r="T141" i="3"/>
  <c r="R142" i="3"/>
  <c r="R143" i="3"/>
  <c r="AV333" i="1"/>
  <c r="M69" i="3"/>
  <c r="N69" i="3" s="1"/>
  <c r="AW148" i="3"/>
  <c r="AO148" i="3"/>
  <c r="AI138" i="5"/>
  <c r="AJ138" i="5" s="1"/>
  <c r="AQ138" i="5"/>
  <c r="Y144" i="3"/>
  <c r="T68" i="8"/>
  <c r="U72" i="7"/>
  <c r="M72" i="7"/>
  <c r="AH68" i="1"/>
  <c r="AI68" i="1" s="1"/>
  <c r="T270" i="1"/>
  <c r="AV66" i="2"/>
  <c r="AW66" i="2" s="1"/>
  <c r="AI270" i="1"/>
  <c r="AA270" i="1"/>
  <c r="AB270" i="1" s="1"/>
  <c r="AW71" i="5"/>
  <c r="AX71" i="5" s="1"/>
  <c r="AU74" i="5"/>
  <c r="AW74" i="5" s="1"/>
  <c r="AU73" i="5"/>
  <c r="AW73" i="5" s="1"/>
  <c r="AO68" i="8"/>
  <c r="AW68" i="8"/>
  <c r="R70" i="3"/>
  <c r="R71" i="3"/>
  <c r="AB69" i="3"/>
  <c r="T69" i="3"/>
  <c r="AP270" i="1"/>
  <c r="AH270" i="1"/>
  <c r="AT71" i="4"/>
  <c r="AV71" i="4" s="1"/>
  <c r="AV69" i="4"/>
  <c r="AT72" i="4"/>
  <c r="AF76" i="3"/>
  <c r="AP74" i="3"/>
  <c r="AF77" i="3"/>
  <c r="AF75" i="3"/>
  <c r="AH74" i="3"/>
  <c r="AI74" i="3"/>
  <c r="AP66" i="2"/>
  <c r="AO67" i="7"/>
  <c r="AW67" i="7"/>
  <c r="I74" i="5"/>
  <c r="M66" i="6"/>
  <c r="N66" i="6" s="1"/>
  <c r="AI143" i="5"/>
  <c r="AJ143" i="5" s="1"/>
  <c r="AA73" i="6"/>
  <c r="AT128" i="2"/>
  <c r="AV128" i="2" s="1"/>
  <c r="AT127" i="2"/>
  <c r="AV127" i="2" s="1"/>
  <c r="AV126" i="2"/>
  <c r="AW126" i="2" s="1"/>
  <c r="AB66" i="6"/>
  <c r="R68" i="6"/>
  <c r="T66" i="6"/>
  <c r="U66" i="6" s="1"/>
  <c r="AI134" i="1"/>
  <c r="AA134" i="1"/>
  <c r="AB134" i="1" s="1"/>
  <c r="AB113" i="2"/>
  <c r="AP73" i="5"/>
  <c r="AO127" i="2"/>
  <c r="AH201" i="1"/>
  <c r="AM202" i="1"/>
  <c r="AA269" i="1"/>
  <c r="AB269" i="1" s="1"/>
  <c r="L74" i="6"/>
  <c r="T134" i="1"/>
  <c r="T146" i="3"/>
  <c r="R147" i="3"/>
  <c r="R149" i="3" s="1"/>
  <c r="R148" i="3"/>
  <c r="AB146" i="3"/>
  <c r="I142" i="5"/>
  <c r="N140" i="5"/>
  <c r="AI69" i="1"/>
  <c r="T334" i="1"/>
  <c r="AF135" i="1"/>
  <c r="AO135" i="1" s="1"/>
  <c r="AV334" i="1"/>
  <c r="AP68" i="8"/>
  <c r="AW67" i="8"/>
  <c r="AO67" i="8"/>
  <c r="AP67" i="8" s="1"/>
  <c r="AI67" i="7"/>
  <c r="AA67" i="7"/>
  <c r="AB67" i="7" s="1"/>
  <c r="AV67" i="8"/>
  <c r="U69" i="3"/>
  <c r="AO149" i="3"/>
  <c r="AW149" i="3"/>
  <c r="AA141" i="3"/>
  <c r="AB141" i="3" s="1"/>
  <c r="T67" i="8"/>
  <c r="M134" i="1"/>
  <c r="N134" i="1" s="1"/>
  <c r="U134" i="1"/>
  <c r="M269" i="1"/>
  <c r="U269" i="1"/>
  <c r="N269" i="1"/>
  <c r="AX137" i="5"/>
  <c r="AP137" i="5"/>
  <c r="R142" i="5"/>
  <c r="T140" i="5"/>
  <c r="U140" i="5" s="1"/>
  <c r="U70" i="1"/>
  <c r="AT68" i="6"/>
  <c r="AV68" i="6" s="1"/>
  <c r="AV66" i="6"/>
  <c r="AW66" i="6" s="1"/>
  <c r="AB200" i="1"/>
  <c r="T200" i="1"/>
  <c r="U200" i="1" s="1"/>
  <c r="AA75" i="3"/>
  <c r="N201" i="1"/>
  <c r="AG73" i="5"/>
  <c r="AI71" i="5"/>
  <c r="AJ71" i="5" s="1"/>
  <c r="M141" i="3"/>
  <c r="N141" i="3" s="1"/>
  <c r="L143" i="3"/>
  <c r="L142" i="3"/>
  <c r="L144" i="3" s="1"/>
  <c r="U141" i="3"/>
  <c r="Y71" i="4"/>
  <c r="AH71" i="4" s="1"/>
  <c r="AI69" i="4"/>
  <c r="AA69" i="4"/>
  <c r="AB69" i="4" s="1"/>
  <c r="AT144" i="3"/>
  <c r="AV144" i="3" s="1"/>
  <c r="AO65" i="2"/>
  <c r="AP65" i="2" s="1"/>
  <c r="AW65" i="2"/>
  <c r="Y333" i="1"/>
  <c r="AH333" i="1" s="1"/>
  <c r="Y334" i="1"/>
  <c r="AH334" i="1" s="1"/>
  <c r="AI332" i="1"/>
  <c r="Y335" i="1"/>
  <c r="AA332" i="1"/>
  <c r="AB332" i="1" s="1"/>
  <c r="AA135" i="1"/>
  <c r="AB135" i="1" s="1"/>
  <c r="AP71" i="5"/>
  <c r="AQ71" i="5" s="1"/>
  <c r="AP73" i="7"/>
  <c r="AP200" i="1"/>
  <c r="AH200" i="1"/>
  <c r="AI200" i="1" s="1"/>
  <c r="AA268" i="1"/>
  <c r="AB268" i="1" s="1"/>
  <c r="AI268" i="1"/>
  <c r="T135" i="1"/>
  <c r="AW134" i="1"/>
  <c r="AO134" i="1"/>
  <c r="AP134" i="1" s="1"/>
  <c r="T333" i="1"/>
  <c r="AA67" i="2"/>
  <c r="AB67" i="2" s="1"/>
  <c r="AA70" i="1"/>
  <c r="AB70" i="1" s="1"/>
  <c r="M70" i="3"/>
  <c r="AO146" i="3"/>
  <c r="AP146" i="3" s="1"/>
  <c r="AI141" i="3"/>
  <c r="M76" i="3"/>
  <c r="AO69" i="4"/>
  <c r="AP69" i="4" s="1"/>
  <c r="AM71" i="4"/>
  <c r="AW69" i="4"/>
  <c r="I334" i="1"/>
  <c r="I333" i="1"/>
  <c r="N332" i="1"/>
  <c r="I335" i="1"/>
  <c r="AA140" i="5"/>
  <c r="AB140" i="5" s="1"/>
  <c r="AH76" i="4"/>
  <c r="T68" i="7"/>
  <c r="AB68" i="7"/>
  <c r="U74" i="3"/>
  <c r="AV200" i="1"/>
  <c r="AW200" i="1" s="1"/>
  <c r="AP269" i="1"/>
  <c r="AH269" i="1"/>
  <c r="AI269" i="1" s="1"/>
  <c r="AP127" i="2"/>
  <c r="AX68" i="5"/>
  <c r="AO268" i="1"/>
  <c r="AP268" i="1" s="1"/>
  <c r="I69" i="5"/>
  <c r="AU142" i="5"/>
  <c r="AW142" i="5" s="1"/>
  <c r="AW140" i="5"/>
  <c r="AX140" i="5" s="1"/>
  <c r="Y77" i="3"/>
  <c r="N200" i="1"/>
  <c r="AI66" i="5"/>
  <c r="AJ66" i="5" s="1"/>
  <c r="AQ66" i="5"/>
  <c r="AG68" i="5"/>
  <c r="L148" i="3"/>
  <c r="L147" i="3"/>
  <c r="U146" i="3"/>
  <c r="M146" i="3"/>
  <c r="N146" i="3" s="1"/>
  <c r="L149" i="3"/>
  <c r="I128" i="2"/>
  <c r="I129" i="2" s="1"/>
  <c r="I127" i="2"/>
  <c r="AI142" i="5"/>
  <c r="AJ142" i="5" s="1"/>
  <c r="AA147" i="3"/>
  <c r="Y74" i="6"/>
  <c r="AH68" i="7"/>
  <c r="AI68" i="7" s="1"/>
  <c r="AP68" i="7"/>
  <c r="AP143" i="5"/>
  <c r="AQ143" i="5" s="1"/>
  <c r="M68" i="1"/>
  <c r="N68" i="1" s="1"/>
  <c r="I69" i="8"/>
  <c r="AN74" i="5"/>
  <c r="Y73" i="7"/>
  <c r="AO74" i="4"/>
  <c r="AP74" i="4" s="1"/>
  <c r="AM76" i="4"/>
  <c r="AW74" i="4"/>
  <c r="AF73" i="6"/>
  <c r="AF74" i="6"/>
  <c r="AH71" i="6"/>
  <c r="AI71" i="6" s="1"/>
  <c r="AO128" i="2"/>
  <c r="AP128" i="2" s="1"/>
  <c r="AW128" i="2"/>
  <c r="AF202" i="1"/>
  <c r="AO201" i="1"/>
  <c r="AP201" i="1" s="1"/>
  <c r="AW201" i="1"/>
  <c r="Y68" i="8"/>
  <c r="Y69" i="8" s="1"/>
  <c r="AI66" i="8"/>
  <c r="AA66" i="8"/>
  <c r="AB66" i="8" s="1"/>
  <c r="Y67" i="8"/>
  <c r="AA135" i="5"/>
  <c r="AI201" i="1"/>
  <c r="AA201" i="1"/>
  <c r="AB201" i="1" s="1"/>
  <c r="AO133" i="1"/>
  <c r="AW133" i="1"/>
  <c r="I137" i="5"/>
  <c r="N135" i="5"/>
  <c r="L138" i="5"/>
  <c r="R335" i="1"/>
  <c r="AH133" i="1"/>
  <c r="AI133" i="1" s="1"/>
  <c r="AP133" i="1"/>
  <c r="AA73" i="5"/>
  <c r="AF69" i="8"/>
  <c r="AM69" i="8"/>
  <c r="N319" i="1"/>
  <c r="AV72" i="7"/>
  <c r="AW72" i="7" s="1"/>
  <c r="L126" i="2"/>
  <c r="AT70" i="1"/>
  <c r="AV70" i="1" s="1"/>
  <c r="M71" i="3"/>
  <c r="AO147" i="3"/>
  <c r="AW147" i="3"/>
  <c r="AQ137" i="5"/>
  <c r="AI137" i="5"/>
  <c r="AJ137" i="5" s="1"/>
  <c r="M268" i="1"/>
  <c r="AH67" i="2"/>
  <c r="AI67" i="2" s="1"/>
  <c r="T149" i="3" l="1"/>
  <c r="AA149" i="3"/>
  <c r="AB149" i="3" s="1"/>
  <c r="AI202" i="1"/>
  <c r="M144" i="3"/>
  <c r="N144" i="3" s="1"/>
  <c r="AI69" i="8"/>
  <c r="AA69" i="8"/>
  <c r="AB69" i="8" s="1"/>
  <c r="T74" i="6"/>
  <c r="N69" i="6"/>
  <c r="M69" i="6"/>
  <c r="AH69" i="6"/>
  <c r="AI69" i="6" s="1"/>
  <c r="AA73" i="7"/>
  <c r="AB73" i="7" s="1"/>
  <c r="AG69" i="5"/>
  <c r="AO202" i="1"/>
  <c r="AV202" i="1"/>
  <c r="AW202" i="1" s="1"/>
  <c r="T143" i="3"/>
  <c r="AA70" i="3"/>
  <c r="M68" i="5"/>
  <c r="AO76" i="4"/>
  <c r="M68" i="6"/>
  <c r="AA142" i="5"/>
  <c r="AH69" i="8"/>
  <c r="I138" i="5"/>
  <c r="AM77" i="4"/>
  <c r="M148" i="3"/>
  <c r="N148" i="3" s="1"/>
  <c r="AU143" i="5"/>
  <c r="AM72" i="4"/>
  <c r="AW127" i="2"/>
  <c r="T68" i="6"/>
  <c r="U68" i="6" s="1"/>
  <c r="AH76" i="3"/>
  <c r="AI76" i="3" s="1"/>
  <c r="AW144" i="3"/>
  <c r="AA76" i="4"/>
  <c r="AI76" i="4"/>
  <c r="AB75" i="3"/>
  <c r="T75" i="3"/>
  <c r="AO74" i="6"/>
  <c r="N70" i="3"/>
  <c r="U67" i="8"/>
  <c r="M67" i="8"/>
  <c r="M73" i="5"/>
  <c r="N73" i="5" s="1"/>
  <c r="N73" i="6"/>
  <c r="AP149" i="3"/>
  <c r="AH149" i="3"/>
  <c r="AO68" i="6"/>
  <c r="AP68" i="6" s="1"/>
  <c r="AW68" i="6"/>
  <c r="M142" i="5"/>
  <c r="N142" i="5" s="1"/>
  <c r="U74" i="6"/>
  <c r="M74" i="6"/>
  <c r="T77" i="3"/>
  <c r="U77" i="3" s="1"/>
  <c r="T69" i="5"/>
  <c r="AB69" i="5"/>
  <c r="T72" i="4"/>
  <c r="M65" i="2"/>
  <c r="T65" i="2"/>
  <c r="U65" i="2" s="1"/>
  <c r="N74" i="6"/>
  <c r="AB74" i="5"/>
  <c r="T74" i="5"/>
  <c r="AO71" i="3"/>
  <c r="AW333" i="1"/>
  <c r="AO333" i="1"/>
  <c r="AP333" i="1" s="1"/>
  <c r="AW70" i="1"/>
  <c r="AA143" i="3"/>
  <c r="AB143" i="3" s="1"/>
  <c r="AX74" i="5"/>
  <c r="Y72" i="4"/>
  <c r="AQ73" i="5"/>
  <c r="AI73" i="5"/>
  <c r="AJ73" i="5" s="1"/>
  <c r="AT69" i="6"/>
  <c r="AX73" i="5"/>
  <c r="AT129" i="2"/>
  <c r="AB71" i="3"/>
  <c r="T71" i="3"/>
  <c r="U71" i="3" s="1"/>
  <c r="Y77" i="4"/>
  <c r="AO73" i="6"/>
  <c r="AW73" i="6"/>
  <c r="L69" i="8"/>
  <c r="L69" i="5"/>
  <c r="AA69" i="5"/>
  <c r="L67" i="2"/>
  <c r="N68" i="5"/>
  <c r="AV71" i="3"/>
  <c r="AW71" i="3" s="1"/>
  <c r="AV76" i="3"/>
  <c r="AB76" i="4"/>
  <c r="T76" i="4"/>
  <c r="U76" i="4" s="1"/>
  <c r="U333" i="1"/>
  <c r="M333" i="1"/>
  <c r="N333" i="1" s="1"/>
  <c r="T70" i="3"/>
  <c r="U70" i="3" s="1"/>
  <c r="AB70" i="3"/>
  <c r="N68" i="6"/>
  <c r="T68" i="5"/>
  <c r="U68" i="5" s="1"/>
  <c r="AA71" i="3"/>
  <c r="T73" i="7"/>
  <c r="U73" i="7" s="1"/>
  <c r="AW76" i="3"/>
  <c r="AO76" i="3"/>
  <c r="AP76" i="3" s="1"/>
  <c r="L74" i="5"/>
  <c r="N76" i="3"/>
  <c r="AA68" i="5"/>
  <c r="AB68" i="5" s="1"/>
  <c r="M77" i="3"/>
  <c r="N77" i="3" s="1"/>
  <c r="AH148" i="3"/>
  <c r="AI148" i="3" s="1"/>
  <c r="AP148" i="3"/>
  <c r="T73" i="5"/>
  <c r="U73" i="5" s="1"/>
  <c r="AB73" i="5"/>
  <c r="AT77" i="3"/>
  <c r="AV77" i="3" s="1"/>
  <c r="AW70" i="3"/>
  <c r="AO70" i="3"/>
  <c r="AW68" i="7"/>
  <c r="U334" i="1"/>
  <c r="M334" i="1"/>
  <c r="N334" i="1" s="1"/>
  <c r="AH68" i="6"/>
  <c r="AI68" i="6" s="1"/>
  <c r="R77" i="4"/>
  <c r="AQ68" i="5"/>
  <c r="AI68" i="5"/>
  <c r="AJ68" i="5" s="1"/>
  <c r="AP135" i="1"/>
  <c r="AH135" i="1"/>
  <c r="AI135" i="1" s="1"/>
  <c r="AI68" i="8"/>
  <c r="AA68" i="8"/>
  <c r="AB68" i="8" s="1"/>
  <c r="AA335" i="1"/>
  <c r="T148" i="3"/>
  <c r="U148" i="3" s="1"/>
  <c r="M126" i="2"/>
  <c r="N126" i="2" s="1"/>
  <c r="L129" i="2"/>
  <c r="U126" i="2"/>
  <c r="L128" i="2"/>
  <c r="L127" i="2"/>
  <c r="T126" i="2"/>
  <c r="AX142" i="5"/>
  <c r="AP71" i="3"/>
  <c r="AH71" i="3"/>
  <c r="AI71" i="3" s="1"/>
  <c r="AV77" i="4"/>
  <c r="AO77" i="3"/>
  <c r="AB335" i="1"/>
  <c r="AP68" i="5"/>
  <c r="AH73" i="7"/>
  <c r="AI73" i="7" s="1"/>
  <c r="AA334" i="1"/>
  <c r="AB334" i="1" s="1"/>
  <c r="AI334" i="1"/>
  <c r="AA71" i="4"/>
  <c r="AI71" i="4"/>
  <c r="AH335" i="1"/>
  <c r="AI335" i="1" s="1"/>
  <c r="AH75" i="3"/>
  <c r="AI75" i="3" s="1"/>
  <c r="T142" i="3"/>
  <c r="AB142" i="3"/>
  <c r="N149" i="3"/>
  <c r="AH70" i="3"/>
  <c r="AI70" i="3" s="1"/>
  <c r="AP70" i="3"/>
  <c r="AV74" i="6"/>
  <c r="AW74" i="6" s="1"/>
  <c r="AA68" i="6"/>
  <c r="AB68" i="6" s="1"/>
  <c r="I72" i="3"/>
  <c r="AH70" i="1"/>
  <c r="AI70" i="1" s="1"/>
  <c r="AP70" i="1"/>
  <c r="AB73" i="6"/>
  <c r="T73" i="6"/>
  <c r="U73" i="6" s="1"/>
  <c r="T137" i="5"/>
  <c r="U137" i="5" s="1"/>
  <c r="AB137" i="5"/>
  <c r="Y128" i="2"/>
  <c r="Y129" i="2" s="1"/>
  <c r="AI126" i="2"/>
  <c r="Y127" i="2"/>
  <c r="AA126" i="2"/>
  <c r="AB126" i="2" s="1"/>
  <c r="AH126" i="2"/>
  <c r="AX69" i="5"/>
  <c r="AP143" i="3"/>
  <c r="AH143" i="3"/>
  <c r="AI143" i="3" s="1"/>
  <c r="AO143" i="3"/>
  <c r="AA74" i="6"/>
  <c r="AB74" i="6" s="1"/>
  <c r="AB142" i="5"/>
  <c r="T142" i="5"/>
  <c r="U142" i="5" s="1"/>
  <c r="AB76" i="3"/>
  <c r="T76" i="3"/>
  <c r="U76" i="3" s="1"/>
  <c r="AH202" i="1"/>
  <c r="AP202" i="1"/>
  <c r="AI333" i="1"/>
  <c r="AA333" i="1"/>
  <c r="AB333" i="1" s="1"/>
  <c r="AH68" i="8"/>
  <c r="M137" i="5"/>
  <c r="N137" i="5" s="1"/>
  <c r="AP77" i="3"/>
  <c r="AH77" i="3"/>
  <c r="AI77" i="3" s="1"/>
  <c r="N65" i="2"/>
  <c r="R144" i="3"/>
  <c r="AF72" i="3"/>
  <c r="N71" i="3"/>
  <c r="U135" i="1"/>
  <c r="M135" i="1"/>
  <c r="N135" i="1" s="1"/>
  <c r="AA76" i="3"/>
  <c r="AV76" i="4"/>
  <c r="AW76" i="4" s="1"/>
  <c r="AO75" i="3"/>
  <c r="AP75" i="3" s="1"/>
  <c r="AW75" i="3"/>
  <c r="AO67" i="2"/>
  <c r="AP67" i="2" s="1"/>
  <c r="AV67" i="2"/>
  <c r="AW67" i="2" s="1"/>
  <c r="AH142" i="3"/>
  <c r="AI142" i="3" s="1"/>
  <c r="AP142" i="3"/>
  <c r="AO334" i="1"/>
  <c r="AP334" i="1" s="1"/>
  <c r="AW334" i="1"/>
  <c r="U75" i="3"/>
  <c r="AH74" i="6"/>
  <c r="AI74" i="6" s="1"/>
  <c r="AP74" i="6"/>
  <c r="U142" i="3"/>
  <c r="M142" i="3"/>
  <c r="N142" i="3" s="1"/>
  <c r="AP73" i="6"/>
  <c r="AH73" i="6"/>
  <c r="U149" i="3"/>
  <c r="M149" i="3"/>
  <c r="U143" i="3"/>
  <c r="M143" i="3"/>
  <c r="N143" i="3" s="1"/>
  <c r="AB147" i="3"/>
  <c r="T147" i="3"/>
  <c r="U147" i="3" s="1"/>
  <c r="R72" i="3"/>
  <c r="N68" i="7"/>
  <c r="AA77" i="3"/>
  <c r="AB77" i="3" s="1"/>
  <c r="AO71" i="4"/>
  <c r="AP71" i="4" s="1"/>
  <c r="AW71" i="4"/>
  <c r="AW69" i="8"/>
  <c r="AO69" i="8"/>
  <c r="AP69" i="8" s="1"/>
  <c r="AI67" i="8"/>
  <c r="AA67" i="8"/>
  <c r="AB67" i="8" s="1"/>
  <c r="M147" i="3"/>
  <c r="AP76" i="4"/>
  <c r="AH67" i="8"/>
  <c r="AA148" i="3"/>
  <c r="AB148" i="3" s="1"/>
  <c r="AG74" i="5"/>
  <c r="R143" i="5"/>
  <c r="I143" i="5"/>
  <c r="R69" i="6"/>
  <c r="AI73" i="6"/>
  <c r="M72" i="4"/>
  <c r="N72" i="4" s="1"/>
  <c r="U72" i="4"/>
  <c r="AV73" i="6"/>
  <c r="U68" i="8"/>
  <c r="M68" i="8"/>
  <c r="N68" i="8" s="1"/>
  <c r="AA142" i="3"/>
  <c r="T71" i="4"/>
  <c r="U71" i="4" s="1"/>
  <c r="AB71" i="4"/>
  <c r="M66" i="2"/>
  <c r="N66" i="2" s="1"/>
  <c r="T66" i="2"/>
  <c r="U66" i="2" s="1"/>
  <c r="N67" i="8"/>
  <c r="N147" i="3"/>
  <c r="R138" i="5"/>
  <c r="AP147" i="3"/>
  <c r="AH147" i="3"/>
  <c r="AI147" i="3" s="1"/>
  <c r="AM72" i="3"/>
  <c r="AV72" i="3" s="1"/>
  <c r="AF144" i="3"/>
  <c r="AM335" i="1"/>
  <c r="M75" i="3"/>
  <c r="N75" i="3" s="1"/>
  <c r="AM69" i="6"/>
  <c r="AU138" i="5"/>
  <c r="AI149" i="3"/>
  <c r="L335" i="1"/>
  <c r="AA129" i="2" l="1"/>
  <c r="AH129" i="2"/>
  <c r="AI129" i="2" s="1"/>
  <c r="AB129" i="2"/>
  <c r="AO335" i="1"/>
  <c r="AW335" i="1"/>
  <c r="AV335" i="1"/>
  <c r="AP335" i="1"/>
  <c r="T143" i="5"/>
  <c r="AB143" i="5"/>
  <c r="U143" i="5"/>
  <c r="AA143" i="5"/>
  <c r="T72" i="3"/>
  <c r="U72" i="3"/>
  <c r="AA72" i="3"/>
  <c r="AB72" i="3" s="1"/>
  <c r="M128" i="2"/>
  <c r="N128" i="2" s="1"/>
  <c r="T128" i="2"/>
  <c r="U128" i="2" s="1"/>
  <c r="AA144" i="3"/>
  <c r="M69" i="8"/>
  <c r="U69" i="8"/>
  <c r="T69" i="8"/>
  <c r="AV69" i="6"/>
  <c r="M129" i="2"/>
  <c r="U129" i="2"/>
  <c r="AO77" i="4"/>
  <c r="AP77" i="4" s="1"/>
  <c r="AW77" i="4"/>
  <c r="AI74" i="5"/>
  <c r="AJ74" i="5"/>
  <c r="AA128" i="2"/>
  <c r="AI128" i="2"/>
  <c r="AB128" i="2"/>
  <c r="AH128" i="2"/>
  <c r="T129" i="2"/>
  <c r="M67" i="2"/>
  <c r="T67" i="2"/>
  <c r="U67" i="2" s="1"/>
  <c r="N67" i="2"/>
  <c r="AI77" i="4"/>
  <c r="AA77" i="4"/>
  <c r="AB77" i="4" s="1"/>
  <c r="AH77" i="4"/>
  <c r="AA72" i="4"/>
  <c r="AH72" i="4"/>
  <c r="AI72" i="4" s="1"/>
  <c r="M138" i="5"/>
  <c r="N138" i="5" s="1"/>
  <c r="AH144" i="3"/>
  <c r="AI144" i="3" s="1"/>
  <c r="AP144" i="3"/>
  <c r="AO144" i="3"/>
  <c r="AO72" i="3"/>
  <c r="AW72" i="3"/>
  <c r="U335" i="1"/>
  <c r="M335" i="1"/>
  <c r="M72" i="3"/>
  <c r="N72" i="3" s="1"/>
  <c r="AQ69" i="5"/>
  <c r="AI69" i="5"/>
  <c r="AJ69" i="5" s="1"/>
  <c r="AP69" i="5"/>
  <c r="AW138" i="5"/>
  <c r="AX138" i="5"/>
  <c r="AW69" i="6"/>
  <c r="AO69" i="6"/>
  <c r="AP69" i="6" s="1"/>
  <c r="AB69" i="6"/>
  <c r="T69" i="6"/>
  <c r="U69" i="6" s="1"/>
  <c r="AA69" i="6"/>
  <c r="T335" i="1"/>
  <c r="T77" i="4"/>
  <c r="U77" i="4"/>
  <c r="AV129" i="2"/>
  <c r="AW129" i="2" s="1"/>
  <c r="AP74" i="5"/>
  <c r="AQ74" i="5" s="1"/>
  <c r="AB72" i="4"/>
  <c r="AO72" i="4"/>
  <c r="AP72" i="4"/>
  <c r="N69" i="8"/>
  <c r="T138" i="5"/>
  <c r="U138" i="5" s="1"/>
  <c r="AB138" i="5"/>
  <c r="AA138" i="5"/>
  <c r="AH72" i="3"/>
  <c r="AP72" i="3"/>
  <c r="AI72" i="3"/>
  <c r="M143" i="5"/>
  <c r="N143" i="5" s="1"/>
  <c r="T144" i="3"/>
  <c r="U144" i="3" s="1"/>
  <c r="AB144" i="3"/>
  <c r="AI127" i="2"/>
  <c r="AA127" i="2"/>
  <c r="AH127" i="2"/>
  <c r="AB127" i="2"/>
  <c r="AW77" i="3"/>
  <c r="U127" i="2"/>
  <c r="M127" i="2"/>
  <c r="N127" i="2" s="1"/>
  <c r="T127" i="2"/>
  <c r="U74" i="5"/>
  <c r="M74" i="5"/>
  <c r="N74" i="5" s="1"/>
  <c r="M69" i="5"/>
  <c r="N69" i="5" s="1"/>
  <c r="U69" i="5"/>
  <c r="N335" i="1"/>
  <c r="AW143" i="5"/>
  <c r="AX143" i="5"/>
  <c r="AV72" i="4"/>
  <c r="AW72" i="4" s="1"/>
  <c r="N129" i="2"/>
</calcChain>
</file>

<file path=xl/sharedStrings.xml><?xml version="1.0" encoding="utf-8"?>
<sst xmlns="http://schemas.openxmlformats.org/spreadsheetml/2006/main" count="2382" uniqueCount="126">
  <si>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</si>
  <si>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</si>
  <si>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</si>
  <si>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</si>
  <si>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</si>
  <si>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</si>
  <si>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</si>
  <si>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</si>
  <si>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2023 Board-Approved</t>
  </si>
  <si>
    <t>2024 Proposed</t>
  </si>
  <si>
    <t>Impact</t>
  </si>
  <si>
    <t>2025 Proposed</t>
  </si>
  <si>
    <t>2026 Proposed</t>
  </si>
  <si>
    <t>2027 Proposed</t>
  </si>
  <si>
    <t>2028 Proposed</t>
  </si>
  <si>
    <t>2029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</si>
  <si>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</si>
  <si>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</si>
  <si>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</si>
  <si>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</si>
  <si>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</si>
  <si>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</si>
  <si>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</si>
  <si>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</si>
  <si>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</si>
  <si>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</si>
  <si>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Capital Related Revenue Requirement Variance Account - effective until December 31, 2024</t>
  </si>
  <si>
    <t>Rate Rider for Disposition of Accounts Receivable Credits - effective until December 31, 2024</t>
  </si>
  <si>
    <t>Sub-Total A (excluding pass through)</t>
  </si>
  <si>
    <t>Line Losses on Cost of Power</t>
  </si>
  <si>
    <t>per kWh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</si>
  <si>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</si>
  <si>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</si>
  <si>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</si>
  <si>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</si>
  <si>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</si>
  <si>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</si>
  <si>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</si>
  <si>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</si>
  <si>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</si>
  <si>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</si>
  <si>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</si>
  <si>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</si>
  <si>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</si>
  <si>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</si>
  <si>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</si>
  <si>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</si>
  <si>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</si>
  <si>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</si>
  <si>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</si>
  <si>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</si>
  <si>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</si>
  <si>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</si>
  <si>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</si>
  <si>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</si>
  <si>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</si>
  <si>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RESIDENTIAL SERVICE Two Tiered</t>
  </si>
  <si>
    <t>non-TOU</t>
  </si>
  <si>
    <t>ULO / non-ULO:</t>
  </si>
  <si>
    <t>ULO</t>
  </si>
  <si>
    <t>ULO - Overnight</t>
  </si>
  <si>
    <t>ULO - Weekend</t>
  </si>
  <si>
    <t>ULO - Mid Peak</t>
  </si>
  <si>
    <t>ULO - On Peak</t>
  </si>
  <si>
    <t>Tier 1</t>
  </si>
  <si>
    <t>Tier 2</t>
  </si>
  <si>
    <t>COMPETITIVE SECTOR MULTI-UNIT RESIDENTIAL SERVICE</t>
  </si>
  <si>
    <t>GENERAL SERVICE LESS THAN 50 kW SERVICE</t>
  </si>
  <si>
    <t>Distribution Volumetric Rate</t>
  </si>
  <si>
    <t>Rate Rider for Disposition of Lost Revenue Adjustment Mechanism (LRAMVA) - effective until December 31, 2029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</si>
  <si>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</si>
  <si>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</si>
  <si>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</si>
  <si>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</si>
  <si>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</si>
  <si>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</si>
  <si>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</si>
  <si>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SPOT Class B</t>
  </si>
  <si>
    <t xml:space="preserve"> kW</t>
  </si>
  <si>
    <t xml:space="preserve"> kVA</t>
  </si>
  <si>
    <t>per kVA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</si>
  <si>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</si>
  <si>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</si>
  <si>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</si>
  <si>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</si>
  <si>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</si>
  <si>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</si>
  <si>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</si>
  <si>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</si>
  <si>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</si>
  <si>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</si>
  <si>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</si>
  <si>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</si>
  <si>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</si>
  <si>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</si>
  <si>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</si>
  <si>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</si>
  <si>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</si>
  <si>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</si>
  <si>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</si>
  <si>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</si>
  <si>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</si>
  <si>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 xml:space="preserve">                                      -  </t>
  </si>
  <si>
    <t>Rate Rider for Disposition of Wireline Pole Attachment Revenue (2027) - effective until December 31, 2027</t>
  </si>
  <si>
    <t>Rate Rider for Disposition of PILs and Tax Variance - effective until December 31, 2025</t>
  </si>
  <si>
    <t>Rate Rider for Disposition of Gain on Property Sale (2027) - effective until December 31, 2027</t>
  </si>
  <si>
    <t>Rate Rider for Disposition of Operations Center Consolidation Plan Bonus Payment - effective until December 31, 2025</t>
  </si>
  <si>
    <t>Rate Rider for Disposition of Impact for USGAAP - effective until December 31, 2025</t>
  </si>
  <si>
    <t>Rate Rider for Disposition of External Driven Capital Variance Account (2026) - effective until December 31, 2026</t>
  </si>
  <si>
    <t>Rate Rider for Disposition of Customer Choice Initiative (2027) - effective until December 31, 2027</t>
  </si>
  <si>
    <t>Rate Rider for Recover of Innovation Fund (2029) - effective until December 31, 2029</t>
  </si>
  <si>
    <t>Rate Rider for Disposition of Ultra-Low Overnight Rate Costs - effective until December 31, 2025</t>
  </si>
  <si>
    <t>Rate Rider for Disposition of Wireless Pole Attachment Revenue (2026) - effective until December 31, 2028</t>
  </si>
  <si>
    <t>Rate Rider for Disposition of 50/60 Eglinton Proceeds of Sale Deferral Account (2026) - effective until December 31, 2029</t>
  </si>
  <si>
    <t>Rate Rider for Disposition of Change in Useful Life of Asset (2025) - effective until December 31, 2026</t>
  </si>
  <si>
    <t>Rate Rider for Disposition of Change in Useful Life of Assets (2025) - effective until December 31, 2029</t>
  </si>
  <si>
    <t>Rate Rider for Disposition of Change in Useful Life of Assets (2026) - effective until December 31, 2029</t>
  </si>
  <si>
    <t>Rate Rider for Disposition of Green Button Initiative Costs - effective until December 31, 2028</t>
  </si>
  <si>
    <t>Rate Rider for Disposition of Cloud Computing Costs - effective until December 31, 2029</t>
  </si>
  <si>
    <t>Rate Rider for Disposition of Getting Ontario Connected Act (GOCA) Variance Account - effective until December 31, 2029</t>
  </si>
  <si>
    <t>Rate Rider for Disposition of Operations Center Consolidation Plan - effective until December 31, 2029</t>
  </si>
  <si>
    <t>Rate Rider for Disposition of Excess Expansion Deposits - effective until December 31, 2029</t>
  </si>
  <si>
    <t>Overnight</t>
  </si>
  <si>
    <t>Weekend</t>
  </si>
  <si>
    <t>Mid-Peak</t>
  </si>
  <si>
    <t>On-Peak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</si>
</sst>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0.0%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_-&quot;$&quot;* #,##0.000_-;\-&quot;$&quot;* #,##0.0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0"/>
      <name val="Algerian"/>
      <family val="5"/>
    </font>
    <font>
      <sz val="14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</cellStyleXfs>
  <cellXfs count="510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6" fillId="2" borderId="0" xfId="0" applyFont="1" applyFill="1" applyAlignment="1">
      <alignment horizontal="left" indent="7"/>
    </xf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3" fillId="4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4" fontId="16" fillId="3" borderId="0" xfId="0" applyNumberFormat="1" applyFont="1" applyFill="1" applyAlignment="1">
      <alignment horizontal="center" vertical="center"/>
    </xf>
    <xf numFmtId="44" fontId="0" fillId="3" borderId="0" xfId="0" applyNumberFormat="1" applyFill="1" applyAlignment="1">
      <alignment horizontal="right" vertical="center"/>
    </xf>
    <xf numFmtId="44" fontId="0" fillId="3" borderId="0" xfId="0" applyNumberFormat="1" applyFill="1" applyAlignment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5" fontId="2" fillId="3" borderId="0" xfId="3" applyNumberFormat="1" applyFont="1" applyFill="1" applyBorder="1" applyAlignment="1" applyProtection="1">
      <alignment vertical="center"/>
    </xf>
    <xf numFmtId="0" fontId="14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166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3" borderId="9" xfId="0" quotePrefix="1" applyFont="1" applyFill="1" applyBorder="1" applyAlignment="1">
      <alignment horizontal="center" vertical="center"/>
    </xf>
    <xf numFmtId="0" fontId="12" fillId="3" borderId="10" xfId="0" quotePrefix="1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12" fillId="3" borderId="0" xfId="0" quotePrefix="1" applyFont="1" applyFill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5" borderId="0" xfId="0" applyFill="1" applyAlignment="1" applyProtection="1">
      <alignment horizontal="center" vertical="center"/>
      <protection locked="0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44" fontId="1" fillId="3" borderId="7" xfId="2" applyFont="1" applyFill="1" applyBorder="1" applyAlignment="1" applyProtection="1">
      <alignment vertical="center"/>
    </xf>
    <xf numFmtId="44" fontId="1" fillId="3" borderId="8" xfId="0" applyNumberFormat="1" applyFont="1" applyFill="1" applyBorder="1" applyAlignment="1">
      <alignment vertical="center"/>
    </xf>
    <xf numFmtId="165" fontId="1" fillId="3" borderId="7" xfId="3" applyNumberFormat="1" applyFont="1" applyFill="1" applyBorder="1" applyAlignment="1" applyProtection="1">
      <alignment vertical="center"/>
    </xf>
    <xf numFmtId="44" fontId="1" fillId="3" borderId="0" xfId="2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0" fillId="6" borderId="0" xfId="0" applyFill="1" applyAlignment="1">
      <alignment vertical="top"/>
    </xf>
    <xf numFmtId="0" fontId="1" fillId="3" borderId="8" xfId="0" applyFont="1" applyFill="1" applyBorder="1" applyAlignment="1">
      <alignment vertical="center"/>
    </xf>
    <xf numFmtId="44" fontId="1" fillId="3" borderId="7" xfId="4" applyFont="1" applyFill="1" applyBorder="1" applyAlignment="1" applyProtection="1">
      <alignment vertical="center"/>
    </xf>
    <xf numFmtId="44" fontId="1" fillId="3" borderId="0" xfId="4" applyFont="1" applyFill="1" applyBorder="1" applyAlignment="1" applyProtection="1">
      <alignment vertical="center"/>
    </xf>
    <xf numFmtId="0" fontId="0" fillId="7" borderId="0" xfId="0" applyFill="1" applyAlignment="1">
      <alignment vertical="top"/>
    </xf>
    <xf numFmtId="0" fontId="0" fillId="0" borderId="0" xfId="0" applyAlignment="1">
      <alignment vertical="top"/>
    </xf>
    <xf numFmtId="0" fontId="0" fillId="8" borderId="0" xfId="0" applyFill="1" applyAlignment="1">
      <alignment vertical="top"/>
    </xf>
    <xf numFmtId="0" fontId="0" fillId="4" borderId="0" xfId="0" applyFill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>
      <alignment vertical="top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44" fontId="2" fillId="4" borderId="1" xfId="0" applyNumberFormat="1" applyFont="1" applyFill="1" applyBorder="1" applyAlignment="1">
      <alignment vertical="center"/>
    </xf>
    <xf numFmtId="165" fontId="2" fillId="4" borderId="4" xfId="3" applyNumberFormat="1" applyFont="1" applyFill="1" applyBorder="1" applyAlignment="1" applyProtection="1">
      <alignment vertical="center"/>
    </xf>
    <xf numFmtId="44" fontId="2" fillId="4" borderId="0" xfId="2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/>
    </xf>
    <xf numFmtId="0" fontId="0" fillId="6" borderId="0" xfId="0" applyFill="1" applyAlignment="1">
      <alignment vertical="top" wrapText="1"/>
    </xf>
    <xf numFmtId="168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3" borderId="8" xfId="0" applyNumberFormat="1" applyFont="1" applyFill="1" applyBorder="1" applyAlignment="1">
      <alignment vertical="center"/>
    </xf>
    <xf numFmtId="168" fontId="1" fillId="4" borderId="8" xfId="4" applyNumberFormat="1" applyFont="1" applyFill="1" applyBorder="1" applyAlignment="1" applyProtection="1">
      <alignment vertical="center"/>
      <protection locked="0"/>
    </xf>
    <xf numFmtId="166" fontId="1" fillId="3" borderId="7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44" fontId="1" fillId="4" borderId="8" xfId="4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44" fontId="2" fillId="4" borderId="4" xfId="0" applyNumberFormat="1" applyFont="1" applyFill="1" applyBorder="1" applyAlignment="1">
      <alignment vertical="center"/>
    </xf>
    <xf numFmtId="44" fontId="2" fillId="4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168" fontId="1" fillId="4" borderId="8" xfId="2" applyNumberFormat="1" applyFont="1" applyFill="1" applyBorder="1" applyAlignment="1" applyProtection="1">
      <alignment vertical="center"/>
      <protection locked="0"/>
    </xf>
    <xf numFmtId="1" fontId="1" fillId="3" borderId="8" xfId="0" applyNumberFormat="1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Font="1" applyFill="1" applyBorder="1" applyAlignment="1" applyProtection="1">
      <alignment vertical="center"/>
      <protection locked="0"/>
    </xf>
    <xf numFmtId="166" fontId="1" fillId="0" borderId="7" xfId="0" applyNumberFormat="1" applyFont="1" applyBorder="1" applyAlignment="1">
      <alignment vertical="center"/>
    </xf>
    <xf numFmtId="166" fontId="1" fillId="8" borderId="8" xfId="0" applyNumberFormat="1" applyFont="1" applyFill="1" applyBorder="1" applyAlignment="1">
      <alignment vertical="center"/>
    </xf>
    <xf numFmtId="166" fontId="1" fillId="8" borderId="7" xfId="0" applyNumberFormat="1" applyFont="1" applyFill="1" applyBorder="1" applyAlignment="1">
      <alignment vertical="center"/>
    </xf>
    <xf numFmtId="0" fontId="14" fillId="9" borderId="11" xfId="5" applyFont="1" applyFill="1" applyBorder="1"/>
    <xf numFmtId="0" fontId="0" fillId="9" borderId="12" xfId="0" applyFill="1" applyBorder="1" applyAlignment="1">
      <alignment vertical="top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>
      <alignment vertical="center"/>
    </xf>
    <xf numFmtId="167" fontId="1" fillId="9" borderId="13" xfId="2" applyNumberFormat="1" applyFont="1" applyFill="1" applyBorder="1" applyAlignment="1" applyProtection="1">
      <alignment vertical="center"/>
      <protection locked="0"/>
    </xf>
    <xf numFmtId="0" fontId="1" fillId="9" borderId="13" xfId="0" applyFont="1" applyFill="1" applyBorder="1" applyAlignment="1" applyProtection="1">
      <alignment vertical="center"/>
      <protection locked="0"/>
    </xf>
    <xf numFmtId="44" fontId="1" fillId="9" borderId="13" xfId="2" applyFont="1" applyFill="1" applyBorder="1" applyAlignment="1" applyProtection="1">
      <alignment vertical="center"/>
    </xf>
    <xf numFmtId="44" fontId="1" fillId="9" borderId="13" xfId="0" applyNumberFormat="1" applyFont="1" applyFill="1" applyBorder="1" applyAlignment="1">
      <alignment vertical="center"/>
    </xf>
    <xf numFmtId="165" fontId="1" fillId="9" borderId="14" xfId="3" applyNumberFormat="1" applyFont="1" applyFill="1" applyBorder="1" applyAlignment="1" applyProtection="1">
      <alignment vertical="center"/>
    </xf>
    <xf numFmtId="44" fontId="1" fillId="9" borderId="0" xfId="2" applyFont="1" applyFill="1" applyBorder="1" applyAlignment="1" applyProtection="1">
      <alignment vertical="center"/>
    </xf>
    <xf numFmtId="167" fontId="1" fillId="9" borderId="15" xfId="2" applyNumberFormat="1" applyFont="1" applyFill="1" applyBorder="1" applyAlignment="1" applyProtection="1">
      <alignment vertical="center"/>
      <protection locked="0"/>
    </xf>
    <xf numFmtId="44" fontId="1" fillId="9" borderId="12" xfId="2" applyFont="1" applyFill="1" applyBorder="1" applyAlignment="1" applyProtection="1">
      <alignment vertical="center"/>
    </xf>
    <xf numFmtId="0" fontId="1" fillId="9" borderId="12" xfId="0" applyFont="1" applyFill="1" applyBorder="1" applyAlignment="1">
      <alignment vertical="center"/>
    </xf>
    <xf numFmtId="0" fontId="2" fillId="3" borderId="0" xfId="0" applyFont="1" applyFill="1" applyAlignment="1">
      <alignment vertical="top"/>
    </xf>
    <xf numFmtId="0" fontId="12" fillId="3" borderId="8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vertical="center"/>
    </xf>
    <xf numFmtId="44" fontId="2" fillId="3" borderId="16" xfId="0" applyNumberFormat="1" applyFont="1" applyFill="1" applyBorder="1" applyAlignment="1">
      <alignment vertical="center"/>
    </xf>
    <xf numFmtId="44" fontId="2" fillId="3" borderId="8" xfId="0" applyNumberFormat="1" applyFont="1" applyFill="1" applyBorder="1" applyAlignment="1">
      <alignment vertical="center"/>
    </xf>
    <xf numFmtId="165" fontId="2" fillId="3" borderId="7" xfId="3" applyNumberFormat="1" applyFont="1" applyFill="1" applyBorder="1" applyAlignment="1" applyProtection="1">
      <alignment vertical="center"/>
    </xf>
    <xf numFmtId="4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6" borderId="0" xfId="0" applyFont="1" applyFill="1" applyAlignment="1">
      <alignment vertical="top"/>
    </xf>
    <xf numFmtId="165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Alignment="1">
      <alignment vertical="center"/>
    </xf>
    <xf numFmtId="44" fontId="1" fillId="3" borderId="0" xfId="0" applyNumberFormat="1" applyFont="1" applyFill="1" applyAlignment="1">
      <alignment vertical="center"/>
    </xf>
    <xf numFmtId="0" fontId="0" fillId="6" borderId="0" xfId="0" applyFill="1" applyAlignment="1">
      <alignment horizontal="left" vertical="top" indent="1"/>
    </xf>
    <xf numFmtId="0" fontId="14" fillId="3" borderId="8" xfId="0" applyFont="1" applyFill="1" applyBorder="1" applyAlignment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10" borderId="0" xfId="0" applyFont="1" applyFill="1" applyAlignment="1">
      <alignment horizontal="left" vertical="top" wrapText="1"/>
    </xf>
    <xf numFmtId="0" fontId="2" fillId="10" borderId="0" xfId="0" applyFont="1" applyFill="1" applyAlignment="1">
      <alignment vertical="top"/>
    </xf>
    <xf numFmtId="0" fontId="12" fillId="10" borderId="9" xfId="0" applyFont="1" applyFill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44" fontId="2" fillId="10" borderId="9" xfId="0" applyNumberFormat="1" applyFont="1" applyFill="1" applyBorder="1" applyAlignment="1">
      <alignment vertical="center"/>
    </xf>
    <xf numFmtId="44" fontId="2" fillId="10" borderId="8" xfId="0" applyNumberFormat="1" applyFont="1" applyFill="1" applyBorder="1" applyAlignment="1">
      <alignment vertical="center"/>
    </xf>
    <xf numFmtId="165" fontId="2" fillId="10" borderId="7" xfId="3" applyNumberFormat="1" applyFont="1" applyFill="1" applyBorder="1" applyAlignment="1" applyProtection="1">
      <alignment vertical="center"/>
    </xf>
    <xf numFmtId="44" fontId="2" fillId="10" borderId="0" xfId="0" applyNumberFormat="1" applyFont="1" applyFill="1" applyAlignment="1">
      <alignment vertical="center"/>
    </xf>
    <xf numFmtId="0" fontId="2" fillId="10" borderId="17" xfId="0" applyFont="1" applyFill="1" applyBorder="1" applyAlignment="1">
      <alignment vertical="center"/>
    </xf>
    <xf numFmtId="0" fontId="14" fillId="3" borderId="0" xfId="5" applyFont="1" applyFill="1"/>
    <xf numFmtId="0" fontId="14" fillId="9" borderId="12" xfId="5" applyFont="1" applyFill="1" applyBorder="1" applyAlignment="1">
      <alignment vertical="top"/>
    </xf>
    <xf numFmtId="0" fontId="14" fillId="9" borderId="12" xfId="5" applyFont="1" applyFill="1" applyBorder="1" applyAlignment="1" applyProtection="1">
      <alignment horizontal="center" vertical="center"/>
      <protection locked="0"/>
    </xf>
    <xf numFmtId="0" fontId="14" fillId="9" borderId="12" xfId="5" applyFont="1" applyFill="1" applyBorder="1" applyAlignment="1">
      <alignment vertical="center"/>
    </xf>
    <xf numFmtId="167" fontId="14" fillId="9" borderId="13" xfId="2" applyNumberFormat="1" applyFont="1" applyFill="1" applyBorder="1" applyAlignment="1" applyProtection="1">
      <alignment vertical="center"/>
      <protection locked="0"/>
    </xf>
    <xf numFmtId="0" fontId="14" fillId="9" borderId="13" xfId="5" applyFont="1" applyFill="1" applyBorder="1" applyAlignment="1" applyProtection="1">
      <alignment vertical="center"/>
      <protection locked="0"/>
    </xf>
    <xf numFmtId="44" fontId="14" fillId="9" borderId="15" xfId="2" applyFont="1" applyFill="1" applyBorder="1" applyAlignment="1" applyProtection="1">
      <alignment vertical="center"/>
    </xf>
    <xf numFmtId="44" fontId="14" fillId="9" borderId="13" xfId="5" applyNumberFormat="1" applyFont="1" applyFill="1" applyBorder="1" applyAlignment="1">
      <alignment vertical="center"/>
    </xf>
    <xf numFmtId="10" fontId="14" fillId="9" borderId="14" xfId="3" applyNumberFormat="1" applyFont="1" applyFill="1" applyBorder="1" applyAlignment="1" applyProtection="1">
      <alignment vertical="center"/>
    </xf>
    <xf numFmtId="44" fontId="14" fillId="9" borderId="0" xfId="2" applyFont="1" applyFill="1" applyBorder="1" applyAlignment="1" applyProtection="1">
      <alignment vertical="center"/>
    </xf>
    <xf numFmtId="167" fontId="14" fillId="9" borderId="15" xfId="2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>
      <alignment horizontal="center" vertical="center"/>
    </xf>
    <xf numFmtId="44" fontId="14" fillId="9" borderId="13" xfId="2" applyFont="1" applyFill="1" applyBorder="1" applyAlignment="1" applyProtection="1">
      <alignment vertical="center"/>
    </xf>
    <xf numFmtId="0" fontId="0" fillId="6" borderId="0" xfId="0" applyFill="1"/>
    <xf numFmtId="0" fontId="12" fillId="8" borderId="0" xfId="0" applyFont="1" applyFill="1"/>
    <xf numFmtId="0" fontId="0" fillId="6" borderId="0" xfId="0" applyFill="1" applyAlignment="1">
      <alignment horizontal="center" vertical="center"/>
    </xf>
    <xf numFmtId="10" fontId="12" fillId="6" borderId="0" xfId="3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43" fontId="7" fillId="3" borderId="0" xfId="0" applyNumberFormat="1" applyFont="1" applyFill="1" applyAlignment="1">
      <alignment vertical="center"/>
    </xf>
    <xf numFmtId="0" fontId="1" fillId="6" borderId="7" xfId="0" applyFont="1" applyFill="1" applyBorder="1" applyAlignment="1">
      <alignment vertical="center"/>
    </xf>
    <xf numFmtId="166" fontId="1" fillId="6" borderId="7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65" fontId="0" fillId="3" borderId="0" xfId="3" applyNumberFormat="1" applyFont="1" applyFill="1" applyBorder="1" applyAlignment="1">
      <alignment vertical="center"/>
    </xf>
    <xf numFmtId="0" fontId="14" fillId="6" borderId="0" xfId="0" applyFont="1" applyFill="1"/>
    <xf numFmtId="0" fontId="2" fillId="4" borderId="2" xfId="0" applyFont="1" applyFill="1" applyBorder="1" applyAlignment="1" applyProtection="1">
      <alignment vertical="top"/>
      <protection locked="0"/>
    </xf>
    <xf numFmtId="0" fontId="0" fillId="9" borderId="11" xfId="0" quotePrefix="1" applyFill="1" applyBorder="1"/>
    <xf numFmtId="0" fontId="0" fillId="3" borderId="0" xfId="0" applyFill="1" applyAlignment="1">
      <alignment horizontal="left" vertical="top" indent="1"/>
    </xf>
    <xf numFmtId="0" fontId="0" fillId="10" borderId="0" xfId="0" applyFill="1" applyAlignment="1">
      <alignment vertical="top"/>
    </xf>
    <xf numFmtId="44" fontId="1" fillId="10" borderId="8" xfId="0" applyNumberFormat="1" applyFont="1" applyFill="1" applyBorder="1" applyAlignment="1">
      <alignment vertical="center"/>
    </xf>
    <xf numFmtId="165" fontId="1" fillId="10" borderId="7" xfId="3" applyNumberFormat="1" applyFont="1" applyFill="1" applyBorder="1" applyAlignment="1" applyProtection="1">
      <alignment vertical="center"/>
    </xf>
    <xf numFmtId="0" fontId="1" fillId="9" borderId="13" xfId="5" applyFont="1" applyFill="1" applyBorder="1" applyAlignment="1" applyProtection="1">
      <alignment vertical="center"/>
      <protection locked="0"/>
    </xf>
    <xf numFmtId="44" fontId="1" fillId="9" borderId="15" xfId="2" applyFont="1" applyFill="1" applyBorder="1" applyAlignment="1" applyProtection="1">
      <alignment vertical="center"/>
    </xf>
    <xf numFmtId="0" fontId="1" fillId="9" borderId="12" xfId="5" applyFont="1" applyFill="1" applyBorder="1" applyAlignment="1">
      <alignment vertical="center"/>
    </xf>
    <xf numFmtId="44" fontId="1" fillId="9" borderId="13" xfId="5" applyNumberFormat="1" applyFont="1" applyFill="1" applyBorder="1" applyAlignment="1">
      <alignment vertical="center"/>
    </xf>
    <xf numFmtId="10" fontId="1" fillId="9" borderId="14" xfId="3" applyNumberFormat="1" applyFont="1" applyFill="1" applyBorder="1" applyAlignment="1" applyProtection="1">
      <alignment vertical="center"/>
    </xf>
    <xf numFmtId="0" fontId="0" fillId="3" borderId="7" xfId="0" applyFill="1" applyBorder="1" applyAlignment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44" fontId="0" fillId="3" borderId="8" xfId="0" applyNumberFormat="1" applyFill="1" applyBorder="1" applyAlignment="1">
      <alignment vertical="center"/>
    </xf>
    <xf numFmtId="165" fontId="0" fillId="3" borderId="7" xfId="3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ill="1" applyBorder="1" applyAlignment="1" applyProtection="1">
      <alignment vertical="center"/>
      <protection locked="0"/>
    </xf>
    <xf numFmtId="44" fontId="0" fillId="4" borderId="8" xfId="4" applyFont="1" applyFill="1" applyBorder="1" applyAlignment="1" applyProtection="1">
      <alignment vertical="center"/>
      <protection locked="0"/>
    </xf>
    <xf numFmtId="44" fontId="0" fillId="3" borderId="7" xfId="4" applyFont="1" applyFill="1" applyBorder="1" applyAlignment="1" applyProtection="1">
      <alignment vertical="center"/>
    </xf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8" fontId="0" fillId="4" borderId="8" xfId="2" applyNumberFormat="1" applyFont="1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vertical="center"/>
    </xf>
    <xf numFmtId="167" fontId="0" fillId="9" borderId="13" xfId="2" applyNumberFormat="1" applyFon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44" fontId="0" fillId="9" borderId="12" xfId="2" applyFont="1" applyFill="1" applyBorder="1" applyAlignment="1" applyProtection="1">
      <alignment vertical="center"/>
    </xf>
    <xf numFmtId="44" fontId="0" fillId="9" borderId="13" xfId="0" applyNumberFormat="1" applyFill="1" applyBorder="1" applyAlignment="1">
      <alignment vertical="center"/>
    </xf>
    <xf numFmtId="165" fontId="0" fillId="9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9" fontId="0" fillId="3" borderId="0" xfId="0" applyNumberFormat="1" applyFill="1" applyAlignment="1">
      <alignment vertical="center"/>
    </xf>
    <xf numFmtId="0" fontId="0" fillId="3" borderId="8" xfId="0" applyFill="1" applyBorder="1" applyAlignment="1">
      <alignment vertical="center"/>
    </xf>
    <xf numFmtId="9" fontId="0" fillId="3" borderId="8" xfId="0" applyNumberFormat="1" applyFill="1" applyBorder="1" applyAlignment="1" applyProtection="1">
      <alignment vertical="center"/>
      <protection locked="0"/>
    </xf>
    <xf numFmtId="44" fontId="0" fillId="10" borderId="8" xfId="0" applyNumberFormat="1" applyFill="1" applyBorder="1" applyAlignment="1">
      <alignment vertical="center"/>
    </xf>
    <xf numFmtId="165" fontId="0" fillId="10" borderId="7" xfId="3" applyNumberFormat="1" applyFont="1" applyFill="1" applyBorder="1" applyAlignment="1" applyProtection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11" fillId="3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indent="7"/>
    </xf>
    <xf numFmtId="0" fontId="11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0" xfId="0" applyFont="1" applyFill="1"/>
    <xf numFmtId="0" fontId="11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21" fillId="4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44" fontId="26" fillId="3" borderId="0" xfId="0" applyNumberFormat="1" applyFont="1" applyFill="1" applyAlignment="1">
      <alignment horizontal="center"/>
    </xf>
    <xf numFmtId="165" fontId="11" fillId="3" borderId="0" xfId="3" applyNumberFormat="1" applyFont="1" applyFill="1" applyBorder="1"/>
    <xf numFmtId="165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66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/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7" fillId="6" borderId="0" xfId="0" applyFont="1" applyFill="1"/>
    <xf numFmtId="0" fontId="24" fillId="3" borderId="0" xfId="0" applyFont="1" applyFill="1" applyAlignment="1">
      <alignment horizontal="center" wrapText="1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9" xfId="0" quotePrefix="1" applyFont="1" applyFill="1" applyBorder="1" applyAlignment="1">
      <alignment horizontal="center"/>
    </xf>
    <xf numFmtId="0" fontId="24" fillId="3" borderId="10" xfId="0" quotePrefix="1" applyFont="1" applyFill="1" applyBorder="1" applyAlignment="1">
      <alignment horizontal="center"/>
    </xf>
    <xf numFmtId="0" fontId="11" fillId="3" borderId="9" xfId="0" applyFont="1" applyFill="1" applyBorder="1" applyAlignment="1">
      <alignment wrapText="1"/>
    </xf>
    <xf numFmtId="0" fontId="11" fillId="3" borderId="10" xfId="0" applyFont="1" applyFill="1" applyBorder="1" applyAlignment="1">
      <alignment wrapText="1"/>
    </xf>
    <xf numFmtId="0" fontId="11" fillId="3" borderId="0" xfId="0" applyFont="1" applyFill="1" applyAlignment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>
      <alignment vertical="center"/>
    </xf>
    <xf numFmtId="165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>
      <alignment vertical="center"/>
    </xf>
    <xf numFmtId="0" fontId="11" fillId="4" borderId="0" xfId="0" applyFont="1" applyFill="1"/>
    <xf numFmtId="0" fontId="11" fillId="4" borderId="3" xfId="0" applyFont="1" applyFill="1" applyBorder="1" applyAlignment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7" fillId="4" borderId="4" xfId="2" applyFont="1" applyFill="1" applyBorder="1" applyAlignment="1" applyProtection="1">
      <alignment vertical="center"/>
    </xf>
    <xf numFmtId="44" fontId="27" fillId="4" borderId="1" xfId="0" applyNumberFormat="1" applyFont="1" applyFill="1" applyBorder="1" applyAlignment="1">
      <alignment vertical="center"/>
    </xf>
    <xf numFmtId="165" fontId="27" fillId="4" borderId="4" xfId="3" applyNumberFormat="1" applyFont="1" applyFill="1" applyBorder="1" applyAlignment="1" applyProtection="1">
      <alignment vertical="center"/>
    </xf>
    <xf numFmtId="168" fontId="11" fillId="4" borderId="8" xfId="2" applyNumberFormat="1" applyFont="1" applyFill="1" applyBorder="1" applyAlignment="1" applyProtection="1">
      <alignment vertical="center"/>
      <protection locked="0"/>
    </xf>
    <xf numFmtId="1" fontId="11" fillId="3" borderId="7" xfId="0" applyNumberFormat="1" applyFont="1" applyFill="1" applyBorder="1" applyAlignment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6" borderId="0" xfId="0" applyFont="1" applyFill="1" applyAlignment="1">
      <alignment vertical="top"/>
    </xf>
    <xf numFmtId="44" fontId="11" fillId="4" borderId="8" xfId="4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>
      <alignment vertical="top" wrapText="1"/>
    </xf>
    <xf numFmtId="0" fontId="11" fillId="4" borderId="3" xfId="0" applyFont="1" applyFill="1" applyBorder="1"/>
    <xf numFmtId="0" fontId="11" fillId="4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44" fontId="27" fillId="4" borderId="4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" fontId="11" fillId="3" borderId="8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4" borderId="3" xfId="0" applyFont="1" applyFill="1" applyBorder="1" applyAlignment="1">
      <alignment horizontal="center" vertical="top"/>
    </xf>
    <xf numFmtId="0" fontId="27" fillId="4" borderId="0" xfId="0" applyFont="1" applyFill="1" applyAlignment="1">
      <alignment vertical="center"/>
    </xf>
    <xf numFmtId="0" fontId="27" fillId="4" borderId="1" xfId="0" applyFont="1" applyFill="1" applyBorder="1" applyAlignment="1">
      <alignment vertical="center"/>
    </xf>
    <xf numFmtId="0" fontId="27" fillId="4" borderId="4" xfId="0" applyFont="1" applyFill="1" applyBorder="1" applyAlignment="1">
      <alignment vertical="center"/>
    </xf>
    <xf numFmtId="0" fontId="0" fillId="5" borderId="0" xfId="0" applyFill="1" applyAlignment="1" applyProtection="1">
      <alignment horizontal="center" vertical="top"/>
      <protection locked="0"/>
    </xf>
    <xf numFmtId="0" fontId="1" fillId="3" borderId="0" xfId="0" applyFont="1" applyFill="1"/>
    <xf numFmtId="0" fontId="11" fillId="9" borderId="11" xfId="0" applyFont="1" applyFill="1" applyBorder="1"/>
    <xf numFmtId="0" fontId="11" fillId="9" borderId="12" xfId="0" applyFont="1" applyFill="1" applyBorder="1" applyAlignment="1">
      <alignment vertical="top"/>
    </xf>
    <xf numFmtId="0" fontId="11" fillId="9" borderId="12" xfId="0" applyFont="1" applyFill="1" applyBorder="1" applyAlignment="1" applyProtection="1">
      <alignment horizontal="center" vertical="top"/>
      <protection locked="0"/>
    </xf>
    <xf numFmtId="0" fontId="11" fillId="9" borderId="12" xfId="0" applyFont="1" applyFill="1" applyBorder="1" applyAlignment="1">
      <alignment vertical="center"/>
    </xf>
    <xf numFmtId="167" fontId="11" fillId="9" borderId="13" xfId="2" applyNumberFormat="1" applyFont="1" applyFill="1" applyBorder="1" applyAlignment="1" applyProtection="1">
      <alignment vertical="top"/>
      <protection locked="0"/>
    </xf>
    <xf numFmtId="0" fontId="11" fillId="9" borderId="13" xfId="0" applyFont="1" applyFill="1" applyBorder="1" applyAlignment="1" applyProtection="1">
      <alignment vertical="center"/>
      <protection locked="0"/>
    </xf>
    <xf numFmtId="44" fontId="11" fillId="9" borderId="12" xfId="2" applyFont="1" applyFill="1" applyBorder="1" applyAlignment="1" applyProtection="1">
      <alignment vertical="center"/>
    </xf>
    <xf numFmtId="44" fontId="11" fillId="9" borderId="13" xfId="0" applyNumberFormat="1" applyFont="1" applyFill="1" applyBorder="1" applyAlignment="1">
      <alignment vertical="center"/>
    </xf>
    <xf numFmtId="165" fontId="11" fillId="9" borderId="14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27" fillId="3" borderId="8" xfId="0" applyFont="1" applyFill="1" applyBorder="1" applyAlignment="1">
      <alignment vertical="center"/>
    </xf>
    <xf numFmtId="9" fontId="27" fillId="3" borderId="8" xfId="0" applyNumberFormat="1" applyFont="1" applyFill="1" applyBorder="1" applyAlignment="1">
      <alignment vertical="center"/>
    </xf>
    <xf numFmtId="44" fontId="27" fillId="3" borderId="16" xfId="0" applyNumberFormat="1" applyFont="1" applyFill="1" applyBorder="1" applyAlignment="1">
      <alignment vertical="center"/>
    </xf>
    <xf numFmtId="44" fontId="27" fillId="3" borderId="8" xfId="0" applyNumberFormat="1" applyFont="1" applyFill="1" applyBorder="1" applyAlignment="1">
      <alignment vertical="center"/>
    </xf>
    <xf numFmtId="165" fontId="27" fillId="3" borderId="7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center"/>
    </xf>
    <xf numFmtId="165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27" fillId="10" borderId="0" xfId="0" applyFont="1" applyFill="1" applyAlignment="1">
      <alignment horizontal="left" vertical="top" wrapText="1"/>
    </xf>
    <xf numFmtId="0" fontId="11" fillId="10" borderId="0" xfId="0" applyFont="1" applyFill="1" applyAlignment="1">
      <alignment vertical="top"/>
    </xf>
    <xf numFmtId="0" fontId="27" fillId="10" borderId="9" xfId="0" applyFont="1" applyFill="1" applyBorder="1" applyAlignment="1">
      <alignment vertical="center"/>
    </xf>
    <xf numFmtId="44" fontId="27" fillId="10" borderId="9" xfId="0" applyNumberFormat="1" applyFont="1" applyFill="1" applyBorder="1" applyAlignment="1">
      <alignment vertical="center"/>
    </xf>
    <xf numFmtId="44" fontId="27" fillId="10" borderId="8" xfId="0" applyNumberFormat="1" applyFont="1" applyFill="1" applyBorder="1" applyAlignment="1">
      <alignment vertical="center"/>
    </xf>
    <xf numFmtId="165" fontId="27" fillId="10" borderId="7" xfId="3" applyNumberFormat="1" applyFont="1" applyFill="1" applyBorder="1" applyAlignment="1" applyProtection="1">
      <alignment vertical="center"/>
    </xf>
    <xf numFmtId="0" fontId="27" fillId="10" borderId="17" xfId="0" applyFont="1" applyFill="1" applyBorder="1" applyAlignment="1">
      <alignment vertical="center"/>
    </xf>
    <xf numFmtId="0" fontId="17" fillId="3" borderId="0" xfId="5" applyFill="1"/>
    <xf numFmtId="0" fontId="17" fillId="9" borderId="11" xfId="5" applyFill="1" applyBorder="1"/>
    <xf numFmtId="0" fontId="17" fillId="9" borderId="12" xfId="5" applyFill="1" applyBorder="1" applyAlignment="1">
      <alignment vertical="top"/>
    </xf>
    <xf numFmtId="0" fontId="17" fillId="9" borderId="12" xfId="5" applyFill="1" applyBorder="1" applyAlignment="1" applyProtection="1">
      <alignment horizontal="center" vertical="top"/>
      <protection locked="0"/>
    </xf>
    <xf numFmtId="0" fontId="17" fillId="9" borderId="12" xfId="5" applyFill="1" applyBorder="1" applyAlignment="1">
      <alignment vertical="center"/>
    </xf>
    <xf numFmtId="167" fontId="17" fillId="9" borderId="13" xfId="2" applyNumberFormat="1" applyFont="1" applyFill="1" applyBorder="1" applyAlignment="1" applyProtection="1">
      <alignment vertical="top"/>
      <protection locked="0"/>
    </xf>
    <xf numFmtId="0" fontId="17" fillId="9" borderId="13" xfId="5" applyFill="1" applyBorder="1" applyAlignment="1" applyProtection="1">
      <alignment vertical="center"/>
      <protection locked="0"/>
    </xf>
    <xf numFmtId="44" fontId="17" fillId="9" borderId="15" xfId="2" applyFont="1" applyFill="1" applyBorder="1" applyAlignment="1" applyProtection="1">
      <alignment vertical="center"/>
    </xf>
    <xf numFmtId="44" fontId="17" fillId="9" borderId="13" xfId="5" applyNumberFormat="1" applyFill="1" applyBorder="1" applyAlignment="1">
      <alignment vertical="center"/>
    </xf>
    <xf numFmtId="10" fontId="17" fillId="9" borderId="14" xfId="3" applyNumberFormat="1" applyFont="1" applyFill="1" applyBorder="1" applyAlignment="1" applyProtection="1">
      <alignment vertical="center"/>
    </xf>
    <xf numFmtId="44" fontId="17" fillId="9" borderId="13" xfId="2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/>
    <xf numFmtId="0" fontId="23" fillId="6" borderId="0" xfId="0" applyFont="1" applyFill="1" applyAlignment="1">
      <alignment horizontal="center"/>
    </xf>
    <xf numFmtId="0" fontId="21" fillId="4" borderId="0" xfId="0" applyFont="1" applyFill="1" applyAlignment="1">
      <alignment vertical="center"/>
    </xf>
    <xf numFmtId="0" fontId="11" fillId="8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ill="1" applyBorder="1" applyAlignment="1">
      <alignment vertical="center"/>
    </xf>
    <xf numFmtId="0" fontId="11" fillId="8" borderId="2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4" fontId="0" fillId="3" borderId="7" xfId="0" applyNumberFormat="1" applyFill="1" applyBorder="1" applyAlignment="1">
      <alignment vertical="center"/>
    </xf>
    <xf numFmtId="0" fontId="11" fillId="8" borderId="21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44" fontId="0" fillId="3" borderId="10" xfId="0" applyNumberForma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44" fontId="0" fillId="3" borderId="0" xfId="0" applyNumberFormat="1" applyFill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3" fillId="6" borderId="0" xfId="0" applyFont="1" applyFill="1"/>
    <xf numFmtId="166" fontId="11" fillId="3" borderId="8" xfId="1" applyNumberFormat="1" applyFont="1" applyFill="1" applyBorder="1" applyAlignment="1" applyProtection="1">
      <alignment vertical="center"/>
    </xf>
    <xf numFmtId="168" fontId="11" fillId="4" borderId="8" xfId="2" applyNumberFormat="1" applyFont="1" applyFill="1" applyBorder="1" applyAlignment="1" applyProtection="1">
      <alignment vertical="top"/>
      <protection locked="0"/>
    </xf>
    <xf numFmtId="0" fontId="2" fillId="11" borderId="2" xfId="0" applyFont="1" applyFill="1" applyBorder="1" applyAlignment="1" applyProtection="1">
      <alignment vertical="top"/>
      <protection locked="0"/>
    </xf>
    <xf numFmtId="0" fontId="0" fillId="11" borderId="3" xfId="0" applyFill="1" applyBorder="1" applyAlignment="1">
      <alignment vertical="top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0" xfId="0" applyFill="1" applyAlignment="1">
      <alignment vertical="center"/>
    </xf>
    <xf numFmtId="167" fontId="1" fillId="11" borderId="1" xfId="2" applyNumberFormat="1" applyFont="1" applyFill="1" applyBorder="1" applyAlignment="1" applyProtection="1">
      <alignment vertical="center"/>
      <protection locked="0"/>
    </xf>
    <xf numFmtId="44" fontId="1" fillId="11" borderId="4" xfId="0" applyNumberFormat="1" applyFont="1" applyFill="1" applyBorder="1" applyAlignment="1" applyProtection="1">
      <alignment vertical="center"/>
      <protection locked="0"/>
    </xf>
    <xf numFmtId="44" fontId="2" fillId="11" borderId="4" xfId="2" applyFont="1" applyFill="1" applyBorder="1" applyAlignment="1" applyProtection="1">
      <alignment vertical="center"/>
    </xf>
    <xf numFmtId="44" fontId="2" fillId="11" borderId="1" xfId="0" applyNumberFormat="1" applyFont="1" applyFill="1" applyBorder="1" applyAlignment="1">
      <alignment vertical="center"/>
    </xf>
    <xf numFmtId="165" fontId="2" fillId="11" borderId="4" xfId="3" applyNumberFormat="1" applyFont="1" applyFill="1" applyBorder="1" applyAlignment="1" applyProtection="1">
      <alignment vertical="center"/>
    </xf>
    <xf numFmtId="0" fontId="1" fillId="11" borderId="0" xfId="0" applyFont="1" applyFill="1" applyAlignment="1">
      <alignment vertical="center"/>
    </xf>
    <xf numFmtId="0" fontId="2" fillId="11" borderId="2" xfId="0" applyFont="1" applyFill="1" applyBorder="1" applyAlignment="1">
      <alignment vertical="top" wrapText="1"/>
    </xf>
    <xf numFmtId="0" fontId="0" fillId="11" borderId="3" xfId="0" applyFill="1" applyBorder="1"/>
    <xf numFmtId="0" fontId="0" fillId="11" borderId="3" xfId="0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44" fontId="2" fillId="11" borderId="4" xfId="0" applyNumberFormat="1" applyFont="1" applyFill="1" applyBorder="1" applyAlignment="1">
      <alignment vertical="center"/>
    </xf>
    <xf numFmtId="0" fontId="12" fillId="11" borderId="0" xfId="0" applyFont="1" applyFill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1" borderId="4" xfId="0" applyFont="1" applyFill="1" applyBorder="1" applyAlignment="1">
      <alignment vertical="center"/>
    </xf>
    <xf numFmtId="0" fontId="2" fillId="11" borderId="0" xfId="0" applyFont="1" applyFill="1" applyAlignment="1">
      <alignment vertical="center"/>
    </xf>
    <xf numFmtId="44" fontId="11" fillId="10" borderId="8" xfId="0" applyNumberFormat="1" applyFont="1" applyFill="1" applyBorder="1" applyAlignment="1">
      <alignment vertical="center"/>
    </xf>
    <xf numFmtId="165" fontId="11" fillId="10" borderId="7" xfId="3" applyNumberFormat="1" applyFont="1" applyFill="1" applyBorder="1" applyAlignment="1" applyProtection="1">
      <alignment vertical="center"/>
    </xf>
    <xf numFmtId="0" fontId="11" fillId="9" borderId="11" xfId="5" applyFont="1" applyFill="1" applyBorder="1"/>
    <xf numFmtId="0" fontId="11" fillId="9" borderId="12" xfId="5" applyFont="1" applyFill="1" applyBorder="1" applyAlignment="1">
      <alignment vertical="top"/>
    </xf>
    <xf numFmtId="0" fontId="11" fillId="9" borderId="12" xfId="5" applyFont="1" applyFill="1" applyBorder="1" applyAlignment="1" applyProtection="1">
      <alignment horizontal="center" vertical="top"/>
      <protection locked="0"/>
    </xf>
    <xf numFmtId="0" fontId="11" fillId="9" borderId="12" xfId="5" applyFont="1" applyFill="1" applyBorder="1" applyAlignment="1">
      <alignment vertical="center"/>
    </xf>
    <xf numFmtId="0" fontId="11" fillId="9" borderId="13" xfId="5" applyFont="1" applyFill="1" applyBorder="1" applyAlignment="1" applyProtection="1">
      <alignment vertical="center"/>
      <protection locked="0"/>
    </xf>
    <xf numFmtId="44" fontId="11" fillId="9" borderId="15" xfId="2" applyFont="1" applyFill="1" applyBorder="1" applyAlignment="1" applyProtection="1">
      <alignment vertical="center"/>
    </xf>
    <xf numFmtId="44" fontId="11" fillId="9" borderId="13" xfId="5" applyNumberFormat="1" applyFont="1" applyFill="1" applyBorder="1" applyAlignment="1">
      <alignment vertical="center"/>
    </xf>
    <xf numFmtId="44" fontId="11" fillId="9" borderId="13" xfId="2" applyFont="1" applyFill="1" applyBorder="1" applyAlignment="1" applyProtection="1">
      <alignment vertical="center"/>
    </xf>
    <xf numFmtId="0" fontId="27" fillId="3" borderId="0" xfId="5" applyFont="1" applyFill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0" xfId="5" applyFont="1" applyFill="1" applyAlignment="1">
      <alignment horizontal="center" vertical="top"/>
    </xf>
    <xf numFmtId="0" fontId="27" fillId="3" borderId="8" xfId="5" applyFont="1" applyFill="1" applyBorder="1" applyAlignment="1">
      <alignment vertical="center"/>
    </xf>
    <xf numFmtId="9" fontId="27" fillId="3" borderId="8" xfId="5" applyNumberFormat="1" applyFont="1" applyFill="1" applyBorder="1" applyAlignment="1">
      <alignment vertical="center"/>
    </xf>
    <xf numFmtId="44" fontId="27" fillId="3" borderId="16" xfId="5" applyNumberFormat="1" applyFont="1" applyFill="1" applyBorder="1" applyAlignment="1">
      <alignment vertical="center"/>
    </xf>
    <xf numFmtId="44" fontId="27" fillId="3" borderId="8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11" fillId="3" borderId="8" xfId="5" applyFont="1" applyFill="1" applyBorder="1" applyAlignment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>
      <alignment vertical="center"/>
    </xf>
    <xf numFmtId="44" fontId="11" fillId="3" borderId="8" xfId="5" applyNumberFormat="1" applyFont="1" applyFill="1" applyBorder="1" applyAlignment="1">
      <alignment vertical="center"/>
    </xf>
    <xf numFmtId="0" fontId="11" fillId="3" borderId="0" xfId="5" applyFont="1" applyFill="1" applyAlignment="1">
      <alignment vertical="center"/>
    </xf>
    <xf numFmtId="0" fontId="27" fillId="10" borderId="0" xfId="5" applyFont="1" applyFill="1" applyAlignment="1">
      <alignment horizontal="left" vertical="top" wrapText="1"/>
    </xf>
    <xf numFmtId="0" fontId="11" fillId="10" borderId="0" xfId="5" applyFont="1" applyFill="1" applyAlignment="1">
      <alignment vertical="top"/>
    </xf>
    <xf numFmtId="44" fontId="27" fillId="10" borderId="22" xfId="0" applyNumberFormat="1" applyFont="1" applyFill="1" applyBorder="1" applyAlignment="1">
      <alignment vertical="center"/>
    </xf>
    <xf numFmtId="0" fontId="11" fillId="9" borderId="15" xfId="5" applyFont="1" applyFill="1" applyBorder="1" applyAlignment="1">
      <alignment vertical="center"/>
    </xf>
    <xf numFmtId="167" fontId="11" fillId="9" borderId="15" xfId="2" applyNumberFormat="1" applyFont="1" applyFill="1" applyBorder="1" applyAlignment="1" applyProtection="1">
      <alignment vertical="top"/>
      <protection locked="0"/>
    </xf>
    <xf numFmtId="0" fontId="11" fillId="9" borderId="15" xfId="5" applyFont="1" applyFill="1" applyBorder="1" applyAlignment="1" applyProtection="1">
      <alignment vertical="center"/>
      <protection locked="0"/>
    </xf>
    <xf numFmtId="10" fontId="11" fillId="9" borderId="14" xfId="3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0" fontId="11" fillId="6" borderId="0" xfId="0" applyFont="1" applyFill="1"/>
    <xf numFmtId="0" fontId="27" fillId="3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27" fillId="3" borderId="9" xfId="0" quotePrefix="1" applyFont="1" applyFill="1" applyBorder="1" applyAlignment="1">
      <alignment horizontal="center"/>
    </xf>
    <xf numFmtId="0" fontId="27" fillId="3" borderId="10" xfId="0" quotePrefix="1" applyFont="1" applyFill="1" applyBorder="1" applyAlignment="1">
      <alignment horizontal="center"/>
    </xf>
    <xf numFmtId="0" fontId="2" fillId="6" borderId="2" xfId="0" applyFont="1" applyFill="1" applyBorder="1" applyAlignment="1" applyProtection="1">
      <alignment vertical="top"/>
      <protection locked="0"/>
    </xf>
    <xf numFmtId="0" fontId="11" fillId="11" borderId="3" xfId="0" applyFont="1" applyFill="1" applyBorder="1" applyAlignment="1">
      <alignment vertical="top"/>
    </xf>
    <xf numFmtId="0" fontId="11" fillId="11" borderId="3" xfId="0" applyFont="1" applyFill="1" applyBorder="1" applyAlignment="1" applyProtection="1">
      <alignment horizontal="center" vertical="top"/>
      <protection locked="0"/>
    </xf>
    <xf numFmtId="0" fontId="11" fillId="11" borderId="0" xfId="0" applyFont="1" applyFill="1" applyAlignment="1">
      <alignment vertical="center"/>
    </xf>
    <xf numFmtId="167" fontId="11" fillId="11" borderId="1" xfId="2" applyNumberFormat="1" applyFont="1" applyFill="1" applyBorder="1" applyAlignment="1" applyProtection="1">
      <alignment vertical="center"/>
      <protection locked="0"/>
    </xf>
    <xf numFmtId="44" fontId="11" fillId="11" borderId="4" xfId="0" applyNumberFormat="1" applyFont="1" applyFill="1" applyBorder="1" applyAlignment="1" applyProtection="1">
      <alignment vertical="center"/>
      <protection locked="0"/>
    </xf>
    <xf numFmtId="44" fontId="27" fillId="11" borderId="4" xfId="2" applyFont="1" applyFill="1" applyBorder="1" applyAlignment="1" applyProtection="1">
      <alignment vertical="center"/>
    </xf>
    <xf numFmtId="44" fontId="27" fillId="11" borderId="1" xfId="0" applyNumberFormat="1" applyFont="1" applyFill="1" applyBorder="1" applyAlignment="1">
      <alignment vertical="center"/>
    </xf>
    <xf numFmtId="165" fontId="27" fillId="11" borderId="4" xfId="3" applyNumberFormat="1" applyFont="1" applyFill="1" applyBorder="1" applyAlignment="1" applyProtection="1">
      <alignment vertical="center"/>
    </xf>
    <xf numFmtId="44" fontId="11" fillId="4" borderId="8" xfId="4" applyFont="1" applyFill="1" applyBorder="1" applyAlignment="1" applyProtection="1">
      <alignment vertical="top"/>
      <protection locked="0"/>
    </xf>
    <xf numFmtId="0" fontId="27" fillId="6" borderId="2" xfId="0" applyFont="1" applyFill="1" applyBorder="1" applyAlignment="1">
      <alignment vertical="top" wrapText="1"/>
    </xf>
    <xf numFmtId="0" fontId="11" fillId="11" borderId="3" xfId="0" applyFont="1" applyFill="1" applyBorder="1"/>
    <xf numFmtId="0" fontId="11" fillId="11" borderId="3" xfId="0" applyFont="1" applyFill="1" applyBorder="1" applyAlignment="1">
      <alignment horizontal="center"/>
    </xf>
    <xf numFmtId="0" fontId="11" fillId="11" borderId="1" xfId="0" applyFont="1" applyFill="1" applyBorder="1" applyAlignment="1">
      <alignment vertical="center"/>
    </xf>
    <xf numFmtId="0" fontId="11" fillId="11" borderId="4" xfId="0" applyFont="1" applyFill="1" applyBorder="1" applyAlignment="1">
      <alignment vertical="center"/>
    </xf>
    <xf numFmtId="44" fontId="27" fillId="11" borderId="4" xfId="0" applyNumberFormat="1" applyFont="1" applyFill="1" applyBorder="1" applyAlignment="1">
      <alignment vertical="center"/>
    </xf>
    <xf numFmtId="0" fontId="11" fillId="11" borderId="3" xfId="0" applyFont="1" applyFill="1" applyBorder="1" applyAlignment="1">
      <alignment horizontal="center" vertical="top"/>
    </xf>
    <xf numFmtId="0" fontId="27" fillId="11" borderId="0" xfId="0" applyFont="1" applyFill="1" applyAlignment="1">
      <alignment vertical="center"/>
    </xf>
    <xf numFmtId="0" fontId="27" fillId="11" borderId="1" xfId="0" applyFont="1" applyFill="1" applyBorder="1" applyAlignment="1">
      <alignment vertical="center"/>
    </xf>
    <xf numFmtId="166" fontId="11" fillId="11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>
      <alignment vertical="top" wrapText="1"/>
    </xf>
    <xf numFmtId="44" fontId="11" fillId="3" borderId="16" xfId="5" applyNumberFormat="1" applyFont="1" applyFill="1" applyBorder="1" applyAlignment="1">
      <alignment vertical="center"/>
    </xf>
    <xf numFmtId="0" fontId="24" fillId="10" borderId="0" xfId="5" applyFont="1" applyFill="1"/>
    <xf numFmtId="0" fontId="27" fillId="10" borderId="0" xfId="5" applyFont="1" applyFill="1" applyAlignment="1">
      <alignment vertical="top"/>
    </xf>
    <xf numFmtId="0" fontId="27" fillId="10" borderId="0" xfId="0" applyFont="1" applyFill="1"/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4" fillId="4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6" fontId="17" fillId="3" borderId="0" xfId="0" applyNumberFormat="1" applyFont="1" applyFill="1"/>
    <xf numFmtId="166" fontId="24" fillId="4" borderId="1" xfId="1" applyNumberFormat="1" applyFont="1" applyFill="1" applyBorder="1" applyAlignment="1" applyProtection="1">
      <alignment horizont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168" fontId="0" fillId="4" borderId="8" xfId="4" applyNumberFormat="1" applyFont="1" applyFill="1" applyBorder="1" applyAlignment="1" applyProtection="1">
      <alignment vertical="center"/>
      <protection locked="0"/>
    </xf>
    <xf numFmtId="0" fontId="27" fillId="11" borderId="2" xfId="0" applyFont="1" applyFill="1" applyBorder="1" applyAlignment="1">
      <alignment vertical="top" wrapText="1"/>
    </xf>
    <xf numFmtId="0" fontId="27" fillId="11" borderId="4" xfId="0" applyFont="1" applyFill="1" applyBorder="1" applyAlignment="1">
      <alignment vertical="center"/>
    </xf>
    <xf numFmtId="0" fontId="27" fillId="3" borderId="0" xfId="0" applyFont="1" applyFill="1" applyAlignment="1">
      <alignment horizontal="center" vertical="top"/>
    </xf>
    <xf numFmtId="9" fontId="27" fillId="3" borderId="0" xfId="0" applyNumberFormat="1" applyFont="1" applyFill="1" applyAlignment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5" applyFont="1" applyFill="1" applyAlignment="1">
      <alignment horizontal="left" vertical="top" indent="1"/>
    </xf>
    <xf numFmtId="0" fontId="11" fillId="3" borderId="0" xfId="0" applyFont="1" applyFill="1" applyAlignment="1">
      <alignment horizontal="left" vertical="top" wrapText="1"/>
    </xf>
    <xf numFmtId="0" fontId="11" fillId="3" borderId="9" xfId="0" applyFont="1" applyFill="1" applyBorder="1" applyAlignment="1">
      <alignment vertical="center"/>
    </xf>
    <xf numFmtId="44" fontId="11" fillId="3" borderId="22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7" fillId="9" borderId="15" xfId="5" applyFill="1" applyBorder="1" applyAlignment="1">
      <alignment vertical="center"/>
    </xf>
    <xf numFmtId="167" fontId="17" fillId="9" borderId="15" xfId="2" applyNumberFormat="1" applyFont="1" applyFill="1" applyBorder="1" applyAlignment="1" applyProtection="1">
      <alignment vertical="top"/>
      <protection locked="0"/>
    </xf>
    <xf numFmtId="0" fontId="17" fillId="9" borderId="15" xfId="5" applyFill="1" applyBorder="1" applyAlignment="1" applyProtection="1">
      <alignment vertical="center"/>
      <protection locked="0"/>
    </xf>
    <xf numFmtId="165" fontId="17" fillId="9" borderId="14" xfId="3" applyNumberFormat="1" applyFont="1" applyFill="1" applyBorder="1" applyAlignment="1" applyProtection="1">
      <alignment vertical="center"/>
    </xf>
    <xf numFmtId="0" fontId="30" fillId="3" borderId="0" xfId="0" applyFont="1" applyFill="1" applyAlignment="1">
      <alignment horizontal="right" vertical="top"/>
    </xf>
    <xf numFmtId="0" fontId="30" fillId="3" borderId="23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/>
    </xf>
    <xf numFmtId="166" fontId="11" fillId="3" borderId="7" xfId="1" applyNumberFormat="1" applyFont="1" applyFill="1" applyBorder="1" applyAlignment="1" applyProtection="1">
      <alignment vertical="center"/>
    </xf>
    <xf numFmtId="166" fontId="1" fillId="6" borderId="8" xfId="0" applyNumberFormat="1" applyFont="1" applyFill="1" applyBorder="1" applyAlignment="1">
      <alignment vertical="center"/>
    </xf>
    <xf numFmtId="166" fontId="11" fillId="3" borderId="7" xfId="0" applyNumberFormat="1" applyFont="1" applyFill="1" applyBorder="1" applyAlignment="1">
      <alignment vertical="center"/>
    </xf>
    <xf numFmtId="165" fontId="11" fillId="3" borderId="0" xfId="0" applyNumberFormat="1" applyFont="1" applyFill="1"/>
    <xf numFmtId="0" fontId="11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/>
    </xf>
    <xf numFmtId="167" fontId="21" fillId="3" borderId="0" xfId="0" applyNumberFormat="1" applyFont="1" applyFill="1" applyAlignment="1">
      <alignment horizontal="center"/>
    </xf>
    <xf numFmtId="44" fontId="11" fillId="3" borderId="0" xfId="2" applyFont="1" applyFill="1" applyBorder="1"/>
    <xf numFmtId="44" fontId="21" fillId="3" borderId="0" xfId="0" applyNumberFormat="1" applyFont="1" applyFill="1" applyAlignment="1">
      <alignment horizontal="center"/>
    </xf>
    <xf numFmtId="0" fontId="11" fillId="5" borderId="0" xfId="0" applyFont="1" applyFill="1" applyAlignment="1" applyProtection="1">
      <alignment horizontal="center" vertical="center"/>
      <protection locked="0"/>
    </xf>
    <xf numFmtId="0" fontId="27" fillId="10" borderId="24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horizontal="left" vertical="top" wrapText="1"/>
    </xf>
    <xf numFmtId="44" fontId="11" fillId="3" borderId="9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>
      <alignment horizontal="center"/>
    </xf>
    <xf numFmtId="43" fontId="11" fillId="3" borderId="0" xfId="1" applyFont="1" applyFill="1" applyProtection="1"/>
    <xf numFmtId="166" fontId="1" fillId="3" borderId="7" xfId="1" applyNumberFormat="1" applyFont="1" applyFill="1" applyBorder="1" applyAlignment="1" applyProtection="1">
      <alignment vertical="center"/>
    </xf>
    <xf numFmtId="168" fontId="11" fillId="4" borderId="8" xfId="4" applyNumberFormat="1" applyFont="1" applyFill="1" applyBorder="1" applyAlignment="1" applyProtection="1">
      <alignment vertical="top"/>
      <protection locked="0"/>
    </xf>
    <xf numFmtId="166" fontId="11" fillId="3" borderId="8" xfId="0" applyNumberFormat="1" applyFont="1" applyFill="1" applyBorder="1" applyAlignment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166" fontId="11" fillId="3" borderId="8" xfId="1" applyNumberFormat="1" applyFont="1" applyFill="1" applyBorder="1" applyAlignment="1" applyProtection="1">
      <alignment horizontal="left"/>
    </xf>
    <xf numFmtId="169" fontId="11" fillId="3" borderId="0" xfId="0" applyNumberFormat="1" applyFont="1" applyFill="1"/>
    <xf numFmtId="166" fontId="21" fillId="3" borderId="0" xfId="1" applyNumberFormat="1" applyFont="1" applyFill="1" applyBorder="1" applyAlignment="1" applyProtection="1">
      <alignment horizontal="center"/>
    </xf>
    <xf numFmtId="168" fontId="11" fillId="3" borderId="0" xfId="0" applyNumberFormat="1" applyFont="1" applyFill="1"/>
    <xf numFmtId="0" fontId="11" fillId="3" borderId="8" xfId="0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</cellXfs>
  <cellStyles count="6">
    <cellStyle name="Comma" xfId="1" builtinId="3"/>
    <cellStyle name="Currency" xfId="2" builtinId="4"/>
    <cellStyle name="Currency 10" xfId="4" xr:uid="{A5A99205-DE93-4F9A-8621-ECA95494272A}"/>
    <cellStyle name="Normal" xfId="0" builtinId="0"/>
    <cellStyle name="Normal 2" xfId="5" xr:uid="{BA13FB9D-331C-4FB9-93BD-CBAB0E5A2818}"/>
    <cellStyle name="Percent" xfId="3" builtinId="5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O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O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N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N$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O$1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Radio" checked="Checked" firstButton="1" fmlaLink="$O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754380</xdr:colOff>
          <xdr:row>216</xdr:row>
          <xdr:rowOff>99060</xdr:rowOff>
        </xdr:from>
        <xdr:to>
          <xdr:col>16</xdr:col>
          <xdr:colOff>342900</xdr:colOff>
          <xdr:row>218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29A57D1-FF7C-4E0E-9208-50AB02948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216</xdr:row>
          <xdr:rowOff>182880</xdr:rowOff>
        </xdr:from>
        <xdr:to>
          <xdr:col>9</xdr:col>
          <xdr:colOff>411480</xdr:colOff>
          <xdr:row>218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FE360C1-549F-4656-B81C-3F5C2A7EB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281</xdr:row>
          <xdr:rowOff>152400</xdr:rowOff>
        </xdr:from>
        <xdr:to>
          <xdr:col>9</xdr:col>
          <xdr:colOff>502920</xdr:colOff>
          <xdr:row>282</xdr:row>
          <xdr:rowOff>175260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6E1E7BE-05D7-4B75-83B8-9F53D4162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16</xdr:row>
          <xdr:rowOff>175260</xdr:rowOff>
        </xdr:from>
        <xdr:to>
          <xdr:col>9</xdr:col>
          <xdr:colOff>365760</xdr:colOff>
          <xdr:row>17</xdr:row>
          <xdr:rowOff>175260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E9F96C8-0B27-4FBB-82D4-2A5B90EE8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594360</xdr:colOff>
          <xdr:row>281</xdr:row>
          <xdr:rowOff>22860</xdr:rowOff>
        </xdr:from>
        <xdr:to>
          <xdr:col>16</xdr:col>
          <xdr:colOff>76200</xdr:colOff>
          <xdr:row>283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C4C0B2A-FAAB-4166-B618-303E83B0F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17</xdr:row>
          <xdr:rowOff>22860</xdr:rowOff>
        </xdr:from>
        <xdr:to>
          <xdr:col>13</xdr:col>
          <xdr:colOff>746760</xdr:colOff>
          <xdr:row>17</xdr:row>
          <xdr:rowOff>175260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D37C52D-0F4E-4B95-AC5A-CB590829A6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147</xdr:row>
          <xdr:rowOff>175260</xdr:rowOff>
        </xdr:from>
        <xdr:to>
          <xdr:col>9</xdr:col>
          <xdr:colOff>365760</xdr:colOff>
          <xdr:row>148</xdr:row>
          <xdr:rowOff>175260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11F74C1-E0BC-4F94-BD87-F88A928E18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148</xdr:row>
          <xdr:rowOff>22860</xdr:rowOff>
        </xdr:from>
        <xdr:to>
          <xdr:col>13</xdr:col>
          <xdr:colOff>746760</xdr:colOff>
          <xdr:row>148</xdr:row>
          <xdr:rowOff>175260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05AF0A9-79BE-4A7F-82C8-18E7407B56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147</xdr:row>
          <xdr:rowOff>175260</xdr:rowOff>
        </xdr:from>
        <xdr:to>
          <xdr:col>9</xdr:col>
          <xdr:colOff>365760</xdr:colOff>
          <xdr:row>148</xdr:row>
          <xdr:rowOff>175260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551BE6A-C7EC-42ED-8676-D482855C3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148</xdr:row>
          <xdr:rowOff>22860</xdr:rowOff>
        </xdr:from>
        <xdr:to>
          <xdr:col>13</xdr:col>
          <xdr:colOff>746760</xdr:colOff>
          <xdr:row>148</xdr:row>
          <xdr:rowOff>175260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8D780E87-9BF9-4435-9FCE-EAA6B9FA7E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81</xdr:row>
          <xdr:rowOff>175260</xdr:rowOff>
        </xdr:from>
        <xdr:to>
          <xdr:col>9</xdr:col>
          <xdr:colOff>373380</xdr:colOff>
          <xdr:row>82</xdr:row>
          <xdr:rowOff>175260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19E644D-2ED2-414F-B68C-111BD287C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518160</xdr:colOff>
          <xdr:row>82</xdr:row>
          <xdr:rowOff>22860</xdr:rowOff>
        </xdr:from>
        <xdr:to>
          <xdr:col>13</xdr:col>
          <xdr:colOff>746760</xdr:colOff>
          <xdr:row>82</xdr:row>
          <xdr:rowOff>175260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6A5A763A-AAE5-4FB3-882C-F59651A6B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16</xdr:row>
          <xdr:rowOff>60960</xdr:rowOff>
        </xdr:from>
        <xdr:to>
          <xdr:col>16</xdr:col>
          <xdr:colOff>68580</xdr:colOff>
          <xdr:row>18</xdr:row>
          <xdr:rowOff>60960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43ACF2E-D40C-4E75-BCE0-EFD6D7C33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16</xdr:row>
          <xdr:rowOff>175260</xdr:rowOff>
        </xdr:from>
        <xdr:to>
          <xdr:col>9</xdr:col>
          <xdr:colOff>533400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C2B016D5-6BBD-4561-9948-9AB363AF9F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78</xdr:row>
          <xdr:rowOff>68580</xdr:rowOff>
        </xdr:from>
        <xdr:to>
          <xdr:col>13</xdr:col>
          <xdr:colOff>579120</xdr:colOff>
          <xdr:row>80</xdr:row>
          <xdr:rowOff>68580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844F9E2-04F5-4A23-A37D-BA1D74E52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78</xdr:row>
          <xdr:rowOff>182880</xdr:rowOff>
        </xdr:from>
        <xdr:to>
          <xdr:col>9</xdr:col>
          <xdr:colOff>533400</xdr:colOff>
          <xdr:row>80</xdr:row>
          <xdr:rowOff>30480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A2E89519-6A36-40DC-9966-BDD5990A6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99060</xdr:rowOff>
        </xdr:from>
        <xdr:to>
          <xdr:col>16</xdr:col>
          <xdr:colOff>274320</xdr:colOff>
          <xdr:row>18</xdr:row>
          <xdr:rowOff>106680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40C03E4-0B5A-406D-86CD-2878B949D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16</xdr:row>
          <xdr:rowOff>175260</xdr:rowOff>
        </xdr:from>
        <xdr:to>
          <xdr:col>9</xdr:col>
          <xdr:colOff>541020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3D25C43-C83B-44EB-92DE-DA0D526DF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88</xdr:row>
          <xdr:rowOff>114300</xdr:rowOff>
        </xdr:from>
        <xdr:to>
          <xdr:col>16</xdr:col>
          <xdr:colOff>121920</xdr:colOff>
          <xdr:row>90</xdr:row>
          <xdr:rowOff>121920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0C5F31A-FC38-4AE7-8644-8909F3BE6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88</xdr:row>
          <xdr:rowOff>175260</xdr:rowOff>
        </xdr:from>
        <xdr:to>
          <xdr:col>9</xdr:col>
          <xdr:colOff>480060</xdr:colOff>
          <xdr:row>90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E1203266-4D06-444F-A261-5D4BB9084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403860</xdr:colOff>
          <xdr:row>16</xdr:row>
          <xdr:rowOff>144780</xdr:rowOff>
        </xdr:from>
        <xdr:to>
          <xdr:col>16</xdr:col>
          <xdr:colOff>441960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432B60B0-0D8C-43C8-A13E-0EB211D7F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17</xdr:row>
          <xdr:rowOff>30480</xdr:rowOff>
        </xdr:from>
        <xdr:to>
          <xdr:col>9</xdr:col>
          <xdr:colOff>541020</xdr:colOff>
          <xdr:row>18</xdr:row>
          <xdr:rowOff>137160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AC1AF588-7CE0-4793-BA42-546A6CFDF2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85</xdr:row>
          <xdr:rowOff>60960</xdr:rowOff>
        </xdr:from>
        <xdr:to>
          <xdr:col>16</xdr:col>
          <xdr:colOff>121920</xdr:colOff>
          <xdr:row>87</xdr:row>
          <xdr:rowOff>106680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7CB676B-61B1-4711-A4D0-5C2B8B8B80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556260</xdr:colOff>
          <xdr:row>86</xdr:row>
          <xdr:rowOff>30480</xdr:rowOff>
        </xdr:from>
        <xdr:to>
          <xdr:col>9</xdr:col>
          <xdr:colOff>480060</xdr:colOff>
          <xdr:row>87</xdr:row>
          <xdr:rowOff>137160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3569FB3B-D790-4784-BB42-00A8AC61E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16</xdr:row>
          <xdr:rowOff>99060</xdr:rowOff>
        </xdr:from>
        <xdr:to>
          <xdr:col>15</xdr:col>
          <xdr:colOff>716280</xdr:colOff>
          <xdr:row>18</xdr:row>
          <xdr:rowOff>137160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3ADE76C2-0379-4483-868F-2AF65E0A4C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17</xdr:row>
          <xdr:rowOff>22860</xdr:rowOff>
        </xdr:from>
        <xdr:to>
          <xdr:col>9</xdr:col>
          <xdr:colOff>365760</xdr:colOff>
          <xdr:row>18</xdr:row>
          <xdr:rowOff>99060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9D0E1C5-7DDD-4CD2-8878-4C778A2D5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411480</xdr:colOff>
          <xdr:row>85</xdr:row>
          <xdr:rowOff>60960</xdr:rowOff>
        </xdr:from>
        <xdr:to>
          <xdr:col>24</xdr:col>
          <xdr:colOff>106680</xdr:colOff>
          <xdr:row>87</xdr:row>
          <xdr:rowOff>106680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53EFBBB5-7916-4976-8A46-7966BE26E0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16</xdr:row>
          <xdr:rowOff>175260</xdr:rowOff>
        </xdr:from>
        <xdr:to>
          <xdr:col>13</xdr:col>
          <xdr:colOff>365760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8C492D74-DB11-4E05-8DB4-C163ABDE70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17</xdr:row>
          <xdr:rowOff>38100</xdr:rowOff>
        </xdr:from>
        <xdr:to>
          <xdr:col>9</xdr:col>
          <xdr:colOff>312420</xdr:colOff>
          <xdr:row>18</xdr:row>
          <xdr:rowOff>137160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968CE889-1165-4667-ACB9-7D5876F566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17</xdr:row>
          <xdr:rowOff>99060</xdr:rowOff>
        </xdr:from>
        <xdr:to>
          <xdr:col>16</xdr:col>
          <xdr:colOff>762000</xdr:colOff>
          <xdr:row>19</xdr:row>
          <xdr:rowOff>175260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F6788931-46C3-44D7-932C-25C97D2E9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708660</xdr:colOff>
          <xdr:row>18</xdr:row>
          <xdr:rowOff>22860</xdr:rowOff>
        </xdr:from>
        <xdr:to>
          <xdr:col>9</xdr:col>
          <xdr:colOff>746760</xdr:colOff>
          <xdr:row>19</xdr:row>
          <xdr:rowOff>137160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819E363D-4DE4-4623-8765-6206154BD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16</xdr:row>
          <xdr:rowOff>99060</xdr:rowOff>
        </xdr:from>
        <xdr:to>
          <xdr:col>17</xdr:col>
          <xdr:colOff>22860</xdr:colOff>
          <xdr:row>18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1C16362D-0CBD-4253-9466-85646AB67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144780</xdr:rowOff>
        </xdr:from>
        <xdr:to>
          <xdr:col>10</xdr:col>
          <xdr:colOff>60960</xdr:colOff>
          <xdr:row>18</xdr:row>
          <xdr:rowOff>60960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9BC2100E-1D76-4AD1-9A7D-27064F67D0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RATE%20FILING\2025\03%20Application\04%20Bill%20impacts\2025-2029%20Bill%20Impacts%20(linked)%20-%2020240419%20Application%20Updated%20GR1,%202%20and%20Dist%20Rates%20GA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Users\mwells\AppData\Local\Microsoft\Windows\Temporary%20Internet%20Files\Content.Outlook\NQLS4ENY\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Staff\Shirley\2014\CIR%20Filing\OEB%20Bill%20Impact%20Table\2013_Filing_Requirements_Chapter2_Appendic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RATE%20FILING\2023%20IRM%20Filing\08%20Application\01%20IRM%20model\2023%20IRM%20Rate%20Generator%20Model%202022-07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RATE%20FILING\2023%20IRM%20Filing\08%20Application\01%20IRM%20model\02%20IRM%20Model%20(OEB)\2023-IRM-Rate-Generator-Model_20220616%20(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C\Finance\Treasury%20and%20Risk%20Mgmt\Rates\RATE%20FILING\2021%20IRM%20Filing\04%202021%20-%20PRE-FILED\01%20IRM%20model\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_R. Riders_G2 (2)"/>
      <sheetName val="Action Log"/>
      <sheetName val="2025_R. Riders_G2"/>
      <sheetName val="2024 CIR 8-SEC-125"/>
      <sheetName val="2020 IR  8-Staff-149"/>
      <sheetName val="2019-2024 RR"/>
      <sheetName val="Rate Riders Disciptions"/>
      <sheetName val="RR Cost Allocation"/>
      <sheetName val="Bill Scenarios Summary"/>
      <sheetName val="Sheet1"/>
      <sheetName val="DRO Rate Smoothing"/>
      <sheetName val="1B_T01_S03 Customer Summary"/>
      <sheetName val="GROUP 2  RR Calc"/>
      <sheetName val="1B_T01_S02 Application Summary"/>
      <sheetName val="Bill Impact Summary"/>
      <sheetName val="Rate App Narrative Table"/>
      <sheetName val="Supporting Documents"/>
      <sheetName val="20IRM-2021-BillImpact"/>
      <sheetName val="17IRMRegultoryCharges"/>
      <sheetName val="Summary Final"/>
      <sheetName val="Rates Summary"/>
      <sheetName val="2025-2029 G2 RR"/>
      <sheetName val="Bill Impact RR List"/>
      <sheetName val="2020-2029 Dist. &amp; Tx Rates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603C-8C74-41C9-ABE2-0EB33B2514EA}">
  <sheetPr>
    <tabColor theme="7" tint="0.79998168889431442"/>
    <pageSetUpPr fitToPage="1"/>
  </sheetPr>
  <dimension ref="A1:AY579"/>
  <sheetViews>
    <sheetView tabSelected="1" topLeftCell="A17" zoomScale="90" zoomScaleNormal="90" workbookViewId="0">
      <selection activeCell="AY28" sqref="AY28"/>
    </sheetView>
  </sheetViews>
  <sheetFormatPr defaultColWidth="9.33203125" defaultRowHeight="14.4" x14ac:dyDescent="0.3"/>
  <cols>
    <col min="1" max="1" width="1.6640625" style="23" customWidth="1"/>
    <col min="2" max="2" width="125.33203125" style="23" bestFit="1" customWidth="1"/>
    <col min="3" max="3" width="1.44140625" style="23" customWidth="1"/>
    <col min="4" max="4" width="12.33203125" style="29" customWidth="1"/>
    <col min="5" max="5" width="1.6640625" style="23" customWidth="1"/>
    <col min="6" max="6" width="1.33203125" style="23" customWidth="1"/>
    <col min="7" max="14" width="13.109375" style="25" customWidth="1"/>
    <col min="15" max="15" width="1" style="25" customWidth="1"/>
    <col min="16" max="18" width="13.109375" style="25" customWidth="1"/>
    <col min="19" max="19" width="0.44140625" style="25" customWidth="1"/>
    <col min="20" max="21" width="13.109375" style="25" customWidth="1"/>
    <col min="22" max="22" width="0.44140625" style="25" customWidth="1"/>
    <col min="23" max="25" width="13.109375" style="25" customWidth="1"/>
    <col min="26" max="26" width="0.44140625" style="25" customWidth="1"/>
    <col min="27" max="28" width="13.109375" style="25" customWidth="1"/>
    <col min="29" max="29" width="0.33203125" style="25" customWidth="1"/>
    <col min="30" max="32" width="13.109375" style="25" customWidth="1"/>
    <col min="33" max="33" width="0.44140625" style="25" customWidth="1"/>
    <col min="34" max="35" width="13.109375" style="25" customWidth="1"/>
    <col min="36" max="36" width="0.44140625" style="25" customWidth="1"/>
    <col min="37" max="39" width="13.109375" style="25" customWidth="1"/>
    <col min="40" max="40" width="0.44140625" style="25" customWidth="1"/>
    <col min="41" max="42" width="13.109375" style="25" customWidth="1"/>
    <col min="43" max="43" width="0.44140625" style="25" customWidth="1"/>
    <col min="44" max="46" width="12.88671875" style="25" customWidth="1"/>
    <col min="47" max="47" width="0.33203125" style="25" customWidth="1"/>
    <col min="48" max="51" width="12.88671875" style="25" customWidth="1"/>
    <col min="52" max="16384" width="9.33203125" style="23"/>
  </cols>
  <sheetData>
    <row r="1" spans="1:51" s="7" customFormat="1" ht="20.399999999999999" x14ac:dyDescent="0.3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0</v>
      </c>
      <c r="P1" s="6"/>
      <c r="Q1" s="5"/>
      <c r="R1" s="6"/>
      <c r="S1" s="6"/>
      <c r="T1" s="6"/>
      <c r="U1" s="6">
        <v>2</v>
      </c>
      <c r="V1" s="6">
        <v>5</v>
      </c>
      <c r="W1" s="6"/>
      <c r="X1" s="5"/>
      <c r="Y1" s="6"/>
      <c r="Z1" s="6"/>
      <c r="AA1" s="6"/>
      <c r="AB1" s="6">
        <v>2</v>
      </c>
      <c r="AC1" s="6">
        <v>5</v>
      </c>
      <c r="AD1" s="6"/>
      <c r="AE1" s="5"/>
      <c r="AF1" s="6"/>
      <c r="AG1" s="6"/>
      <c r="AH1" s="6"/>
      <c r="AI1" s="6">
        <v>2</v>
      </c>
      <c r="AJ1" s="6">
        <v>5</v>
      </c>
      <c r="AK1" s="6"/>
      <c r="AL1" s="5"/>
      <c r="AM1" s="6"/>
      <c r="AN1" s="6"/>
      <c r="AO1" s="6"/>
      <c r="AP1" s="6">
        <v>2</v>
      </c>
      <c r="AQ1" s="6">
        <v>5</v>
      </c>
      <c r="AR1" s="6"/>
      <c r="AS1" s="5"/>
      <c r="AT1" s="6"/>
      <c r="AU1" s="6"/>
      <c r="AV1" s="6"/>
      <c r="AW1" s="6">
        <v>2</v>
      </c>
      <c r="AX1" s="6">
        <v>5</v>
      </c>
      <c r="AY1" s="6"/>
    </row>
    <row r="2" spans="1:51" s="13" customFormat="1" ht="17.399999999999999" x14ac:dyDescent="0.3">
      <c r="A2" s="8"/>
      <c r="B2" s="8"/>
      <c r="C2" s="8"/>
      <c r="D2" s="9"/>
      <c r="E2" s="8"/>
      <c r="F2" s="8"/>
      <c r="G2" s="10"/>
      <c r="H2" s="10"/>
      <c r="I2" s="11"/>
      <c r="J2" s="11"/>
      <c r="K2" s="12"/>
      <c r="L2" s="12"/>
      <c r="M2" s="12"/>
      <c r="N2" s="12"/>
      <c r="O2" s="12"/>
      <c r="P2" s="12"/>
      <c r="Q2" s="11"/>
      <c r="R2" s="12"/>
      <c r="S2" s="12"/>
      <c r="T2" s="12"/>
      <c r="U2" s="12"/>
      <c r="V2" s="12"/>
      <c r="W2" s="12"/>
      <c r="X2" s="11"/>
      <c r="Y2" s="12"/>
      <c r="Z2" s="12"/>
      <c r="AA2" s="12"/>
      <c r="AB2" s="12"/>
      <c r="AC2" s="12"/>
      <c r="AD2" s="12"/>
      <c r="AE2" s="11"/>
      <c r="AF2" s="12"/>
      <c r="AG2" s="12"/>
      <c r="AH2" s="12"/>
      <c r="AI2" s="12"/>
      <c r="AJ2" s="12"/>
      <c r="AK2" s="12"/>
      <c r="AL2" s="11"/>
      <c r="AM2" s="12"/>
      <c r="AN2" s="12"/>
      <c r="AO2" s="12"/>
      <c r="AP2" s="12"/>
      <c r="AQ2" s="12"/>
      <c r="AR2" s="12"/>
      <c r="AS2" s="11"/>
      <c r="AT2" s="12"/>
      <c r="AU2" s="12"/>
      <c r="AV2" s="12"/>
      <c r="AW2" s="12"/>
      <c r="AX2" s="12"/>
      <c r="AY2" s="12"/>
    </row>
    <row r="3" spans="1:51" s="13" customFormat="1" ht="17.399999999999999" x14ac:dyDescent="0.3">
      <c r="A3" s="14"/>
      <c r="B3" s="14"/>
      <c r="C3" s="14"/>
      <c r="D3" s="14"/>
      <c r="E3" s="14"/>
      <c r="F3" s="14"/>
      <c r="G3" s="14"/>
      <c r="H3" s="14"/>
      <c r="I3" s="11"/>
      <c r="J3" s="11"/>
      <c r="K3" s="12"/>
      <c r="L3" s="12"/>
      <c r="M3" s="12"/>
      <c r="N3" s="12"/>
      <c r="O3" s="12"/>
      <c r="P3" s="12"/>
      <c r="Q3" s="11"/>
      <c r="R3" s="12"/>
      <c r="S3" s="12"/>
      <c r="T3" s="12"/>
      <c r="U3" s="12"/>
      <c r="V3" s="12"/>
      <c r="W3" s="12"/>
      <c r="X3" s="11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1"/>
      <c r="AM3" s="12"/>
      <c r="AN3" s="12"/>
      <c r="AO3" s="12"/>
      <c r="AP3" s="12"/>
      <c r="AQ3" s="12"/>
      <c r="AR3" s="12"/>
      <c r="AS3" s="11"/>
      <c r="AT3" s="12"/>
      <c r="AU3" s="12"/>
      <c r="AV3" s="12"/>
      <c r="AW3" s="12"/>
      <c r="AX3" s="12"/>
      <c r="AY3" s="12"/>
    </row>
    <row r="4" spans="1:51" s="13" customFormat="1" ht="17.399999999999999" x14ac:dyDescent="0.3">
      <c r="A4" s="8"/>
      <c r="B4" s="8"/>
      <c r="C4" s="8"/>
      <c r="D4" s="9"/>
      <c r="E4" s="8"/>
      <c r="F4" s="15"/>
      <c r="G4" s="16"/>
      <c r="H4" s="16"/>
      <c r="I4" s="11"/>
      <c r="J4" s="11"/>
      <c r="K4" s="12"/>
      <c r="L4" s="12"/>
      <c r="M4" s="12"/>
      <c r="N4" s="12"/>
      <c r="O4" s="12"/>
      <c r="P4" s="12"/>
      <c r="Q4" s="11"/>
      <c r="R4" s="12"/>
      <c r="S4" s="12"/>
      <c r="T4" s="12"/>
      <c r="U4" s="12"/>
      <c r="V4" s="12"/>
      <c r="W4" s="12"/>
      <c r="X4" s="11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1"/>
      <c r="AM4" s="12"/>
      <c r="AN4" s="12"/>
      <c r="AO4" s="12"/>
      <c r="AP4" s="12"/>
      <c r="AQ4" s="12"/>
      <c r="AR4" s="12"/>
      <c r="AS4" s="11"/>
      <c r="AT4" s="12"/>
      <c r="AU4" s="12"/>
      <c r="AV4" s="12"/>
      <c r="AW4" s="12"/>
      <c r="AX4" s="12"/>
      <c r="AY4" s="12"/>
    </row>
    <row r="5" spans="1:51" s="13" customFormat="1" ht="15.6" x14ac:dyDescent="0.3">
      <c r="A5" s="17"/>
      <c r="B5" s="17"/>
      <c r="C5" s="18"/>
      <c r="D5" s="19"/>
      <c r="E5" s="18"/>
      <c r="F5" s="17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2"/>
      <c r="S5" s="12"/>
      <c r="T5" s="12"/>
      <c r="U5" s="12"/>
      <c r="V5" s="12"/>
      <c r="W5" s="12"/>
      <c r="X5" s="11"/>
      <c r="Y5" s="12"/>
      <c r="Z5" s="12"/>
      <c r="AA5" s="12"/>
      <c r="AB5" s="12"/>
      <c r="AC5" s="12"/>
      <c r="AD5" s="12"/>
      <c r="AE5" s="11"/>
      <c r="AF5" s="12"/>
      <c r="AG5" s="12"/>
      <c r="AH5" s="12"/>
      <c r="AI5" s="12"/>
      <c r="AJ5" s="12"/>
      <c r="AK5" s="12"/>
      <c r="AL5" s="11"/>
      <c r="AM5" s="12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2"/>
    </row>
    <row r="6" spans="1:51" s="13" customFormat="1" x14ac:dyDescent="0.3">
      <c r="A6" s="17"/>
      <c r="B6" s="17"/>
      <c r="C6" s="17"/>
      <c r="D6" s="20"/>
      <c r="E6" s="17"/>
      <c r="F6" s="17"/>
      <c r="G6" s="11"/>
      <c r="H6" s="11"/>
      <c r="I6" s="11"/>
      <c r="J6" s="11"/>
      <c r="K6" s="12"/>
      <c r="L6" s="12"/>
      <c r="M6" s="12"/>
      <c r="N6" s="12"/>
      <c r="O6" s="12"/>
      <c r="P6" s="12"/>
      <c r="Q6" s="11"/>
      <c r="R6" s="12"/>
      <c r="S6" s="12"/>
      <c r="T6" s="12"/>
      <c r="U6" s="12"/>
      <c r="V6" s="12"/>
      <c r="W6" s="12"/>
      <c r="X6" s="11"/>
      <c r="Y6" s="12"/>
      <c r="Z6" s="12"/>
      <c r="AA6" s="12"/>
      <c r="AB6" s="12"/>
      <c r="AC6" s="12"/>
      <c r="AD6" s="12"/>
      <c r="AE6" s="11"/>
      <c r="AF6" s="12"/>
      <c r="AG6" s="12"/>
      <c r="AH6" s="12"/>
      <c r="AI6" s="12"/>
      <c r="AJ6" s="12"/>
      <c r="AK6" s="12"/>
      <c r="AL6" s="11"/>
      <c r="AM6" s="12"/>
      <c r="AN6" s="12"/>
      <c r="AO6" s="12"/>
      <c r="AP6" s="12"/>
      <c r="AQ6" s="12"/>
      <c r="AR6" s="12"/>
      <c r="AS6" s="11"/>
      <c r="AT6" s="12"/>
      <c r="AU6" s="12"/>
      <c r="AV6" s="12"/>
      <c r="AW6" s="12"/>
      <c r="AX6" s="12"/>
      <c r="AY6" s="12"/>
    </row>
    <row r="7" spans="1:51" s="13" customFormat="1" x14ac:dyDescent="0.3">
      <c r="A7" s="17"/>
      <c r="B7" s="17"/>
      <c r="C7" s="17"/>
      <c r="D7" s="20"/>
      <c r="E7" s="17"/>
      <c r="F7" s="17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  <c r="AG7" s="12"/>
      <c r="AH7" s="12"/>
      <c r="AI7" s="12"/>
      <c r="AJ7" s="12"/>
      <c r="AK7" s="12"/>
      <c r="AL7" s="11"/>
      <c r="AM7" s="12"/>
      <c r="AN7" s="12"/>
      <c r="AO7" s="12"/>
      <c r="AP7" s="12"/>
      <c r="AQ7" s="12"/>
      <c r="AR7" s="12"/>
      <c r="AS7" s="11"/>
      <c r="AT7" s="12"/>
      <c r="AU7" s="12"/>
      <c r="AV7" s="12"/>
      <c r="AW7" s="12"/>
      <c r="AX7" s="12"/>
      <c r="AY7" s="12"/>
    </row>
    <row r="8" spans="1:51" s="13" customFormat="1" x14ac:dyDescent="0.3">
      <c r="A8" s="21"/>
      <c r="B8" s="17"/>
      <c r="C8" s="17"/>
      <c r="D8" s="20"/>
      <c r="E8" s="17"/>
      <c r="F8" s="17"/>
      <c r="G8" s="11"/>
      <c r="H8" s="11"/>
      <c r="I8" s="11"/>
      <c r="J8" s="11"/>
      <c r="K8" s="12"/>
      <c r="L8" s="12"/>
      <c r="M8" s="12"/>
      <c r="N8" s="12"/>
      <c r="O8" s="12"/>
      <c r="P8" s="12"/>
      <c r="Q8" s="11"/>
      <c r="R8" s="12"/>
      <c r="S8" s="12"/>
      <c r="T8" s="12"/>
      <c r="U8" s="12"/>
      <c r="V8" s="12"/>
      <c r="W8" s="12"/>
      <c r="X8" s="11"/>
      <c r="Y8" s="12"/>
      <c r="Z8" s="12"/>
      <c r="AA8" s="12"/>
      <c r="AB8" s="12"/>
      <c r="AC8" s="12"/>
      <c r="AD8" s="12"/>
      <c r="AE8" s="11"/>
      <c r="AF8" s="12"/>
      <c r="AG8" s="12"/>
      <c r="AH8" s="12"/>
      <c r="AI8" s="12"/>
      <c r="AJ8" s="12"/>
      <c r="AK8" s="12"/>
      <c r="AL8" s="11"/>
      <c r="AM8" s="12"/>
      <c r="AN8" s="12"/>
      <c r="AO8" s="12"/>
      <c r="AP8" s="12"/>
      <c r="AQ8" s="12"/>
      <c r="AR8" s="12"/>
      <c r="AS8" s="11"/>
      <c r="AT8" s="12"/>
      <c r="AU8" s="12"/>
      <c r="AV8" s="12"/>
      <c r="AW8" s="12"/>
      <c r="AX8" s="12"/>
      <c r="AY8" s="12"/>
    </row>
    <row r="9" spans="1:51" s="13" customFormat="1" x14ac:dyDescent="0.3">
      <c r="D9" s="2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7.399999999999999" x14ac:dyDescent="0.3">
      <c r="B10" s="24" t="s">
        <v>0</v>
      </c>
      <c r="C10" s="24"/>
      <c r="D10" s="24"/>
      <c r="E10" s="24"/>
      <c r="F10" s="24"/>
      <c r="G10" s="24"/>
      <c r="H10" s="24"/>
      <c r="I10" s="24"/>
      <c r="J10" s="24"/>
      <c r="M10" s="12"/>
      <c r="N10" s="12"/>
      <c r="O10" s="12"/>
      <c r="P10" s="12"/>
      <c r="Q10" s="12"/>
      <c r="T10" s="12"/>
      <c r="U10" s="12"/>
      <c r="V10" s="12"/>
      <c r="W10" s="12"/>
      <c r="X10" s="12"/>
      <c r="AA10" s="12"/>
      <c r="AB10" s="12"/>
      <c r="AC10" s="12"/>
      <c r="AD10" s="12"/>
      <c r="AE10" s="12"/>
      <c r="AH10" s="12"/>
      <c r="AI10" s="12"/>
      <c r="AJ10" s="12"/>
      <c r="AK10" s="12"/>
      <c r="AL10" s="12"/>
      <c r="AO10" s="12"/>
      <c r="AP10" s="12"/>
      <c r="AQ10" s="12"/>
      <c r="AR10" s="12"/>
      <c r="AS10" s="12"/>
      <c r="AV10" s="12"/>
      <c r="AW10" s="12"/>
      <c r="AX10" s="12"/>
      <c r="AY10" s="12"/>
    </row>
    <row r="11" spans="1:51" ht="17.399999999999999" x14ac:dyDescent="0.3">
      <c r="B11" s="24" t="s">
        <v>1</v>
      </c>
      <c r="C11" s="24"/>
      <c r="D11" s="24"/>
      <c r="E11" s="24"/>
      <c r="F11" s="24"/>
      <c r="G11" s="24"/>
      <c r="H11" s="24"/>
      <c r="I11" s="24"/>
      <c r="J11" s="24"/>
      <c r="K11" s="26"/>
      <c r="L11" s="27"/>
      <c r="M11" s="28"/>
      <c r="N11" s="28"/>
      <c r="Q11" s="22"/>
      <c r="R11" s="26"/>
      <c r="S11" s="27"/>
      <c r="T11" s="28"/>
      <c r="U11" s="28"/>
      <c r="X11" s="22"/>
      <c r="Y11" s="26"/>
      <c r="Z11" s="27"/>
      <c r="AA11" s="28"/>
      <c r="AB11" s="28"/>
      <c r="AE11" s="22"/>
      <c r="AF11" s="26"/>
      <c r="AG11" s="27"/>
      <c r="AH11" s="28"/>
      <c r="AI11" s="28"/>
      <c r="AL11" s="22"/>
      <c r="AM11" s="26"/>
      <c r="AN11" s="27"/>
      <c r="AO11" s="28"/>
      <c r="AP11" s="28"/>
      <c r="AS11" s="22"/>
      <c r="AT11" s="26"/>
      <c r="AU11" s="27"/>
      <c r="AV11" s="28"/>
      <c r="AW11" s="28"/>
    </row>
    <row r="12" spans="1:51" x14ac:dyDescent="0.3">
      <c r="K12" s="26"/>
      <c r="L12" s="27"/>
      <c r="M12" s="28"/>
      <c r="N12" s="28"/>
      <c r="R12" s="26"/>
      <c r="S12" s="27"/>
      <c r="T12" s="28"/>
      <c r="U12" s="28"/>
      <c r="Y12" s="26"/>
      <c r="Z12" s="27"/>
      <c r="AA12" s="28"/>
      <c r="AB12" s="28"/>
      <c r="AF12" s="26"/>
      <c r="AG12" s="27"/>
      <c r="AH12" s="28"/>
      <c r="AI12" s="28"/>
      <c r="AM12" s="26"/>
      <c r="AN12" s="27"/>
      <c r="AO12" s="28"/>
      <c r="AP12" s="28"/>
      <c r="AT12" s="26"/>
      <c r="AU12" s="27"/>
      <c r="AV12" s="28"/>
      <c r="AW12" s="28"/>
    </row>
    <row r="13" spans="1:51" x14ac:dyDescent="0.3">
      <c r="K13" s="26"/>
      <c r="L13" s="27"/>
      <c r="M13" s="28"/>
      <c r="N13" s="28"/>
      <c r="R13" s="26"/>
      <c r="S13" s="27"/>
      <c r="T13" s="28"/>
      <c r="U13" s="28"/>
      <c r="Y13" s="26"/>
      <c r="Z13" s="27"/>
      <c r="AA13" s="28"/>
      <c r="AB13" s="28"/>
      <c r="AF13" s="26"/>
      <c r="AG13" s="27"/>
      <c r="AH13" s="28"/>
      <c r="AI13" s="28"/>
      <c r="AM13" s="26"/>
      <c r="AN13" s="27"/>
      <c r="AO13" s="28"/>
      <c r="AP13" s="28"/>
      <c r="AT13" s="26"/>
      <c r="AU13" s="27"/>
      <c r="AV13" s="28"/>
      <c r="AW13" s="28"/>
    </row>
    <row r="14" spans="1:51" ht="15.6" x14ac:dyDescent="0.3">
      <c r="B14" s="30" t="s">
        <v>2</v>
      </c>
      <c r="D14" s="31" t="s">
        <v>3</v>
      </c>
      <c r="E14" s="31"/>
      <c r="F14" s="31"/>
      <c r="G14" s="31"/>
      <c r="H14" s="31"/>
      <c r="I14" s="31"/>
      <c r="J14" s="31"/>
      <c r="K14" s="26"/>
      <c r="L14" s="32"/>
      <c r="M14" s="12"/>
      <c r="N14" s="12"/>
      <c r="O14" s="12"/>
      <c r="P14" s="12"/>
      <c r="Q14" s="12"/>
      <c r="R14" s="26"/>
      <c r="S14" s="32"/>
      <c r="T14" s="12"/>
      <c r="U14" s="12"/>
      <c r="V14" s="12"/>
      <c r="W14" s="12"/>
      <c r="X14" s="12"/>
      <c r="Y14" s="26"/>
      <c r="Z14" s="32"/>
      <c r="AA14" s="12"/>
      <c r="AB14" s="12"/>
      <c r="AC14" s="12"/>
      <c r="AD14" s="12"/>
      <c r="AE14" s="12"/>
      <c r="AF14" s="26"/>
      <c r="AG14" s="32"/>
      <c r="AH14" s="12"/>
      <c r="AI14" s="12"/>
      <c r="AJ14" s="12"/>
      <c r="AK14" s="12"/>
      <c r="AL14" s="12"/>
      <c r="AM14" s="26"/>
      <c r="AN14" s="32"/>
      <c r="AO14" s="12"/>
      <c r="AP14" s="12"/>
      <c r="AQ14" s="12"/>
      <c r="AR14" s="12"/>
      <c r="AS14" s="12"/>
      <c r="AT14" s="26"/>
      <c r="AU14" s="32"/>
      <c r="AV14" s="12"/>
      <c r="AW14" s="12"/>
      <c r="AX14" s="12"/>
      <c r="AY14" s="12"/>
    </row>
    <row r="15" spans="1:51" ht="15.6" x14ac:dyDescent="0.3">
      <c r="B15" s="33"/>
      <c r="D15" s="34"/>
      <c r="E15" s="35"/>
      <c r="F15" s="35"/>
      <c r="G15" s="34"/>
      <c r="H15" s="34"/>
      <c r="I15" s="34"/>
      <c r="J15" s="34"/>
      <c r="K15" s="26"/>
      <c r="M15" s="36"/>
      <c r="N15" s="12"/>
      <c r="O15" s="12"/>
      <c r="P15" s="12"/>
      <c r="Q15" s="34"/>
      <c r="R15" s="26"/>
      <c r="T15" s="36"/>
      <c r="U15" s="12"/>
      <c r="V15" s="12"/>
      <c r="W15" s="12"/>
      <c r="X15" s="34"/>
      <c r="Y15" s="26"/>
      <c r="AA15" s="36"/>
      <c r="AB15" s="12"/>
      <c r="AC15" s="12"/>
      <c r="AD15" s="12"/>
      <c r="AE15" s="34"/>
      <c r="AF15" s="26"/>
      <c r="AH15" s="36"/>
      <c r="AI15" s="12"/>
      <c r="AJ15" s="12"/>
      <c r="AK15" s="12"/>
      <c r="AL15" s="34"/>
      <c r="AM15" s="26"/>
      <c r="AO15" s="36"/>
      <c r="AP15" s="12"/>
      <c r="AQ15" s="12"/>
      <c r="AR15" s="12"/>
      <c r="AS15" s="34"/>
      <c r="AT15" s="26"/>
      <c r="AV15" s="36"/>
      <c r="AW15" s="12"/>
      <c r="AX15" s="12"/>
      <c r="AY15" s="12"/>
    </row>
    <row r="16" spans="1:51" ht="15.6" x14ac:dyDescent="0.3">
      <c r="B16" s="30" t="s">
        <v>4</v>
      </c>
      <c r="D16" s="37" t="s">
        <v>5</v>
      </c>
      <c r="E16" s="35"/>
      <c r="F16" s="35"/>
      <c r="H16" s="34"/>
      <c r="I16" s="38"/>
      <c r="J16" s="34"/>
      <c r="K16" s="39"/>
      <c r="M16" s="38"/>
      <c r="O16" s="40"/>
      <c r="P16" s="41"/>
      <c r="Q16" s="34"/>
      <c r="R16" s="26"/>
      <c r="T16" s="38"/>
      <c r="V16" s="40"/>
      <c r="W16" s="42"/>
      <c r="X16" s="34"/>
      <c r="Y16" s="26"/>
      <c r="AA16" s="38"/>
      <c r="AC16" s="40"/>
      <c r="AD16" s="42"/>
      <c r="AE16" s="34"/>
      <c r="AF16" s="26"/>
      <c r="AH16" s="38"/>
      <c r="AJ16" s="40"/>
      <c r="AK16" s="42"/>
      <c r="AL16" s="34"/>
      <c r="AM16" s="26"/>
      <c r="AO16" s="38"/>
      <c r="AQ16" s="40"/>
      <c r="AR16" s="42"/>
      <c r="AS16" s="34"/>
      <c r="AT16" s="26"/>
      <c r="AV16" s="38"/>
      <c r="AX16" s="40"/>
      <c r="AY16" s="42"/>
    </row>
    <row r="17" spans="2:51" ht="15.6" x14ac:dyDescent="0.3">
      <c r="B17" s="33"/>
      <c r="D17" s="34"/>
      <c r="E17" s="35"/>
      <c r="F17" s="35"/>
      <c r="G17" s="34"/>
      <c r="H17" s="34"/>
      <c r="I17" s="34"/>
      <c r="J17" s="34"/>
      <c r="Q17" s="34"/>
      <c r="X17" s="34"/>
      <c r="AE17" s="34"/>
      <c r="AL17" s="34"/>
      <c r="AS17" s="34"/>
    </row>
    <row r="18" spans="2:51" x14ac:dyDescent="0.3">
      <c r="B18" s="43"/>
      <c r="D18" s="44" t="s">
        <v>6</v>
      </c>
      <c r="E18" s="45"/>
      <c r="G18" s="46">
        <v>750</v>
      </c>
      <c r="H18" s="47" t="s">
        <v>7</v>
      </c>
      <c r="O18" s="40"/>
      <c r="P18" s="40"/>
    </row>
    <row r="19" spans="2:51" x14ac:dyDescent="0.3">
      <c r="B19" s="43"/>
      <c r="I19" s="40"/>
      <c r="O19" s="40"/>
      <c r="P19" s="40"/>
      <c r="V19" s="40"/>
      <c r="W19" s="40"/>
      <c r="AC19" s="40"/>
      <c r="AD19" s="40"/>
      <c r="AJ19" s="40"/>
      <c r="AK19" s="40"/>
      <c r="AQ19" s="40"/>
      <c r="AR19" s="40"/>
      <c r="AX19" s="40"/>
      <c r="AY19" s="40"/>
    </row>
    <row r="20" spans="2:51" x14ac:dyDescent="0.3">
      <c r="B20" s="43"/>
      <c r="D20" s="44"/>
      <c r="E20" s="45"/>
      <c r="G20" s="48" t="s">
        <v>8</v>
      </c>
      <c r="H20" s="49"/>
      <c r="I20" s="50"/>
      <c r="J20" s="48" t="s">
        <v>9</v>
      </c>
      <c r="K20" s="49"/>
      <c r="L20" s="50"/>
      <c r="M20" s="48" t="s">
        <v>10</v>
      </c>
      <c r="N20" s="50"/>
      <c r="O20" s="44"/>
      <c r="P20" s="48" t="s">
        <v>11</v>
      </c>
      <c r="Q20" s="49"/>
      <c r="R20" s="50"/>
      <c r="T20" s="48" t="s">
        <v>10</v>
      </c>
      <c r="U20" s="50"/>
      <c r="W20" s="48" t="s">
        <v>12</v>
      </c>
      <c r="X20" s="49"/>
      <c r="Y20" s="50"/>
      <c r="AA20" s="48" t="s">
        <v>10</v>
      </c>
      <c r="AB20" s="50"/>
      <c r="AD20" s="48" t="s">
        <v>13</v>
      </c>
      <c r="AE20" s="49"/>
      <c r="AF20" s="50"/>
      <c r="AH20" s="48" t="s">
        <v>10</v>
      </c>
      <c r="AI20" s="50"/>
      <c r="AK20" s="48" t="s">
        <v>14</v>
      </c>
      <c r="AL20" s="49"/>
      <c r="AM20" s="50"/>
      <c r="AO20" s="48" t="s">
        <v>10</v>
      </c>
      <c r="AP20" s="50"/>
      <c r="AR20" s="48" t="s">
        <v>15</v>
      </c>
      <c r="AS20" s="49"/>
      <c r="AT20" s="50"/>
      <c r="AV20" s="48" t="s">
        <v>10</v>
      </c>
      <c r="AW20" s="50"/>
      <c r="AX20" s="23"/>
      <c r="AY20" s="23"/>
    </row>
    <row r="21" spans="2:51" ht="15" customHeight="1" x14ac:dyDescent="0.3">
      <c r="B21" s="43"/>
      <c r="D21" s="51" t="s">
        <v>16</v>
      </c>
      <c r="E21" s="52"/>
      <c r="G21" s="53" t="s">
        <v>17</v>
      </c>
      <c r="H21" s="54" t="s">
        <v>18</v>
      </c>
      <c r="I21" s="55" t="s">
        <v>19</v>
      </c>
      <c r="J21" s="53" t="s">
        <v>17</v>
      </c>
      <c r="K21" s="54" t="s">
        <v>18</v>
      </c>
      <c r="L21" s="55" t="s">
        <v>19</v>
      </c>
      <c r="M21" s="56" t="s">
        <v>20</v>
      </c>
      <c r="N21" s="57" t="s">
        <v>21</v>
      </c>
      <c r="O21" s="44"/>
      <c r="P21" s="53" t="s">
        <v>17</v>
      </c>
      <c r="Q21" s="54" t="s">
        <v>18</v>
      </c>
      <c r="R21" s="55" t="s">
        <v>19</v>
      </c>
      <c r="T21" s="56" t="s">
        <v>20</v>
      </c>
      <c r="U21" s="57" t="s">
        <v>21</v>
      </c>
      <c r="W21" s="53" t="s">
        <v>17</v>
      </c>
      <c r="X21" s="54" t="s">
        <v>18</v>
      </c>
      <c r="Y21" s="55" t="s">
        <v>19</v>
      </c>
      <c r="AA21" s="56" t="s">
        <v>20</v>
      </c>
      <c r="AB21" s="57" t="s">
        <v>21</v>
      </c>
      <c r="AD21" s="53" t="s">
        <v>17</v>
      </c>
      <c r="AE21" s="54" t="s">
        <v>18</v>
      </c>
      <c r="AF21" s="55" t="s">
        <v>19</v>
      </c>
      <c r="AH21" s="56" t="s">
        <v>20</v>
      </c>
      <c r="AI21" s="57" t="s">
        <v>21</v>
      </c>
      <c r="AK21" s="53" t="s">
        <v>17</v>
      </c>
      <c r="AL21" s="54" t="s">
        <v>18</v>
      </c>
      <c r="AM21" s="55" t="s">
        <v>19</v>
      </c>
      <c r="AO21" s="56" t="s">
        <v>20</v>
      </c>
      <c r="AP21" s="57" t="s">
        <v>21</v>
      </c>
      <c r="AR21" s="53" t="s">
        <v>17</v>
      </c>
      <c r="AS21" s="54" t="s">
        <v>18</v>
      </c>
      <c r="AT21" s="55" t="s">
        <v>19</v>
      </c>
      <c r="AV21" s="56" t="s">
        <v>20</v>
      </c>
      <c r="AW21" s="57" t="s">
        <v>21</v>
      </c>
      <c r="AX21" s="23"/>
      <c r="AY21" s="23"/>
    </row>
    <row r="22" spans="2:51" x14ac:dyDescent="0.3">
      <c r="B22" s="43"/>
      <c r="D22" s="58"/>
      <c r="E22" s="52"/>
      <c r="G22" s="59" t="s">
        <v>22</v>
      </c>
      <c r="H22" s="60"/>
      <c r="I22" s="60" t="s">
        <v>22</v>
      </c>
      <c r="J22" s="59" t="s">
        <v>22</v>
      </c>
      <c r="K22" s="60"/>
      <c r="L22" s="60" t="s">
        <v>22</v>
      </c>
      <c r="M22" s="61"/>
      <c r="N22" s="62"/>
      <c r="O22" s="63"/>
      <c r="P22" s="59" t="s">
        <v>22</v>
      </c>
      <c r="Q22" s="60"/>
      <c r="R22" s="60" t="s">
        <v>22</v>
      </c>
      <c r="T22" s="61"/>
      <c r="U22" s="62"/>
      <c r="W22" s="59" t="s">
        <v>22</v>
      </c>
      <c r="X22" s="60"/>
      <c r="Y22" s="60" t="s">
        <v>22</v>
      </c>
      <c r="AA22" s="61"/>
      <c r="AB22" s="62"/>
      <c r="AD22" s="59" t="s">
        <v>22</v>
      </c>
      <c r="AE22" s="60"/>
      <c r="AF22" s="60" t="s">
        <v>22</v>
      </c>
      <c r="AH22" s="61"/>
      <c r="AI22" s="62"/>
      <c r="AK22" s="59" t="s">
        <v>22</v>
      </c>
      <c r="AL22" s="60"/>
      <c r="AM22" s="60" t="s">
        <v>22</v>
      </c>
      <c r="AO22" s="61"/>
      <c r="AP22" s="62"/>
      <c r="AR22" s="59" t="s">
        <v>22</v>
      </c>
      <c r="AS22" s="60"/>
      <c r="AT22" s="60" t="s">
        <v>22</v>
      </c>
      <c r="AV22" s="61"/>
      <c r="AW22" s="62"/>
      <c r="AX22" s="23"/>
      <c r="AY22" s="23"/>
    </row>
    <row r="23" spans="2:51" x14ac:dyDescent="0.3">
      <c r="B23" s="64" t="s">
        <v>23</v>
      </c>
      <c r="C23" s="65"/>
      <c r="D23" s="66" t="s">
        <v>24</v>
      </c>
      <c r="E23" s="65"/>
      <c r="F23" s="25"/>
      <c r="G23" s="67">
        <v>43.31</v>
      </c>
      <c r="H23" s="68">
        <v>1</v>
      </c>
      <c r="I23" s="69">
        <f t="shared" ref="I23:I24" si="0">H23*G23</f>
        <v>43.31</v>
      </c>
      <c r="J23" s="67">
        <v>45.3</v>
      </c>
      <c r="K23" s="68">
        <v>1</v>
      </c>
      <c r="L23" s="69">
        <f t="shared" ref="L23:L28" si="1">K23*J23</f>
        <v>45.3</v>
      </c>
      <c r="M23" s="70">
        <f>L23-I23</f>
        <v>1.9899999999999949</v>
      </c>
      <c r="N23" s="71">
        <f>IF(OR(I23=0,L23=0),"",(M23/I23))</f>
        <v>4.5947818055876118E-2</v>
      </c>
      <c r="O23" s="72"/>
      <c r="P23" s="67">
        <v>49.71</v>
      </c>
      <c r="Q23" s="68">
        <v>1</v>
      </c>
      <c r="R23" s="69">
        <f t="shared" ref="R23:R44" si="2">Q23*P23</f>
        <v>49.71</v>
      </c>
      <c r="S23" s="73"/>
      <c r="T23" s="70">
        <f>R23-L23</f>
        <v>4.4100000000000037</v>
      </c>
      <c r="U23" s="71">
        <f>IF(OR(L23=0,R23=0),"",(T23/L23))</f>
        <v>9.7350993377483527E-2</v>
      </c>
      <c r="V23" s="73"/>
      <c r="W23" s="67">
        <v>51.96</v>
      </c>
      <c r="X23" s="68">
        <v>1</v>
      </c>
      <c r="Y23" s="69">
        <f t="shared" ref="Y23:Y44" si="3">X23*W23</f>
        <v>51.96</v>
      </c>
      <c r="Z23" s="73"/>
      <c r="AA23" s="70">
        <f>Y23-R23</f>
        <v>2.25</v>
      </c>
      <c r="AB23" s="71">
        <f>IF(OR(R23=0,Y23=0),"",(AA23/R23))</f>
        <v>4.5262522631261314E-2</v>
      </c>
      <c r="AC23" s="73"/>
      <c r="AD23" s="67">
        <v>53.8</v>
      </c>
      <c r="AE23" s="68">
        <v>1</v>
      </c>
      <c r="AF23" s="69">
        <f t="shared" ref="AF23:AF44" si="4">AE23*AD23</f>
        <v>53.8</v>
      </c>
      <c r="AG23" s="73"/>
      <c r="AH23" s="70">
        <f>AF23-Y23</f>
        <v>1.8399999999999963</v>
      </c>
      <c r="AI23" s="71">
        <f>IF(OR(Y23=0,AF23=0),"",(AH23/Y23))</f>
        <v>3.5411855273287073E-2</v>
      </c>
      <c r="AJ23" s="73"/>
      <c r="AK23" s="67">
        <v>58.16</v>
      </c>
      <c r="AL23" s="68">
        <v>1</v>
      </c>
      <c r="AM23" s="69">
        <f t="shared" ref="AM23:AM44" si="5">AL23*AK23</f>
        <v>58.16</v>
      </c>
      <c r="AN23" s="73"/>
      <c r="AO23" s="70">
        <f>AM23-AF23</f>
        <v>4.3599999999999994</v>
      </c>
      <c r="AP23" s="71">
        <f>IF(OR(AF23=0,AM23=0),"",(AO23/AF23))</f>
        <v>8.1040892193308539E-2</v>
      </c>
      <c r="AQ23" s="73"/>
      <c r="AR23" s="67">
        <v>59.98</v>
      </c>
      <c r="AS23" s="68">
        <v>1</v>
      </c>
      <c r="AT23" s="69">
        <f t="shared" ref="AT23:AT44" si="6">AS23*AR23</f>
        <v>59.98</v>
      </c>
      <c r="AU23" s="73"/>
      <c r="AV23" s="70">
        <f>AT23-AM23</f>
        <v>1.8200000000000003</v>
      </c>
      <c r="AW23" s="71">
        <f>IF(OR(AM23=0,AT23=0),"",(AV23/AM23))</f>
        <v>3.1292984869326003E-2</v>
      </c>
      <c r="AX23" s="23"/>
      <c r="AY23" s="23"/>
    </row>
    <row r="24" spans="2:51" x14ac:dyDescent="0.3">
      <c r="B24" s="74" t="s">
        <v>25</v>
      </c>
      <c r="C24" s="65"/>
      <c r="D24" s="66" t="s">
        <v>24</v>
      </c>
      <c r="E24" s="65"/>
      <c r="F24" s="25"/>
      <c r="G24" s="67">
        <v>-0.02</v>
      </c>
      <c r="H24" s="75">
        <v>1</v>
      </c>
      <c r="I24" s="76">
        <f t="shared" si="0"/>
        <v>-0.02</v>
      </c>
      <c r="J24" s="67">
        <v>-0.02</v>
      </c>
      <c r="K24" s="75">
        <v>1</v>
      </c>
      <c r="L24" s="76">
        <f t="shared" si="1"/>
        <v>-0.02</v>
      </c>
      <c r="M24" s="70">
        <f t="shared" ref="M24:M70" si="7">L24-I24</f>
        <v>0</v>
      </c>
      <c r="N24" s="71">
        <f t="shared" ref="N24:N71" si="8">IF(OR(I24=0,L24=0),"",(M24/I24))</f>
        <v>0</v>
      </c>
      <c r="O24" s="77"/>
      <c r="P24" s="67"/>
      <c r="Q24" s="75">
        <v>1</v>
      </c>
      <c r="R24" s="76">
        <f t="shared" si="2"/>
        <v>0</v>
      </c>
      <c r="S24" s="73"/>
      <c r="T24" s="70">
        <f t="shared" ref="T24:T71" si="9">R24-L24</f>
        <v>0.02</v>
      </c>
      <c r="U24" s="71" t="str">
        <f t="shared" ref="U24:U71" si="10">IF(OR(L24=0,R24=0),"",(T24/L24))</f>
        <v/>
      </c>
      <c r="V24" s="73"/>
      <c r="W24" s="67"/>
      <c r="X24" s="75">
        <v>1</v>
      </c>
      <c r="Y24" s="76">
        <f t="shared" si="3"/>
        <v>0</v>
      </c>
      <c r="Z24" s="73"/>
      <c r="AA24" s="70">
        <f t="shared" ref="AA24:AA70" si="11">Y24-R24</f>
        <v>0</v>
      </c>
      <c r="AB24" s="71" t="str">
        <f t="shared" ref="AB24:AB70" si="12">IF(OR(R24=0,Y24=0),"",(AA24/R24))</f>
        <v/>
      </c>
      <c r="AC24" s="73"/>
      <c r="AD24" s="67"/>
      <c r="AE24" s="75">
        <v>1</v>
      </c>
      <c r="AF24" s="76">
        <f t="shared" si="4"/>
        <v>0</v>
      </c>
      <c r="AG24" s="73"/>
      <c r="AH24" s="70">
        <f t="shared" ref="AH24:AH70" si="13">AF24-Y24</f>
        <v>0</v>
      </c>
      <c r="AI24" s="71" t="str">
        <f t="shared" ref="AI24:AI70" si="14">IF(OR(Y24=0,AF24=0),"",(AH24/Y24))</f>
        <v/>
      </c>
      <c r="AJ24" s="73"/>
      <c r="AK24" s="67"/>
      <c r="AL24" s="75">
        <v>1</v>
      </c>
      <c r="AM24" s="76">
        <f t="shared" si="5"/>
        <v>0</v>
      </c>
      <c r="AN24" s="73"/>
      <c r="AO24" s="70">
        <f t="shared" ref="AO24:AO70" si="15">AM24-AF24</f>
        <v>0</v>
      </c>
      <c r="AP24" s="71" t="str">
        <f t="shared" ref="AP24:AP70" si="16">IF(OR(AF24=0,AM24=0),"",(AO24/AF24))</f>
        <v/>
      </c>
      <c r="AQ24" s="73"/>
      <c r="AR24" s="67"/>
      <c r="AS24" s="75">
        <v>1</v>
      </c>
      <c r="AT24" s="76">
        <f t="shared" si="6"/>
        <v>0</v>
      </c>
      <c r="AU24" s="73"/>
      <c r="AV24" s="70">
        <f t="shared" ref="AV24:AV70" si="17">AT24-AM24</f>
        <v>0</v>
      </c>
      <c r="AW24" s="71" t="str">
        <f t="shared" ref="AW24:AW70" si="18">IF(OR(AM24=0,AT24=0),"",(AV24/AM24))</f>
        <v/>
      </c>
      <c r="AX24" s="23"/>
      <c r="AY24" s="23"/>
    </row>
    <row r="25" spans="2:51" x14ac:dyDescent="0.3">
      <c r="B25" s="78" t="s">
        <v>103</v>
      </c>
      <c r="C25" s="65"/>
      <c r="D25" s="66" t="s">
        <v>24</v>
      </c>
      <c r="E25" s="65"/>
      <c r="F25" s="25"/>
      <c r="G25" s="67">
        <v>-0.01</v>
      </c>
      <c r="H25" s="68">
        <v>1</v>
      </c>
      <c r="I25" s="76">
        <f>H25*G25</f>
        <v>-0.01</v>
      </c>
      <c r="J25" s="67">
        <v>-0.01</v>
      </c>
      <c r="K25" s="68">
        <v>1</v>
      </c>
      <c r="L25" s="76">
        <f>K25*J25</f>
        <v>-0.01</v>
      </c>
      <c r="M25" s="70">
        <f t="shared" si="7"/>
        <v>0</v>
      </c>
      <c r="N25" s="71">
        <f t="shared" si="8"/>
        <v>0</v>
      </c>
      <c r="O25" s="77"/>
      <c r="P25" s="67">
        <v>0</v>
      </c>
      <c r="Q25" s="68">
        <v>1</v>
      </c>
      <c r="R25" s="76">
        <f t="shared" si="2"/>
        <v>0</v>
      </c>
      <c r="S25" s="73"/>
      <c r="T25" s="70">
        <f t="shared" si="9"/>
        <v>0.01</v>
      </c>
      <c r="U25" s="71" t="str">
        <f t="shared" si="10"/>
        <v/>
      </c>
      <c r="V25" s="73"/>
      <c r="W25" s="67">
        <v>0</v>
      </c>
      <c r="X25" s="68">
        <v>1</v>
      </c>
      <c r="Y25" s="76">
        <f t="shared" si="3"/>
        <v>0</v>
      </c>
      <c r="Z25" s="73"/>
      <c r="AA25" s="70">
        <f t="shared" si="11"/>
        <v>0</v>
      </c>
      <c r="AB25" s="71" t="str">
        <f t="shared" si="12"/>
        <v/>
      </c>
      <c r="AC25" s="73"/>
      <c r="AD25" s="67">
        <v>0.22</v>
      </c>
      <c r="AE25" s="68">
        <v>1</v>
      </c>
      <c r="AF25" s="76">
        <f t="shared" si="4"/>
        <v>0.22</v>
      </c>
      <c r="AG25" s="73"/>
      <c r="AH25" s="70">
        <f t="shared" si="13"/>
        <v>0.22</v>
      </c>
      <c r="AI25" s="71" t="str">
        <f t="shared" si="14"/>
        <v/>
      </c>
      <c r="AJ25" s="73"/>
      <c r="AK25" s="67">
        <v>0</v>
      </c>
      <c r="AL25" s="68">
        <v>1</v>
      </c>
      <c r="AM25" s="76">
        <f t="shared" si="5"/>
        <v>0</v>
      </c>
      <c r="AN25" s="73"/>
      <c r="AO25" s="70">
        <f t="shared" si="15"/>
        <v>-0.22</v>
      </c>
      <c r="AP25" s="71" t="str">
        <f t="shared" si="16"/>
        <v/>
      </c>
      <c r="AQ25" s="73"/>
      <c r="AR25" s="67">
        <v>0</v>
      </c>
      <c r="AS25" s="68">
        <v>1</v>
      </c>
      <c r="AT25" s="76">
        <f t="shared" si="6"/>
        <v>0</v>
      </c>
      <c r="AU25" s="73"/>
      <c r="AV25" s="70">
        <f t="shared" si="17"/>
        <v>0</v>
      </c>
      <c r="AW25" s="71" t="str">
        <f t="shared" si="18"/>
        <v/>
      </c>
      <c r="AX25" s="23"/>
      <c r="AY25" s="23"/>
    </row>
    <row r="26" spans="2:51" x14ac:dyDescent="0.3">
      <c r="B26" s="78" t="s">
        <v>26</v>
      </c>
      <c r="C26" s="65"/>
      <c r="D26" s="66" t="s">
        <v>24</v>
      </c>
      <c r="E26" s="65"/>
      <c r="F26" s="25"/>
      <c r="G26" s="67">
        <v>-2.17</v>
      </c>
      <c r="H26" s="75">
        <v>1</v>
      </c>
      <c r="I26" s="76">
        <f t="shared" ref="I26:I28" si="19">H26*G26</f>
        <v>-2.17</v>
      </c>
      <c r="J26" s="67">
        <v>-2.17</v>
      </c>
      <c r="K26" s="75">
        <v>1</v>
      </c>
      <c r="L26" s="76">
        <f t="shared" si="1"/>
        <v>-2.17</v>
      </c>
      <c r="M26" s="70">
        <f t="shared" si="7"/>
        <v>0</v>
      </c>
      <c r="N26" s="71">
        <f t="shared" si="8"/>
        <v>0</v>
      </c>
      <c r="O26" s="77"/>
      <c r="P26" s="67"/>
      <c r="Q26" s="75">
        <v>1</v>
      </c>
      <c r="R26" s="76">
        <f t="shared" si="2"/>
        <v>0</v>
      </c>
      <c r="S26" s="73"/>
      <c r="T26" s="70">
        <f t="shared" si="9"/>
        <v>2.17</v>
      </c>
      <c r="U26" s="71" t="str">
        <f t="shared" si="10"/>
        <v/>
      </c>
      <c r="V26" s="73"/>
      <c r="W26" s="67"/>
      <c r="X26" s="75">
        <v>1</v>
      </c>
      <c r="Y26" s="76">
        <f t="shared" si="3"/>
        <v>0</v>
      </c>
      <c r="Z26" s="73"/>
      <c r="AA26" s="70">
        <f t="shared" si="11"/>
        <v>0</v>
      </c>
      <c r="AB26" s="71" t="str">
        <f t="shared" si="12"/>
        <v/>
      </c>
      <c r="AC26" s="73"/>
      <c r="AD26" s="67"/>
      <c r="AE26" s="75">
        <v>1</v>
      </c>
      <c r="AF26" s="76">
        <f t="shared" si="4"/>
        <v>0</v>
      </c>
      <c r="AG26" s="73"/>
      <c r="AH26" s="70">
        <f t="shared" si="13"/>
        <v>0</v>
      </c>
      <c r="AI26" s="71" t="str">
        <f t="shared" si="14"/>
        <v/>
      </c>
      <c r="AJ26" s="73"/>
      <c r="AK26" s="67"/>
      <c r="AL26" s="75">
        <v>1</v>
      </c>
      <c r="AM26" s="76">
        <f t="shared" si="5"/>
        <v>0</v>
      </c>
      <c r="AN26" s="73"/>
      <c r="AO26" s="70">
        <f t="shared" si="15"/>
        <v>0</v>
      </c>
      <c r="AP26" s="71" t="str">
        <f t="shared" si="16"/>
        <v/>
      </c>
      <c r="AQ26" s="73"/>
      <c r="AR26" s="67"/>
      <c r="AS26" s="75">
        <v>1</v>
      </c>
      <c r="AT26" s="76">
        <f t="shared" si="6"/>
        <v>0</v>
      </c>
      <c r="AU26" s="73"/>
      <c r="AV26" s="70">
        <f t="shared" si="17"/>
        <v>0</v>
      </c>
      <c r="AW26" s="71" t="str">
        <f t="shared" si="18"/>
        <v/>
      </c>
      <c r="AX26" s="23"/>
      <c r="AY26" s="23"/>
    </row>
    <row r="27" spans="2:51" x14ac:dyDescent="0.3">
      <c r="B27" s="78" t="s">
        <v>104</v>
      </c>
      <c r="C27" s="65"/>
      <c r="D27" s="66" t="s">
        <v>24</v>
      </c>
      <c r="E27" s="65"/>
      <c r="F27" s="25"/>
      <c r="G27" s="67">
        <v>-0.31</v>
      </c>
      <c r="H27" s="75">
        <v>1</v>
      </c>
      <c r="I27" s="76">
        <f t="shared" si="19"/>
        <v>-0.31</v>
      </c>
      <c r="J27" s="67">
        <v>-0.31</v>
      </c>
      <c r="K27" s="75">
        <v>1</v>
      </c>
      <c r="L27" s="76">
        <f t="shared" si="1"/>
        <v>-0.31</v>
      </c>
      <c r="M27" s="70">
        <f t="shared" si="7"/>
        <v>0</v>
      </c>
      <c r="N27" s="71">
        <f t="shared" si="8"/>
        <v>0</v>
      </c>
      <c r="O27" s="77"/>
      <c r="P27" s="67">
        <v>-0.09</v>
      </c>
      <c r="Q27" s="75">
        <v>1</v>
      </c>
      <c r="R27" s="76">
        <f t="shared" si="2"/>
        <v>-0.09</v>
      </c>
      <c r="S27" s="73"/>
      <c r="T27" s="70">
        <f t="shared" si="9"/>
        <v>0.22</v>
      </c>
      <c r="U27" s="71">
        <f>IF(OR(L27=0,R27=0),"",(T27/L27))</f>
        <v>-0.70967741935483875</v>
      </c>
      <c r="V27" s="73"/>
      <c r="W27" s="67">
        <v>0</v>
      </c>
      <c r="X27" s="75">
        <v>1</v>
      </c>
      <c r="Y27" s="76">
        <f t="shared" si="3"/>
        <v>0</v>
      </c>
      <c r="Z27" s="73"/>
      <c r="AA27" s="70">
        <f t="shared" si="11"/>
        <v>0.09</v>
      </c>
      <c r="AB27" s="71" t="str">
        <f t="shared" si="12"/>
        <v/>
      </c>
      <c r="AC27" s="73"/>
      <c r="AD27" s="67">
        <v>0</v>
      </c>
      <c r="AE27" s="75">
        <v>1</v>
      </c>
      <c r="AF27" s="76">
        <f t="shared" si="4"/>
        <v>0</v>
      </c>
      <c r="AG27" s="73"/>
      <c r="AH27" s="70">
        <f t="shared" si="13"/>
        <v>0</v>
      </c>
      <c r="AI27" s="71" t="str">
        <f t="shared" si="14"/>
        <v/>
      </c>
      <c r="AJ27" s="73"/>
      <c r="AK27" s="67">
        <v>0</v>
      </c>
      <c r="AL27" s="75">
        <v>1</v>
      </c>
      <c r="AM27" s="76">
        <f t="shared" si="5"/>
        <v>0</v>
      </c>
      <c r="AN27" s="73"/>
      <c r="AO27" s="70">
        <f t="shared" si="15"/>
        <v>0</v>
      </c>
      <c r="AP27" s="71" t="str">
        <f t="shared" si="16"/>
        <v/>
      </c>
      <c r="AQ27" s="73"/>
      <c r="AR27" s="67">
        <v>0</v>
      </c>
      <c r="AS27" s="75">
        <v>1</v>
      </c>
      <c r="AT27" s="76">
        <f t="shared" si="6"/>
        <v>0</v>
      </c>
      <c r="AU27" s="73"/>
      <c r="AV27" s="70">
        <f t="shared" si="17"/>
        <v>0</v>
      </c>
      <c r="AW27" s="71" t="str">
        <f t="shared" si="18"/>
        <v/>
      </c>
      <c r="AX27" s="23"/>
      <c r="AY27" s="23"/>
    </row>
    <row r="28" spans="2:51" x14ac:dyDescent="0.3">
      <c r="B28" s="78" t="s">
        <v>27</v>
      </c>
      <c r="C28" s="65"/>
      <c r="D28" s="66" t="s">
        <v>24</v>
      </c>
      <c r="E28" s="65"/>
      <c r="F28" s="25"/>
      <c r="G28" s="67">
        <v>-0.1</v>
      </c>
      <c r="H28" s="75">
        <v>1</v>
      </c>
      <c r="I28" s="76">
        <f t="shared" si="19"/>
        <v>-0.1</v>
      </c>
      <c r="J28" s="67">
        <v>-0.1</v>
      </c>
      <c r="K28" s="75">
        <v>1</v>
      </c>
      <c r="L28" s="76">
        <f t="shared" si="1"/>
        <v>-0.1</v>
      </c>
      <c r="M28" s="70">
        <f t="shared" si="7"/>
        <v>0</v>
      </c>
      <c r="N28" s="71">
        <f t="shared" si="8"/>
        <v>0</v>
      </c>
      <c r="O28" s="77"/>
      <c r="P28" s="67"/>
      <c r="Q28" s="75">
        <v>1</v>
      </c>
      <c r="R28" s="76">
        <f t="shared" si="2"/>
        <v>0</v>
      </c>
      <c r="S28" s="73"/>
      <c r="T28" s="70">
        <f t="shared" si="9"/>
        <v>0.1</v>
      </c>
      <c r="U28" s="71" t="str">
        <f t="shared" si="10"/>
        <v/>
      </c>
      <c r="V28" s="73"/>
      <c r="W28" s="67"/>
      <c r="X28" s="75">
        <v>1</v>
      </c>
      <c r="Y28" s="76">
        <f t="shared" si="3"/>
        <v>0</v>
      </c>
      <c r="Z28" s="73"/>
      <c r="AA28" s="70">
        <f t="shared" si="11"/>
        <v>0</v>
      </c>
      <c r="AB28" s="71" t="str">
        <f t="shared" si="12"/>
        <v/>
      </c>
      <c r="AC28" s="73"/>
      <c r="AD28" s="67"/>
      <c r="AE28" s="75">
        <v>1</v>
      </c>
      <c r="AF28" s="76">
        <f t="shared" si="4"/>
        <v>0</v>
      </c>
      <c r="AG28" s="73"/>
      <c r="AH28" s="70">
        <f t="shared" si="13"/>
        <v>0</v>
      </c>
      <c r="AI28" s="71" t="str">
        <f t="shared" si="14"/>
        <v/>
      </c>
      <c r="AJ28" s="73"/>
      <c r="AK28" s="67"/>
      <c r="AL28" s="75">
        <v>1</v>
      </c>
      <c r="AM28" s="76">
        <f t="shared" si="5"/>
        <v>0</v>
      </c>
      <c r="AN28" s="73"/>
      <c r="AO28" s="70">
        <f t="shared" si="15"/>
        <v>0</v>
      </c>
      <c r="AP28" s="71" t="str">
        <f t="shared" si="16"/>
        <v/>
      </c>
      <c r="AQ28" s="73"/>
      <c r="AR28" s="67"/>
      <c r="AS28" s="75">
        <v>1</v>
      </c>
      <c r="AT28" s="76">
        <f t="shared" si="6"/>
        <v>0</v>
      </c>
      <c r="AU28" s="73"/>
      <c r="AV28" s="70">
        <f t="shared" si="17"/>
        <v>0</v>
      </c>
      <c r="AW28" s="71" t="str">
        <f t="shared" si="18"/>
        <v/>
      </c>
      <c r="AX28" s="23"/>
      <c r="AY28" s="23"/>
    </row>
    <row r="29" spans="2:51" x14ac:dyDescent="0.3">
      <c r="B29" s="78" t="s">
        <v>105</v>
      </c>
      <c r="C29" s="65"/>
      <c r="D29" s="66" t="s">
        <v>24</v>
      </c>
      <c r="E29" s="65"/>
      <c r="F29" s="25"/>
      <c r="G29" s="67"/>
      <c r="H29" s="75"/>
      <c r="I29" s="76"/>
      <c r="J29" s="67"/>
      <c r="K29" s="75"/>
      <c r="L29" s="76"/>
      <c r="M29" s="70">
        <f t="shared" si="7"/>
        <v>0</v>
      </c>
      <c r="N29" s="71" t="str">
        <f t="shared" si="8"/>
        <v/>
      </c>
      <c r="O29" s="77"/>
      <c r="P29" s="67">
        <v>0</v>
      </c>
      <c r="Q29" s="75">
        <v>1</v>
      </c>
      <c r="R29" s="76">
        <f t="shared" si="2"/>
        <v>0</v>
      </c>
      <c r="S29" s="73"/>
      <c r="T29" s="70">
        <f t="shared" si="9"/>
        <v>0</v>
      </c>
      <c r="U29" s="71" t="str">
        <f t="shared" si="10"/>
        <v/>
      </c>
      <c r="V29" s="73"/>
      <c r="W29" s="67">
        <v>0</v>
      </c>
      <c r="X29" s="75">
        <v>1</v>
      </c>
      <c r="Y29" s="76">
        <f t="shared" si="3"/>
        <v>0</v>
      </c>
      <c r="Z29" s="73"/>
      <c r="AA29" s="70">
        <f t="shared" si="11"/>
        <v>0</v>
      </c>
      <c r="AB29" s="71" t="str">
        <f t="shared" si="12"/>
        <v/>
      </c>
      <c r="AC29" s="73"/>
      <c r="AD29" s="67">
        <v>-0.12</v>
      </c>
      <c r="AE29" s="75">
        <v>1</v>
      </c>
      <c r="AF29" s="76">
        <f t="shared" si="4"/>
        <v>-0.12</v>
      </c>
      <c r="AG29" s="73"/>
      <c r="AH29" s="70">
        <f t="shared" si="13"/>
        <v>-0.12</v>
      </c>
      <c r="AI29" s="71" t="str">
        <f>IF(OR(Y29=0,AF29=0),"",(AH29/Y29))</f>
        <v/>
      </c>
      <c r="AJ29" s="73"/>
      <c r="AK29" s="67">
        <v>0</v>
      </c>
      <c r="AL29" s="75">
        <v>1</v>
      </c>
      <c r="AM29" s="76">
        <f t="shared" si="5"/>
        <v>0</v>
      </c>
      <c r="AN29" s="73"/>
      <c r="AO29" s="70">
        <f t="shared" si="15"/>
        <v>0.12</v>
      </c>
      <c r="AP29" s="71" t="str">
        <f t="shared" si="16"/>
        <v/>
      </c>
      <c r="AQ29" s="73"/>
      <c r="AR29" s="67">
        <v>0</v>
      </c>
      <c r="AS29" s="75">
        <v>1</v>
      </c>
      <c r="AT29" s="76">
        <f t="shared" si="6"/>
        <v>0</v>
      </c>
      <c r="AU29" s="73"/>
      <c r="AV29" s="70">
        <f t="shared" si="17"/>
        <v>0</v>
      </c>
      <c r="AW29" s="71" t="str">
        <f t="shared" si="18"/>
        <v/>
      </c>
      <c r="AX29" s="23"/>
      <c r="AY29" s="23"/>
    </row>
    <row r="30" spans="2:51" x14ac:dyDescent="0.3">
      <c r="B30" s="78" t="s">
        <v>106</v>
      </c>
      <c r="C30" s="65"/>
      <c r="D30" s="66" t="s">
        <v>24</v>
      </c>
      <c r="E30" s="65"/>
      <c r="F30" s="25"/>
      <c r="G30" s="67"/>
      <c r="H30" s="75"/>
      <c r="I30" s="76"/>
      <c r="J30" s="67"/>
      <c r="K30" s="75"/>
      <c r="L30" s="76"/>
      <c r="M30" s="70">
        <f t="shared" si="7"/>
        <v>0</v>
      </c>
      <c r="N30" s="71" t="str">
        <f t="shared" si="8"/>
        <v/>
      </c>
      <c r="O30" s="77"/>
      <c r="P30" s="67">
        <v>-1.79</v>
      </c>
      <c r="Q30" s="75">
        <v>1</v>
      </c>
      <c r="R30" s="76">
        <f t="shared" si="2"/>
        <v>-1.79</v>
      </c>
      <c r="S30" s="73"/>
      <c r="T30" s="70">
        <f t="shared" si="9"/>
        <v>-1.79</v>
      </c>
      <c r="U30" s="71" t="str">
        <f>IF(OR(L30=0,R30=0),"",(T30/L30))</f>
        <v/>
      </c>
      <c r="V30" s="73"/>
      <c r="W30" s="67">
        <v>0</v>
      </c>
      <c r="X30" s="75">
        <v>1</v>
      </c>
      <c r="Y30" s="76">
        <f t="shared" si="3"/>
        <v>0</v>
      </c>
      <c r="Z30" s="73"/>
      <c r="AA30" s="70">
        <f t="shared" si="11"/>
        <v>1.79</v>
      </c>
      <c r="AB30" s="71" t="str">
        <f t="shared" si="12"/>
        <v/>
      </c>
      <c r="AC30" s="73"/>
      <c r="AD30" s="67">
        <v>0</v>
      </c>
      <c r="AE30" s="75">
        <v>1</v>
      </c>
      <c r="AF30" s="76">
        <f t="shared" si="4"/>
        <v>0</v>
      </c>
      <c r="AG30" s="73"/>
      <c r="AH30" s="70">
        <f t="shared" si="13"/>
        <v>0</v>
      </c>
      <c r="AI30" s="71" t="str">
        <f t="shared" si="14"/>
        <v/>
      </c>
      <c r="AJ30" s="73"/>
      <c r="AK30" s="67">
        <v>0</v>
      </c>
      <c r="AL30" s="75">
        <v>1</v>
      </c>
      <c r="AM30" s="76">
        <f t="shared" si="5"/>
        <v>0</v>
      </c>
      <c r="AN30" s="73"/>
      <c r="AO30" s="70">
        <f t="shared" si="15"/>
        <v>0</v>
      </c>
      <c r="AP30" s="71" t="str">
        <f t="shared" si="16"/>
        <v/>
      </c>
      <c r="AQ30" s="73"/>
      <c r="AR30" s="67">
        <v>0</v>
      </c>
      <c r="AS30" s="75">
        <v>1</v>
      </c>
      <c r="AT30" s="76">
        <f t="shared" si="6"/>
        <v>0</v>
      </c>
      <c r="AU30" s="73"/>
      <c r="AV30" s="70">
        <f t="shared" si="17"/>
        <v>0</v>
      </c>
      <c r="AW30" s="71" t="str">
        <f t="shared" si="18"/>
        <v/>
      </c>
      <c r="AX30" s="23"/>
      <c r="AY30" s="23"/>
    </row>
    <row r="31" spans="2:51" x14ac:dyDescent="0.3">
      <c r="B31" s="78" t="s">
        <v>107</v>
      </c>
      <c r="C31" s="65"/>
      <c r="D31" s="66" t="s">
        <v>24</v>
      </c>
      <c r="E31" s="65"/>
      <c r="F31" s="25"/>
      <c r="G31" s="67"/>
      <c r="H31" s="75"/>
      <c r="I31" s="76"/>
      <c r="J31" s="67"/>
      <c r="K31" s="75"/>
      <c r="L31" s="76"/>
      <c r="M31" s="70">
        <f t="shared" si="7"/>
        <v>0</v>
      </c>
      <c r="N31" s="71" t="str">
        <f t="shared" si="8"/>
        <v/>
      </c>
      <c r="O31" s="77"/>
      <c r="P31" s="67">
        <v>0</v>
      </c>
      <c r="Q31" s="75">
        <v>1</v>
      </c>
      <c r="R31" s="76">
        <f t="shared" si="2"/>
        <v>0</v>
      </c>
      <c r="S31" s="73"/>
      <c r="T31" s="70">
        <f t="shared" si="9"/>
        <v>0</v>
      </c>
      <c r="U31" s="71" t="str">
        <f t="shared" si="10"/>
        <v/>
      </c>
      <c r="V31" s="73"/>
      <c r="W31" s="67">
        <v>0</v>
      </c>
      <c r="X31" s="75">
        <v>1</v>
      </c>
      <c r="Y31" s="76">
        <f t="shared" si="3"/>
        <v>0</v>
      </c>
      <c r="Z31" s="73"/>
      <c r="AA31" s="70">
        <f t="shared" si="11"/>
        <v>0</v>
      </c>
      <c r="AB31" s="71" t="str">
        <f t="shared" si="12"/>
        <v/>
      </c>
      <c r="AC31" s="73"/>
      <c r="AD31" s="67">
        <v>0</v>
      </c>
      <c r="AE31" s="75">
        <v>1</v>
      </c>
      <c r="AF31" s="76">
        <f t="shared" si="4"/>
        <v>0</v>
      </c>
      <c r="AG31" s="73"/>
      <c r="AH31" s="70">
        <f t="shared" si="13"/>
        <v>0</v>
      </c>
      <c r="AI31" s="71" t="str">
        <f t="shared" si="14"/>
        <v/>
      </c>
      <c r="AJ31" s="73"/>
      <c r="AK31" s="67">
        <v>0</v>
      </c>
      <c r="AL31" s="75">
        <v>1</v>
      </c>
      <c r="AM31" s="76">
        <f t="shared" si="5"/>
        <v>0</v>
      </c>
      <c r="AN31" s="73"/>
      <c r="AO31" s="70">
        <f t="shared" si="15"/>
        <v>0</v>
      </c>
      <c r="AP31" s="71" t="str">
        <f t="shared" si="16"/>
        <v/>
      </c>
      <c r="AQ31" s="73"/>
      <c r="AR31" s="67">
        <v>0</v>
      </c>
      <c r="AS31" s="75">
        <v>1</v>
      </c>
      <c r="AT31" s="76">
        <f t="shared" si="6"/>
        <v>0</v>
      </c>
      <c r="AU31" s="73"/>
      <c r="AV31" s="70">
        <f t="shared" si="17"/>
        <v>0</v>
      </c>
      <c r="AW31" s="71" t="str">
        <f t="shared" si="18"/>
        <v/>
      </c>
      <c r="AX31" s="23"/>
      <c r="AY31" s="23"/>
    </row>
    <row r="32" spans="2:51" x14ac:dyDescent="0.3">
      <c r="B32" s="78" t="s">
        <v>108</v>
      </c>
      <c r="C32" s="65"/>
      <c r="D32" s="66" t="s">
        <v>24</v>
      </c>
      <c r="E32" s="65"/>
      <c r="F32" s="25"/>
      <c r="G32" s="67"/>
      <c r="H32" s="75"/>
      <c r="I32" s="76"/>
      <c r="J32" s="67"/>
      <c r="K32" s="75"/>
      <c r="L32" s="76"/>
      <c r="M32" s="70">
        <f t="shared" si="7"/>
        <v>0</v>
      </c>
      <c r="N32" s="71" t="str">
        <f t="shared" si="8"/>
        <v/>
      </c>
      <c r="O32" s="77"/>
      <c r="P32" s="67">
        <v>0</v>
      </c>
      <c r="Q32" s="75">
        <v>1</v>
      </c>
      <c r="R32" s="76">
        <f t="shared" si="2"/>
        <v>0</v>
      </c>
      <c r="S32" s="73"/>
      <c r="T32" s="70">
        <f t="shared" si="9"/>
        <v>0</v>
      </c>
      <c r="U32" s="71" t="str">
        <f t="shared" si="10"/>
        <v/>
      </c>
      <c r="V32" s="73"/>
      <c r="W32" s="67">
        <v>0.47</v>
      </c>
      <c r="X32" s="75">
        <v>1</v>
      </c>
      <c r="Y32" s="76">
        <f t="shared" si="3"/>
        <v>0.47</v>
      </c>
      <c r="Z32" s="73"/>
      <c r="AA32" s="70">
        <f t="shared" si="11"/>
        <v>0.47</v>
      </c>
      <c r="AB32" s="71" t="str">
        <f t="shared" si="12"/>
        <v/>
      </c>
      <c r="AC32" s="73"/>
      <c r="AD32" s="67">
        <v>0</v>
      </c>
      <c r="AE32" s="75">
        <v>1</v>
      </c>
      <c r="AF32" s="76">
        <f t="shared" si="4"/>
        <v>0</v>
      </c>
      <c r="AG32" s="73"/>
      <c r="AH32" s="70">
        <f t="shared" si="13"/>
        <v>-0.47</v>
      </c>
      <c r="AI32" s="71" t="str">
        <f t="shared" si="14"/>
        <v/>
      </c>
      <c r="AJ32" s="73"/>
      <c r="AK32" s="67">
        <v>0</v>
      </c>
      <c r="AL32" s="75">
        <v>1</v>
      </c>
      <c r="AM32" s="76">
        <f t="shared" si="5"/>
        <v>0</v>
      </c>
      <c r="AN32" s="73"/>
      <c r="AO32" s="70">
        <f t="shared" si="15"/>
        <v>0</v>
      </c>
      <c r="AP32" s="71" t="str">
        <f t="shared" si="16"/>
        <v/>
      </c>
      <c r="AQ32" s="73"/>
      <c r="AR32" s="67">
        <v>0</v>
      </c>
      <c r="AS32" s="75">
        <v>1</v>
      </c>
      <c r="AT32" s="76">
        <f t="shared" si="6"/>
        <v>0</v>
      </c>
      <c r="AU32" s="73"/>
      <c r="AV32" s="70">
        <f t="shared" si="17"/>
        <v>0</v>
      </c>
      <c r="AW32" s="71" t="str">
        <f t="shared" si="18"/>
        <v/>
      </c>
      <c r="AX32" s="23"/>
      <c r="AY32" s="23"/>
    </row>
    <row r="33" spans="2:51" x14ac:dyDescent="0.3">
      <c r="B33" s="78" t="s">
        <v>109</v>
      </c>
      <c r="C33" s="65"/>
      <c r="D33" s="66" t="s">
        <v>24</v>
      </c>
      <c r="E33" s="65"/>
      <c r="F33" s="25"/>
      <c r="G33" s="67"/>
      <c r="H33" s="75"/>
      <c r="I33" s="76"/>
      <c r="J33" s="67"/>
      <c r="K33" s="75"/>
      <c r="L33" s="76"/>
      <c r="M33" s="70">
        <f t="shared" si="7"/>
        <v>0</v>
      </c>
      <c r="N33" s="71" t="str">
        <f t="shared" si="8"/>
        <v/>
      </c>
      <c r="O33" s="77"/>
      <c r="P33" s="67">
        <v>0</v>
      </c>
      <c r="Q33" s="75">
        <v>1</v>
      </c>
      <c r="R33" s="76">
        <f t="shared" si="2"/>
        <v>0</v>
      </c>
      <c r="S33" s="73"/>
      <c r="T33" s="70">
        <f t="shared" si="9"/>
        <v>0</v>
      </c>
      <c r="U33" s="71" t="str">
        <f t="shared" si="10"/>
        <v/>
      </c>
      <c r="V33" s="73"/>
      <c r="W33" s="67">
        <v>0</v>
      </c>
      <c r="X33" s="75">
        <v>1</v>
      </c>
      <c r="Y33" s="76">
        <f t="shared" si="3"/>
        <v>0</v>
      </c>
      <c r="Z33" s="73"/>
      <c r="AA33" s="70">
        <f t="shared" si="11"/>
        <v>0</v>
      </c>
      <c r="AB33" s="71" t="str">
        <f t="shared" si="12"/>
        <v/>
      </c>
      <c r="AC33" s="73"/>
      <c r="AD33" s="67">
        <v>7.0000000000000007E-2</v>
      </c>
      <c r="AE33" s="75">
        <v>1</v>
      </c>
      <c r="AF33" s="76">
        <f t="shared" si="4"/>
        <v>7.0000000000000007E-2</v>
      </c>
      <c r="AG33" s="73"/>
      <c r="AH33" s="70">
        <f t="shared" si="13"/>
        <v>7.0000000000000007E-2</v>
      </c>
      <c r="AI33" s="71" t="str">
        <f t="shared" si="14"/>
        <v/>
      </c>
      <c r="AJ33" s="73"/>
      <c r="AK33" s="67">
        <v>0</v>
      </c>
      <c r="AL33" s="75">
        <v>1</v>
      </c>
      <c r="AM33" s="76">
        <f t="shared" si="5"/>
        <v>0</v>
      </c>
      <c r="AN33" s="73"/>
      <c r="AO33" s="70">
        <f t="shared" si="15"/>
        <v>-7.0000000000000007E-2</v>
      </c>
      <c r="AP33" s="71" t="str">
        <f t="shared" si="16"/>
        <v/>
      </c>
      <c r="AQ33" s="73"/>
      <c r="AR33" s="67">
        <v>0</v>
      </c>
      <c r="AS33" s="75">
        <v>1</v>
      </c>
      <c r="AT33" s="76">
        <f t="shared" si="6"/>
        <v>0</v>
      </c>
      <c r="AU33" s="73"/>
      <c r="AV33" s="70">
        <f t="shared" si="17"/>
        <v>0</v>
      </c>
      <c r="AW33" s="71" t="str">
        <f t="shared" si="18"/>
        <v/>
      </c>
      <c r="AX33" s="23"/>
      <c r="AY33" s="23"/>
    </row>
    <row r="34" spans="2:51" x14ac:dyDescent="0.3">
      <c r="B34" s="78" t="s">
        <v>110</v>
      </c>
      <c r="C34" s="65"/>
      <c r="D34" s="66" t="s">
        <v>24</v>
      </c>
      <c r="E34" s="65"/>
      <c r="F34" s="25"/>
      <c r="G34" s="67"/>
      <c r="H34" s="75"/>
      <c r="I34" s="76"/>
      <c r="J34" s="67"/>
      <c r="K34" s="75"/>
      <c r="L34" s="76"/>
      <c r="M34" s="70">
        <f t="shared" si="7"/>
        <v>0</v>
      </c>
      <c r="N34" s="71" t="str">
        <f t="shared" si="8"/>
        <v/>
      </c>
      <c r="O34" s="77"/>
      <c r="P34" s="67">
        <v>0</v>
      </c>
      <c r="Q34" s="75">
        <v>1</v>
      </c>
      <c r="R34" s="76">
        <f t="shared" si="2"/>
        <v>0</v>
      </c>
      <c r="S34" s="73"/>
      <c r="T34" s="70">
        <f t="shared" si="9"/>
        <v>0</v>
      </c>
      <c r="U34" s="71" t="str">
        <f t="shared" si="10"/>
        <v/>
      </c>
      <c r="V34" s="73"/>
      <c r="W34" s="67">
        <v>0</v>
      </c>
      <c r="X34" s="75">
        <v>1</v>
      </c>
      <c r="Y34" s="76">
        <f t="shared" si="3"/>
        <v>0</v>
      </c>
      <c r="Z34" s="73"/>
      <c r="AA34" s="70">
        <f t="shared" si="11"/>
        <v>0</v>
      </c>
      <c r="AB34" s="71" t="str">
        <f t="shared" si="12"/>
        <v/>
      </c>
      <c r="AC34" s="73"/>
      <c r="AD34" s="67">
        <v>0</v>
      </c>
      <c r="AE34" s="75">
        <v>1</v>
      </c>
      <c r="AF34" s="76">
        <f t="shared" si="4"/>
        <v>0</v>
      </c>
      <c r="AG34" s="73"/>
      <c r="AH34" s="70">
        <f t="shared" si="13"/>
        <v>0</v>
      </c>
      <c r="AI34" s="71" t="str">
        <f t="shared" si="14"/>
        <v/>
      </c>
      <c r="AJ34" s="73"/>
      <c r="AK34" s="67">
        <v>0</v>
      </c>
      <c r="AL34" s="75">
        <v>1</v>
      </c>
      <c r="AM34" s="76">
        <f t="shared" si="5"/>
        <v>0</v>
      </c>
      <c r="AN34" s="73"/>
      <c r="AO34" s="70">
        <f t="shared" si="15"/>
        <v>0</v>
      </c>
      <c r="AP34" s="71" t="str">
        <f t="shared" si="16"/>
        <v/>
      </c>
      <c r="AQ34" s="73"/>
      <c r="AR34" s="67">
        <v>0.84</v>
      </c>
      <c r="AS34" s="75">
        <v>1</v>
      </c>
      <c r="AT34" s="76">
        <f t="shared" si="6"/>
        <v>0.84</v>
      </c>
      <c r="AU34" s="73"/>
      <c r="AV34" s="70">
        <f t="shared" si="17"/>
        <v>0.84</v>
      </c>
      <c r="AW34" s="71" t="str">
        <f t="shared" si="18"/>
        <v/>
      </c>
      <c r="AX34" s="23"/>
      <c r="AY34" s="23"/>
    </row>
    <row r="35" spans="2:51" x14ac:dyDescent="0.3">
      <c r="B35" s="78" t="s">
        <v>111</v>
      </c>
      <c r="C35" s="65"/>
      <c r="D35" s="66" t="s">
        <v>24</v>
      </c>
      <c r="E35" s="65"/>
      <c r="F35" s="25"/>
      <c r="G35" s="67"/>
      <c r="H35" s="75"/>
      <c r="I35" s="76"/>
      <c r="J35" s="67"/>
      <c r="K35" s="75"/>
      <c r="L35" s="76"/>
      <c r="M35" s="70">
        <f t="shared" si="7"/>
        <v>0</v>
      </c>
      <c r="N35" s="71" t="str">
        <f t="shared" si="8"/>
        <v/>
      </c>
      <c r="O35" s="77"/>
      <c r="P35" s="67">
        <v>0.01</v>
      </c>
      <c r="Q35" s="75">
        <v>1</v>
      </c>
      <c r="R35" s="76">
        <f t="shared" si="2"/>
        <v>0.01</v>
      </c>
      <c r="S35" s="73"/>
      <c r="T35" s="70">
        <f t="shared" si="9"/>
        <v>0.01</v>
      </c>
      <c r="U35" s="71" t="str">
        <f t="shared" si="10"/>
        <v/>
      </c>
      <c r="V35" s="73"/>
      <c r="W35" s="67">
        <v>0</v>
      </c>
      <c r="X35" s="75">
        <v>1</v>
      </c>
      <c r="Y35" s="76">
        <f t="shared" si="3"/>
        <v>0</v>
      </c>
      <c r="Z35" s="73"/>
      <c r="AA35" s="70">
        <f t="shared" si="11"/>
        <v>-0.01</v>
      </c>
      <c r="AB35" s="71" t="str">
        <f t="shared" si="12"/>
        <v/>
      </c>
      <c r="AC35" s="73"/>
      <c r="AD35" s="67">
        <v>0</v>
      </c>
      <c r="AE35" s="75">
        <v>1</v>
      </c>
      <c r="AF35" s="76">
        <f t="shared" si="4"/>
        <v>0</v>
      </c>
      <c r="AG35" s="73"/>
      <c r="AH35" s="70">
        <f t="shared" si="13"/>
        <v>0</v>
      </c>
      <c r="AI35" s="71" t="str">
        <f t="shared" si="14"/>
        <v/>
      </c>
      <c r="AJ35" s="73"/>
      <c r="AK35" s="67">
        <v>0</v>
      </c>
      <c r="AL35" s="75">
        <v>1</v>
      </c>
      <c r="AM35" s="76">
        <f t="shared" si="5"/>
        <v>0</v>
      </c>
      <c r="AN35" s="73"/>
      <c r="AO35" s="70">
        <f t="shared" si="15"/>
        <v>0</v>
      </c>
      <c r="AP35" s="71" t="str">
        <f t="shared" si="16"/>
        <v/>
      </c>
      <c r="AQ35" s="73"/>
      <c r="AR35" s="67">
        <v>0</v>
      </c>
      <c r="AS35" s="75">
        <v>1</v>
      </c>
      <c r="AT35" s="76">
        <f t="shared" si="6"/>
        <v>0</v>
      </c>
      <c r="AU35" s="73"/>
      <c r="AV35" s="70">
        <f t="shared" si="17"/>
        <v>0</v>
      </c>
      <c r="AW35" s="71" t="str">
        <f t="shared" si="18"/>
        <v/>
      </c>
      <c r="AX35" s="23"/>
      <c r="AY35" s="23"/>
    </row>
    <row r="36" spans="2:51" x14ac:dyDescent="0.3">
      <c r="B36" s="78" t="s">
        <v>112</v>
      </c>
      <c r="C36" s="65"/>
      <c r="D36" s="66" t="s">
        <v>24</v>
      </c>
      <c r="E36" s="65"/>
      <c r="F36" s="25"/>
      <c r="G36" s="67"/>
      <c r="H36" s="75"/>
      <c r="I36" s="76"/>
      <c r="J36" s="67"/>
      <c r="K36" s="75"/>
      <c r="L36" s="76"/>
      <c r="M36" s="70">
        <f t="shared" si="7"/>
        <v>0</v>
      </c>
      <c r="N36" s="71" t="str">
        <f t="shared" si="8"/>
        <v/>
      </c>
      <c r="O36" s="77"/>
      <c r="P36" s="67">
        <v>0</v>
      </c>
      <c r="Q36" s="75">
        <v>1</v>
      </c>
      <c r="R36" s="76">
        <f>Q36*P36</f>
        <v>0</v>
      </c>
      <c r="S36" s="73"/>
      <c r="T36" s="70">
        <f t="shared" si="9"/>
        <v>0</v>
      </c>
      <c r="U36" s="71" t="str">
        <f t="shared" si="10"/>
        <v/>
      </c>
      <c r="V36" s="73"/>
      <c r="W36" s="67">
        <v>-0.06</v>
      </c>
      <c r="X36" s="75">
        <v>1</v>
      </c>
      <c r="Y36" s="76">
        <f>X36*W36</f>
        <v>-0.06</v>
      </c>
      <c r="Z36" s="73"/>
      <c r="AA36" s="70">
        <f>Y36-R36</f>
        <v>-0.06</v>
      </c>
      <c r="AB36" s="71" t="str">
        <f t="shared" si="12"/>
        <v/>
      </c>
      <c r="AC36" s="73"/>
      <c r="AD36" s="67">
        <v>-0.06</v>
      </c>
      <c r="AE36" s="75">
        <v>1</v>
      </c>
      <c r="AF36" s="76">
        <f>AE36*AD36</f>
        <v>-0.06</v>
      </c>
      <c r="AG36" s="73"/>
      <c r="AH36" s="70">
        <f>AF36-Y36</f>
        <v>0</v>
      </c>
      <c r="AI36" s="71">
        <f>IF(OR(Y36=0,AF36=0),"",(AH36/Y36))</f>
        <v>0</v>
      </c>
      <c r="AJ36" s="73"/>
      <c r="AK36" s="67">
        <v>-0.06</v>
      </c>
      <c r="AL36" s="75">
        <v>1</v>
      </c>
      <c r="AM36" s="76">
        <f>AL36*AK36</f>
        <v>-0.06</v>
      </c>
      <c r="AN36" s="73"/>
      <c r="AO36" s="70">
        <f>AM36-AF36</f>
        <v>0</v>
      </c>
      <c r="AP36" s="71">
        <f>IF(OR(AF36=0,AM36=0),"",(AO36/AF36))</f>
        <v>0</v>
      </c>
      <c r="AQ36" s="73"/>
      <c r="AR36" s="67">
        <v>0</v>
      </c>
      <c r="AS36" s="75">
        <v>1</v>
      </c>
      <c r="AT36" s="76">
        <f>AS36*AR36</f>
        <v>0</v>
      </c>
      <c r="AU36" s="73"/>
      <c r="AV36" s="70">
        <f>AT36-AM36</f>
        <v>0.06</v>
      </c>
      <c r="AW36" s="71" t="str">
        <f>IF(OR(AM36=0,AT36=0),"",(AV36/AM36))</f>
        <v/>
      </c>
      <c r="AX36" s="23"/>
      <c r="AY36" s="23"/>
    </row>
    <row r="37" spans="2:51" x14ac:dyDescent="0.3">
      <c r="B37" s="74" t="s">
        <v>113</v>
      </c>
      <c r="C37" s="65"/>
      <c r="D37" s="66" t="s">
        <v>24</v>
      </c>
      <c r="E37" s="65"/>
      <c r="F37" s="25"/>
      <c r="G37" s="67"/>
      <c r="H37" s="75"/>
      <c r="I37" s="76"/>
      <c r="J37" s="67"/>
      <c r="K37" s="75"/>
      <c r="L37" s="76"/>
      <c r="M37" s="70">
        <f t="shared" si="7"/>
        <v>0</v>
      </c>
      <c r="N37" s="71" t="str">
        <f t="shared" si="8"/>
        <v/>
      </c>
      <c r="O37" s="77"/>
      <c r="P37" s="67">
        <v>0</v>
      </c>
      <c r="Q37" s="75">
        <v>1</v>
      </c>
      <c r="R37" s="76">
        <f t="shared" si="2"/>
        <v>0</v>
      </c>
      <c r="S37" s="73"/>
      <c r="T37" s="70">
        <f t="shared" si="9"/>
        <v>0</v>
      </c>
      <c r="U37" s="71" t="str">
        <f t="shared" si="10"/>
        <v/>
      </c>
      <c r="V37" s="73"/>
      <c r="W37" s="67">
        <v>-0.14000000000000001</v>
      </c>
      <c r="X37" s="75">
        <v>1</v>
      </c>
      <c r="Y37" s="76">
        <f t="shared" si="3"/>
        <v>-0.14000000000000001</v>
      </c>
      <c r="Z37" s="73"/>
      <c r="AA37" s="70">
        <f t="shared" si="11"/>
        <v>-0.14000000000000001</v>
      </c>
      <c r="AB37" s="71" t="str">
        <f t="shared" si="12"/>
        <v/>
      </c>
      <c r="AC37" s="73"/>
      <c r="AD37" s="67">
        <v>-0.14000000000000001</v>
      </c>
      <c r="AE37" s="75">
        <v>1</v>
      </c>
      <c r="AF37" s="76">
        <f t="shared" si="4"/>
        <v>-0.14000000000000001</v>
      </c>
      <c r="AG37" s="73"/>
      <c r="AH37" s="70">
        <f t="shared" si="13"/>
        <v>0</v>
      </c>
      <c r="AI37" s="71">
        <f t="shared" si="14"/>
        <v>0</v>
      </c>
      <c r="AJ37" s="73"/>
      <c r="AK37" s="67">
        <v>-0.14000000000000001</v>
      </c>
      <c r="AL37" s="75">
        <v>1</v>
      </c>
      <c r="AM37" s="76">
        <f t="shared" si="5"/>
        <v>-0.14000000000000001</v>
      </c>
      <c r="AN37" s="73"/>
      <c r="AO37" s="70">
        <f t="shared" si="15"/>
        <v>0</v>
      </c>
      <c r="AP37" s="71">
        <f t="shared" si="16"/>
        <v>0</v>
      </c>
      <c r="AQ37" s="73"/>
      <c r="AR37" s="67">
        <v>-0.14000000000000001</v>
      </c>
      <c r="AS37" s="75">
        <v>1</v>
      </c>
      <c r="AT37" s="76">
        <f t="shared" si="6"/>
        <v>-0.14000000000000001</v>
      </c>
      <c r="AU37" s="73"/>
      <c r="AV37" s="70">
        <f t="shared" si="17"/>
        <v>0</v>
      </c>
      <c r="AW37" s="71">
        <f t="shared" si="18"/>
        <v>0</v>
      </c>
      <c r="AX37" s="23"/>
      <c r="AY37" s="23"/>
    </row>
    <row r="38" spans="2:51" x14ac:dyDescent="0.3">
      <c r="B38" s="74" t="s">
        <v>114</v>
      </c>
      <c r="C38" s="65"/>
      <c r="D38" s="66" t="s">
        <v>24</v>
      </c>
      <c r="E38" s="65"/>
      <c r="F38" s="25"/>
      <c r="G38" s="67"/>
      <c r="H38" s="75"/>
      <c r="I38" s="76"/>
      <c r="J38" s="67"/>
      <c r="K38" s="75"/>
      <c r="L38" s="76"/>
      <c r="M38" s="70">
        <f t="shared" si="7"/>
        <v>0</v>
      </c>
      <c r="N38" s="71" t="str">
        <f t="shared" si="8"/>
        <v/>
      </c>
      <c r="O38" s="77"/>
      <c r="P38" s="67">
        <v>-1.41</v>
      </c>
      <c r="Q38" s="75">
        <v>1</v>
      </c>
      <c r="R38" s="76">
        <f>Q38*P38</f>
        <v>-1.41</v>
      </c>
      <c r="S38" s="73"/>
      <c r="T38" s="70">
        <f t="shared" si="9"/>
        <v>-1.41</v>
      </c>
      <c r="U38" s="71" t="str">
        <f t="shared" si="10"/>
        <v/>
      </c>
      <c r="V38" s="73"/>
      <c r="W38" s="67">
        <v>-1.41</v>
      </c>
      <c r="X38" s="75">
        <v>1</v>
      </c>
      <c r="Y38" s="76">
        <f>X38*W38</f>
        <v>-1.41</v>
      </c>
      <c r="Z38" s="73"/>
      <c r="AA38" s="70">
        <f>Y38-R38</f>
        <v>0</v>
      </c>
      <c r="AB38" s="71">
        <f t="shared" si="12"/>
        <v>0</v>
      </c>
      <c r="AC38" s="73"/>
      <c r="AD38" s="67">
        <v>0</v>
      </c>
      <c r="AE38" s="75">
        <v>1</v>
      </c>
      <c r="AF38" s="76">
        <f>AE38*AD38</f>
        <v>0</v>
      </c>
      <c r="AG38" s="73"/>
      <c r="AH38" s="70">
        <f>AF38-Y38</f>
        <v>1.41</v>
      </c>
      <c r="AI38" s="71" t="str">
        <f>IF(OR(Y38=0,AF38=0),"",(AH38/Y38))</f>
        <v/>
      </c>
      <c r="AJ38" s="73"/>
      <c r="AK38" s="67">
        <v>0</v>
      </c>
      <c r="AL38" s="75">
        <v>1</v>
      </c>
      <c r="AM38" s="76">
        <f>AL38*AK38</f>
        <v>0</v>
      </c>
      <c r="AN38" s="73"/>
      <c r="AO38" s="70">
        <f>AM38-AF38</f>
        <v>0</v>
      </c>
      <c r="AP38" s="71" t="str">
        <f>IF(OR(AF38=0,AM38=0),"",(AO38/AF38))</f>
        <v/>
      </c>
      <c r="AQ38" s="73"/>
      <c r="AR38" s="67">
        <v>0</v>
      </c>
      <c r="AS38" s="75">
        <v>1</v>
      </c>
      <c r="AT38" s="76">
        <f>AS38*AR38</f>
        <v>0</v>
      </c>
      <c r="AU38" s="73"/>
      <c r="AV38" s="70">
        <f>AT38-AM38</f>
        <v>0</v>
      </c>
      <c r="AW38" s="71" t="str">
        <f>IF(OR(AM38=0,AT38=0),"",(AV38/AM38))</f>
        <v/>
      </c>
      <c r="AX38" s="23"/>
      <c r="AY38" s="23"/>
    </row>
    <row r="39" spans="2:51" x14ac:dyDescent="0.3">
      <c r="B39" s="74" t="s">
        <v>115</v>
      </c>
      <c r="C39" s="65"/>
      <c r="D39" s="66" t="s">
        <v>24</v>
      </c>
      <c r="E39" s="65"/>
      <c r="F39" s="25"/>
      <c r="G39" s="67"/>
      <c r="H39" s="75"/>
      <c r="I39" s="76"/>
      <c r="J39" s="67"/>
      <c r="K39" s="75"/>
      <c r="L39" s="76"/>
      <c r="M39" s="70">
        <f t="shared" si="7"/>
        <v>0</v>
      </c>
      <c r="N39" s="71" t="str">
        <f t="shared" si="8"/>
        <v/>
      </c>
      <c r="O39" s="77"/>
      <c r="P39" s="67">
        <v>-0.27</v>
      </c>
      <c r="Q39" s="75">
        <v>1</v>
      </c>
      <c r="R39" s="76">
        <f>Q39*P39</f>
        <v>-0.27</v>
      </c>
      <c r="S39" s="73"/>
      <c r="T39" s="70">
        <f t="shared" si="9"/>
        <v>-0.27</v>
      </c>
      <c r="U39" s="71" t="str">
        <f t="shared" si="10"/>
        <v/>
      </c>
      <c r="V39" s="73"/>
      <c r="W39" s="67">
        <v>-0.27</v>
      </c>
      <c r="X39" s="75">
        <v>1</v>
      </c>
      <c r="Y39" s="76">
        <f>X39*W39</f>
        <v>-0.27</v>
      </c>
      <c r="Z39" s="73"/>
      <c r="AA39" s="70">
        <f>Y39-R39</f>
        <v>0</v>
      </c>
      <c r="AB39" s="71">
        <f t="shared" si="12"/>
        <v>0</v>
      </c>
      <c r="AC39" s="73"/>
      <c r="AD39" s="67">
        <v>-0.27</v>
      </c>
      <c r="AE39" s="75">
        <v>1</v>
      </c>
      <c r="AF39" s="76">
        <f>AE39*AD39</f>
        <v>-0.27</v>
      </c>
      <c r="AG39" s="73"/>
      <c r="AH39" s="70">
        <f>AF39-Y39</f>
        <v>0</v>
      </c>
      <c r="AI39" s="71">
        <f>IF(OR(Y39=0,AF39=0),"",(AH39/Y39))</f>
        <v>0</v>
      </c>
      <c r="AJ39" s="73"/>
      <c r="AK39" s="67">
        <v>-0.27</v>
      </c>
      <c r="AL39" s="75">
        <v>1</v>
      </c>
      <c r="AM39" s="76">
        <f>AL39*AK39</f>
        <v>-0.27</v>
      </c>
      <c r="AN39" s="73"/>
      <c r="AO39" s="70">
        <f>AM39-AF39</f>
        <v>0</v>
      </c>
      <c r="AP39" s="71">
        <f>IF(OR(AF39=0,AM39=0),"",(AO39/AF39))</f>
        <v>0</v>
      </c>
      <c r="AQ39" s="73"/>
      <c r="AR39" s="67">
        <v>-0.27</v>
      </c>
      <c r="AS39" s="75">
        <v>1</v>
      </c>
      <c r="AT39" s="76">
        <f>AS39*AR39</f>
        <v>-0.27</v>
      </c>
      <c r="AU39" s="73"/>
      <c r="AV39" s="70">
        <f>AT39-AM39</f>
        <v>0</v>
      </c>
      <c r="AW39" s="71">
        <f>IF(OR(AM39=0,AT39=0),"",(AV39/AM39))</f>
        <v>0</v>
      </c>
      <c r="AX39" s="23"/>
      <c r="AY39" s="23"/>
    </row>
    <row r="40" spans="2:51" x14ac:dyDescent="0.3">
      <c r="B40" s="79" t="s">
        <v>116</v>
      </c>
      <c r="C40" s="65"/>
      <c r="D40" s="66" t="s">
        <v>24</v>
      </c>
      <c r="E40" s="65"/>
      <c r="F40" s="25"/>
      <c r="G40" s="67"/>
      <c r="H40" s="75"/>
      <c r="I40" s="76"/>
      <c r="J40" s="67"/>
      <c r="K40" s="75"/>
      <c r="L40" s="76"/>
      <c r="M40" s="70">
        <f t="shared" si="7"/>
        <v>0</v>
      </c>
      <c r="N40" s="71" t="str">
        <f t="shared" si="8"/>
        <v/>
      </c>
      <c r="O40" s="77"/>
      <c r="P40" s="67">
        <v>0</v>
      </c>
      <c r="Q40" s="75">
        <v>1</v>
      </c>
      <c r="R40" s="76">
        <f t="shared" si="2"/>
        <v>0</v>
      </c>
      <c r="S40" s="73"/>
      <c r="T40" s="70">
        <f t="shared" si="9"/>
        <v>0</v>
      </c>
      <c r="U40" s="71" t="str">
        <f t="shared" si="10"/>
        <v/>
      </c>
      <c r="V40" s="73"/>
      <c r="W40" s="67">
        <v>-0.74</v>
      </c>
      <c r="X40" s="75">
        <v>1</v>
      </c>
      <c r="Y40" s="76">
        <f t="shared" si="3"/>
        <v>-0.74</v>
      </c>
      <c r="Z40" s="73"/>
      <c r="AA40" s="70">
        <f t="shared" si="11"/>
        <v>-0.74</v>
      </c>
      <c r="AB40" s="71" t="str">
        <f t="shared" si="12"/>
        <v/>
      </c>
      <c r="AC40" s="73"/>
      <c r="AD40" s="67">
        <v>-0.74</v>
      </c>
      <c r="AE40" s="75">
        <v>1</v>
      </c>
      <c r="AF40" s="76">
        <f t="shared" si="4"/>
        <v>-0.74</v>
      </c>
      <c r="AG40" s="73"/>
      <c r="AH40" s="70">
        <f t="shared" si="13"/>
        <v>0</v>
      </c>
      <c r="AI40" s="71">
        <f t="shared" si="14"/>
        <v>0</v>
      </c>
      <c r="AJ40" s="73"/>
      <c r="AK40" s="67">
        <v>-0.74</v>
      </c>
      <c r="AL40" s="75">
        <v>1</v>
      </c>
      <c r="AM40" s="76">
        <f t="shared" si="5"/>
        <v>-0.74</v>
      </c>
      <c r="AN40" s="73"/>
      <c r="AO40" s="70">
        <f t="shared" si="15"/>
        <v>0</v>
      </c>
      <c r="AP40" s="71">
        <f t="shared" si="16"/>
        <v>0</v>
      </c>
      <c r="AQ40" s="73"/>
      <c r="AR40" s="67">
        <v>-0.74</v>
      </c>
      <c r="AS40" s="75">
        <v>1</v>
      </c>
      <c r="AT40" s="76">
        <f t="shared" si="6"/>
        <v>-0.74</v>
      </c>
      <c r="AU40" s="73"/>
      <c r="AV40" s="70">
        <f t="shared" si="17"/>
        <v>0</v>
      </c>
      <c r="AW40" s="71">
        <f t="shared" si="18"/>
        <v>0</v>
      </c>
      <c r="AX40" s="23"/>
      <c r="AY40" s="23"/>
    </row>
    <row r="41" spans="2:51" x14ac:dyDescent="0.3">
      <c r="B41" s="74" t="s">
        <v>117</v>
      </c>
      <c r="C41" s="65"/>
      <c r="D41" s="66" t="s">
        <v>24</v>
      </c>
      <c r="E41" s="65"/>
      <c r="F41" s="25"/>
      <c r="G41" s="67"/>
      <c r="H41" s="68"/>
      <c r="I41" s="76"/>
      <c r="J41" s="67"/>
      <c r="K41" s="68"/>
      <c r="L41" s="76"/>
      <c r="M41" s="70">
        <f t="shared" si="7"/>
        <v>0</v>
      </c>
      <c r="N41" s="71" t="str">
        <f t="shared" si="8"/>
        <v/>
      </c>
      <c r="O41" s="77"/>
      <c r="P41" s="67">
        <v>-0.01</v>
      </c>
      <c r="Q41" s="68">
        <v>1</v>
      </c>
      <c r="R41" s="76">
        <f t="shared" si="2"/>
        <v>-0.01</v>
      </c>
      <c r="S41" s="73"/>
      <c r="T41" s="70">
        <f t="shared" si="9"/>
        <v>-0.01</v>
      </c>
      <c r="U41" s="71" t="str">
        <f t="shared" si="10"/>
        <v/>
      </c>
      <c r="V41" s="73"/>
      <c r="W41" s="67">
        <v>-0.01</v>
      </c>
      <c r="X41" s="75">
        <v>1</v>
      </c>
      <c r="Y41" s="76">
        <f t="shared" si="3"/>
        <v>-0.01</v>
      </c>
      <c r="Z41" s="73"/>
      <c r="AA41" s="70">
        <f t="shared" si="11"/>
        <v>0</v>
      </c>
      <c r="AB41" s="71">
        <f t="shared" si="12"/>
        <v>0</v>
      </c>
      <c r="AC41" s="73"/>
      <c r="AD41" s="67">
        <v>-0.01</v>
      </c>
      <c r="AE41" s="75">
        <v>1</v>
      </c>
      <c r="AF41" s="76">
        <f t="shared" si="4"/>
        <v>-0.01</v>
      </c>
      <c r="AG41" s="73"/>
      <c r="AH41" s="70">
        <f t="shared" si="13"/>
        <v>0</v>
      </c>
      <c r="AI41" s="71">
        <f t="shared" si="14"/>
        <v>0</v>
      </c>
      <c r="AJ41" s="73"/>
      <c r="AK41" s="67">
        <v>-0.01</v>
      </c>
      <c r="AL41" s="75">
        <v>1</v>
      </c>
      <c r="AM41" s="76">
        <f t="shared" si="5"/>
        <v>-0.01</v>
      </c>
      <c r="AN41" s="73"/>
      <c r="AO41" s="70">
        <f t="shared" si="15"/>
        <v>0</v>
      </c>
      <c r="AP41" s="71">
        <f t="shared" si="16"/>
        <v>0</v>
      </c>
      <c r="AQ41" s="73"/>
      <c r="AR41" s="67">
        <v>0</v>
      </c>
      <c r="AS41" s="75">
        <v>1</v>
      </c>
      <c r="AT41" s="76">
        <f t="shared" si="6"/>
        <v>0</v>
      </c>
      <c r="AU41" s="73"/>
      <c r="AV41" s="70">
        <f t="shared" si="17"/>
        <v>0.01</v>
      </c>
      <c r="AW41" s="71" t="str">
        <f t="shared" si="18"/>
        <v/>
      </c>
      <c r="AX41" s="23"/>
      <c r="AY41" s="23"/>
    </row>
    <row r="42" spans="2:51" x14ac:dyDescent="0.3">
      <c r="B42" s="80" t="s">
        <v>118</v>
      </c>
      <c r="C42" s="65"/>
      <c r="D42" s="66" t="s">
        <v>24</v>
      </c>
      <c r="E42" s="65"/>
      <c r="F42" s="25"/>
      <c r="G42" s="67"/>
      <c r="H42" s="68"/>
      <c r="I42" s="76"/>
      <c r="J42" s="67"/>
      <c r="K42" s="68"/>
      <c r="L42" s="76"/>
      <c r="M42" s="70">
        <f t="shared" si="7"/>
        <v>0</v>
      </c>
      <c r="N42" s="71" t="str">
        <f t="shared" si="8"/>
        <v/>
      </c>
      <c r="O42" s="77"/>
      <c r="P42" s="67">
        <v>0.04</v>
      </c>
      <c r="Q42" s="68">
        <v>1</v>
      </c>
      <c r="R42" s="76">
        <f t="shared" si="2"/>
        <v>0.04</v>
      </c>
      <c r="S42" s="73"/>
      <c r="T42" s="70">
        <f t="shared" si="9"/>
        <v>0.04</v>
      </c>
      <c r="U42" s="71" t="str">
        <f t="shared" si="10"/>
        <v/>
      </c>
      <c r="V42" s="73"/>
      <c r="W42" s="67">
        <v>0.04</v>
      </c>
      <c r="X42" s="75">
        <v>1</v>
      </c>
      <c r="Y42" s="76">
        <f t="shared" si="3"/>
        <v>0.04</v>
      </c>
      <c r="Z42" s="73"/>
      <c r="AA42" s="70">
        <f t="shared" si="11"/>
        <v>0</v>
      </c>
      <c r="AB42" s="71">
        <f t="shared" si="12"/>
        <v>0</v>
      </c>
      <c r="AC42" s="73"/>
      <c r="AD42" s="67">
        <v>0.04</v>
      </c>
      <c r="AE42" s="75">
        <v>1</v>
      </c>
      <c r="AF42" s="76">
        <f t="shared" si="4"/>
        <v>0.04</v>
      </c>
      <c r="AG42" s="73"/>
      <c r="AH42" s="70">
        <f t="shared" si="13"/>
        <v>0</v>
      </c>
      <c r="AI42" s="71">
        <f t="shared" si="14"/>
        <v>0</v>
      </c>
      <c r="AJ42" s="73"/>
      <c r="AK42" s="67">
        <v>0.04</v>
      </c>
      <c r="AL42" s="75">
        <v>1</v>
      </c>
      <c r="AM42" s="76">
        <f t="shared" si="5"/>
        <v>0.04</v>
      </c>
      <c r="AN42" s="73"/>
      <c r="AO42" s="70">
        <f t="shared" si="15"/>
        <v>0</v>
      </c>
      <c r="AP42" s="71">
        <f t="shared" si="16"/>
        <v>0</v>
      </c>
      <c r="AQ42" s="73"/>
      <c r="AR42" s="67">
        <v>0.04</v>
      </c>
      <c r="AS42" s="75">
        <v>1</v>
      </c>
      <c r="AT42" s="76">
        <f t="shared" si="6"/>
        <v>0.04</v>
      </c>
      <c r="AU42" s="73"/>
      <c r="AV42" s="70">
        <f t="shared" si="17"/>
        <v>0</v>
      </c>
      <c r="AW42" s="71">
        <f t="shared" si="18"/>
        <v>0</v>
      </c>
      <c r="AX42" s="23"/>
      <c r="AY42" s="23"/>
    </row>
    <row r="43" spans="2:51" x14ac:dyDescent="0.3">
      <c r="B43" s="80" t="s">
        <v>119</v>
      </c>
      <c r="C43" s="65"/>
      <c r="D43" s="66" t="s">
        <v>24</v>
      </c>
      <c r="E43" s="65"/>
      <c r="F43" s="25"/>
      <c r="G43" s="67"/>
      <c r="H43" s="68"/>
      <c r="I43" s="76"/>
      <c r="J43" s="67"/>
      <c r="K43" s="68"/>
      <c r="L43" s="76"/>
      <c r="M43" s="70">
        <f t="shared" si="7"/>
        <v>0</v>
      </c>
      <c r="N43" s="71" t="str">
        <f t="shared" si="8"/>
        <v/>
      </c>
      <c r="O43" s="77"/>
      <c r="P43" s="67">
        <v>0.03</v>
      </c>
      <c r="Q43" s="68">
        <v>1</v>
      </c>
      <c r="R43" s="76">
        <f t="shared" si="2"/>
        <v>0.03</v>
      </c>
      <c r="S43" s="73"/>
      <c r="T43" s="70">
        <f t="shared" si="9"/>
        <v>0.03</v>
      </c>
      <c r="U43" s="71" t="str">
        <f t="shared" si="10"/>
        <v/>
      </c>
      <c r="V43" s="73"/>
      <c r="W43" s="67">
        <v>0.03</v>
      </c>
      <c r="X43" s="75">
        <v>1</v>
      </c>
      <c r="Y43" s="76">
        <f t="shared" si="3"/>
        <v>0.03</v>
      </c>
      <c r="Z43" s="73"/>
      <c r="AA43" s="70">
        <f t="shared" si="11"/>
        <v>0</v>
      </c>
      <c r="AB43" s="71">
        <f t="shared" si="12"/>
        <v>0</v>
      </c>
      <c r="AC43" s="73"/>
      <c r="AD43" s="67">
        <v>0.03</v>
      </c>
      <c r="AE43" s="75">
        <v>1</v>
      </c>
      <c r="AF43" s="76">
        <f t="shared" si="4"/>
        <v>0.03</v>
      </c>
      <c r="AG43" s="73"/>
      <c r="AH43" s="70">
        <f t="shared" si="13"/>
        <v>0</v>
      </c>
      <c r="AI43" s="71">
        <f t="shared" si="14"/>
        <v>0</v>
      </c>
      <c r="AJ43" s="73"/>
      <c r="AK43" s="67">
        <v>0.03</v>
      </c>
      <c r="AL43" s="75">
        <v>1</v>
      </c>
      <c r="AM43" s="76">
        <f t="shared" si="5"/>
        <v>0.03</v>
      </c>
      <c r="AN43" s="73"/>
      <c r="AO43" s="70">
        <f t="shared" si="15"/>
        <v>0</v>
      </c>
      <c r="AP43" s="71">
        <f t="shared" si="16"/>
        <v>0</v>
      </c>
      <c r="AQ43" s="73"/>
      <c r="AR43" s="67">
        <v>0.03</v>
      </c>
      <c r="AS43" s="75">
        <v>1</v>
      </c>
      <c r="AT43" s="76">
        <f t="shared" si="6"/>
        <v>0.03</v>
      </c>
      <c r="AU43" s="73"/>
      <c r="AV43" s="70">
        <f t="shared" si="17"/>
        <v>0</v>
      </c>
      <c r="AW43" s="71">
        <f t="shared" si="18"/>
        <v>0</v>
      </c>
      <c r="AX43" s="23"/>
      <c r="AY43" s="23"/>
    </row>
    <row r="44" spans="2:51" x14ac:dyDescent="0.3">
      <c r="B44" s="80" t="s">
        <v>120</v>
      </c>
      <c r="C44" s="65"/>
      <c r="D44" s="66" t="s">
        <v>24</v>
      </c>
      <c r="E44" s="65"/>
      <c r="F44" s="25"/>
      <c r="G44" s="67"/>
      <c r="H44" s="68"/>
      <c r="I44" s="76"/>
      <c r="J44" s="67"/>
      <c r="K44" s="68"/>
      <c r="L44" s="76"/>
      <c r="M44" s="70">
        <f t="shared" si="7"/>
        <v>0</v>
      </c>
      <c r="N44" s="71" t="str">
        <f t="shared" si="8"/>
        <v/>
      </c>
      <c r="O44" s="77"/>
      <c r="P44" s="67">
        <v>0.02</v>
      </c>
      <c r="Q44" s="68">
        <v>1</v>
      </c>
      <c r="R44" s="76">
        <f t="shared" si="2"/>
        <v>0.02</v>
      </c>
      <c r="S44" s="73"/>
      <c r="T44" s="70">
        <f t="shared" si="9"/>
        <v>0.02</v>
      </c>
      <c r="U44" s="71" t="str">
        <f t="shared" si="10"/>
        <v/>
      </c>
      <c r="V44" s="73"/>
      <c r="W44" s="67">
        <v>0.02</v>
      </c>
      <c r="X44" s="75">
        <v>1</v>
      </c>
      <c r="Y44" s="76">
        <f t="shared" si="3"/>
        <v>0.02</v>
      </c>
      <c r="Z44" s="73"/>
      <c r="AA44" s="70">
        <f t="shared" si="11"/>
        <v>0</v>
      </c>
      <c r="AB44" s="71">
        <f t="shared" si="12"/>
        <v>0</v>
      </c>
      <c r="AC44" s="73"/>
      <c r="AD44" s="67">
        <v>0.02</v>
      </c>
      <c r="AE44" s="75">
        <v>1</v>
      </c>
      <c r="AF44" s="76">
        <f t="shared" si="4"/>
        <v>0.02</v>
      </c>
      <c r="AG44" s="73"/>
      <c r="AH44" s="70">
        <f t="shared" si="13"/>
        <v>0</v>
      </c>
      <c r="AI44" s="71">
        <f t="shared" si="14"/>
        <v>0</v>
      </c>
      <c r="AJ44" s="73"/>
      <c r="AK44" s="67">
        <v>0.02</v>
      </c>
      <c r="AL44" s="75">
        <v>1</v>
      </c>
      <c r="AM44" s="76">
        <f t="shared" si="5"/>
        <v>0.02</v>
      </c>
      <c r="AN44" s="73"/>
      <c r="AO44" s="70">
        <f t="shared" si="15"/>
        <v>0</v>
      </c>
      <c r="AP44" s="71">
        <f t="shared" si="16"/>
        <v>0</v>
      </c>
      <c r="AQ44" s="73"/>
      <c r="AR44" s="67">
        <v>0.02</v>
      </c>
      <c r="AS44" s="75">
        <v>1</v>
      </c>
      <c r="AT44" s="76">
        <f t="shared" si="6"/>
        <v>0.02</v>
      </c>
      <c r="AU44" s="73"/>
      <c r="AV44" s="70">
        <f t="shared" si="17"/>
        <v>0</v>
      </c>
      <c r="AW44" s="71">
        <f t="shared" si="18"/>
        <v>0</v>
      </c>
      <c r="AX44" s="23"/>
      <c r="AY44" s="23"/>
    </row>
    <row r="45" spans="2:51" s="81" customFormat="1" x14ac:dyDescent="0.3">
      <c r="B45" s="82" t="s">
        <v>28</v>
      </c>
      <c r="C45" s="83"/>
      <c r="D45" s="84"/>
      <c r="E45" s="83"/>
      <c r="F45" s="85"/>
      <c r="G45" s="86"/>
      <c r="H45" s="87"/>
      <c r="I45" s="88">
        <f>SUM(I23:I44)</f>
        <v>40.699999999999996</v>
      </c>
      <c r="J45" s="86"/>
      <c r="K45" s="87"/>
      <c r="L45" s="88">
        <f>SUM(L23:L44)</f>
        <v>42.689999999999991</v>
      </c>
      <c r="M45" s="89">
        <f>L45-I45</f>
        <v>1.9899999999999949</v>
      </c>
      <c r="N45" s="90">
        <f>IF(OR(I45=0,L45=0),"",(M45/I45))</f>
        <v>4.8894348894348773E-2</v>
      </c>
      <c r="O45" s="91"/>
      <c r="P45" s="86"/>
      <c r="Q45" s="87"/>
      <c r="R45" s="88">
        <f>SUM(R23:R44)</f>
        <v>46.24</v>
      </c>
      <c r="S45" s="92"/>
      <c r="T45" s="89">
        <f t="shared" si="9"/>
        <v>3.5500000000000114</v>
      </c>
      <c r="U45" s="90">
        <f t="shared" si="10"/>
        <v>8.3157648161162154E-2</v>
      </c>
      <c r="V45" s="92"/>
      <c r="W45" s="86"/>
      <c r="X45" s="87"/>
      <c r="Y45" s="88">
        <f>SUM(Y23:Y44)</f>
        <v>49.89</v>
      </c>
      <c r="Z45" s="92"/>
      <c r="AA45" s="89">
        <f>Y45-R45</f>
        <v>3.6499999999999986</v>
      </c>
      <c r="AB45" s="90">
        <f t="shared" si="12"/>
        <v>7.8935986159169511E-2</v>
      </c>
      <c r="AC45" s="92"/>
      <c r="AD45" s="86"/>
      <c r="AE45" s="87"/>
      <c r="AF45" s="88">
        <f>SUM(AF23:AF44)</f>
        <v>52.839999999999996</v>
      </c>
      <c r="AG45" s="92"/>
      <c r="AH45" s="89">
        <f t="shared" si="13"/>
        <v>2.9499999999999957</v>
      </c>
      <c r="AI45" s="90">
        <f t="shared" si="14"/>
        <v>5.913008618961707E-2</v>
      </c>
      <c r="AJ45" s="92"/>
      <c r="AK45" s="86"/>
      <c r="AL45" s="87"/>
      <c r="AM45" s="88">
        <f>SUM(AM23:AM44)</f>
        <v>57.029999999999994</v>
      </c>
      <c r="AN45" s="92"/>
      <c r="AO45" s="89">
        <f t="shared" si="15"/>
        <v>4.1899999999999977</v>
      </c>
      <c r="AP45" s="90">
        <f t="shared" si="16"/>
        <v>7.9295987887963632E-2</v>
      </c>
      <c r="AQ45" s="92"/>
      <c r="AR45" s="86"/>
      <c r="AS45" s="87"/>
      <c r="AT45" s="88">
        <f>SUM(AT23:AT44)</f>
        <v>59.76</v>
      </c>
      <c r="AU45" s="92"/>
      <c r="AV45" s="89">
        <f t="shared" si="17"/>
        <v>2.730000000000004</v>
      </c>
      <c r="AW45" s="90">
        <f t="shared" si="18"/>
        <v>4.7869542346133685E-2</v>
      </c>
    </row>
    <row r="46" spans="2:51" ht="15.75" customHeight="1" x14ac:dyDescent="0.3">
      <c r="B46" s="93" t="s">
        <v>29</v>
      </c>
      <c r="C46" s="65"/>
      <c r="D46" s="66" t="s">
        <v>30</v>
      </c>
      <c r="E46" s="65"/>
      <c r="F46" s="25"/>
      <c r="G46" s="94">
        <f>IF(ISBLANK($D$16)=TRUE, 0, IF($D$16="TOU", $D$340*$G$59+$D$341*$G$60+$D$342*$G$61, IF(AND($D$16="non-TOU", $H$63&gt;0), $G$63,$G$62)))</f>
        <v>9.3670000000000003E-2</v>
      </c>
      <c r="H46" s="95">
        <f>$G$18*(1+G73)-$G$18</f>
        <v>22.125000000000114</v>
      </c>
      <c r="I46" s="76">
        <f>H46*G46</f>
        <v>2.0724487500000106</v>
      </c>
      <c r="J46" s="94">
        <v>9.3670000000000003E-2</v>
      </c>
      <c r="K46" s="95">
        <f>$G$18*(1+J73)-$G$18</f>
        <v>22.125000000000114</v>
      </c>
      <c r="L46" s="76">
        <f>K46*J46</f>
        <v>2.0724487500000106</v>
      </c>
      <c r="M46" s="70">
        <f t="shared" si="7"/>
        <v>0</v>
      </c>
      <c r="N46" s="71">
        <f t="shared" si="8"/>
        <v>0</v>
      </c>
      <c r="O46" s="77"/>
      <c r="P46" s="94">
        <f>IF(ISBLANK($D16)=TRUE, 0, IF($D16="TOU", $D$340*P59+$D$341*P60+$D$342*P61, IF(AND($D16="non-TOU", Q63&gt;0), P63,P62)))</f>
        <v>9.3670000000000003E-2</v>
      </c>
      <c r="Q46" s="95">
        <f>$G$18*(1+P73)-$G$18</f>
        <v>22.125000000000114</v>
      </c>
      <c r="R46" s="76">
        <f>Q46*P46</f>
        <v>2.0724487500000106</v>
      </c>
      <c r="S46" s="73"/>
      <c r="T46" s="70">
        <f t="shared" si="9"/>
        <v>0</v>
      </c>
      <c r="U46" s="71">
        <f t="shared" si="10"/>
        <v>0</v>
      </c>
      <c r="V46" s="73"/>
      <c r="W46" s="94">
        <f>IF(ISBLANK($D16)=TRUE, 0, IF($D16="TOU", $D$340*W59+$D$341*W60+$D$342*W61, IF(AND($D16="non-TOU", X63&gt;0), W63,W62)))</f>
        <v>9.3670000000000003E-2</v>
      </c>
      <c r="X46" s="95">
        <f>$G$18*(1+W73)-$G$18</f>
        <v>22.125000000000114</v>
      </c>
      <c r="Y46" s="76">
        <f>X46*W46</f>
        <v>2.0724487500000106</v>
      </c>
      <c r="Z46" s="73"/>
      <c r="AA46" s="70">
        <f t="shared" si="11"/>
        <v>0</v>
      </c>
      <c r="AB46" s="71">
        <f t="shared" si="12"/>
        <v>0</v>
      </c>
      <c r="AC46" s="73"/>
      <c r="AD46" s="94">
        <f>IF(ISBLANK($D16)=TRUE, 0, IF($D16="TOU", $D$340*AD59+$D$341*AD60+$D$342*AD61, IF(AND($D16="non-TOU", AE63&gt;0), AD63,AD62)))</f>
        <v>9.3670000000000003E-2</v>
      </c>
      <c r="AE46" s="95">
        <f>$G$18*(1+AD73)-$G$18</f>
        <v>22.125000000000114</v>
      </c>
      <c r="AF46" s="76">
        <f>AE46*AD46</f>
        <v>2.0724487500000106</v>
      </c>
      <c r="AG46" s="73"/>
      <c r="AH46" s="70">
        <f t="shared" si="13"/>
        <v>0</v>
      </c>
      <c r="AI46" s="71">
        <f t="shared" si="14"/>
        <v>0</v>
      </c>
      <c r="AJ46" s="73"/>
      <c r="AK46" s="94">
        <f>IF(ISBLANK($D16)=TRUE, 0, IF($D16="TOU", $D$340*AK59+$D$341*AK60+$D$342*AK61, IF(AND($D16="non-TOU", AL63&gt;0), AK63,AK62)))</f>
        <v>9.3670000000000003E-2</v>
      </c>
      <c r="AL46" s="95">
        <f>$G$18*(1+AK73)-$G$18</f>
        <v>22.125000000000114</v>
      </c>
      <c r="AM46" s="76">
        <f>AL46*AK46</f>
        <v>2.0724487500000106</v>
      </c>
      <c r="AN46" s="73"/>
      <c r="AO46" s="70">
        <f t="shared" si="15"/>
        <v>0</v>
      </c>
      <c r="AP46" s="71">
        <f t="shared" si="16"/>
        <v>0</v>
      </c>
      <c r="AQ46" s="73"/>
      <c r="AR46" s="94">
        <f>IF(ISBLANK($D16)=TRUE, 0, IF($D16="TOU", $D$340*AR59+$D$341*AR60+$D$342*AR61, IF(AND($D16="non-TOU", AS63&gt;0), AR63,AR62)))</f>
        <v>9.3670000000000003E-2</v>
      </c>
      <c r="AS46" s="95">
        <f>$G$18*(1+AR73)-$G$18</f>
        <v>22.125000000000114</v>
      </c>
      <c r="AT46" s="76">
        <f>AS46*AR46</f>
        <v>2.0724487500000106</v>
      </c>
      <c r="AU46" s="73"/>
      <c r="AV46" s="70">
        <f t="shared" si="17"/>
        <v>0</v>
      </c>
      <c r="AW46" s="71">
        <f t="shared" si="18"/>
        <v>0</v>
      </c>
      <c r="AX46" s="23"/>
      <c r="AY46" s="23"/>
    </row>
    <row r="47" spans="2:51" x14ac:dyDescent="0.3">
      <c r="B47" s="93" t="s">
        <v>31</v>
      </c>
      <c r="C47" s="65"/>
      <c r="D47" s="66" t="s">
        <v>30</v>
      </c>
      <c r="E47" s="65"/>
      <c r="F47" s="25"/>
      <c r="G47" s="96">
        <v>3.1900000000000001E-3</v>
      </c>
      <c r="H47" s="95">
        <f>+$G$18</f>
        <v>750</v>
      </c>
      <c r="I47" s="76">
        <f t="shared" ref="I47" si="20">H47*G47</f>
        <v>2.3925000000000001</v>
      </c>
      <c r="J47" s="96">
        <v>4.4299999999999999E-3</v>
      </c>
      <c r="K47" s="95">
        <f>+$G$18</f>
        <v>750</v>
      </c>
      <c r="L47" s="76">
        <f t="shared" ref="L47" si="21">K47*J47</f>
        <v>3.3224999999999998</v>
      </c>
      <c r="M47" s="70">
        <f t="shared" si="7"/>
        <v>0.92999999999999972</v>
      </c>
      <c r="N47" s="71">
        <f t="shared" si="8"/>
        <v>0.38871473354231961</v>
      </c>
      <c r="O47" s="77"/>
      <c r="P47" s="96">
        <v>2.3400000000000001E-3</v>
      </c>
      <c r="Q47" s="95">
        <f>+$G$18</f>
        <v>750</v>
      </c>
      <c r="R47" s="76">
        <f t="shared" ref="R47" si="22">Q47*P47</f>
        <v>1.7550000000000001</v>
      </c>
      <c r="S47" s="73"/>
      <c r="T47" s="70">
        <f t="shared" si="9"/>
        <v>-1.5674999999999997</v>
      </c>
      <c r="U47" s="71">
        <f t="shared" si="10"/>
        <v>-0.47178329571106087</v>
      </c>
      <c r="V47" s="73"/>
      <c r="W47" s="96">
        <v>0</v>
      </c>
      <c r="X47" s="95">
        <f>+$G$18</f>
        <v>750</v>
      </c>
      <c r="Y47" s="76">
        <f t="shared" ref="Y47" si="23">X47*W47</f>
        <v>0</v>
      </c>
      <c r="Z47" s="73"/>
      <c r="AA47" s="70">
        <f t="shared" si="11"/>
        <v>-1.7550000000000001</v>
      </c>
      <c r="AB47" s="71" t="str">
        <f t="shared" si="12"/>
        <v/>
      </c>
      <c r="AC47" s="73"/>
      <c r="AD47" s="96">
        <v>0</v>
      </c>
      <c r="AE47" s="95">
        <f>+$G$18</f>
        <v>750</v>
      </c>
      <c r="AF47" s="76">
        <f t="shared" ref="AF47" si="24">AE47*AD47</f>
        <v>0</v>
      </c>
      <c r="AG47" s="73"/>
      <c r="AH47" s="70">
        <f t="shared" si="13"/>
        <v>0</v>
      </c>
      <c r="AI47" s="71" t="str">
        <f t="shared" si="14"/>
        <v/>
      </c>
      <c r="AJ47" s="73"/>
      <c r="AK47" s="96">
        <v>0</v>
      </c>
      <c r="AL47" s="95">
        <f>+$G$18</f>
        <v>750</v>
      </c>
      <c r="AM47" s="76">
        <f t="shared" ref="AM47" si="25">AL47*AK47</f>
        <v>0</v>
      </c>
      <c r="AN47" s="73"/>
      <c r="AO47" s="70">
        <f t="shared" si="15"/>
        <v>0</v>
      </c>
      <c r="AP47" s="71" t="str">
        <f t="shared" si="16"/>
        <v/>
      </c>
      <c r="AQ47" s="73"/>
      <c r="AR47" s="96">
        <v>0</v>
      </c>
      <c r="AS47" s="95">
        <f>+$G$18</f>
        <v>750</v>
      </c>
      <c r="AT47" s="76">
        <f t="shared" ref="AT47" si="26">AS47*AR47</f>
        <v>0</v>
      </c>
      <c r="AU47" s="73"/>
      <c r="AV47" s="70">
        <f t="shared" si="17"/>
        <v>0</v>
      </c>
      <c r="AW47" s="71" t="str">
        <f t="shared" si="18"/>
        <v/>
      </c>
      <c r="AX47" s="23"/>
      <c r="AY47" s="23"/>
    </row>
    <row r="48" spans="2:51" ht="17.25" customHeight="1" x14ac:dyDescent="0.3">
      <c r="B48" s="93" t="s">
        <v>32</v>
      </c>
      <c r="C48" s="65"/>
      <c r="D48" s="66" t="s">
        <v>30</v>
      </c>
      <c r="E48" s="65"/>
      <c r="F48" s="25"/>
      <c r="G48" s="96">
        <v>-1.4999999999999999E-4</v>
      </c>
      <c r="H48" s="95">
        <f>+$G$18</f>
        <v>750</v>
      </c>
      <c r="I48" s="76">
        <f>H48*G48</f>
        <v>-0.11249999999999999</v>
      </c>
      <c r="J48" s="96">
        <v>-1.2999999999999999E-4</v>
      </c>
      <c r="K48" s="95">
        <f>+$G$18</f>
        <v>750</v>
      </c>
      <c r="L48" s="76">
        <f>K48*J48</f>
        <v>-9.7499999999999989E-2</v>
      </c>
      <c r="M48" s="70">
        <f t="shared" si="7"/>
        <v>1.4999999999999999E-2</v>
      </c>
      <c r="N48" s="71">
        <f t="shared" si="8"/>
        <v>-0.13333333333333333</v>
      </c>
      <c r="O48" s="77"/>
      <c r="P48" s="96">
        <v>1.8000000000000001E-4</v>
      </c>
      <c r="Q48" s="95">
        <f>+$G$18</f>
        <v>750</v>
      </c>
      <c r="R48" s="76">
        <f>Q48*P48</f>
        <v>0.13500000000000001</v>
      </c>
      <c r="S48" s="73"/>
      <c r="T48" s="70">
        <f t="shared" si="9"/>
        <v>0.23249999999999998</v>
      </c>
      <c r="U48" s="71">
        <f t="shared" si="10"/>
        <v>-2.3846153846153846</v>
      </c>
      <c r="V48" s="73"/>
      <c r="W48" s="96">
        <v>0</v>
      </c>
      <c r="X48" s="95">
        <f>+$G$18</f>
        <v>750</v>
      </c>
      <c r="Y48" s="76">
        <f>X48*W48</f>
        <v>0</v>
      </c>
      <c r="Z48" s="73"/>
      <c r="AA48" s="70">
        <f t="shared" si="11"/>
        <v>-0.13500000000000001</v>
      </c>
      <c r="AB48" s="71" t="str">
        <f t="shared" si="12"/>
        <v/>
      </c>
      <c r="AC48" s="73"/>
      <c r="AD48" s="96">
        <v>0</v>
      </c>
      <c r="AE48" s="95">
        <f>+$G$18</f>
        <v>750</v>
      </c>
      <c r="AF48" s="76">
        <f>AE48*AD48</f>
        <v>0</v>
      </c>
      <c r="AG48" s="73"/>
      <c r="AH48" s="70">
        <f t="shared" si="13"/>
        <v>0</v>
      </c>
      <c r="AI48" s="71" t="str">
        <f t="shared" si="14"/>
        <v/>
      </c>
      <c r="AJ48" s="73"/>
      <c r="AK48" s="96">
        <v>0</v>
      </c>
      <c r="AL48" s="95">
        <f>+$G$18</f>
        <v>750</v>
      </c>
      <c r="AM48" s="76">
        <f>AL48*AK48</f>
        <v>0</v>
      </c>
      <c r="AN48" s="73"/>
      <c r="AO48" s="70">
        <f t="shared" si="15"/>
        <v>0</v>
      </c>
      <c r="AP48" s="71" t="str">
        <f t="shared" si="16"/>
        <v/>
      </c>
      <c r="AQ48" s="73"/>
      <c r="AR48" s="96">
        <v>0</v>
      </c>
      <c r="AS48" s="95">
        <f>+$G$18</f>
        <v>750</v>
      </c>
      <c r="AT48" s="76">
        <f>AS48*AR48</f>
        <v>0</v>
      </c>
      <c r="AU48" s="73"/>
      <c r="AV48" s="70">
        <f t="shared" si="17"/>
        <v>0</v>
      </c>
      <c r="AW48" s="71" t="str">
        <f t="shared" si="18"/>
        <v/>
      </c>
      <c r="AX48" s="23"/>
      <c r="AY48" s="23"/>
    </row>
    <row r="49" spans="2:51" ht="15.75" customHeight="1" x14ac:dyDescent="0.3">
      <c r="B49" s="93" t="s">
        <v>33</v>
      </c>
      <c r="C49" s="65"/>
      <c r="D49" s="66" t="s">
        <v>30</v>
      </c>
      <c r="E49" s="65"/>
      <c r="F49" s="25"/>
      <c r="G49" s="96">
        <v>-2.5100000000000001E-3</v>
      </c>
      <c r="H49" s="97"/>
      <c r="I49" s="76">
        <f t="shared" ref="I49" si="27">H49*G49</f>
        <v>0</v>
      </c>
      <c r="J49" s="96">
        <v>0</v>
      </c>
      <c r="K49" s="97"/>
      <c r="L49" s="76">
        <f t="shared" ref="L49" si="28">K49*J49</f>
        <v>0</v>
      </c>
      <c r="M49" s="70">
        <f t="shared" si="7"/>
        <v>0</v>
      </c>
      <c r="N49" s="71" t="str">
        <f t="shared" si="8"/>
        <v/>
      </c>
      <c r="O49" s="77"/>
      <c r="P49" s="96">
        <v>1.2099999999999999E-3</v>
      </c>
      <c r="Q49" s="97"/>
      <c r="R49" s="76">
        <f t="shared" ref="R49" si="29">Q49*P49</f>
        <v>0</v>
      </c>
      <c r="S49" s="73"/>
      <c r="T49" s="70">
        <f t="shared" si="9"/>
        <v>0</v>
      </c>
      <c r="U49" s="71" t="str">
        <f t="shared" si="10"/>
        <v/>
      </c>
      <c r="V49" s="73"/>
      <c r="W49" s="96">
        <v>0</v>
      </c>
      <c r="X49" s="97"/>
      <c r="Y49" s="76">
        <f t="shared" ref="Y49" si="30">X49*W49</f>
        <v>0</v>
      </c>
      <c r="Z49" s="73"/>
      <c r="AA49" s="70">
        <f t="shared" si="11"/>
        <v>0</v>
      </c>
      <c r="AB49" s="71" t="str">
        <f t="shared" si="12"/>
        <v/>
      </c>
      <c r="AC49" s="73"/>
      <c r="AD49" s="96">
        <v>0</v>
      </c>
      <c r="AE49" s="97"/>
      <c r="AF49" s="76">
        <f t="shared" ref="AF49" si="31">AE49*AD49</f>
        <v>0</v>
      </c>
      <c r="AG49" s="73"/>
      <c r="AH49" s="70">
        <f t="shared" si="13"/>
        <v>0</v>
      </c>
      <c r="AI49" s="71" t="str">
        <f t="shared" si="14"/>
        <v/>
      </c>
      <c r="AJ49" s="73"/>
      <c r="AK49" s="96">
        <v>0</v>
      </c>
      <c r="AL49" s="97"/>
      <c r="AM49" s="76">
        <f t="shared" ref="AM49" si="32">AL49*AK49</f>
        <v>0</v>
      </c>
      <c r="AN49" s="73"/>
      <c r="AO49" s="70">
        <f t="shared" si="15"/>
        <v>0</v>
      </c>
      <c r="AP49" s="71" t="str">
        <f t="shared" si="16"/>
        <v/>
      </c>
      <c r="AQ49" s="73"/>
      <c r="AR49" s="96">
        <v>0</v>
      </c>
      <c r="AS49" s="97"/>
      <c r="AT49" s="76">
        <f t="shared" ref="AT49" si="33">AS49*AR49</f>
        <v>0</v>
      </c>
      <c r="AU49" s="73"/>
      <c r="AV49" s="70">
        <f t="shared" si="17"/>
        <v>0</v>
      </c>
      <c r="AW49" s="71" t="str">
        <f t="shared" si="18"/>
        <v/>
      </c>
      <c r="AX49" s="23"/>
      <c r="AY49" s="23"/>
    </row>
    <row r="50" spans="2:51" x14ac:dyDescent="0.3">
      <c r="B50" s="98" t="s">
        <v>34</v>
      </c>
      <c r="C50" s="65"/>
      <c r="D50" s="66" t="s">
        <v>24</v>
      </c>
      <c r="E50" s="65"/>
      <c r="F50" s="25"/>
      <c r="G50" s="99">
        <v>0.41</v>
      </c>
      <c r="H50" s="68">
        <v>1</v>
      </c>
      <c r="I50" s="76">
        <f>H50*G50</f>
        <v>0.41</v>
      </c>
      <c r="J50" s="99">
        <v>0.41</v>
      </c>
      <c r="K50" s="68">
        <v>1</v>
      </c>
      <c r="L50" s="76">
        <f>K50*J50</f>
        <v>0.41</v>
      </c>
      <c r="M50" s="70">
        <f t="shared" si="7"/>
        <v>0</v>
      </c>
      <c r="N50" s="71">
        <f t="shared" si="8"/>
        <v>0</v>
      </c>
      <c r="O50" s="77"/>
      <c r="P50" s="99">
        <v>0.41</v>
      </c>
      <c r="Q50" s="68">
        <v>1</v>
      </c>
      <c r="R50" s="76">
        <f>Q50*P50</f>
        <v>0.41</v>
      </c>
      <c r="S50" s="73"/>
      <c r="T50" s="70">
        <f t="shared" si="9"/>
        <v>0</v>
      </c>
      <c r="U50" s="71">
        <f t="shared" si="10"/>
        <v>0</v>
      </c>
      <c r="V50" s="73"/>
      <c r="W50" s="99">
        <v>0.41</v>
      </c>
      <c r="X50" s="68">
        <v>1</v>
      </c>
      <c r="Y50" s="76">
        <f>X50*W50</f>
        <v>0.41</v>
      </c>
      <c r="Z50" s="73"/>
      <c r="AA50" s="70">
        <f t="shared" si="11"/>
        <v>0</v>
      </c>
      <c r="AB50" s="71">
        <f t="shared" si="12"/>
        <v>0</v>
      </c>
      <c r="AC50" s="73"/>
      <c r="AD50" s="99">
        <v>0.41</v>
      </c>
      <c r="AE50" s="68">
        <v>1</v>
      </c>
      <c r="AF50" s="76">
        <f>AE50*AD50</f>
        <v>0.41</v>
      </c>
      <c r="AG50" s="73"/>
      <c r="AH50" s="70">
        <f t="shared" si="13"/>
        <v>0</v>
      </c>
      <c r="AI50" s="71">
        <f t="shared" si="14"/>
        <v>0</v>
      </c>
      <c r="AJ50" s="73"/>
      <c r="AK50" s="99"/>
      <c r="AL50" s="68">
        <v>1</v>
      </c>
      <c r="AM50" s="76">
        <f>AL50*AK50</f>
        <v>0</v>
      </c>
      <c r="AN50" s="73"/>
      <c r="AO50" s="70">
        <f t="shared" si="15"/>
        <v>-0.41</v>
      </c>
      <c r="AP50" s="71" t="str">
        <f t="shared" si="16"/>
        <v/>
      </c>
      <c r="AQ50" s="73"/>
      <c r="AR50" s="99"/>
      <c r="AS50" s="68">
        <v>1</v>
      </c>
      <c r="AT50" s="76">
        <f>AS50*AR50</f>
        <v>0</v>
      </c>
      <c r="AU50" s="73"/>
      <c r="AV50" s="70">
        <f t="shared" si="17"/>
        <v>0</v>
      </c>
      <c r="AW50" s="71" t="str">
        <f t="shared" si="18"/>
        <v/>
      </c>
      <c r="AX50" s="23"/>
      <c r="AY50" s="23"/>
    </row>
    <row r="51" spans="2:51" s="81" customFormat="1" x14ac:dyDescent="0.3">
      <c r="B51" s="100" t="s">
        <v>35</v>
      </c>
      <c r="C51" s="101"/>
      <c r="D51" s="102"/>
      <c r="E51" s="101"/>
      <c r="F51" s="85"/>
      <c r="G51" s="103"/>
      <c r="H51" s="104"/>
      <c r="I51" s="105">
        <f>SUM(I46:I50)+I45</f>
        <v>45.462448750000007</v>
      </c>
      <c r="J51" s="103"/>
      <c r="K51" s="104"/>
      <c r="L51" s="105">
        <f>SUM(L46:L50)+L45</f>
        <v>48.397448750000002</v>
      </c>
      <c r="M51" s="89">
        <f t="shared" si="7"/>
        <v>2.9349999999999952</v>
      </c>
      <c r="N51" s="90">
        <f t="shared" si="8"/>
        <v>6.4558775004392929E-2</v>
      </c>
      <c r="O51" s="106"/>
      <c r="P51" s="103"/>
      <c r="Q51" s="104"/>
      <c r="R51" s="105">
        <f>SUM(R46:R50)+R45</f>
        <v>50.612448750000013</v>
      </c>
      <c r="S51" s="92"/>
      <c r="T51" s="89">
        <f t="shared" si="9"/>
        <v>2.2150000000000105</v>
      </c>
      <c r="U51" s="90">
        <f t="shared" si="10"/>
        <v>4.5766875263234003E-2</v>
      </c>
      <c r="V51" s="92"/>
      <c r="W51" s="103"/>
      <c r="X51" s="104"/>
      <c r="Y51" s="105">
        <f>SUM(Y46:Y50)+Y45</f>
        <v>52.372448750000011</v>
      </c>
      <c r="Z51" s="92"/>
      <c r="AA51" s="89">
        <f>Y51-R51</f>
        <v>1.759999999999998</v>
      </c>
      <c r="AB51" s="90">
        <f t="shared" si="12"/>
        <v>3.4774053488174639E-2</v>
      </c>
      <c r="AC51" s="92"/>
      <c r="AD51" s="103"/>
      <c r="AE51" s="104"/>
      <c r="AF51" s="105">
        <f>SUM(AF46:AF50)+AF45</f>
        <v>55.322448750000007</v>
      </c>
      <c r="AG51" s="92"/>
      <c r="AH51" s="89">
        <f t="shared" si="13"/>
        <v>2.9499999999999957</v>
      </c>
      <c r="AI51" s="90">
        <f t="shared" si="14"/>
        <v>5.6327326111517653E-2</v>
      </c>
      <c r="AJ51" s="92"/>
      <c r="AK51" s="103"/>
      <c r="AL51" s="104"/>
      <c r="AM51" s="105">
        <f>SUM(AM46:AM50)+AM45</f>
        <v>59.102448750000008</v>
      </c>
      <c r="AN51" s="92"/>
      <c r="AO51" s="89">
        <f t="shared" si="15"/>
        <v>3.7800000000000011</v>
      </c>
      <c r="AP51" s="90">
        <f t="shared" si="16"/>
        <v>6.8326693510651959E-2</v>
      </c>
      <c r="AQ51" s="92"/>
      <c r="AR51" s="103"/>
      <c r="AS51" s="104"/>
      <c r="AT51" s="105">
        <f>SUM(AT46:AT50)+AT45</f>
        <v>61.832448750000012</v>
      </c>
      <c r="AU51" s="92"/>
      <c r="AV51" s="89">
        <f t="shared" si="17"/>
        <v>2.730000000000004</v>
      </c>
      <c r="AW51" s="90">
        <f t="shared" si="18"/>
        <v>4.6190979523500771E-2</v>
      </c>
    </row>
    <row r="52" spans="2:51" x14ac:dyDescent="0.3">
      <c r="B52" s="107" t="s">
        <v>36</v>
      </c>
      <c r="C52" s="25"/>
      <c r="D52" s="66" t="s">
        <v>30</v>
      </c>
      <c r="E52" s="25"/>
      <c r="F52" s="25"/>
      <c r="G52" s="108">
        <v>1.158E-2</v>
      </c>
      <c r="H52" s="109">
        <f>$G$18*(1+G73)</f>
        <v>772.12500000000011</v>
      </c>
      <c r="I52" s="69">
        <f>H52*G52</f>
        <v>8.9412075000000009</v>
      </c>
      <c r="J52" s="108">
        <v>1.141E-2</v>
      </c>
      <c r="K52" s="109">
        <f>$G$18*(1+J73)</f>
        <v>772.12500000000011</v>
      </c>
      <c r="L52" s="69">
        <f>K52*J52</f>
        <v>8.8099462500000012</v>
      </c>
      <c r="M52" s="70">
        <f t="shared" si="7"/>
        <v>-0.13126124999999966</v>
      </c>
      <c r="N52" s="71">
        <f t="shared" si="8"/>
        <v>-1.4680483592400652E-2</v>
      </c>
      <c r="O52" s="72"/>
      <c r="P52" s="108">
        <v>1.2019999999999999E-2</v>
      </c>
      <c r="Q52" s="109">
        <f>$G$18*(1+P73)</f>
        <v>772.12500000000011</v>
      </c>
      <c r="R52" s="69">
        <f>Q52*P52</f>
        <v>9.2809425000000001</v>
      </c>
      <c r="S52" s="73"/>
      <c r="T52" s="70">
        <f t="shared" si="9"/>
        <v>0.47099624999999889</v>
      </c>
      <c r="U52" s="71">
        <f t="shared" si="10"/>
        <v>5.3461875547764985E-2</v>
      </c>
      <c r="V52" s="73"/>
      <c r="W52" s="108">
        <v>1.2019999999999999E-2</v>
      </c>
      <c r="X52" s="109">
        <f>$G$18*(1+W73)</f>
        <v>772.12500000000011</v>
      </c>
      <c r="Y52" s="69">
        <f>X52*W52</f>
        <v>9.2809425000000001</v>
      </c>
      <c r="Z52" s="73"/>
      <c r="AA52" s="70">
        <f t="shared" si="11"/>
        <v>0</v>
      </c>
      <c r="AB52" s="71">
        <f t="shared" si="12"/>
        <v>0</v>
      </c>
      <c r="AC52" s="73"/>
      <c r="AD52" s="108">
        <v>1.2019999999999999E-2</v>
      </c>
      <c r="AE52" s="109">
        <f>$G$18*(1+AD73)</f>
        <v>772.12500000000011</v>
      </c>
      <c r="AF52" s="69">
        <f>AE52*AD52</f>
        <v>9.2809425000000001</v>
      </c>
      <c r="AG52" s="73"/>
      <c r="AH52" s="70">
        <f t="shared" si="13"/>
        <v>0</v>
      </c>
      <c r="AI52" s="71">
        <f t="shared" si="14"/>
        <v>0</v>
      </c>
      <c r="AJ52" s="73"/>
      <c r="AK52" s="108">
        <v>1.2019999999999999E-2</v>
      </c>
      <c r="AL52" s="109">
        <f>$G$18*(1+AK73)</f>
        <v>772.12500000000011</v>
      </c>
      <c r="AM52" s="69">
        <f>AL52*AK52</f>
        <v>9.2809425000000001</v>
      </c>
      <c r="AN52" s="73"/>
      <c r="AO52" s="70">
        <f t="shared" si="15"/>
        <v>0</v>
      </c>
      <c r="AP52" s="71">
        <f t="shared" si="16"/>
        <v>0</v>
      </c>
      <c r="AQ52" s="73"/>
      <c r="AR52" s="108">
        <v>1.2019999999999999E-2</v>
      </c>
      <c r="AS52" s="109">
        <f>$G$18*(1+AR73)</f>
        <v>772.12500000000011</v>
      </c>
      <c r="AT52" s="69">
        <f>AS52*AR52</f>
        <v>9.2809425000000001</v>
      </c>
      <c r="AU52" s="73"/>
      <c r="AV52" s="70">
        <f t="shared" si="17"/>
        <v>0</v>
      </c>
      <c r="AW52" s="71">
        <f t="shared" si="18"/>
        <v>0</v>
      </c>
      <c r="AX52" s="23"/>
      <c r="AY52" s="23"/>
    </row>
    <row r="53" spans="2:51" x14ac:dyDescent="0.3">
      <c r="B53" s="107" t="s">
        <v>37</v>
      </c>
      <c r="C53" s="25"/>
      <c r="D53" s="66" t="s">
        <v>30</v>
      </c>
      <c r="E53" s="25"/>
      <c r="F53" s="25"/>
      <c r="G53" s="108">
        <v>7.3299999999999997E-3</v>
      </c>
      <c r="H53" s="110">
        <f>+H52</f>
        <v>772.12500000000011</v>
      </c>
      <c r="I53" s="69">
        <f>H53*G53</f>
        <v>5.6596762500000004</v>
      </c>
      <c r="J53" s="108">
        <v>7.79E-3</v>
      </c>
      <c r="K53" s="110">
        <f>+K52</f>
        <v>772.12500000000011</v>
      </c>
      <c r="L53" s="69">
        <f>K53*J53</f>
        <v>6.0148537500000012</v>
      </c>
      <c r="M53" s="70">
        <f t="shared" si="7"/>
        <v>0.35517750000000081</v>
      </c>
      <c r="N53" s="71">
        <f t="shared" si="8"/>
        <v>6.2755798090041073E-2</v>
      </c>
      <c r="O53" s="72"/>
      <c r="P53" s="108">
        <v>8.3300000000000006E-3</v>
      </c>
      <c r="Q53" s="110">
        <f>+Q52</f>
        <v>772.12500000000011</v>
      </c>
      <c r="R53" s="69">
        <f>Q53*P53</f>
        <v>6.4318012500000012</v>
      </c>
      <c r="S53" s="73"/>
      <c r="T53" s="70">
        <f t="shared" si="9"/>
        <v>0.41694750000000003</v>
      </c>
      <c r="U53" s="71">
        <f t="shared" si="10"/>
        <v>6.9319640564826687E-2</v>
      </c>
      <c r="V53" s="73"/>
      <c r="W53" s="108">
        <v>8.3300000000000006E-3</v>
      </c>
      <c r="X53" s="110">
        <f>+X52</f>
        <v>772.12500000000011</v>
      </c>
      <c r="Y53" s="69">
        <f>X53*W53</f>
        <v>6.4318012500000012</v>
      </c>
      <c r="Z53" s="73"/>
      <c r="AA53" s="70">
        <f t="shared" si="11"/>
        <v>0</v>
      </c>
      <c r="AB53" s="71">
        <f t="shared" si="12"/>
        <v>0</v>
      </c>
      <c r="AC53" s="73"/>
      <c r="AD53" s="108">
        <v>8.3300000000000006E-3</v>
      </c>
      <c r="AE53" s="110">
        <f>+AE52</f>
        <v>772.12500000000011</v>
      </c>
      <c r="AF53" s="69">
        <f>AE53*AD53</f>
        <v>6.4318012500000012</v>
      </c>
      <c r="AG53" s="73"/>
      <c r="AH53" s="70">
        <f t="shared" si="13"/>
        <v>0</v>
      </c>
      <c r="AI53" s="71">
        <f t="shared" si="14"/>
        <v>0</v>
      </c>
      <c r="AJ53" s="73"/>
      <c r="AK53" s="108">
        <v>8.3300000000000006E-3</v>
      </c>
      <c r="AL53" s="110">
        <f>+AL52</f>
        <v>772.12500000000011</v>
      </c>
      <c r="AM53" s="69">
        <f>AL53*AK53</f>
        <v>6.4318012500000012</v>
      </c>
      <c r="AN53" s="73"/>
      <c r="AO53" s="70">
        <f t="shared" si="15"/>
        <v>0</v>
      </c>
      <c r="AP53" s="71">
        <f t="shared" si="16"/>
        <v>0</v>
      </c>
      <c r="AQ53" s="73"/>
      <c r="AR53" s="108">
        <v>8.3300000000000006E-3</v>
      </c>
      <c r="AS53" s="110">
        <f>+AS52</f>
        <v>772.12500000000011</v>
      </c>
      <c r="AT53" s="69">
        <f>AS53*AR53</f>
        <v>6.4318012500000012</v>
      </c>
      <c r="AU53" s="73"/>
      <c r="AV53" s="70">
        <f t="shared" si="17"/>
        <v>0</v>
      </c>
      <c r="AW53" s="71">
        <f t="shared" si="18"/>
        <v>0</v>
      </c>
      <c r="AX53" s="23"/>
      <c r="AY53" s="23"/>
    </row>
    <row r="54" spans="2:51" s="81" customFormat="1" x14ac:dyDescent="0.3">
      <c r="B54" s="100" t="s">
        <v>38</v>
      </c>
      <c r="C54" s="83"/>
      <c r="D54" s="102"/>
      <c r="E54" s="83"/>
      <c r="F54" s="111"/>
      <c r="G54" s="112"/>
      <c r="H54" s="113"/>
      <c r="I54" s="105">
        <f>SUM(I51:I53)</f>
        <v>60.063332500000016</v>
      </c>
      <c r="J54" s="112"/>
      <c r="K54" s="113"/>
      <c r="L54" s="105">
        <f>SUM(L51:L53)</f>
        <v>63.222248750000006</v>
      </c>
      <c r="M54" s="89">
        <f t="shared" si="7"/>
        <v>3.1589162499999901</v>
      </c>
      <c r="N54" s="90">
        <f t="shared" si="8"/>
        <v>5.2593089968825647E-2</v>
      </c>
      <c r="O54" s="106"/>
      <c r="P54" s="112"/>
      <c r="Q54" s="113"/>
      <c r="R54" s="105">
        <f>SUM(R51:R53)</f>
        <v>66.325192500000014</v>
      </c>
      <c r="S54" s="114"/>
      <c r="T54" s="89">
        <f t="shared" si="9"/>
        <v>3.1029437500000085</v>
      </c>
      <c r="U54" s="90">
        <f t="shared" si="10"/>
        <v>4.907993327269948E-2</v>
      </c>
      <c r="V54" s="92"/>
      <c r="W54" s="112"/>
      <c r="X54" s="113"/>
      <c r="Y54" s="105">
        <f>SUM(Y51:Y53)</f>
        <v>68.085192500000019</v>
      </c>
      <c r="Z54" s="114"/>
      <c r="AA54" s="89">
        <f>Y54-R54</f>
        <v>1.7600000000000051</v>
      </c>
      <c r="AB54" s="90">
        <f t="shared" si="12"/>
        <v>2.6535919967363906E-2</v>
      </c>
      <c r="AC54" s="92"/>
      <c r="AD54" s="112"/>
      <c r="AE54" s="113"/>
      <c r="AF54" s="105">
        <f>SUM(AF51:AF53)</f>
        <v>71.035192500000008</v>
      </c>
      <c r="AG54" s="114"/>
      <c r="AH54" s="89">
        <f t="shared" si="13"/>
        <v>2.9499999999999886</v>
      </c>
      <c r="AI54" s="90">
        <f t="shared" si="14"/>
        <v>4.3328070196761034E-2</v>
      </c>
      <c r="AJ54" s="92"/>
      <c r="AK54" s="112"/>
      <c r="AL54" s="113"/>
      <c r="AM54" s="105">
        <f>SUM(AM51:AM53)</f>
        <v>74.815192500000009</v>
      </c>
      <c r="AN54" s="114"/>
      <c r="AO54" s="89">
        <f t="shared" si="15"/>
        <v>3.7800000000000011</v>
      </c>
      <c r="AP54" s="90">
        <f t="shared" si="16"/>
        <v>5.3213060554456876E-2</v>
      </c>
      <c r="AQ54" s="92"/>
      <c r="AR54" s="112"/>
      <c r="AS54" s="113"/>
      <c r="AT54" s="105">
        <f>SUM(AT51:AT53)</f>
        <v>77.545192500000013</v>
      </c>
      <c r="AU54" s="114"/>
      <c r="AV54" s="89">
        <f t="shared" si="17"/>
        <v>2.730000000000004</v>
      </c>
      <c r="AW54" s="90">
        <f t="shared" si="18"/>
        <v>3.6489914799056403E-2</v>
      </c>
    </row>
    <row r="55" spans="2:51" x14ac:dyDescent="0.3">
      <c r="B55" s="74" t="s">
        <v>39</v>
      </c>
      <c r="C55" s="65"/>
      <c r="D55" s="66" t="s">
        <v>30</v>
      </c>
      <c r="E55" s="65"/>
      <c r="F55" s="25"/>
      <c r="G55" s="115">
        <v>4.1000000000000003E-3</v>
      </c>
      <c r="H55" s="97">
        <f>+H52</f>
        <v>772.12500000000011</v>
      </c>
      <c r="I55" s="76">
        <f t="shared" ref="I55:I65" si="34">H55*G55</f>
        <v>3.1657125000000006</v>
      </c>
      <c r="J55" s="115">
        <v>4.1000000000000003E-3</v>
      </c>
      <c r="K55" s="97">
        <f>+K52</f>
        <v>772.12500000000011</v>
      </c>
      <c r="L55" s="76">
        <f t="shared" ref="L55:L65" si="35">K55*J55</f>
        <v>3.1657125000000006</v>
      </c>
      <c r="M55" s="70">
        <f t="shared" si="7"/>
        <v>0</v>
      </c>
      <c r="N55" s="71">
        <f t="shared" si="8"/>
        <v>0</v>
      </c>
      <c r="O55" s="77"/>
      <c r="P55" s="115">
        <v>4.1000000000000003E-3</v>
      </c>
      <c r="Q55" s="97">
        <f>+Q52</f>
        <v>772.12500000000011</v>
      </c>
      <c r="R55" s="76">
        <f t="shared" ref="R55:R65" si="36">Q55*P55</f>
        <v>3.1657125000000006</v>
      </c>
      <c r="S55" s="73"/>
      <c r="T55" s="70">
        <f t="shared" si="9"/>
        <v>0</v>
      </c>
      <c r="U55" s="71">
        <f t="shared" si="10"/>
        <v>0</v>
      </c>
      <c r="V55" s="73"/>
      <c r="W55" s="115">
        <v>4.1000000000000003E-3</v>
      </c>
      <c r="X55" s="97">
        <f>+X52</f>
        <v>772.12500000000011</v>
      </c>
      <c r="Y55" s="76">
        <f t="shared" ref="Y55:Y65" si="37">X55*W55</f>
        <v>3.1657125000000006</v>
      </c>
      <c r="Z55" s="73"/>
      <c r="AA55" s="70">
        <f t="shared" si="11"/>
        <v>0</v>
      </c>
      <c r="AB55" s="71">
        <f t="shared" si="12"/>
        <v>0</v>
      </c>
      <c r="AC55" s="73"/>
      <c r="AD55" s="115">
        <v>4.1000000000000003E-3</v>
      </c>
      <c r="AE55" s="97">
        <f>+AE52</f>
        <v>772.12500000000011</v>
      </c>
      <c r="AF55" s="76">
        <f t="shared" ref="AF55:AF65" si="38">AE55*AD55</f>
        <v>3.1657125000000006</v>
      </c>
      <c r="AG55" s="73"/>
      <c r="AH55" s="70">
        <f t="shared" si="13"/>
        <v>0</v>
      </c>
      <c r="AI55" s="71">
        <f t="shared" si="14"/>
        <v>0</v>
      </c>
      <c r="AJ55" s="73"/>
      <c r="AK55" s="115">
        <v>4.1000000000000003E-3</v>
      </c>
      <c r="AL55" s="97">
        <f>+AL52</f>
        <v>772.12500000000011</v>
      </c>
      <c r="AM55" s="76">
        <f t="shared" ref="AM55:AM65" si="39">AL55*AK55</f>
        <v>3.1657125000000006</v>
      </c>
      <c r="AN55" s="73"/>
      <c r="AO55" s="70">
        <f t="shared" si="15"/>
        <v>0</v>
      </c>
      <c r="AP55" s="71">
        <f t="shared" si="16"/>
        <v>0</v>
      </c>
      <c r="AQ55" s="73"/>
      <c r="AR55" s="115">
        <v>4.1000000000000003E-3</v>
      </c>
      <c r="AS55" s="97">
        <f>+AS52</f>
        <v>772.12500000000011</v>
      </c>
      <c r="AT55" s="76">
        <f t="shared" ref="AT55:AT65" si="40">AS55*AR55</f>
        <v>3.1657125000000006</v>
      </c>
      <c r="AU55" s="73"/>
      <c r="AV55" s="70">
        <f t="shared" si="17"/>
        <v>0</v>
      </c>
      <c r="AW55" s="71">
        <f t="shared" si="18"/>
        <v>0</v>
      </c>
      <c r="AX55" s="23"/>
      <c r="AY55" s="23"/>
    </row>
    <row r="56" spans="2:51" x14ac:dyDescent="0.3">
      <c r="B56" s="74" t="s">
        <v>40</v>
      </c>
      <c r="C56" s="65"/>
      <c r="D56" s="66" t="s">
        <v>30</v>
      </c>
      <c r="E56" s="65"/>
      <c r="F56" s="25"/>
      <c r="G56" s="115">
        <v>6.9999999999999999E-4</v>
      </c>
      <c r="H56" s="97">
        <f>+H52</f>
        <v>772.12500000000011</v>
      </c>
      <c r="I56" s="76">
        <f t="shared" si="34"/>
        <v>0.54048750000000012</v>
      </c>
      <c r="J56" s="115">
        <v>6.9999999999999999E-4</v>
      </c>
      <c r="K56" s="97">
        <f>+K52</f>
        <v>772.12500000000011</v>
      </c>
      <c r="L56" s="76">
        <f t="shared" si="35"/>
        <v>0.54048750000000012</v>
      </c>
      <c r="M56" s="70">
        <f t="shared" si="7"/>
        <v>0</v>
      </c>
      <c r="N56" s="71">
        <f t="shared" si="8"/>
        <v>0</v>
      </c>
      <c r="O56" s="77"/>
      <c r="P56" s="115">
        <v>6.9999999999999999E-4</v>
      </c>
      <c r="Q56" s="97">
        <f>+Q52</f>
        <v>772.12500000000011</v>
      </c>
      <c r="R56" s="76">
        <f t="shared" si="36"/>
        <v>0.54048750000000012</v>
      </c>
      <c r="S56" s="73"/>
      <c r="T56" s="70">
        <f t="shared" si="9"/>
        <v>0</v>
      </c>
      <c r="U56" s="71">
        <f t="shared" si="10"/>
        <v>0</v>
      </c>
      <c r="V56" s="73"/>
      <c r="W56" s="115">
        <v>6.9999999999999999E-4</v>
      </c>
      <c r="X56" s="97">
        <f>+X52</f>
        <v>772.12500000000011</v>
      </c>
      <c r="Y56" s="76">
        <f t="shared" si="37"/>
        <v>0.54048750000000012</v>
      </c>
      <c r="Z56" s="73"/>
      <c r="AA56" s="70">
        <f t="shared" si="11"/>
        <v>0</v>
      </c>
      <c r="AB56" s="71">
        <f t="shared" si="12"/>
        <v>0</v>
      </c>
      <c r="AC56" s="73"/>
      <c r="AD56" s="115">
        <v>6.9999999999999999E-4</v>
      </c>
      <c r="AE56" s="97">
        <f>+AE52</f>
        <v>772.12500000000011</v>
      </c>
      <c r="AF56" s="76">
        <f t="shared" si="38"/>
        <v>0.54048750000000012</v>
      </c>
      <c r="AG56" s="73"/>
      <c r="AH56" s="70">
        <f t="shared" si="13"/>
        <v>0</v>
      </c>
      <c r="AI56" s="71">
        <f t="shared" si="14"/>
        <v>0</v>
      </c>
      <c r="AJ56" s="73"/>
      <c r="AK56" s="115">
        <v>6.9999999999999999E-4</v>
      </c>
      <c r="AL56" s="97">
        <f>+AL52</f>
        <v>772.12500000000011</v>
      </c>
      <c r="AM56" s="76">
        <f t="shared" si="39"/>
        <v>0.54048750000000012</v>
      </c>
      <c r="AN56" s="73"/>
      <c r="AO56" s="70">
        <f t="shared" si="15"/>
        <v>0</v>
      </c>
      <c r="AP56" s="71">
        <f t="shared" si="16"/>
        <v>0</v>
      </c>
      <c r="AQ56" s="73"/>
      <c r="AR56" s="115">
        <v>6.9999999999999999E-4</v>
      </c>
      <c r="AS56" s="97">
        <f>+AS52</f>
        <v>772.12500000000011</v>
      </c>
      <c r="AT56" s="76">
        <f t="shared" si="40"/>
        <v>0.54048750000000012</v>
      </c>
      <c r="AU56" s="73"/>
      <c r="AV56" s="70">
        <f t="shared" si="17"/>
        <v>0</v>
      </c>
      <c r="AW56" s="71">
        <f t="shared" si="18"/>
        <v>0</v>
      </c>
      <c r="AX56" s="23"/>
      <c r="AY56" s="23"/>
    </row>
    <row r="57" spans="2:51" x14ac:dyDescent="0.3">
      <c r="B57" s="74" t="s">
        <v>41</v>
      </c>
      <c r="C57" s="65"/>
      <c r="D57" s="66" t="s">
        <v>30</v>
      </c>
      <c r="E57" s="65"/>
      <c r="F57" s="25"/>
      <c r="G57" s="115">
        <v>4.0000000000000002E-4</v>
      </c>
      <c r="H57" s="97">
        <f>+H52</f>
        <v>772.12500000000011</v>
      </c>
      <c r="I57" s="76">
        <f t="shared" si="34"/>
        <v>0.30885000000000007</v>
      </c>
      <c r="J57" s="115">
        <v>4.0000000000000002E-4</v>
      </c>
      <c r="K57" s="97">
        <f>+K52</f>
        <v>772.12500000000011</v>
      </c>
      <c r="L57" s="76">
        <f t="shared" si="35"/>
        <v>0.30885000000000007</v>
      </c>
      <c r="M57" s="70">
        <f t="shared" si="7"/>
        <v>0</v>
      </c>
      <c r="N57" s="71">
        <f t="shared" si="8"/>
        <v>0</v>
      </c>
      <c r="O57" s="77"/>
      <c r="P57" s="115">
        <v>4.0000000000000002E-4</v>
      </c>
      <c r="Q57" s="97">
        <f>+Q52</f>
        <v>772.12500000000011</v>
      </c>
      <c r="R57" s="76">
        <f t="shared" si="36"/>
        <v>0.30885000000000007</v>
      </c>
      <c r="S57" s="73"/>
      <c r="T57" s="70">
        <f t="shared" si="9"/>
        <v>0</v>
      </c>
      <c r="U57" s="71">
        <f t="shared" si="10"/>
        <v>0</v>
      </c>
      <c r="V57" s="73"/>
      <c r="W57" s="115">
        <v>4.0000000000000002E-4</v>
      </c>
      <c r="X57" s="97">
        <f>+X52</f>
        <v>772.12500000000011</v>
      </c>
      <c r="Y57" s="76">
        <f t="shared" si="37"/>
        <v>0.30885000000000007</v>
      </c>
      <c r="Z57" s="73"/>
      <c r="AA57" s="70">
        <f t="shared" si="11"/>
        <v>0</v>
      </c>
      <c r="AB57" s="71">
        <f t="shared" si="12"/>
        <v>0</v>
      </c>
      <c r="AC57" s="73"/>
      <c r="AD57" s="115">
        <v>4.0000000000000002E-4</v>
      </c>
      <c r="AE57" s="97">
        <f>+AE52</f>
        <v>772.12500000000011</v>
      </c>
      <c r="AF57" s="76">
        <f t="shared" si="38"/>
        <v>0.30885000000000007</v>
      </c>
      <c r="AG57" s="73"/>
      <c r="AH57" s="70">
        <f t="shared" si="13"/>
        <v>0</v>
      </c>
      <c r="AI57" s="71">
        <f t="shared" si="14"/>
        <v>0</v>
      </c>
      <c r="AJ57" s="73"/>
      <c r="AK57" s="115">
        <v>4.0000000000000002E-4</v>
      </c>
      <c r="AL57" s="97">
        <f>+AL52</f>
        <v>772.12500000000011</v>
      </c>
      <c r="AM57" s="76">
        <f t="shared" si="39"/>
        <v>0.30885000000000007</v>
      </c>
      <c r="AN57" s="73"/>
      <c r="AO57" s="70">
        <f t="shared" si="15"/>
        <v>0</v>
      </c>
      <c r="AP57" s="71">
        <f t="shared" si="16"/>
        <v>0</v>
      </c>
      <c r="AQ57" s="73"/>
      <c r="AR57" s="115">
        <v>4.0000000000000002E-4</v>
      </c>
      <c r="AS57" s="97">
        <f>+AS52</f>
        <v>772.12500000000011</v>
      </c>
      <c r="AT57" s="76">
        <f t="shared" si="40"/>
        <v>0.30885000000000007</v>
      </c>
      <c r="AU57" s="73"/>
      <c r="AV57" s="70">
        <f t="shared" si="17"/>
        <v>0</v>
      </c>
      <c r="AW57" s="71">
        <f t="shared" si="18"/>
        <v>0</v>
      </c>
      <c r="AX57" s="23"/>
      <c r="AY57" s="23"/>
    </row>
    <row r="58" spans="2:51" x14ac:dyDescent="0.3">
      <c r="B58" s="74" t="s">
        <v>42</v>
      </c>
      <c r="C58" s="65"/>
      <c r="D58" s="66" t="s">
        <v>24</v>
      </c>
      <c r="E58" s="65"/>
      <c r="F58" s="25"/>
      <c r="G58" s="116">
        <v>0.25</v>
      </c>
      <c r="H58" s="68">
        <v>1</v>
      </c>
      <c r="I58" s="69">
        <f t="shared" si="34"/>
        <v>0.25</v>
      </c>
      <c r="J58" s="116">
        <v>0.25</v>
      </c>
      <c r="K58" s="68">
        <v>1</v>
      </c>
      <c r="L58" s="69">
        <f t="shared" si="35"/>
        <v>0.25</v>
      </c>
      <c r="M58" s="70">
        <f t="shared" si="7"/>
        <v>0</v>
      </c>
      <c r="N58" s="71">
        <f t="shared" si="8"/>
        <v>0</v>
      </c>
      <c r="O58" s="72"/>
      <c r="P58" s="116">
        <v>0.25</v>
      </c>
      <c r="Q58" s="68">
        <v>1</v>
      </c>
      <c r="R58" s="69">
        <f t="shared" si="36"/>
        <v>0.25</v>
      </c>
      <c r="S58" s="73"/>
      <c r="T58" s="70">
        <f t="shared" si="9"/>
        <v>0</v>
      </c>
      <c r="U58" s="71">
        <f t="shared" si="10"/>
        <v>0</v>
      </c>
      <c r="V58" s="73"/>
      <c r="W58" s="116">
        <v>0.25</v>
      </c>
      <c r="X58" s="68">
        <v>1</v>
      </c>
      <c r="Y58" s="69">
        <f t="shared" si="37"/>
        <v>0.25</v>
      </c>
      <c r="Z58" s="73"/>
      <c r="AA58" s="70">
        <f t="shared" si="11"/>
        <v>0</v>
      </c>
      <c r="AB58" s="71">
        <f t="shared" si="12"/>
        <v>0</v>
      </c>
      <c r="AC58" s="73"/>
      <c r="AD58" s="116">
        <v>0.25</v>
      </c>
      <c r="AE58" s="68">
        <v>1</v>
      </c>
      <c r="AF58" s="69">
        <f t="shared" si="38"/>
        <v>0.25</v>
      </c>
      <c r="AG58" s="73"/>
      <c r="AH58" s="70">
        <f t="shared" si="13"/>
        <v>0</v>
      </c>
      <c r="AI58" s="71">
        <f t="shared" si="14"/>
        <v>0</v>
      </c>
      <c r="AJ58" s="73"/>
      <c r="AK58" s="116">
        <v>0.25</v>
      </c>
      <c r="AL58" s="68">
        <v>1</v>
      </c>
      <c r="AM58" s="69">
        <f t="shared" si="39"/>
        <v>0.25</v>
      </c>
      <c r="AN58" s="73"/>
      <c r="AO58" s="70">
        <f t="shared" si="15"/>
        <v>0</v>
      </c>
      <c r="AP58" s="71">
        <f t="shared" si="16"/>
        <v>0</v>
      </c>
      <c r="AQ58" s="73"/>
      <c r="AR58" s="116">
        <v>0.25</v>
      </c>
      <c r="AS58" s="68">
        <v>1</v>
      </c>
      <c r="AT58" s="69">
        <f t="shared" si="40"/>
        <v>0.25</v>
      </c>
      <c r="AU58" s="73"/>
      <c r="AV58" s="70">
        <f t="shared" si="17"/>
        <v>0</v>
      </c>
      <c r="AW58" s="71">
        <f t="shared" si="18"/>
        <v>0</v>
      </c>
      <c r="AX58" s="23"/>
      <c r="AY58" s="23"/>
    </row>
    <row r="59" spans="2:51" x14ac:dyDescent="0.3">
      <c r="B59" s="74" t="s">
        <v>43</v>
      </c>
      <c r="C59" s="65"/>
      <c r="D59" s="66" t="s">
        <v>30</v>
      </c>
      <c r="E59" s="65"/>
      <c r="F59" s="25"/>
      <c r="G59" s="115">
        <v>7.3999999999999996E-2</v>
      </c>
      <c r="H59" s="117">
        <f>$D$340*$G$18</f>
        <v>472.5</v>
      </c>
      <c r="I59" s="76">
        <f t="shared" si="34"/>
        <v>34.964999999999996</v>
      </c>
      <c r="J59" s="115">
        <v>7.3999999999999996E-2</v>
      </c>
      <c r="K59" s="117">
        <f>$D$340*$G$18</f>
        <v>472.5</v>
      </c>
      <c r="L59" s="76">
        <f t="shared" si="35"/>
        <v>34.964999999999996</v>
      </c>
      <c r="M59" s="70">
        <f t="shared" si="7"/>
        <v>0</v>
      </c>
      <c r="N59" s="71">
        <f t="shared" si="8"/>
        <v>0</v>
      </c>
      <c r="O59" s="77"/>
      <c r="P59" s="115">
        <v>7.3999999999999996E-2</v>
      </c>
      <c r="Q59" s="117">
        <f>$D$340*$G$18</f>
        <v>472.5</v>
      </c>
      <c r="R59" s="76">
        <f t="shared" si="36"/>
        <v>34.964999999999996</v>
      </c>
      <c r="S59" s="73"/>
      <c r="T59" s="70">
        <f t="shared" si="9"/>
        <v>0</v>
      </c>
      <c r="U59" s="71">
        <f t="shared" si="10"/>
        <v>0</v>
      </c>
      <c r="V59" s="73"/>
      <c r="W59" s="115">
        <v>7.3999999999999996E-2</v>
      </c>
      <c r="X59" s="117">
        <f>$D$340*$G$18</f>
        <v>472.5</v>
      </c>
      <c r="Y59" s="76">
        <f t="shared" si="37"/>
        <v>34.964999999999996</v>
      </c>
      <c r="Z59" s="73"/>
      <c r="AA59" s="70">
        <f t="shared" si="11"/>
        <v>0</v>
      </c>
      <c r="AB59" s="71">
        <f t="shared" si="12"/>
        <v>0</v>
      </c>
      <c r="AC59" s="73"/>
      <c r="AD59" s="115">
        <v>7.3999999999999996E-2</v>
      </c>
      <c r="AE59" s="117">
        <f>$D$340*$G$18</f>
        <v>472.5</v>
      </c>
      <c r="AF59" s="76">
        <f t="shared" si="38"/>
        <v>34.964999999999996</v>
      </c>
      <c r="AG59" s="73"/>
      <c r="AH59" s="70">
        <f t="shared" si="13"/>
        <v>0</v>
      </c>
      <c r="AI59" s="71">
        <f t="shared" si="14"/>
        <v>0</v>
      </c>
      <c r="AJ59" s="73"/>
      <c r="AK59" s="115">
        <v>7.3999999999999996E-2</v>
      </c>
      <c r="AL59" s="117">
        <f>$D$340*$G$18</f>
        <v>472.5</v>
      </c>
      <c r="AM59" s="76">
        <f t="shared" si="39"/>
        <v>34.964999999999996</v>
      </c>
      <c r="AN59" s="73"/>
      <c r="AO59" s="70">
        <f t="shared" si="15"/>
        <v>0</v>
      </c>
      <c r="AP59" s="71">
        <f t="shared" si="16"/>
        <v>0</v>
      </c>
      <c r="AQ59" s="73"/>
      <c r="AR59" s="115">
        <v>7.3999999999999996E-2</v>
      </c>
      <c r="AS59" s="117">
        <f>$D$340*$G$18</f>
        <v>472.5</v>
      </c>
      <c r="AT59" s="76">
        <f t="shared" si="40"/>
        <v>34.964999999999996</v>
      </c>
      <c r="AU59" s="73"/>
      <c r="AV59" s="70">
        <f t="shared" si="17"/>
        <v>0</v>
      </c>
      <c r="AW59" s="71">
        <f t="shared" si="18"/>
        <v>0</v>
      </c>
      <c r="AX59" s="23"/>
      <c r="AY59" s="23"/>
    </row>
    <row r="60" spans="2:51" x14ac:dyDescent="0.3">
      <c r="B60" s="74" t="s">
        <v>44</v>
      </c>
      <c r="C60" s="65"/>
      <c r="D60" s="66" t="s">
        <v>30</v>
      </c>
      <c r="E60" s="65"/>
      <c r="F60" s="25"/>
      <c r="G60" s="115">
        <v>0.10199999999999999</v>
      </c>
      <c r="H60" s="118">
        <f>$D$341*$G$18</f>
        <v>135</v>
      </c>
      <c r="I60" s="76">
        <f t="shared" si="34"/>
        <v>13.77</v>
      </c>
      <c r="J60" s="115">
        <v>0.10199999999999999</v>
      </c>
      <c r="K60" s="118">
        <f>$D$341*$G$18</f>
        <v>135</v>
      </c>
      <c r="L60" s="76">
        <f t="shared" si="35"/>
        <v>13.77</v>
      </c>
      <c r="M60" s="70">
        <f t="shared" si="7"/>
        <v>0</v>
      </c>
      <c r="N60" s="71">
        <f t="shared" si="8"/>
        <v>0</v>
      </c>
      <c r="O60" s="77"/>
      <c r="P60" s="115">
        <v>0.10199999999999999</v>
      </c>
      <c r="Q60" s="118">
        <f>$D$341*$G$18</f>
        <v>135</v>
      </c>
      <c r="R60" s="76">
        <f t="shared" si="36"/>
        <v>13.77</v>
      </c>
      <c r="S60" s="73"/>
      <c r="T60" s="70">
        <f t="shared" si="9"/>
        <v>0</v>
      </c>
      <c r="U60" s="71">
        <f t="shared" si="10"/>
        <v>0</v>
      </c>
      <c r="V60" s="73"/>
      <c r="W60" s="115">
        <v>0.10199999999999999</v>
      </c>
      <c r="X60" s="118">
        <f>$D$341*$G$18</f>
        <v>135</v>
      </c>
      <c r="Y60" s="76">
        <f t="shared" si="37"/>
        <v>13.77</v>
      </c>
      <c r="Z60" s="73"/>
      <c r="AA60" s="70">
        <f t="shared" si="11"/>
        <v>0</v>
      </c>
      <c r="AB60" s="71">
        <f t="shared" si="12"/>
        <v>0</v>
      </c>
      <c r="AC60" s="73"/>
      <c r="AD60" s="115">
        <v>0.10199999999999999</v>
      </c>
      <c r="AE60" s="118">
        <f>$D$341*$G$18</f>
        <v>135</v>
      </c>
      <c r="AF60" s="76">
        <f t="shared" si="38"/>
        <v>13.77</v>
      </c>
      <c r="AG60" s="73"/>
      <c r="AH60" s="70">
        <f t="shared" si="13"/>
        <v>0</v>
      </c>
      <c r="AI60" s="71">
        <f t="shared" si="14"/>
        <v>0</v>
      </c>
      <c r="AJ60" s="73"/>
      <c r="AK60" s="115">
        <v>0.10199999999999999</v>
      </c>
      <c r="AL60" s="118">
        <f>$D$341*$G$18</f>
        <v>135</v>
      </c>
      <c r="AM60" s="76">
        <f t="shared" si="39"/>
        <v>13.77</v>
      </c>
      <c r="AN60" s="73"/>
      <c r="AO60" s="70">
        <f t="shared" si="15"/>
        <v>0</v>
      </c>
      <c r="AP60" s="71">
        <f t="shared" si="16"/>
        <v>0</v>
      </c>
      <c r="AQ60" s="73"/>
      <c r="AR60" s="115">
        <v>0.10199999999999999</v>
      </c>
      <c r="AS60" s="118">
        <f>$D$341*$G$18</f>
        <v>135</v>
      </c>
      <c r="AT60" s="76">
        <f t="shared" si="40"/>
        <v>13.77</v>
      </c>
      <c r="AU60" s="73"/>
      <c r="AV60" s="70">
        <f t="shared" si="17"/>
        <v>0</v>
      </c>
      <c r="AW60" s="71">
        <f t="shared" si="18"/>
        <v>0</v>
      </c>
      <c r="AX60" s="23"/>
      <c r="AY60" s="23"/>
    </row>
    <row r="61" spans="2:51" x14ac:dyDescent="0.3">
      <c r="B61" s="74" t="s">
        <v>45</v>
      </c>
      <c r="C61" s="65"/>
      <c r="D61" s="66" t="s">
        <v>30</v>
      </c>
      <c r="E61" s="65"/>
      <c r="F61" s="25"/>
      <c r="G61" s="115">
        <v>0.151</v>
      </c>
      <c r="H61" s="119">
        <f>$D$342*$G$18</f>
        <v>142.5</v>
      </c>
      <c r="I61" s="76">
        <f t="shared" si="34"/>
        <v>21.517499999999998</v>
      </c>
      <c r="J61" s="115">
        <v>0.151</v>
      </c>
      <c r="K61" s="119">
        <f>$D$342*$G$18</f>
        <v>142.5</v>
      </c>
      <c r="L61" s="76">
        <f t="shared" si="35"/>
        <v>21.517499999999998</v>
      </c>
      <c r="M61" s="70">
        <f t="shared" si="7"/>
        <v>0</v>
      </c>
      <c r="N61" s="71">
        <f t="shared" si="8"/>
        <v>0</v>
      </c>
      <c r="O61" s="77"/>
      <c r="P61" s="115">
        <v>0.151</v>
      </c>
      <c r="Q61" s="117">
        <f>$D$342*$G$18</f>
        <v>142.5</v>
      </c>
      <c r="R61" s="76">
        <f t="shared" si="36"/>
        <v>21.517499999999998</v>
      </c>
      <c r="S61" s="73"/>
      <c r="T61" s="70">
        <f t="shared" si="9"/>
        <v>0</v>
      </c>
      <c r="U61" s="71">
        <f t="shared" si="10"/>
        <v>0</v>
      </c>
      <c r="V61" s="73"/>
      <c r="W61" s="115">
        <v>0.151</v>
      </c>
      <c r="X61" s="117">
        <f>$D$342*$G$18</f>
        <v>142.5</v>
      </c>
      <c r="Y61" s="76">
        <f t="shared" si="37"/>
        <v>21.517499999999998</v>
      </c>
      <c r="Z61" s="73"/>
      <c r="AA61" s="70">
        <f t="shared" si="11"/>
        <v>0</v>
      </c>
      <c r="AB61" s="71">
        <f t="shared" si="12"/>
        <v>0</v>
      </c>
      <c r="AC61" s="73"/>
      <c r="AD61" s="115">
        <v>0.151</v>
      </c>
      <c r="AE61" s="117">
        <f>$D$342*$G$18</f>
        <v>142.5</v>
      </c>
      <c r="AF61" s="76">
        <f t="shared" si="38"/>
        <v>21.517499999999998</v>
      </c>
      <c r="AG61" s="73"/>
      <c r="AH61" s="70">
        <f t="shared" si="13"/>
        <v>0</v>
      </c>
      <c r="AI61" s="71">
        <f t="shared" si="14"/>
        <v>0</v>
      </c>
      <c r="AJ61" s="73"/>
      <c r="AK61" s="115">
        <v>0.151</v>
      </c>
      <c r="AL61" s="117">
        <f>$D$342*$G$18</f>
        <v>142.5</v>
      </c>
      <c r="AM61" s="76">
        <f t="shared" si="39"/>
        <v>21.517499999999998</v>
      </c>
      <c r="AN61" s="73"/>
      <c r="AO61" s="70">
        <f t="shared" si="15"/>
        <v>0</v>
      </c>
      <c r="AP61" s="71">
        <f t="shared" si="16"/>
        <v>0</v>
      </c>
      <c r="AQ61" s="73"/>
      <c r="AR61" s="115">
        <v>0.151</v>
      </c>
      <c r="AS61" s="117">
        <f>$D$342*$G$18</f>
        <v>142.5</v>
      </c>
      <c r="AT61" s="76">
        <f t="shared" si="40"/>
        <v>21.517499999999998</v>
      </c>
      <c r="AU61" s="73"/>
      <c r="AV61" s="70">
        <f t="shared" si="17"/>
        <v>0</v>
      </c>
      <c r="AW61" s="71">
        <f t="shared" si="18"/>
        <v>0</v>
      </c>
      <c r="AX61" s="23"/>
      <c r="AY61" s="23"/>
    </row>
    <row r="62" spans="2:51" x14ac:dyDescent="0.3">
      <c r="B62" s="74" t="s">
        <v>46</v>
      </c>
      <c r="C62" s="65"/>
      <c r="D62" s="66" t="s">
        <v>30</v>
      </c>
      <c r="E62" s="65"/>
      <c r="F62" s="25"/>
      <c r="G62" s="115">
        <v>8.6999999999999994E-2</v>
      </c>
      <c r="H62" s="119">
        <v>600</v>
      </c>
      <c r="I62" s="76">
        <f t="shared" si="34"/>
        <v>52.199999999999996</v>
      </c>
      <c r="J62" s="115">
        <v>8.6999999999999994E-2</v>
      </c>
      <c r="K62" s="119">
        <v>600</v>
      </c>
      <c r="L62" s="76">
        <f t="shared" si="35"/>
        <v>52.199999999999996</v>
      </c>
      <c r="M62" s="70">
        <f t="shared" si="7"/>
        <v>0</v>
      </c>
      <c r="N62" s="71">
        <f t="shared" si="8"/>
        <v>0</v>
      </c>
      <c r="O62" s="77"/>
      <c r="P62" s="115">
        <v>8.6999999999999994E-2</v>
      </c>
      <c r="Q62" s="97">
        <v>600</v>
      </c>
      <c r="R62" s="76">
        <f t="shared" si="36"/>
        <v>52.199999999999996</v>
      </c>
      <c r="S62" s="73"/>
      <c r="T62" s="70">
        <f t="shared" si="9"/>
        <v>0</v>
      </c>
      <c r="U62" s="71">
        <f t="shared" si="10"/>
        <v>0</v>
      </c>
      <c r="V62" s="73"/>
      <c r="W62" s="115">
        <v>8.6999999999999994E-2</v>
      </c>
      <c r="X62" s="97">
        <v>600</v>
      </c>
      <c r="Y62" s="76">
        <f t="shared" si="37"/>
        <v>52.199999999999996</v>
      </c>
      <c r="Z62" s="73"/>
      <c r="AA62" s="70">
        <f t="shared" si="11"/>
        <v>0</v>
      </c>
      <c r="AB62" s="71">
        <f t="shared" si="12"/>
        <v>0</v>
      </c>
      <c r="AC62" s="73"/>
      <c r="AD62" s="115">
        <v>8.6999999999999994E-2</v>
      </c>
      <c r="AE62" s="97">
        <v>600</v>
      </c>
      <c r="AF62" s="76">
        <f t="shared" si="38"/>
        <v>52.199999999999996</v>
      </c>
      <c r="AG62" s="73"/>
      <c r="AH62" s="70">
        <f t="shared" si="13"/>
        <v>0</v>
      </c>
      <c r="AI62" s="71">
        <f t="shared" si="14"/>
        <v>0</v>
      </c>
      <c r="AJ62" s="73"/>
      <c r="AK62" s="115">
        <v>8.6999999999999994E-2</v>
      </c>
      <c r="AL62" s="97">
        <v>600</v>
      </c>
      <c r="AM62" s="76">
        <f t="shared" si="39"/>
        <v>52.199999999999996</v>
      </c>
      <c r="AN62" s="73"/>
      <c r="AO62" s="70">
        <f t="shared" si="15"/>
        <v>0</v>
      </c>
      <c r="AP62" s="71">
        <f t="shared" si="16"/>
        <v>0</v>
      </c>
      <c r="AQ62" s="73"/>
      <c r="AR62" s="115">
        <v>8.6999999999999994E-2</v>
      </c>
      <c r="AS62" s="97">
        <v>600</v>
      </c>
      <c r="AT62" s="76">
        <f t="shared" si="40"/>
        <v>52.199999999999996</v>
      </c>
      <c r="AU62" s="73"/>
      <c r="AV62" s="70">
        <f t="shared" si="17"/>
        <v>0</v>
      </c>
      <c r="AW62" s="71">
        <f t="shared" si="18"/>
        <v>0</v>
      </c>
      <c r="AX62" s="23"/>
      <c r="AY62" s="23"/>
    </row>
    <row r="63" spans="2:51" x14ac:dyDescent="0.3">
      <c r="B63" s="74" t="s">
        <v>47</v>
      </c>
      <c r="C63" s="65"/>
      <c r="D63" s="66" t="s">
        <v>30</v>
      </c>
      <c r="E63" s="65"/>
      <c r="F63" s="25"/>
      <c r="G63" s="115">
        <v>0.10299999999999999</v>
      </c>
      <c r="H63" s="119">
        <v>150</v>
      </c>
      <c r="I63" s="76">
        <f t="shared" si="34"/>
        <v>15.45</v>
      </c>
      <c r="J63" s="115">
        <v>0.10299999999999999</v>
      </c>
      <c r="K63" s="119">
        <v>150</v>
      </c>
      <c r="L63" s="76">
        <f t="shared" si="35"/>
        <v>15.45</v>
      </c>
      <c r="M63" s="70">
        <f t="shared" si="7"/>
        <v>0</v>
      </c>
      <c r="N63" s="71">
        <f t="shared" si="8"/>
        <v>0</v>
      </c>
      <c r="O63" s="77"/>
      <c r="P63" s="115">
        <v>0.10299999999999999</v>
      </c>
      <c r="Q63" s="97">
        <v>150</v>
      </c>
      <c r="R63" s="76">
        <f t="shared" si="36"/>
        <v>15.45</v>
      </c>
      <c r="S63" s="73"/>
      <c r="T63" s="70">
        <f t="shared" si="9"/>
        <v>0</v>
      </c>
      <c r="U63" s="71">
        <f t="shared" si="10"/>
        <v>0</v>
      </c>
      <c r="V63" s="73"/>
      <c r="W63" s="115">
        <v>0.10299999999999999</v>
      </c>
      <c r="X63" s="97">
        <v>150</v>
      </c>
      <c r="Y63" s="76">
        <f t="shared" si="37"/>
        <v>15.45</v>
      </c>
      <c r="Z63" s="73"/>
      <c r="AA63" s="70">
        <f t="shared" si="11"/>
        <v>0</v>
      </c>
      <c r="AB63" s="71">
        <f t="shared" si="12"/>
        <v>0</v>
      </c>
      <c r="AC63" s="73"/>
      <c r="AD63" s="115">
        <v>0.10299999999999999</v>
      </c>
      <c r="AE63" s="97">
        <v>150</v>
      </c>
      <c r="AF63" s="76">
        <f t="shared" si="38"/>
        <v>15.45</v>
      </c>
      <c r="AG63" s="73"/>
      <c r="AH63" s="70">
        <f t="shared" si="13"/>
        <v>0</v>
      </c>
      <c r="AI63" s="71">
        <f t="shared" si="14"/>
        <v>0</v>
      </c>
      <c r="AJ63" s="73"/>
      <c r="AK63" s="115">
        <v>0.10299999999999999</v>
      </c>
      <c r="AL63" s="97">
        <v>150</v>
      </c>
      <c r="AM63" s="76">
        <f t="shared" si="39"/>
        <v>15.45</v>
      </c>
      <c r="AN63" s="73"/>
      <c r="AO63" s="70">
        <f t="shared" si="15"/>
        <v>0</v>
      </c>
      <c r="AP63" s="71">
        <f t="shared" si="16"/>
        <v>0</v>
      </c>
      <c r="AQ63" s="73"/>
      <c r="AR63" s="115">
        <v>0.10299999999999999</v>
      </c>
      <c r="AS63" s="97">
        <v>150</v>
      </c>
      <c r="AT63" s="76">
        <f t="shared" si="40"/>
        <v>15.45</v>
      </c>
      <c r="AU63" s="73"/>
      <c r="AV63" s="70">
        <f t="shared" si="17"/>
        <v>0</v>
      </c>
      <c r="AW63" s="71">
        <f t="shared" si="18"/>
        <v>0</v>
      </c>
      <c r="AX63" s="23"/>
      <c r="AY63" s="23"/>
    </row>
    <row r="64" spans="2:51" x14ac:dyDescent="0.3">
      <c r="B64" s="74" t="s">
        <v>48</v>
      </c>
      <c r="C64" s="65"/>
      <c r="D64" s="66" t="s">
        <v>30</v>
      </c>
      <c r="E64" s="65"/>
      <c r="F64" s="25"/>
      <c r="G64" s="115">
        <v>0.1076</v>
      </c>
      <c r="H64" s="97">
        <v>0</v>
      </c>
      <c r="I64" s="76">
        <f t="shared" si="34"/>
        <v>0</v>
      </c>
      <c r="J64" s="115">
        <v>0.1076</v>
      </c>
      <c r="K64" s="97">
        <v>0</v>
      </c>
      <c r="L64" s="76">
        <f t="shared" si="35"/>
        <v>0</v>
      </c>
      <c r="M64" s="70">
        <f t="shared" si="7"/>
        <v>0</v>
      </c>
      <c r="N64" s="71" t="str">
        <f t="shared" si="8"/>
        <v/>
      </c>
      <c r="O64" s="77"/>
      <c r="P64" s="115">
        <v>0.1076</v>
      </c>
      <c r="Q64" s="97">
        <v>0</v>
      </c>
      <c r="R64" s="76">
        <f t="shared" si="36"/>
        <v>0</v>
      </c>
      <c r="S64" s="73"/>
      <c r="T64" s="70">
        <f t="shared" si="9"/>
        <v>0</v>
      </c>
      <c r="U64" s="71" t="str">
        <f t="shared" si="10"/>
        <v/>
      </c>
      <c r="V64" s="73"/>
      <c r="W64" s="115">
        <v>0.1076</v>
      </c>
      <c r="X64" s="97">
        <v>0</v>
      </c>
      <c r="Y64" s="76">
        <f t="shared" si="37"/>
        <v>0</v>
      </c>
      <c r="Z64" s="73"/>
      <c r="AA64" s="70">
        <f t="shared" si="11"/>
        <v>0</v>
      </c>
      <c r="AB64" s="71" t="str">
        <f t="shared" si="12"/>
        <v/>
      </c>
      <c r="AC64" s="73"/>
      <c r="AD64" s="115">
        <v>0.1076</v>
      </c>
      <c r="AE64" s="97">
        <v>0</v>
      </c>
      <c r="AF64" s="76">
        <f t="shared" si="38"/>
        <v>0</v>
      </c>
      <c r="AG64" s="73"/>
      <c r="AH64" s="70">
        <f t="shared" si="13"/>
        <v>0</v>
      </c>
      <c r="AI64" s="71" t="str">
        <f t="shared" si="14"/>
        <v/>
      </c>
      <c r="AJ64" s="73"/>
      <c r="AK64" s="115">
        <v>0.1076</v>
      </c>
      <c r="AL64" s="97">
        <v>0</v>
      </c>
      <c r="AM64" s="76">
        <f t="shared" si="39"/>
        <v>0</v>
      </c>
      <c r="AN64" s="73"/>
      <c r="AO64" s="70">
        <f t="shared" si="15"/>
        <v>0</v>
      </c>
      <c r="AP64" s="71" t="str">
        <f t="shared" si="16"/>
        <v/>
      </c>
      <c r="AQ64" s="73"/>
      <c r="AR64" s="115">
        <v>0.1076</v>
      </c>
      <c r="AS64" s="97">
        <v>0</v>
      </c>
      <c r="AT64" s="76">
        <f t="shared" si="40"/>
        <v>0</v>
      </c>
      <c r="AU64" s="73"/>
      <c r="AV64" s="70">
        <f t="shared" si="17"/>
        <v>0</v>
      </c>
      <c r="AW64" s="71" t="str">
        <f t="shared" si="18"/>
        <v/>
      </c>
      <c r="AX64" s="23"/>
      <c r="AY64" s="23"/>
    </row>
    <row r="65" spans="1:51" ht="15" thickBot="1" x14ac:dyDescent="0.35">
      <c r="B65" s="79" t="s">
        <v>49</v>
      </c>
      <c r="C65" s="65"/>
      <c r="D65" s="66" t="s">
        <v>30</v>
      </c>
      <c r="E65" s="65"/>
      <c r="F65" s="25"/>
      <c r="G65" s="115">
        <f>G64</f>
        <v>0.1076</v>
      </c>
      <c r="H65" s="97">
        <v>0</v>
      </c>
      <c r="I65" s="76">
        <f t="shared" si="34"/>
        <v>0</v>
      </c>
      <c r="J65" s="115">
        <f>J64</f>
        <v>0.1076</v>
      </c>
      <c r="K65" s="97">
        <v>0</v>
      </c>
      <c r="L65" s="76">
        <f t="shared" si="35"/>
        <v>0</v>
      </c>
      <c r="M65" s="70">
        <f t="shared" si="7"/>
        <v>0</v>
      </c>
      <c r="N65" s="71" t="str">
        <f t="shared" si="8"/>
        <v/>
      </c>
      <c r="O65" s="77"/>
      <c r="P65" s="115">
        <f>P64</f>
        <v>0.1076</v>
      </c>
      <c r="Q65" s="97">
        <v>0</v>
      </c>
      <c r="R65" s="76">
        <f t="shared" si="36"/>
        <v>0</v>
      </c>
      <c r="S65" s="73"/>
      <c r="T65" s="70">
        <f t="shared" si="9"/>
        <v>0</v>
      </c>
      <c r="U65" s="71" t="str">
        <f t="shared" si="10"/>
        <v/>
      </c>
      <c r="V65" s="73"/>
      <c r="W65" s="115">
        <f>W64</f>
        <v>0.1076</v>
      </c>
      <c r="X65" s="97">
        <v>0</v>
      </c>
      <c r="Y65" s="76">
        <f t="shared" si="37"/>
        <v>0</v>
      </c>
      <c r="Z65" s="73"/>
      <c r="AA65" s="70">
        <f t="shared" si="11"/>
        <v>0</v>
      </c>
      <c r="AB65" s="71" t="str">
        <f t="shared" si="12"/>
        <v/>
      </c>
      <c r="AC65" s="73"/>
      <c r="AD65" s="115">
        <f>AD64</f>
        <v>0.1076</v>
      </c>
      <c r="AE65" s="97">
        <v>0</v>
      </c>
      <c r="AF65" s="76">
        <f t="shared" si="38"/>
        <v>0</v>
      </c>
      <c r="AG65" s="73"/>
      <c r="AH65" s="70">
        <f t="shared" si="13"/>
        <v>0</v>
      </c>
      <c r="AI65" s="71" t="str">
        <f t="shared" si="14"/>
        <v/>
      </c>
      <c r="AJ65" s="73"/>
      <c r="AK65" s="115">
        <f>AK64</f>
        <v>0.1076</v>
      </c>
      <c r="AL65" s="97">
        <v>0</v>
      </c>
      <c r="AM65" s="76">
        <f t="shared" si="39"/>
        <v>0</v>
      </c>
      <c r="AN65" s="73"/>
      <c r="AO65" s="70">
        <f t="shared" si="15"/>
        <v>0</v>
      </c>
      <c r="AP65" s="71" t="str">
        <f t="shared" si="16"/>
        <v/>
      </c>
      <c r="AQ65" s="73"/>
      <c r="AR65" s="115">
        <f>AR64</f>
        <v>0.1076</v>
      </c>
      <c r="AS65" s="97">
        <v>0</v>
      </c>
      <c r="AT65" s="76">
        <f t="shared" si="40"/>
        <v>0</v>
      </c>
      <c r="AU65" s="73"/>
      <c r="AV65" s="70">
        <f t="shared" si="17"/>
        <v>0</v>
      </c>
      <c r="AW65" s="71" t="str">
        <f t="shared" si="18"/>
        <v/>
      </c>
      <c r="AX65" s="23"/>
      <c r="AY65" s="23"/>
    </row>
    <row r="66" spans="1:51" ht="15" thickBot="1" x14ac:dyDescent="0.35">
      <c r="B66" s="120"/>
      <c r="C66" s="121"/>
      <c r="D66" s="122"/>
      <c r="E66" s="121"/>
      <c r="F66" s="123"/>
      <c r="G66" s="124"/>
      <c r="H66" s="125"/>
      <c r="I66" s="126"/>
      <c r="J66" s="124"/>
      <c r="K66" s="125"/>
      <c r="L66" s="126"/>
      <c r="M66" s="127"/>
      <c r="N66" s="128" t="str">
        <f t="shared" si="8"/>
        <v/>
      </c>
      <c r="O66" s="129"/>
      <c r="P66" s="130"/>
      <c r="Q66" s="125"/>
      <c r="R66" s="131"/>
      <c r="S66" s="132"/>
      <c r="T66" s="127">
        <f t="shared" si="9"/>
        <v>0</v>
      </c>
      <c r="U66" s="128" t="str">
        <f t="shared" si="10"/>
        <v/>
      </c>
      <c r="V66" s="73"/>
      <c r="W66" s="124"/>
      <c r="X66" s="125"/>
      <c r="Y66" s="131"/>
      <c r="Z66" s="132"/>
      <c r="AA66" s="127">
        <f t="shared" si="11"/>
        <v>0</v>
      </c>
      <c r="AB66" s="128" t="str">
        <f t="shared" si="12"/>
        <v/>
      </c>
      <c r="AC66" s="73"/>
      <c r="AD66" s="124"/>
      <c r="AE66" s="125"/>
      <c r="AF66" s="131"/>
      <c r="AG66" s="132"/>
      <c r="AH66" s="127">
        <f t="shared" si="13"/>
        <v>0</v>
      </c>
      <c r="AI66" s="128" t="str">
        <f t="shared" si="14"/>
        <v/>
      </c>
      <c r="AJ66" s="73"/>
      <c r="AK66" s="124"/>
      <c r="AL66" s="125"/>
      <c r="AM66" s="131"/>
      <c r="AN66" s="132"/>
      <c r="AO66" s="127">
        <f t="shared" si="15"/>
        <v>0</v>
      </c>
      <c r="AP66" s="128" t="str">
        <f t="shared" si="16"/>
        <v/>
      </c>
      <c r="AQ66" s="73"/>
      <c r="AR66" s="124"/>
      <c r="AS66" s="125"/>
      <c r="AT66" s="131"/>
      <c r="AU66" s="132"/>
      <c r="AV66" s="127">
        <f t="shared" si="17"/>
        <v>0</v>
      </c>
      <c r="AW66" s="128" t="str">
        <f t="shared" si="18"/>
        <v/>
      </c>
      <c r="AX66" s="23"/>
      <c r="AY66" s="23"/>
    </row>
    <row r="67" spans="1:51" x14ac:dyDescent="0.3">
      <c r="B67" s="133" t="s">
        <v>50</v>
      </c>
      <c r="C67" s="65"/>
      <c r="E67" s="65"/>
      <c r="F67" s="134"/>
      <c r="G67" s="135"/>
      <c r="H67" s="135"/>
      <c r="I67" s="136">
        <f>SUM(I55:I61,I54)</f>
        <v>134.58088250000003</v>
      </c>
      <c r="J67" s="135"/>
      <c r="K67" s="135"/>
      <c r="L67" s="136">
        <f>SUM(L55:L61,L54)</f>
        <v>137.73979875000001</v>
      </c>
      <c r="M67" s="137">
        <f t="shared" si="7"/>
        <v>3.1589162499999759</v>
      </c>
      <c r="N67" s="138">
        <f t="shared" si="8"/>
        <v>2.3472250971455586E-2</v>
      </c>
      <c r="O67" s="139"/>
      <c r="P67" s="135"/>
      <c r="Q67" s="135"/>
      <c r="R67" s="136">
        <f>SUM(R55:R61,R54)</f>
        <v>140.84274250000001</v>
      </c>
      <c r="S67" s="140"/>
      <c r="T67" s="137">
        <f t="shared" si="9"/>
        <v>3.1029437500000085</v>
      </c>
      <c r="U67" s="138">
        <f t="shared" si="10"/>
        <v>2.252757574905349E-2</v>
      </c>
      <c r="V67" s="73"/>
      <c r="W67" s="135"/>
      <c r="X67" s="135"/>
      <c r="Y67" s="136">
        <f>SUM(Y55:Y61,Y54)</f>
        <v>142.60274250000003</v>
      </c>
      <c r="Z67" s="140"/>
      <c r="AA67" s="137">
        <f t="shared" si="11"/>
        <v>1.7600000000000193</v>
      </c>
      <c r="AB67" s="138">
        <f t="shared" si="12"/>
        <v>1.2496206540425887E-2</v>
      </c>
      <c r="AC67" s="73"/>
      <c r="AD67" s="135"/>
      <c r="AE67" s="135"/>
      <c r="AF67" s="136">
        <f>SUM(AF55:AF61,AF54)</f>
        <v>145.55274250000002</v>
      </c>
      <c r="AG67" s="140"/>
      <c r="AH67" s="137">
        <f t="shared" si="13"/>
        <v>2.9499999999999886</v>
      </c>
      <c r="AI67" s="138">
        <f t="shared" si="14"/>
        <v>2.0686839174919709E-2</v>
      </c>
      <c r="AJ67" s="73"/>
      <c r="AK67" s="135"/>
      <c r="AL67" s="135"/>
      <c r="AM67" s="136">
        <f>SUM(AM55:AM61,AM54)</f>
        <v>149.33274249999999</v>
      </c>
      <c r="AN67" s="140"/>
      <c r="AO67" s="137">
        <f t="shared" si="15"/>
        <v>3.7799999999999727</v>
      </c>
      <c r="AP67" s="138">
        <f t="shared" si="16"/>
        <v>2.596996755317044E-2</v>
      </c>
      <c r="AQ67" s="73"/>
      <c r="AR67" s="135"/>
      <c r="AS67" s="135"/>
      <c r="AT67" s="136">
        <f>SUM(AT55:AT61,AT54)</f>
        <v>152.06274250000001</v>
      </c>
      <c r="AU67" s="140"/>
      <c r="AV67" s="137">
        <f t="shared" si="17"/>
        <v>2.7300000000000182</v>
      </c>
      <c r="AW67" s="138">
        <f t="shared" si="18"/>
        <v>1.8281322329562241E-2</v>
      </c>
      <c r="AX67" s="23"/>
      <c r="AY67" s="23"/>
    </row>
    <row r="68" spans="1:51" x14ac:dyDescent="0.3">
      <c r="B68" s="141" t="s">
        <v>51</v>
      </c>
      <c r="C68" s="65"/>
      <c r="E68" s="65"/>
      <c r="F68" s="134"/>
      <c r="G68" s="142">
        <v>-0.11700000000000001</v>
      </c>
      <c r="H68" s="143"/>
      <c r="I68" s="70">
        <f>+I67*G68</f>
        <v>-15.745963252500005</v>
      </c>
      <c r="J68" s="142">
        <v>-0.11700000000000001</v>
      </c>
      <c r="K68" s="143"/>
      <c r="L68" s="70">
        <f>+L67*J68</f>
        <v>-16.115556453750003</v>
      </c>
      <c r="M68" s="70">
        <f t="shared" si="7"/>
        <v>-0.36959320124999806</v>
      </c>
      <c r="N68" s="71">
        <f t="shared" si="8"/>
        <v>2.3472250971455642E-2</v>
      </c>
      <c r="O68" s="144"/>
      <c r="P68" s="142">
        <v>-0.11700000000000001</v>
      </c>
      <c r="Q68" s="143"/>
      <c r="R68" s="70">
        <f>+R67*P68</f>
        <v>-16.478600872500003</v>
      </c>
      <c r="S68" s="140"/>
      <c r="T68" s="70">
        <f t="shared" si="9"/>
        <v>-0.36304441875000037</v>
      </c>
      <c r="U68" s="71">
        <f t="shared" si="10"/>
        <v>2.2527575749053449E-2</v>
      </c>
      <c r="V68" s="73"/>
      <c r="W68" s="142">
        <v>-0.11700000000000001</v>
      </c>
      <c r="X68" s="143"/>
      <c r="Y68" s="70">
        <f>+Y67*W68</f>
        <v>-16.684520872500006</v>
      </c>
      <c r="Z68" s="140"/>
      <c r="AA68" s="70">
        <f t="shared" si="11"/>
        <v>-0.20592000000000255</v>
      </c>
      <c r="AB68" s="71">
        <f t="shared" si="12"/>
        <v>1.2496206540425905E-2</v>
      </c>
      <c r="AC68" s="73"/>
      <c r="AD68" s="142">
        <v>-0.11700000000000001</v>
      </c>
      <c r="AE68" s="143"/>
      <c r="AF68" s="70">
        <f>+AF67*AD68</f>
        <v>-17.029670872500002</v>
      </c>
      <c r="AG68" s="140"/>
      <c r="AH68" s="70">
        <f t="shared" si="13"/>
        <v>-0.34514999999999674</v>
      </c>
      <c r="AI68" s="71">
        <f t="shared" si="14"/>
        <v>2.0686839174919591E-2</v>
      </c>
      <c r="AJ68" s="73"/>
      <c r="AK68" s="142">
        <v>-0.11700000000000001</v>
      </c>
      <c r="AL68" s="143"/>
      <c r="AM68" s="70">
        <f>+AM67*AK68</f>
        <v>-17.4719308725</v>
      </c>
      <c r="AN68" s="140"/>
      <c r="AO68" s="70">
        <f t="shared" si="15"/>
        <v>-0.44225999999999743</v>
      </c>
      <c r="AP68" s="71">
        <f t="shared" si="16"/>
        <v>2.5969967553170478E-2</v>
      </c>
      <c r="AQ68" s="73"/>
      <c r="AR68" s="142">
        <v>-0.11700000000000001</v>
      </c>
      <c r="AS68" s="143"/>
      <c r="AT68" s="70">
        <f>+AT67*AR68</f>
        <v>-17.791340872500001</v>
      </c>
      <c r="AU68" s="140"/>
      <c r="AV68" s="70">
        <f t="shared" si="17"/>
        <v>-0.3194100000000013</v>
      </c>
      <c r="AW68" s="71">
        <f t="shared" si="18"/>
        <v>1.8281322329562193E-2</v>
      </c>
      <c r="AX68" s="23"/>
      <c r="AY68" s="23"/>
    </row>
    <row r="69" spans="1:51" x14ac:dyDescent="0.3">
      <c r="B69" s="145" t="s">
        <v>52</v>
      </c>
      <c r="C69" s="65"/>
      <c r="E69" s="65"/>
      <c r="F69" s="146"/>
      <c r="G69" s="147">
        <v>0.13</v>
      </c>
      <c r="H69" s="75"/>
      <c r="I69" s="70">
        <f>I67*G69</f>
        <v>17.495514725000003</v>
      </c>
      <c r="J69" s="147">
        <v>0.13</v>
      </c>
      <c r="K69" s="75"/>
      <c r="L69" s="70">
        <f>L67*J69</f>
        <v>17.906173837500003</v>
      </c>
      <c r="M69" s="70">
        <f t="shared" si="7"/>
        <v>0.41065911249999942</v>
      </c>
      <c r="N69" s="71">
        <f t="shared" si="8"/>
        <v>2.3472250971455735E-2</v>
      </c>
      <c r="O69" s="144"/>
      <c r="P69" s="147">
        <v>0.13</v>
      </c>
      <c r="Q69" s="75"/>
      <c r="R69" s="70">
        <f>R67*P69</f>
        <v>18.309556525000001</v>
      </c>
      <c r="S69" s="73"/>
      <c r="T69" s="70">
        <f t="shared" si="9"/>
        <v>0.40338268749999884</v>
      </c>
      <c r="U69" s="71">
        <f t="shared" si="10"/>
        <v>2.2527575749053362E-2</v>
      </c>
      <c r="V69" s="73"/>
      <c r="W69" s="147">
        <v>0.13</v>
      </c>
      <c r="X69" s="75"/>
      <c r="Y69" s="70">
        <f>Y67*W69</f>
        <v>18.538356525000005</v>
      </c>
      <c r="Z69" s="73"/>
      <c r="AA69" s="70">
        <f t="shared" si="11"/>
        <v>0.22880000000000322</v>
      </c>
      <c r="AB69" s="71">
        <f t="shared" si="12"/>
        <v>1.2496206540425927E-2</v>
      </c>
      <c r="AC69" s="73"/>
      <c r="AD69" s="147">
        <v>0.13</v>
      </c>
      <c r="AE69" s="75"/>
      <c r="AF69" s="70">
        <f>AF67*AD69</f>
        <v>18.921856525000003</v>
      </c>
      <c r="AG69" s="73"/>
      <c r="AH69" s="70">
        <f t="shared" si="13"/>
        <v>0.38349999999999795</v>
      </c>
      <c r="AI69" s="71">
        <f t="shared" si="14"/>
        <v>2.0686839174919678E-2</v>
      </c>
      <c r="AJ69" s="73"/>
      <c r="AK69" s="147">
        <v>0.13</v>
      </c>
      <c r="AL69" s="75"/>
      <c r="AM69" s="70">
        <f>AM67*AK69</f>
        <v>19.413256525000001</v>
      </c>
      <c r="AN69" s="73"/>
      <c r="AO69" s="70">
        <f t="shared" si="15"/>
        <v>0.49139999999999873</v>
      </c>
      <c r="AP69" s="71">
        <f t="shared" si="16"/>
        <v>2.5969967553170561E-2</v>
      </c>
      <c r="AQ69" s="73"/>
      <c r="AR69" s="147">
        <v>0.13</v>
      </c>
      <c r="AS69" s="75"/>
      <c r="AT69" s="70">
        <f>AT67*AR69</f>
        <v>19.768156525000002</v>
      </c>
      <c r="AU69" s="73"/>
      <c r="AV69" s="70">
        <f t="shared" si="17"/>
        <v>0.35490000000000066</v>
      </c>
      <c r="AW69" s="71">
        <f t="shared" si="18"/>
        <v>1.8281322329562151E-2</v>
      </c>
      <c r="AX69" s="23"/>
      <c r="AY69" s="23"/>
    </row>
    <row r="70" spans="1:51" s="148" customFormat="1" ht="15" thickBot="1" x14ac:dyDescent="0.35">
      <c r="B70" s="149" t="s">
        <v>53</v>
      </c>
      <c r="C70" s="149"/>
      <c r="D70" s="149"/>
      <c r="E70" s="150"/>
      <c r="F70" s="151"/>
      <c r="G70" s="152"/>
      <c r="H70" s="152"/>
      <c r="I70" s="153">
        <f>SUM(I67:I69)</f>
        <v>136.33043397250003</v>
      </c>
      <c r="J70" s="152"/>
      <c r="K70" s="152"/>
      <c r="L70" s="153">
        <f>SUM(L67:L69)</f>
        <v>139.53041613375001</v>
      </c>
      <c r="M70" s="154">
        <f t="shared" si="7"/>
        <v>3.1999821612499773</v>
      </c>
      <c r="N70" s="155">
        <f t="shared" si="8"/>
        <v>2.34722509714556E-2</v>
      </c>
      <c r="O70" s="156"/>
      <c r="P70" s="152"/>
      <c r="Q70" s="152"/>
      <c r="R70" s="153">
        <f>SUM(R67:R69)</f>
        <v>142.67369815250001</v>
      </c>
      <c r="S70" s="157"/>
      <c r="T70" s="154">
        <f t="shared" si="9"/>
        <v>3.1432820187499999</v>
      </c>
      <c r="U70" s="155">
        <f t="shared" si="10"/>
        <v>2.2527575749053428E-2</v>
      </c>
      <c r="V70" s="140"/>
      <c r="W70" s="152"/>
      <c r="X70" s="152"/>
      <c r="Y70" s="153">
        <f>SUM(Y67:Y69)</f>
        <v>144.45657815250004</v>
      </c>
      <c r="Z70" s="157"/>
      <c r="AA70" s="154">
        <f t="shared" si="11"/>
        <v>1.7828800000000342</v>
      </c>
      <c r="AB70" s="155">
        <f t="shared" si="12"/>
        <v>1.2496206540425991E-2</v>
      </c>
      <c r="AC70" s="140"/>
      <c r="AD70" s="152"/>
      <c r="AE70" s="152"/>
      <c r="AF70" s="153">
        <f>SUM(AF67:AF69)</f>
        <v>147.44492815250004</v>
      </c>
      <c r="AG70" s="157"/>
      <c r="AH70" s="154">
        <f t="shared" si="13"/>
        <v>2.988349999999997</v>
      </c>
      <c r="AI70" s="155">
        <f t="shared" si="14"/>
        <v>2.0686839174919768E-2</v>
      </c>
      <c r="AJ70" s="140"/>
      <c r="AK70" s="152"/>
      <c r="AL70" s="152"/>
      <c r="AM70" s="153">
        <f>SUM(AM67:AM69)</f>
        <v>151.27406815250001</v>
      </c>
      <c r="AN70" s="157"/>
      <c r="AO70" s="154">
        <f t="shared" si="15"/>
        <v>3.8291399999999669</v>
      </c>
      <c r="AP70" s="155">
        <f t="shared" si="16"/>
        <v>2.5969967553170398E-2</v>
      </c>
      <c r="AQ70" s="140"/>
      <c r="AR70" s="152"/>
      <c r="AS70" s="152"/>
      <c r="AT70" s="153">
        <f>SUM(AT67:AT69)</f>
        <v>154.03955815250001</v>
      </c>
      <c r="AU70" s="157"/>
      <c r="AV70" s="154">
        <f t="shared" si="17"/>
        <v>2.7654899999999998</v>
      </c>
      <c r="AW70" s="155">
        <f t="shared" si="18"/>
        <v>1.8281322329562116E-2</v>
      </c>
    </row>
    <row r="71" spans="1:51" ht="15" thickBot="1" x14ac:dyDescent="0.35">
      <c r="A71" s="158"/>
      <c r="B71" s="120" t="s">
        <v>54</v>
      </c>
      <c r="C71" s="159"/>
      <c r="D71" s="160"/>
      <c r="E71" s="159"/>
      <c r="F71" s="161"/>
      <c r="G71" s="162"/>
      <c r="H71" s="163"/>
      <c r="I71" s="164"/>
      <c r="J71" s="162"/>
      <c r="K71" s="163"/>
      <c r="L71" s="164"/>
      <c r="M71" s="165"/>
      <c r="N71" s="166" t="str">
        <f t="shared" si="8"/>
        <v/>
      </c>
      <c r="O71" s="167"/>
      <c r="P71" s="168"/>
      <c r="Q71" s="163"/>
      <c r="R71" s="164"/>
      <c r="S71" s="161"/>
      <c r="T71" s="165">
        <f t="shared" si="9"/>
        <v>0</v>
      </c>
      <c r="U71" s="166" t="str">
        <f t="shared" si="10"/>
        <v/>
      </c>
      <c r="W71" s="162"/>
      <c r="X71" s="163"/>
      <c r="Y71" s="164"/>
      <c r="Z71" s="161"/>
      <c r="AA71" s="165"/>
      <c r="AB71" s="166"/>
      <c r="AD71" s="162"/>
      <c r="AE71" s="163"/>
      <c r="AF71" s="164"/>
      <c r="AG71" s="161"/>
      <c r="AH71" s="165"/>
      <c r="AI71" s="166"/>
      <c r="AK71" s="162"/>
      <c r="AL71" s="163"/>
      <c r="AM71" s="164"/>
      <c r="AN71" s="161"/>
      <c r="AO71" s="165"/>
      <c r="AP71" s="166"/>
      <c r="AR71" s="162"/>
      <c r="AS71" s="163"/>
      <c r="AT71" s="164"/>
      <c r="AU71" s="161"/>
      <c r="AV71" s="165"/>
      <c r="AW71" s="166"/>
      <c r="AX71" s="23"/>
      <c r="AY71" s="23"/>
    </row>
    <row r="72" spans="1:51" x14ac:dyDescent="0.3">
      <c r="G72" s="23"/>
      <c r="H72" s="23"/>
      <c r="I72" s="23"/>
      <c r="L72" s="40"/>
      <c r="M72" s="40"/>
      <c r="N72" s="40"/>
      <c r="O72" s="40"/>
      <c r="R72" s="40"/>
      <c r="Y72" s="40"/>
      <c r="AF72" s="40"/>
      <c r="AM72" s="40"/>
      <c r="AT72" s="40"/>
      <c r="AX72" s="23"/>
      <c r="AY72" s="23"/>
    </row>
    <row r="73" spans="1:51" x14ac:dyDescent="0.3">
      <c r="B73" s="169" t="s">
        <v>55</v>
      </c>
      <c r="G73" s="170">
        <v>2.9499999999999998E-2</v>
      </c>
      <c r="H73" s="23"/>
      <c r="I73" s="23"/>
      <c r="J73" s="170">
        <v>2.9499999999999998E-2</v>
      </c>
      <c r="P73" s="170">
        <v>2.9499999999999998E-2</v>
      </c>
      <c r="V73" s="140"/>
      <c r="W73" s="170">
        <v>2.9499999999999998E-2</v>
      </c>
      <c r="AC73" s="140"/>
      <c r="AD73" s="170">
        <v>2.9499999999999998E-2</v>
      </c>
      <c r="AJ73" s="140"/>
      <c r="AK73" s="170">
        <v>2.9499999999999998E-2</v>
      </c>
      <c r="AQ73" s="140"/>
      <c r="AR73" s="170">
        <v>2.9499999999999998E-2</v>
      </c>
      <c r="AX73" s="23"/>
      <c r="AY73" s="23"/>
    </row>
    <row r="75" spans="1:51" ht="17.399999999999999" x14ac:dyDescent="0.3">
      <c r="B75" s="24" t="s">
        <v>0</v>
      </c>
      <c r="C75" s="24"/>
      <c r="D75" s="24"/>
      <c r="E75" s="24"/>
      <c r="F75" s="24"/>
      <c r="G75" s="24"/>
      <c r="H75" s="24"/>
      <c r="I75" s="24"/>
      <c r="J75" s="24"/>
      <c r="M75" s="12"/>
      <c r="N75" s="12"/>
      <c r="O75" s="12"/>
      <c r="P75" s="12"/>
      <c r="Q75" s="12"/>
      <c r="T75" s="12"/>
      <c r="U75" s="12"/>
      <c r="V75" s="12"/>
      <c r="W75" s="12"/>
      <c r="X75" s="12"/>
      <c r="AA75" s="12"/>
      <c r="AB75" s="12"/>
      <c r="AC75" s="12"/>
      <c r="AD75" s="12"/>
      <c r="AE75" s="12"/>
      <c r="AH75" s="12"/>
      <c r="AI75" s="12"/>
      <c r="AJ75" s="12"/>
      <c r="AK75" s="12"/>
      <c r="AL75" s="12"/>
      <c r="AO75" s="12"/>
      <c r="AP75" s="12"/>
      <c r="AQ75" s="12"/>
      <c r="AR75" s="12"/>
      <c r="AS75" s="12"/>
      <c r="AV75" s="12"/>
      <c r="AW75" s="12"/>
      <c r="AX75" s="12"/>
      <c r="AY75" s="12"/>
    </row>
    <row r="76" spans="1:51" ht="17.399999999999999" x14ac:dyDescent="0.3">
      <c r="B76" s="24" t="s">
        <v>1</v>
      </c>
      <c r="C76" s="24"/>
      <c r="D76" s="24"/>
      <c r="E76" s="24"/>
      <c r="F76" s="24"/>
      <c r="G76" s="24"/>
      <c r="H76" s="24"/>
      <c r="I76" s="24"/>
      <c r="J76" s="24"/>
      <c r="K76" s="26"/>
      <c r="L76" s="27"/>
      <c r="M76" s="28"/>
      <c r="N76" s="28"/>
      <c r="Q76" s="22"/>
      <c r="R76" s="26"/>
      <c r="S76" s="27"/>
      <c r="T76" s="28"/>
      <c r="U76" s="28"/>
      <c r="X76" s="22"/>
      <c r="Y76" s="26"/>
      <c r="Z76" s="27"/>
      <c r="AA76" s="28"/>
      <c r="AB76" s="28"/>
      <c r="AE76" s="22"/>
      <c r="AF76" s="26"/>
      <c r="AG76" s="27"/>
      <c r="AH76" s="28"/>
      <c r="AI76" s="28"/>
      <c r="AL76" s="22"/>
      <c r="AM76" s="26"/>
      <c r="AN76" s="27"/>
      <c r="AO76" s="28"/>
      <c r="AP76" s="28"/>
      <c r="AS76" s="22"/>
      <c r="AT76" s="26"/>
      <c r="AU76" s="27"/>
      <c r="AV76" s="28"/>
      <c r="AW76" s="28"/>
    </row>
    <row r="77" spans="1:51" x14ac:dyDescent="0.3">
      <c r="K77" s="26"/>
      <c r="L77" s="27"/>
      <c r="M77" s="28"/>
      <c r="N77" s="28"/>
      <c r="R77" s="26"/>
      <c r="S77" s="27"/>
      <c r="T77" s="28"/>
      <c r="U77" s="28"/>
      <c r="Y77" s="26"/>
      <c r="Z77" s="27"/>
      <c r="AA77" s="28"/>
      <c r="AB77" s="28"/>
      <c r="AF77" s="26"/>
      <c r="AG77" s="27"/>
      <c r="AH77" s="28"/>
      <c r="AI77" s="28"/>
      <c r="AM77" s="26"/>
      <c r="AN77" s="27"/>
      <c r="AO77" s="28"/>
      <c r="AP77" s="28"/>
      <c r="AT77" s="26"/>
      <c r="AU77" s="27"/>
      <c r="AV77" s="28"/>
      <c r="AW77" s="28"/>
    </row>
    <row r="78" spans="1:51" x14ac:dyDescent="0.3">
      <c r="K78" s="26"/>
      <c r="L78" s="27"/>
      <c r="M78" s="28"/>
      <c r="N78" s="28"/>
      <c r="R78" s="26"/>
      <c r="S78" s="27"/>
      <c r="T78" s="28"/>
      <c r="U78" s="28"/>
      <c r="Y78" s="26"/>
      <c r="Z78" s="27"/>
      <c r="AA78" s="28"/>
      <c r="AB78" s="28"/>
      <c r="AF78" s="26"/>
      <c r="AG78" s="27"/>
      <c r="AH78" s="28"/>
      <c r="AI78" s="28"/>
      <c r="AM78" s="26"/>
      <c r="AN78" s="27"/>
      <c r="AO78" s="28"/>
      <c r="AP78" s="28"/>
      <c r="AT78" s="26"/>
      <c r="AU78" s="27"/>
      <c r="AV78" s="28"/>
      <c r="AW78" s="28"/>
    </row>
    <row r="79" spans="1:51" ht="15.6" x14ac:dyDescent="0.3">
      <c r="B79" s="30" t="s">
        <v>2</v>
      </c>
      <c r="D79" s="31" t="s">
        <v>56</v>
      </c>
      <c r="E79" s="31"/>
      <c r="F79" s="31"/>
      <c r="G79" s="31"/>
      <c r="H79" s="31"/>
      <c r="I79" s="31"/>
      <c r="J79" s="31"/>
      <c r="K79" s="26"/>
      <c r="L79" s="32"/>
      <c r="M79" s="12"/>
      <c r="N79" s="12"/>
      <c r="O79" s="12"/>
      <c r="P79" s="12"/>
      <c r="Q79" s="12"/>
      <c r="R79" s="26"/>
      <c r="S79" s="32"/>
      <c r="T79" s="12"/>
      <c r="U79" s="12"/>
      <c r="V79" s="12"/>
      <c r="W79" s="12"/>
      <c r="X79" s="12"/>
      <c r="Y79" s="26"/>
      <c r="Z79" s="32"/>
      <c r="AA79" s="12"/>
      <c r="AB79" s="12"/>
      <c r="AC79" s="12"/>
      <c r="AD79" s="12"/>
      <c r="AE79" s="12"/>
      <c r="AF79" s="26"/>
      <c r="AG79" s="32"/>
      <c r="AH79" s="12"/>
      <c r="AI79" s="12"/>
      <c r="AJ79" s="12"/>
      <c r="AK79" s="12"/>
      <c r="AL79" s="12"/>
      <c r="AM79" s="26"/>
      <c r="AN79" s="32"/>
      <c r="AO79" s="12"/>
      <c r="AP79" s="12"/>
      <c r="AQ79" s="12"/>
      <c r="AR79" s="12"/>
      <c r="AS79" s="12"/>
      <c r="AT79" s="26"/>
      <c r="AU79" s="32"/>
      <c r="AV79" s="12"/>
      <c r="AW79" s="12"/>
      <c r="AX79" s="12"/>
      <c r="AY79" s="12"/>
    </row>
    <row r="80" spans="1:51" ht="15.6" x14ac:dyDescent="0.3">
      <c r="B80" s="33"/>
      <c r="D80" s="34"/>
      <c r="E80" s="35"/>
      <c r="F80" s="35"/>
      <c r="G80" s="34"/>
      <c r="H80" s="34"/>
      <c r="I80" s="34"/>
      <c r="J80" s="34"/>
      <c r="K80" s="26"/>
      <c r="M80" s="36"/>
      <c r="N80" s="12"/>
      <c r="O80" s="12"/>
      <c r="P80" s="12"/>
      <c r="Q80" s="34"/>
      <c r="R80" s="26"/>
      <c r="T80" s="36"/>
      <c r="U80" s="12"/>
      <c r="V80" s="12"/>
      <c r="W80" s="12"/>
      <c r="X80" s="34"/>
      <c r="Y80" s="26"/>
      <c r="AA80" s="36"/>
      <c r="AB80" s="12"/>
      <c r="AC80" s="12"/>
      <c r="AD80" s="12"/>
      <c r="AE80" s="34"/>
      <c r="AF80" s="26"/>
      <c r="AH80" s="36"/>
      <c r="AI80" s="12"/>
      <c r="AJ80" s="12"/>
      <c r="AK80" s="12"/>
      <c r="AL80" s="34"/>
      <c r="AM80" s="26"/>
      <c r="AO80" s="36"/>
      <c r="AP80" s="12"/>
      <c r="AQ80" s="12"/>
      <c r="AR80" s="12"/>
      <c r="AS80" s="34"/>
      <c r="AT80" s="26"/>
      <c r="AV80" s="36"/>
      <c r="AW80" s="12"/>
      <c r="AX80" s="12"/>
      <c r="AY80" s="12"/>
    </row>
    <row r="81" spans="2:51" ht="15.6" x14ac:dyDescent="0.3">
      <c r="B81" s="30" t="s">
        <v>4</v>
      </c>
      <c r="D81" s="37" t="s">
        <v>57</v>
      </c>
      <c r="E81" s="35"/>
      <c r="F81" s="35"/>
      <c r="H81" s="34"/>
      <c r="I81" s="38"/>
      <c r="J81" s="34"/>
      <c r="K81" s="26"/>
      <c r="M81" s="38"/>
      <c r="O81" s="40"/>
      <c r="P81" s="42"/>
      <c r="Q81" s="34"/>
      <c r="R81" s="26"/>
      <c r="T81" s="38"/>
      <c r="V81" s="40"/>
      <c r="W81" s="42"/>
      <c r="X81" s="34"/>
      <c r="Y81" s="26"/>
      <c r="AA81" s="38"/>
      <c r="AC81" s="40"/>
      <c r="AD81" s="42"/>
      <c r="AE81" s="34"/>
      <c r="AF81" s="26"/>
      <c r="AH81" s="38"/>
      <c r="AJ81" s="40"/>
      <c r="AK81" s="42"/>
      <c r="AL81" s="34"/>
      <c r="AM81" s="26"/>
      <c r="AO81" s="38"/>
      <c r="AQ81" s="40"/>
      <c r="AR81" s="42"/>
      <c r="AS81" s="34"/>
      <c r="AT81" s="26"/>
      <c r="AV81" s="38"/>
      <c r="AX81" s="40"/>
      <c r="AY81" s="42"/>
    </row>
    <row r="82" spans="2:51" ht="15.6" x14ac:dyDescent="0.3">
      <c r="B82" s="33"/>
      <c r="D82" s="34"/>
      <c r="E82" s="35"/>
      <c r="F82" s="35"/>
      <c r="G82" s="34"/>
      <c r="H82" s="34"/>
      <c r="I82" s="34"/>
      <c r="J82" s="34"/>
      <c r="Q82" s="34"/>
      <c r="X82" s="34"/>
      <c r="AE82" s="34"/>
      <c r="AL82" s="34"/>
      <c r="AS82" s="34"/>
    </row>
    <row r="83" spans="2:51" x14ac:dyDescent="0.3">
      <c r="B83" s="43"/>
      <c r="D83" s="44" t="s">
        <v>6</v>
      </c>
      <c r="E83" s="45"/>
      <c r="G83" s="46">
        <v>750</v>
      </c>
      <c r="H83" s="47" t="s">
        <v>7</v>
      </c>
      <c r="O83" s="40"/>
      <c r="P83" s="40"/>
    </row>
    <row r="84" spans="2:51" x14ac:dyDescent="0.3">
      <c r="B84" s="43"/>
      <c r="I84" s="40"/>
      <c r="O84" s="40"/>
      <c r="P84" s="40"/>
      <c r="V84" s="40"/>
      <c r="W84" s="40"/>
      <c r="AC84" s="40"/>
      <c r="AD84" s="40"/>
      <c r="AJ84" s="40"/>
      <c r="AK84" s="40"/>
      <c r="AQ84" s="40"/>
      <c r="AR84" s="40"/>
      <c r="AX84" s="40"/>
      <c r="AY84" s="40"/>
    </row>
    <row r="85" spans="2:51" x14ac:dyDescent="0.3">
      <c r="B85" s="43"/>
      <c r="D85" s="44"/>
      <c r="E85" s="45"/>
      <c r="G85" s="48" t="s">
        <v>8</v>
      </c>
      <c r="H85" s="49"/>
      <c r="I85" s="50"/>
      <c r="J85" s="48" t="s">
        <v>9</v>
      </c>
      <c r="K85" s="49"/>
      <c r="L85" s="50"/>
      <c r="M85" s="48" t="s">
        <v>10</v>
      </c>
      <c r="N85" s="50"/>
      <c r="O85" s="171"/>
      <c r="P85" s="48" t="s">
        <v>11</v>
      </c>
      <c r="Q85" s="49"/>
      <c r="R85" s="50"/>
      <c r="T85" s="48" t="s">
        <v>10</v>
      </c>
      <c r="U85" s="50"/>
      <c r="W85" s="48" t="s">
        <v>12</v>
      </c>
      <c r="X85" s="49"/>
      <c r="Y85" s="50"/>
      <c r="AA85" s="48" t="s">
        <v>10</v>
      </c>
      <c r="AB85" s="50"/>
      <c r="AD85" s="48" t="s">
        <v>13</v>
      </c>
      <c r="AE85" s="49"/>
      <c r="AF85" s="50"/>
      <c r="AH85" s="48" t="s">
        <v>10</v>
      </c>
      <c r="AI85" s="50"/>
      <c r="AK85" s="48" t="s">
        <v>14</v>
      </c>
      <c r="AL85" s="49"/>
      <c r="AM85" s="50"/>
      <c r="AO85" s="48" t="s">
        <v>10</v>
      </c>
      <c r="AP85" s="50"/>
      <c r="AR85" s="48" t="s">
        <v>15</v>
      </c>
      <c r="AS85" s="49"/>
      <c r="AT85" s="50"/>
      <c r="AV85" s="48" t="s">
        <v>10</v>
      </c>
      <c r="AW85" s="50"/>
      <c r="AX85" s="23"/>
      <c r="AY85" s="23"/>
    </row>
    <row r="86" spans="2:51" ht="15" customHeight="1" x14ac:dyDescent="0.3">
      <c r="B86" s="43"/>
      <c r="D86" s="51" t="s">
        <v>16</v>
      </c>
      <c r="E86" s="52"/>
      <c r="G86" s="53" t="s">
        <v>17</v>
      </c>
      <c r="H86" s="54" t="s">
        <v>18</v>
      </c>
      <c r="I86" s="55" t="s">
        <v>19</v>
      </c>
      <c r="J86" s="53" t="s">
        <v>17</v>
      </c>
      <c r="K86" s="54" t="s">
        <v>18</v>
      </c>
      <c r="L86" s="55" t="s">
        <v>19</v>
      </c>
      <c r="M86" s="56" t="s">
        <v>20</v>
      </c>
      <c r="N86" s="57" t="s">
        <v>21</v>
      </c>
      <c r="O86" s="55"/>
      <c r="P86" s="53" t="s">
        <v>17</v>
      </c>
      <c r="Q86" s="54" t="s">
        <v>18</v>
      </c>
      <c r="R86" s="55" t="s">
        <v>19</v>
      </c>
      <c r="T86" s="56" t="s">
        <v>20</v>
      </c>
      <c r="U86" s="57" t="s">
        <v>21</v>
      </c>
      <c r="W86" s="53" t="s">
        <v>17</v>
      </c>
      <c r="X86" s="54" t="s">
        <v>18</v>
      </c>
      <c r="Y86" s="55" t="s">
        <v>19</v>
      </c>
      <c r="AA86" s="56" t="s">
        <v>20</v>
      </c>
      <c r="AB86" s="57" t="s">
        <v>21</v>
      </c>
      <c r="AD86" s="53" t="s">
        <v>17</v>
      </c>
      <c r="AE86" s="54" t="s">
        <v>18</v>
      </c>
      <c r="AF86" s="55" t="s">
        <v>19</v>
      </c>
      <c r="AH86" s="56" t="s">
        <v>20</v>
      </c>
      <c r="AI86" s="57" t="s">
        <v>21</v>
      </c>
      <c r="AK86" s="53" t="s">
        <v>17</v>
      </c>
      <c r="AL86" s="54" t="s">
        <v>18</v>
      </c>
      <c r="AM86" s="55" t="s">
        <v>19</v>
      </c>
      <c r="AO86" s="56" t="s">
        <v>20</v>
      </c>
      <c r="AP86" s="57" t="s">
        <v>21</v>
      </c>
      <c r="AR86" s="53" t="s">
        <v>17</v>
      </c>
      <c r="AS86" s="54" t="s">
        <v>18</v>
      </c>
      <c r="AT86" s="55" t="s">
        <v>19</v>
      </c>
      <c r="AV86" s="56" t="s">
        <v>20</v>
      </c>
      <c r="AW86" s="57" t="s">
        <v>21</v>
      </c>
      <c r="AX86" s="23"/>
      <c r="AY86" s="23"/>
    </row>
    <row r="87" spans="2:51" x14ac:dyDescent="0.3">
      <c r="B87" s="43"/>
      <c r="D87" s="58"/>
      <c r="E87" s="52"/>
      <c r="G87" s="59" t="s">
        <v>22</v>
      </c>
      <c r="H87" s="60"/>
      <c r="I87" s="60" t="s">
        <v>22</v>
      </c>
      <c r="J87" s="59" t="s">
        <v>22</v>
      </c>
      <c r="K87" s="60"/>
      <c r="L87" s="60" t="s">
        <v>22</v>
      </c>
      <c r="M87" s="61"/>
      <c r="N87" s="62"/>
      <c r="O87" s="60"/>
      <c r="P87" s="59" t="s">
        <v>22</v>
      </c>
      <c r="Q87" s="60"/>
      <c r="R87" s="60" t="s">
        <v>22</v>
      </c>
      <c r="T87" s="61"/>
      <c r="U87" s="62"/>
      <c r="W87" s="59" t="s">
        <v>22</v>
      </c>
      <c r="X87" s="60"/>
      <c r="Y87" s="60" t="s">
        <v>22</v>
      </c>
      <c r="AA87" s="61"/>
      <c r="AB87" s="62"/>
      <c r="AD87" s="59" t="s">
        <v>22</v>
      </c>
      <c r="AE87" s="60"/>
      <c r="AF87" s="60" t="s">
        <v>22</v>
      </c>
      <c r="AH87" s="61"/>
      <c r="AI87" s="62"/>
      <c r="AK87" s="59" t="s">
        <v>22</v>
      </c>
      <c r="AL87" s="60"/>
      <c r="AM87" s="60" t="s">
        <v>22</v>
      </c>
      <c r="AO87" s="61"/>
      <c r="AP87" s="62"/>
      <c r="AR87" s="59" t="s">
        <v>22</v>
      </c>
      <c r="AS87" s="60"/>
      <c r="AT87" s="60" t="s">
        <v>22</v>
      </c>
      <c r="AV87" s="61"/>
      <c r="AW87" s="62"/>
      <c r="AX87" s="23"/>
      <c r="AY87" s="23"/>
    </row>
    <row r="88" spans="2:51" x14ac:dyDescent="0.3">
      <c r="B88" s="64" t="s">
        <v>23</v>
      </c>
      <c r="C88" s="65"/>
      <c r="D88" s="66" t="s">
        <v>24</v>
      </c>
      <c r="E88" s="65"/>
      <c r="F88" s="25"/>
      <c r="G88" s="67">
        <v>43.31</v>
      </c>
      <c r="H88" s="68">
        <v>1</v>
      </c>
      <c r="I88" s="69">
        <f t="shared" ref="I88:I89" si="41">H88*G88</f>
        <v>43.31</v>
      </c>
      <c r="J88" s="67">
        <v>45.3</v>
      </c>
      <c r="K88" s="68">
        <v>1</v>
      </c>
      <c r="L88" s="69">
        <f t="shared" ref="L88:L89" si="42">K88*J88</f>
        <v>45.3</v>
      </c>
      <c r="M88" s="70">
        <f t="shared" ref="M88:M135" si="43">L88-I88</f>
        <v>1.9899999999999949</v>
      </c>
      <c r="N88" s="71">
        <f t="shared" ref="N88:N135" si="44">IF(OR(I88=0,L88=0),"",(M88/I88))</f>
        <v>4.5947818055876118E-2</v>
      </c>
      <c r="O88" s="69"/>
      <c r="P88" s="67">
        <v>49.71</v>
      </c>
      <c r="Q88" s="68">
        <v>1</v>
      </c>
      <c r="R88" s="69">
        <f t="shared" ref="R88:R109" si="45">Q88*P88</f>
        <v>49.71</v>
      </c>
      <c r="S88" s="73"/>
      <c r="T88" s="70">
        <f t="shared" ref="T88:T136" si="46">R88-L88</f>
        <v>4.4100000000000037</v>
      </c>
      <c r="U88" s="71">
        <f t="shared" ref="U88:U136" si="47">IF(OR(L88=0,R88=0),"",(T88/L88))</f>
        <v>9.7350993377483527E-2</v>
      </c>
      <c r="V88" s="73"/>
      <c r="W88" s="67">
        <v>51.96</v>
      </c>
      <c r="X88" s="68">
        <v>1</v>
      </c>
      <c r="Y88" s="69">
        <f t="shared" ref="Y88:Y109" si="48">X88*W88</f>
        <v>51.96</v>
      </c>
      <c r="Z88" s="73"/>
      <c r="AA88" s="70">
        <f>Y88-R88</f>
        <v>2.25</v>
      </c>
      <c r="AB88" s="71">
        <f>IF(OR(R88=0,Y88=0),"",(AA88/R88))</f>
        <v>4.5262522631261314E-2</v>
      </c>
      <c r="AC88" s="73"/>
      <c r="AD88" s="67">
        <v>53.8</v>
      </c>
      <c r="AE88" s="68">
        <v>1</v>
      </c>
      <c r="AF88" s="69">
        <f t="shared" ref="AF88:AF109" si="49">AE88*AD88</f>
        <v>53.8</v>
      </c>
      <c r="AG88" s="73"/>
      <c r="AH88" s="70">
        <f>AF88-Y88</f>
        <v>1.8399999999999963</v>
      </c>
      <c r="AI88" s="71">
        <f>IF(OR(Y88=0,AF88=0),"",(AH88/Y88))</f>
        <v>3.5411855273287073E-2</v>
      </c>
      <c r="AJ88" s="73"/>
      <c r="AK88" s="67">
        <v>58.16</v>
      </c>
      <c r="AL88" s="68">
        <v>1</v>
      </c>
      <c r="AM88" s="69">
        <f t="shared" ref="AM88:AM109" si="50">AL88*AK88</f>
        <v>58.16</v>
      </c>
      <c r="AN88" s="73"/>
      <c r="AO88" s="70">
        <f>AM88-AF88</f>
        <v>4.3599999999999994</v>
      </c>
      <c r="AP88" s="71">
        <f>IF(OR(AF88=0,AM88=0),"",(AO88/AF88))</f>
        <v>8.1040892193308539E-2</v>
      </c>
      <c r="AQ88" s="73"/>
      <c r="AR88" s="67">
        <v>59.98</v>
      </c>
      <c r="AS88" s="68">
        <v>1</v>
      </c>
      <c r="AT88" s="69">
        <f t="shared" ref="AT88:AT109" si="51">AS88*AR88</f>
        <v>59.98</v>
      </c>
      <c r="AU88" s="73"/>
      <c r="AV88" s="70">
        <f>AT88-AM88</f>
        <v>1.8200000000000003</v>
      </c>
      <c r="AW88" s="71">
        <f>IF(OR(AM88=0,AT88=0),"",(AV88/AM88))</f>
        <v>3.1292984869326003E-2</v>
      </c>
      <c r="AX88" s="23"/>
      <c r="AY88" s="23"/>
    </row>
    <row r="89" spans="2:51" x14ac:dyDescent="0.3">
      <c r="B89" s="74" t="s">
        <v>25</v>
      </c>
      <c r="C89" s="65"/>
      <c r="D89" s="66" t="s">
        <v>24</v>
      </c>
      <c r="E89" s="65"/>
      <c r="F89" s="25"/>
      <c r="G89" s="67">
        <v>-0.02</v>
      </c>
      <c r="H89" s="75">
        <v>1</v>
      </c>
      <c r="I89" s="76">
        <f t="shared" si="41"/>
        <v>-0.02</v>
      </c>
      <c r="J89" s="67">
        <v>-0.02</v>
      </c>
      <c r="K89" s="75">
        <v>1</v>
      </c>
      <c r="L89" s="76">
        <f t="shared" si="42"/>
        <v>-0.02</v>
      </c>
      <c r="M89" s="70">
        <f t="shared" si="43"/>
        <v>0</v>
      </c>
      <c r="N89" s="71">
        <f t="shared" si="44"/>
        <v>0</v>
      </c>
      <c r="O89" s="76"/>
      <c r="P89" s="67"/>
      <c r="Q89" s="75">
        <v>1</v>
      </c>
      <c r="R89" s="76">
        <f t="shared" si="45"/>
        <v>0</v>
      </c>
      <c r="S89" s="73"/>
      <c r="T89" s="70">
        <f t="shared" si="46"/>
        <v>0.02</v>
      </c>
      <c r="U89" s="71" t="str">
        <f t="shared" si="47"/>
        <v/>
      </c>
      <c r="V89" s="73"/>
      <c r="W89" s="67"/>
      <c r="X89" s="75">
        <v>1</v>
      </c>
      <c r="Y89" s="76">
        <f t="shared" si="48"/>
        <v>0</v>
      </c>
      <c r="Z89" s="73"/>
      <c r="AA89" s="70">
        <f t="shared" ref="AA89:AA109" si="52">Y89-R89</f>
        <v>0</v>
      </c>
      <c r="AB89" s="71" t="str">
        <f t="shared" ref="AB89:AB135" si="53">IF(OR(R89=0,Y89=0),"",(AA89/R89))</f>
        <v/>
      </c>
      <c r="AC89" s="73"/>
      <c r="AD89" s="67"/>
      <c r="AE89" s="75">
        <v>1</v>
      </c>
      <c r="AF89" s="76">
        <f t="shared" si="49"/>
        <v>0</v>
      </c>
      <c r="AG89" s="73"/>
      <c r="AH89" s="70">
        <f t="shared" ref="AH89:AH135" si="54">AF89-Y89</f>
        <v>0</v>
      </c>
      <c r="AI89" s="71" t="str">
        <f t="shared" ref="AI89:AI135" si="55">IF(OR(Y89=0,AF89=0),"",(AH89/Y89))</f>
        <v/>
      </c>
      <c r="AJ89" s="73"/>
      <c r="AK89" s="67"/>
      <c r="AL89" s="75">
        <v>1</v>
      </c>
      <c r="AM89" s="76">
        <f t="shared" si="50"/>
        <v>0</v>
      </c>
      <c r="AN89" s="73"/>
      <c r="AO89" s="70">
        <f t="shared" ref="AO89:AO135" si="56">AM89-AF89</f>
        <v>0</v>
      </c>
      <c r="AP89" s="71" t="str">
        <f t="shared" ref="AP89:AP135" si="57">IF(OR(AF89=0,AM89=0),"",(AO89/AF89))</f>
        <v/>
      </c>
      <c r="AQ89" s="73"/>
      <c r="AR89" s="67"/>
      <c r="AS89" s="75">
        <v>1</v>
      </c>
      <c r="AT89" s="76">
        <f t="shared" si="51"/>
        <v>0</v>
      </c>
      <c r="AU89" s="73"/>
      <c r="AV89" s="70">
        <f t="shared" ref="AV89:AV135" si="58">AT89-AM89</f>
        <v>0</v>
      </c>
      <c r="AW89" s="71" t="str">
        <f t="shared" ref="AW89:AW135" si="59">IF(OR(AM89=0,AT89=0),"",(AV89/AM89))</f>
        <v/>
      </c>
      <c r="AX89" s="23"/>
      <c r="AY89" s="23"/>
    </row>
    <row r="90" spans="2:51" x14ac:dyDescent="0.3">
      <c r="B90" s="78" t="s">
        <v>103</v>
      </c>
      <c r="C90" s="65"/>
      <c r="D90" s="66" t="s">
        <v>24</v>
      </c>
      <c r="E90" s="65"/>
      <c r="F90" s="25"/>
      <c r="G90" s="67">
        <v>-0.01</v>
      </c>
      <c r="H90" s="68">
        <v>1</v>
      </c>
      <c r="I90" s="76">
        <f>H90*G90</f>
        <v>-0.01</v>
      </c>
      <c r="J90" s="67">
        <v>-0.01</v>
      </c>
      <c r="K90" s="68">
        <v>1</v>
      </c>
      <c r="L90" s="76">
        <f>K90*J90</f>
        <v>-0.01</v>
      </c>
      <c r="M90" s="70">
        <f t="shared" si="43"/>
        <v>0</v>
      </c>
      <c r="N90" s="71">
        <f t="shared" si="44"/>
        <v>0</v>
      </c>
      <c r="O90" s="76"/>
      <c r="P90" s="67">
        <v>0</v>
      </c>
      <c r="Q90" s="68">
        <v>1</v>
      </c>
      <c r="R90" s="76">
        <f t="shared" si="45"/>
        <v>0</v>
      </c>
      <c r="S90" s="73"/>
      <c r="T90" s="70">
        <f t="shared" si="46"/>
        <v>0.01</v>
      </c>
      <c r="U90" s="71" t="str">
        <f t="shared" si="47"/>
        <v/>
      </c>
      <c r="V90" s="73"/>
      <c r="W90" s="67">
        <v>0</v>
      </c>
      <c r="X90" s="68">
        <v>1</v>
      </c>
      <c r="Y90" s="76">
        <f t="shared" si="48"/>
        <v>0</v>
      </c>
      <c r="Z90" s="73"/>
      <c r="AA90" s="70">
        <f t="shared" si="52"/>
        <v>0</v>
      </c>
      <c r="AB90" s="71" t="str">
        <f t="shared" si="53"/>
        <v/>
      </c>
      <c r="AC90" s="73"/>
      <c r="AD90" s="67">
        <v>0.22</v>
      </c>
      <c r="AE90" s="68">
        <v>1</v>
      </c>
      <c r="AF90" s="76">
        <f t="shared" si="49"/>
        <v>0.22</v>
      </c>
      <c r="AG90" s="73"/>
      <c r="AH90" s="70">
        <f t="shared" si="54"/>
        <v>0.22</v>
      </c>
      <c r="AI90" s="71" t="str">
        <f t="shared" si="55"/>
        <v/>
      </c>
      <c r="AJ90" s="73"/>
      <c r="AK90" s="67">
        <v>0</v>
      </c>
      <c r="AL90" s="68">
        <v>1</v>
      </c>
      <c r="AM90" s="76">
        <f t="shared" si="50"/>
        <v>0</v>
      </c>
      <c r="AN90" s="73"/>
      <c r="AO90" s="70">
        <f t="shared" si="56"/>
        <v>-0.22</v>
      </c>
      <c r="AP90" s="71" t="str">
        <f t="shared" si="57"/>
        <v/>
      </c>
      <c r="AQ90" s="73"/>
      <c r="AR90" s="67">
        <v>0</v>
      </c>
      <c r="AS90" s="68">
        <v>1</v>
      </c>
      <c r="AT90" s="76">
        <f t="shared" si="51"/>
        <v>0</v>
      </c>
      <c r="AU90" s="73"/>
      <c r="AV90" s="70">
        <f t="shared" si="58"/>
        <v>0</v>
      </c>
      <c r="AW90" s="71" t="str">
        <f t="shared" si="59"/>
        <v/>
      </c>
      <c r="AX90" s="23"/>
      <c r="AY90" s="23"/>
    </row>
    <row r="91" spans="2:51" x14ac:dyDescent="0.3">
      <c r="B91" s="78" t="s">
        <v>26</v>
      </c>
      <c r="C91" s="65"/>
      <c r="D91" s="66" t="s">
        <v>24</v>
      </c>
      <c r="E91" s="65"/>
      <c r="F91" s="25"/>
      <c r="G91" s="67">
        <v>-2.17</v>
      </c>
      <c r="H91" s="75">
        <v>1</v>
      </c>
      <c r="I91" s="76">
        <f t="shared" ref="I91:I93" si="60">H91*G91</f>
        <v>-2.17</v>
      </c>
      <c r="J91" s="67">
        <v>-2.17</v>
      </c>
      <c r="K91" s="75">
        <v>1</v>
      </c>
      <c r="L91" s="76">
        <f t="shared" ref="L91:L93" si="61">K91*J91</f>
        <v>-2.17</v>
      </c>
      <c r="M91" s="70">
        <f t="shared" si="43"/>
        <v>0</v>
      </c>
      <c r="N91" s="71">
        <f t="shared" si="44"/>
        <v>0</v>
      </c>
      <c r="O91" s="76"/>
      <c r="P91" s="67"/>
      <c r="Q91" s="75">
        <v>1</v>
      </c>
      <c r="R91" s="76">
        <f t="shared" si="45"/>
        <v>0</v>
      </c>
      <c r="S91" s="73"/>
      <c r="T91" s="70">
        <f t="shared" si="46"/>
        <v>2.17</v>
      </c>
      <c r="U91" s="71" t="str">
        <f t="shared" si="47"/>
        <v/>
      </c>
      <c r="V91" s="73"/>
      <c r="W91" s="67"/>
      <c r="X91" s="75">
        <v>1</v>
      </c>
      <c r="Y91" s="76">
        <f t="shared" si="48"/>
        <v>0</v>
      </c>
      <c r="Z91" s="73"/>
      <c r="AA91" s="70">
        <f t="shared" si="52"/>
        <v>0</v>
      </c>
      <c r="AB91" s="71" t="str">
        <f t="shared" si="53"/>
        <v/>
      </c>
      <c r="AC91" s="73"/>
      <c r="AD91" s="67"/>
      <c r="AE91" s="75">
        <v>1</v>
      </c>
      <c r="AF91" s="76">
        <f t="shared" si="49"/>
        <v>0</v>
      </c>
      <c r="AG91" s="73"/>
      <c r="AH91" s="70">
        <f t="shared" si="54"/>
        <v>0</v>
      </c>
      <c r="AI91" s="71" t="str">
        <f t="shared" si="55"/>
        <v/>
      </c>
      <c r="AJ91" s="73"/>
      <c r="AK91" s="67"/>
      <c r="AL91" s="75">
        <v>1</v>
      </c>
      <c r="AM91" s="76">
        <f t="shared" si="50"/>
        <v>0</v>
      </c>
      <c r="AN91" s="73"/>
      <c r="AO91" s="70">
        <f t="shared" si="56"/>
        <v>0</v>
      </c>
      <c r="AP91" s="71" t="str">
        <f t="shared" si="57"/>
        <v/>
      </c>
      <c r="AQ91" s="73"/>
      <c r="AR91" s="67"/>
      <c r="AS91" s="75">
        <v>1</v>
      </c>
      <c r="AT91" s="76">
        <f t="shared" si="51"/>
        <v>0</v>
      </c>
      <c r="AU91" s="73"/>
      <c r="AV91" s="70">
        <f t="shared" si="58"/>
        <v>0</v>
      </c>
      <c r="AW91" s="71" t="str">
        <f t="shared" si="59"/>
        <v/>
      </c>
      <c r="AX91" s="23"/>
      <c r="AY91" s="23"/>
    </row>
    <row r="92" spans="2:51" x14ac:dyDescent="0.3">
      <c r="B92" s="78" t="s">
        <v>104</v>
      </c>
      <c r="C92" s="65"/>
      <c r="D92" s="66" t="s">
        <v>24</v>
      </c>
      <c r="E92" s="65"/>
      <c r="F92" s="25"/>
      <c r="G92" s="67">
        <v>-0.31</v>
      </c>
      <c r="H92" s="75">
        <v>1</v>
      </c>
      <c r="I92" s="76">
        <f t="shared" si="60"/>
        <v>-0.31</v>
      </c>
      <c r="J92" s="67">
        <v>-0.31</v>
      </c>
      <c r="K92" s="75">
        <v>1</v>
      </c>
      <c r="L92" s="76">
        <f t="shared" si="61"/>
        <v>-0.31</v>
      </c>
      <c r="M92" s="70">
        <f t="shared" si="43"/>
        <v>0</v>
      </c>
      <c r="N92" s="71">
        <f t="shared" si="44"/>
        <v>0</v>
      </c>
      <c r="O92" s="76"/>
      <c r="P92" s="67">
        <v>-0.09</v>
      </c>
      <c r="Q92" s="75">
        <v>1</v>
      </c>
      <c r="R92" s="76">
        <f t="shared" si="45"/>
        <v>-0.09</v>
      </c>
      <c r="S92" s="73"/>
      <c r="T92" s="70">
        <f t="shared" si="46"/>
        <v>0.22</v>
      </c>
      <c r="U92" s="71">
        <f t="shared" si="47"/>
        <v>-0.70967741935483875</v>
      </c>
      <c r="V92" s="73"/>
      <c r="W92" s="67">
        <v>0</v>
      </c>
      <c r="X92" s="75">
        <v>1</v>
      </c>
      <c r="Y92" s="76">
        <f t="shared" si="48"/>
        <v>0</v>
      </c>
      <c r="Z92" s="73"/>
      <c r="AA92" s="70">
        <f t="shared" si="52"/>
        <v>0.09</v>
      </c>
      <c r="AB92" s="71" t="str">
        <f t="shared" si="53"/>
        <v/>
      </c>
      <c r="AC92" s="73"/>
      <c r="AD92" s="67">
        <v>0</v>
      </c>
      <c r="AE92" s="75">
        <v>1</v>
      </c>
      <c r="AF92" s="76">
        <f t="shared" si="49"/>
        <v>0</v>
      </c>
      <c r="AG92" s="73"/>
      <c r="AH92" s="70">
        <f t="shared" si="54"/>
        <v>0</v>
      </c>
      <c r="AI92" s="71" t="str">
        <f t="shared" si="55"/>
        <v/>
      </c>
      <c r="AJ92" s="73"/>
      <c r="AK92" s="67">
        <v>0</v>
      </c>
      <c r="AL92" s="75">
        <v>1</v>
      </c>
      <c r="AM92" s="76">
        <f t="shared" si="50"/>
        <v>0</v>
      </c>
      <c r="AN92" s="73"/>
      <c r="AO92" s="70">
        <f t="shared" si="56"/>
        <v>0</v>
      </c>
      <c r="AP92" s="71" t="str">
        <f t="shared" si="57"/>
        <v/>
      </c>
      <c r="AQ92" s="73"/>
      <c r="AR92" s="67">
        <v>0</v>
      </c>
      <c r="AS92" s="75">
        <v>1</v>
      </c>
      <c r="AT92" s="76">
        <f t="shared" si="51"/>
        <v>0</v>
      </c>
      <c r="AU92" s="73"/>
      <c r="AV92" s="70">
        <f t="shared" si="58"/>
        <v>0</v>
      </c>
      <c r="AW92" s="71" t="str">
        <f t="shared" si="59"/>
        <v/>
      </c>
      <c r="AX92" s="23"/>
      <c r="AY92" s="23"/>
    </row>
    <row r="93" spans="2:51" x14ac:dyDescent="0.3">
      <c r="B93" s="78" t="s">
        <v>27</v>
      </c>
      <c r="C93" s="65"/>
      <c r="D93" s="66" t="s">
        <v>24</v>
      </c>
      <c r="E93" s="65"/>
      <c r="F93" s="25"/>
      <c r="G93" s="67">
        <v>-0.1</v>
      </c>
      <c r="H93" s="75">
        <v>1</v>
      </c>
      <c r="I93" s="76">
        <f t="shared" si="60"/>
        <v>-0.1</v>
      </c>
      <c r="J93" s="67">
        <v>-0.1</v>
      </c>
      <c r="K93" s="75">
        <v>1</v>
      </c>
      <c r="L93" s="76">
        <f t="shared" si="61"/>
        <v>-0.1</v>
      </c>
      <c r="M93" s="70">
        <f t="shared" si="43"/>
        <v>0</v>
      </c>
      <c r="N93" s="71">
        <f t="shared" si="44"/>
        <v>0</v>
      </c>
      <c r="O93" s="76"/>
      <c r="P93" s="67"/>
      <c r="Q93" s="75">
        <v>1</v>
      </c>
      <c r="R93" s="76">
        <f t="shared" si="45"/>
        <v>0</v>
      </c>
      <c r="S93" s="73"/>
      <c r="T93" s="70">
        <f t="shared" si="46"/>
        <v>0.1</v>
      </c>
      <c r="U93" s="71" t="str">
        <f t="shared" si="47"/>
        <v/>
      </c>
      <c r="V93" s="73"/>
      <c r="W93" s="67"/>
      <c r="X93" s="75">
        <v>1</v>
      </c>
      <c r="Y93" s="76">
        <f t="shared" si="48"/>
        <v>0</v>
      </c>
      <c r="Z93" s="73"/>
      <c r="AA93" s="70">
        <f t="shared" si="52"/>
        <v>0</v>
      </c>
      <c r="AB93" s="71" t="str">
        <f t="shared" si="53"/>
        <v/>
      </c>
      <c r="AC93" s="73"/>
      <c r="AD93" s="67"/>
      <c r="AE93" s="75">
        <v>1</v>
      </c>
      <c r="AF93" s="76">
        <f t="shared" si="49"/>
        <v>0</v>
      </c>
      <c r="AG93" s="73"/>
      <c r="AH93" s="70">
        <f t="shared" si="54"/>
        <v>0</v>
      </c>
      <c r="AI93" s="71" t="str">
        <f t="shared" si="55"/>
        <v/>
      </c>
      <c r="AJ93" s="73"/>
      <c r="AK93" s="67"/>
      <c r="AL93" s="75">
        <v>1</v>
      </c>
      <c r="AM93" s="76">
        <f t="shared" si="50"/>
        <v>0</v>
      </c>
      <c r="AN93" s="73"/>
      <c r="AO93" s="70">
        <f t="shared" si="56"/>
        <v>0</v>
      </c>
      <c r="AP93" s="71" t="str">
        <f t="shared" si="57"/>
        <v/>
      </c>
      <c r="AQ93" s="73"/>
      <c r="AR93" s="67"/>
      <c r="AS93" s="75">
        <v>1</v>
      </c>
      <c r="AT93" s="76">
        <f t="shared" si="51"/>
        <v>0</v>
      </c>
      <c r="AU93" s="73"/>
      <c r="AV93" s="70">
        <f t="shared" si="58"/>
        <v>0</v>
      </c>
      <c r="AW93" s="71" t="str">
        <f t="shared" si="59"/>
        <v/>
      </c>
      <c r="AX93" s="23"/>
      <c r="AY93" s="23"/>
    </row>
    <row r="94" spans="2:51" x14ac:dyDescent="0.3">
      <c r="B94" s="78" t="s">
        <v>105</v>
      </c>
      <c r="C94" s="65"/>
      <c r="D94" s="66" t="s">
        <v>24</v>
      </c>
      <c r="E94" s="65"/>
      <c r="F94" s="25"/>
      <c r="G94" s="67"/>
      <c r="H94" s="75"/>
      <c r="I94" s="76"/>
      <c r="J94" s="67"/>
      <c r="K94" s="75"/>
      <c r="L94" s="76"/>
      <c r="M94" s="70">
        <f t="shared" si="43"/>
        <v>0</v>
      </c>
      <c r="N94" s="71" t="str">
        <f t="shared" si="44"/>
        <v/>
      </c>
      <c r="O94" s="76"/>
      <c r="P94" s="67">
        <v>0</v>
      </c>
      <c r="Q94" s="75">
        <v>1</v>
      </c>
      <c r="R94" s="76">
        <f t="shared" si="45"/>
        <v>0</v>
      </c>
      <c r="S94" s="73"/>
      <c r="T94" s="70">
        <f t="shared" si="46"/>
        <v>0</v>
      </c>
      <c r="U94" s="71" t="str">
        <f t="shared" si="47"/>
        <v/>
      </c>
      <c r="V94" s="73"/>
      <c r="W94" s="67">
        <v>0</v>
      </c>
      <c r="X94" s="75">
        <v>1</v>
      </c>
      <c r="Y94" s="76">
        <f t="shared" si="48"/>
        <v>0</v>
      </c>
      <c r="Z94" s="73"/>
      <c r="AA94" s="70">
        <f t="shared" si="52"/>
        <v>0</v>
      </c>
      <c r="AB94" s="71" t="str">
        <f t="shared" si="53"/>
        <v/>
      </c>
      <c r="AC94" s="73"/>
      <c r="AD94" s="67">
        <v>-0.12</v>
      </c>
      <c r="AE94" s="75">
        <v>1</v>
      </c>
      <c r="AF94" s="76">
        <f t="shared" si="49"/>
        <v>-0.12</v>
      </c>
      <c r="AG94" s="73"/>
      <c r="AH94" s="70">
        <f t="shared" si="54"/>
        <v>-0.12</v>
      </c>
      <c r="AI94" s="71" t="str">
        <f t="shared" si="55"/>
        <v/>
      </c>
      <c r="AJ94" s="73"/>
      <c r="AK94" s="67">
        <v>0</v>
      </c>
      <c r="AL94" s="75">
        <v>1</v>
      </c>
      <c r="AM94" s="76">
        <f t="shared" si="50"/>
        <v>0</v>
      </c>
      <c r="AN94" s="73"/>
      <c r="AO94" s="70">
        <f t="shared" si="56"/>
        <v>0.12</v>
      </c>
      <c r="AP94" s="71" t="str">
        <f t="shared" si="57"/>
        <v/>
      </c>
      <c r="AQ94" s="73"/>
      <c r="AR94" s="67">
        <v>0</v>
      </c>
      <c r="AS94" s="75">
        <v>1</v>
      </c>
      <c r="AT94" s="76">
        <f t="shared" si="51"/>
        <v>0</v>
      </c>
      <c r="AU94" s="73"/>
      <c r="AV94" s="70">
        <f t="shared" si="58"/>
        <v>0</v>
      </c>
      <c r="AW94" s="71" t="str">
        <f t="shared" si="59"/>
        <v/>
      </c>
      <c r="AX94" s="23"/>
      <c r="AY94" s="23"/>
    </row>
    <row r="95" spans="2:51" x14ac:dyDescent="0.3">
      <c r="B95" s="78" t="s">
        <v>106</v>
      </c>
      <c r="C95" s="65"/>
      <c r="D95" s="66" t="s">
        <v>24</v>
      </c>
      <c r="E95" s="65"/>
      <c r="F95" s="25"/>
      <c r="G95" s="67"/>
      <c r="H95" s="75"/>
      <c r="I95" s="76"/>
      <c r="J95" s="67"/>
      <c r="K95" s="75"/>
      <c r="L95" s="76"/>
      <c r="M95" s="70">
        <f t="shared" si="43"/>
        <v>0</v>
      </c>
      <c r="N95" s="71" t="str">
        <f t="shared" si="44"/>
        <v/>
      </c>
      <c r="O95" s="76"/>
      <c r="P95" s="67">
        <v>-1.79</v>
      </c>
      <c r="Q95" s="75">
        <v>1</v>
      </c>
      <c r="R95" s="76">
        <f t="shared" si="45"/>
        <v>-1.79</v>
      </c>
      <c r="S95" s="73"/>
      <c r="T95" s="70">
        <f t="shared" si="46"/>
        <v>-1.79</v>
      </c>
      <c r="U95" s="71" t="str">
        <f t="shared" si="47"/>
        <v/>
      </c>
      <c r="V95" s="73"/>
      <c r="W95" s="67">
        <v>0</v>
      </c>
      <c r="X95" s="75">
        <v>1</v>
      </c>
      <c r="Y95" s="76">
        <f t="shared" si="48"/>
        <v>0</v>
      </c>
      <c r="Z95" s="73"/>
      <c r="AA95" s="70">
        <f t="shared" si="52"/>
        <v>1.79</v>
      </c>
      <c r="AB95" s="71" t="str">
        <f t="shared" si="53"/>
        <v/>
      </c>
      <c r="AC95" s="73"/>
      <c r="AD95" s="67">
        <v>0</v>
      </c>
      <c r="AE95" s="75">
        <v>1</v>
      </c>
      <c r="AF95" s="76">
        <f t="shared" si="49"/>
        <v>0</v>
      </c>
      <c r="AG95" s="73"/>
      <c r="AH95" s="70">
        <f t="shared" si="54"/>
        <v>0</v>
      </c>
      <c r="AI95" s="71" t="str">
        <f t="shared" si="55"/>
        <v/>
      </c>
      <c r="AJ95" s="73"/>
      <c r="AK95" s="67">
        <v>0</v>
      </c>
      <c r="AL95" s="75">
        <v>1</v>
      </c>
      <c r="AM95" s="76">
        <f t="shared" si="50"/>
        <v>0</v>
      </c>
      <c r="AN95" s="73"/>
      <c r="AO95" s="70">
        <f t="shared" si="56"/>
        <v>0</v>
      </c>
      <c r="AP95" s="71" t="str">
        <f t="shared" si="57"/>
        <v/>
      </c>
      <c r="AQ95" s="73"/>
      <c r="AR95" s="67">
        <v>0</v>
      </c>
      <c r="AS95" s="75">
        <v>1</v>
      </c>
      <c r="AT95" s="76">
        <f t="shared" si="51"/>
        <v>0</v>
      </c>
      <c r="AU95" s="73"/>
      <c r="AV95" s="70">
        <f t="shared" si="58"/>
        <v>0</v>
      </c>
      <c r="AW95" s="71" t="str">
        <f t="shared" si="59"/>
        <v/>
      </c>
      <c r="AX95" s="23"/>
      <c r="AY95" s="23"/>
    </row>
    <row r="96" spans="2:51" x14ac:dyDescent="0.3">
      <c r="B96" s="78" t="s">
        <v>107</v>
      </c>
      <c r="C96" s="65"/>
      <c r="D96" s="66" t="s">
        <v>24</v>
      </c>
      <c r="E96" s="65"/>
      <c r="F96" s="25"/>
      <c r="G96" s="67"/>
      <c r="H96" s="75"/>
      <c r="I96" s="76"/>
      <c r="J96" s="67"/>
      <c r="K96" s="75"/>
      <c r="L96" s="76"/>
      <c r="M96" s="70">
        <f t="shared" si="43"/>
        <v>0</v>
      </c>
      <c r="N96" s="71" t="str">
        <f t="shared" si="44"/>
        <v/>
      </c>
      <c r="O96" s="76"/>
      <c r="P96" s="67">
        <v>0</v>
      </c>
      <c r="Q96" s="75">
        <v>1</v>
      </c>
      <c r="R96" s="76">
        <f t="shared" si="45"/>
        <v>0</v>
      </c>
      <c r="S96" s="73"/>
      <c r="T96" s="70">
        <f t="shared" si="46"/>
        <v>0</v>
      </c>
      <c r="U96" s="71" t="str">
        <f t="shared" si="47"/>
        <v/>
      </c>
      <c r="V96" s="73"/>
      <c r="W96" s="67">
        <v>0</v>
      </c>
      <c r="X96" s="75">
        <v>1</v>
      </c>
      <c r="Y96" s="76">
        <f t="shared" si="48"/>
        <v>0</v>
      </c>
      <c r="Z96" s="73"/>
      <c r="AA96" s="70">
        <f t="shared" si="52"/>
        <v>0</v>
      </c>
      <c r="AB96" s="71" t="str">
        <f t="shared" si="53"/>
        <v/>
      </c>
      <c r="AC96" s="73"/>
      <c r="AD96" s="67">
        <v>0</v>
      </c>
      <c r="AE96" s="75">
        <v>1</v>
      </c>
      <c r="AF96" s="76">
        <f t="shared" si="49"/>
        <v>0</v>
      </c>
      <c r="AG96" s="73"/>
      <c r="AH96" s="70">
        <f t="shared" si="54"/>
        <v>0</v>
      </c>
      <c r="AI96" s="71" t="str">
        <f t="shared" si="55"/>
        <v/>
      </c>
      <c r="AJ96" s="73"/>
      <c r="AK96" s="67">
        <v>0</v>
      </c>
      <c r="AL96" s="75">
        <v>1</v>
      </c>
      <c r="AM96" s="76">
        <f t="shared" si="50"/>
        <v>0</v>
      </c>
      <c r="AN96" s="73"/>
      <c r="AO96" s="70">
        <f t="shared" si="56"/>
        <v>0</v>
      </c>
      <c r="AP96" s="71" t="str">
        <f t="shared" si="57"/>
        <v/>
      </c>
      <c r="AQ96" s="73"/>
      <c r="AR96" s="67">
        <v>0</v>
      </c>
      <c r="AS96" s="75">
        <v>1</v>
      </c>
      <c r="AT96" s="76">
        <f t="shared" si="51"/>
        <v>0</v>
      </c>
      <c r="AU96" s="73"/>
      <c r="AV96" s="70">
        <f t="shared" si="58"/>
        <v>0</v>
      </c>
      <c r="AW96" s="71" t="str">
        <f t="shared" si="59"/>
        <v/>
      </c>
      <c r="AX96" s="23"/>
      <c r="AY96" s="23"/>
    </row>
    <row r="97" spans="2:51" x14ac:dyDescent="0.3">
      <c r="B97" s="78" t="s">
        <v>108</v>
      </c>
      <c r="C97" s="65"/>
      <c r="D97" s="66" t="s">
        <v>24</v>
      </c>
      <c r="E97" s="65"/>
      <c r="F97" s="25"/>
      <c r="G97" s="67"/>
      <c r="H97" s="75"/>
      <c r="I97" s="76"/>
      <c r="J97" s="67"/>
      <c r="K97" s="75"/>
      <c r="L97" s="76"/>
      <c r="M97" s="70">
        <f t="shared" si="43"/>
        <v>0</v>
      </c>
      <c r="N97" s="71" t="str">
        <f t="shared" si="44"/>
        <v/>
      </c>
      <c r="O97" s="76"/>
      <c r="P97" s="67">
        <v>0</v>
      </c>
      <c r="Q97" s="75">
        <v>1</v>
      </c>
      <c r="R97" s="76">
        <f t="shared" si="45"/>
        <v>0</v>
      </c>
      <c r="S97" s="73"/>
      <c r="T97" s="70">
        <f t="shared" si="46"/>
        <v>0</v>
      </c>
      <c r="U97" s="71" t="str">
        <f t="shared" si="47"/>
        <v/>
      </c>
      <c r="V97" s="73"/>
      <c r="W97" s="67">
        <v>0.47</v>
      </c>
      <c r="X97" s="75">
        <v>1</v>
      </c>
      <c r="Y97" s="76">
        <f t="shared" si="48"/>
        <v>0.47</v>
      </c>
      <c r="Z97" s="73"/>
      <c r="AA97" s="70">
        <f t="shared" si="52"/>
        <v>0.47</v>
      </c>
      <c r="AB97" s="71" t="str">
        <f t="shared" si="53"/>
        <v/>
      </c>
      <c r="AC97" s="73"/>
      <c r="AD97" s="67">
        <v>0</v>
      </c>
      <c r="AE97" s="75">
        <v>1</v>
      </c>
      <c r="AF97" s="76">
        <f t="shared" si="49"/>
        <v>0</v>
      </c>
      <c r="AG97" s="73"/>
      <c r="AH97" s="70">
        <f t="shared" si="54"/>
        <v>-0.47</v>
      </c>
      <c r="AI97" s="71" t="str">
        <f t="shared" si="55"/>
        <v/>
      </c>
      <c r="AJ97" s="73"/>
      <c r="AK97" s="67">
        <v>0</v>
      </c>
      <c r="AL97" s="75">
        <v>1</v>
      </c>
      <c r="AM97" s="76">
        <f t="shared" si="50"/>
        <v>0</v>
      </c>
      <c r="AN97" s="73"/>
      <c r="AO97" s="70">
        <f t="shared" si="56"/>
        <v>0</v>
      </c>
      <c r="AP97" s="71" t="str">
        <f t="shared" si="57"/>
        <v/>
      </c>
      <c r="AQ97" s="73"/>
      <c r="AR97" s="67">
        <v>0</v>
      </c>
      <c r="AS97" s="75">
        <v>1</v>
      </c>
      <c r="AT97" s="76">
        <f t="shared" si="51"/>
        <v>0</v>
      </c>
      <c r="AU97" s="73"/>
      <c r="AV97" s="70">
        <f t="shared" si="58"/>
        <v>0</v>
      </c>
      <c r="AW97" s="71" t="str">
        <f t="shared" si="59"/>
        <v/>
      </c>
      <c r="AX97" s="23"/>
      <c r="AY97" s="23"/>
    </row>
    <row r="98" spans="2:51" x14ac:dyDescent="0.3">
      <c r="B98" s="78" t="s">
        <v>109</v>
      </c>
      <c r="C98" s="65"/>
      <c r="D98" s="66" t="s">
        <v>24</v>
      </c>
      <c r="E98" s="65"/>
      <c r="F98" s="25"/>
      <c r="G98" s="67"/>
      <c r="H98" s="75"/>
      <c r="I98" s="76"/>
      <c r="J98" s="67"/>
      <c r="K98" s="75"/>
      <c r="L98" s="76"/>
      <c r="M98" s="70">
        <f t="shared" si="43"/>
        <v>0</v>
      </c>
      <c r="N98" s="71" t="str">
        <f t="shared" si="44"/>
        <v/>
      </c>
      <c r="O98" s="76"/>
      <c r="P98" s="67">
        <v>0</v>
      </c>
      <c r="Q98" s="75">
        <v>1</v>
      </c>
      <c r="R98" s="76">
        <f t="shared" si="45"/>
        <v>0</v>
      </c>
      <c r="S98" s="73"/>
      <c r="T98" s="70">
        <f t="shared" si="46"/>
        <v>0</v>
      </c>
      <c r="U98" s="71" t="str">
        <f t="shared" si="47"/>
        <v/>
      </c>
      <c r="V98" s="73"/>
      <c r="W98" s="67">
        <v>0</v>
      </c>
      <c r="X98" s="75">
        <v>1</v>
      </c>
      <c r="Y98" s="76">
        <f t="shared" si="48"/>
        <v>0</v>
      </c>
      <c r="Z98" s="73"/>
      <c r="AA98" s="70">
        <f t="shared" si="52"/>
        <v>0</v>
      </c>
      <c r="AB98" s="71" t="str">
        <f t="shared" si="53"/>
        <v/>
      </c>
      <c r="AC98" s="73"/>
      <c r="AD98" s="67">
        <v>7.0000000000000007E-2</v>
      </c>
      <c r="AE98" s="75">
        <v>1</v>
      </c>
      <c r="AF98" s="76">
        <f t="shared" si="49"/>
        <v>7.0000000000000007E-2</v>
      </c>
      <c r="AG98" s="73"/>
      <c r="AH98" s="70">
        <f t="shared" si="54"/>
        <v>7.0000000000000007E-2</v>
      </c>
      <c r="AI98" s="71" t="str">
        <f t="shared" si="55"/>
        <v/>
      </c>
      <c r="AJ98" s="73"/>
      <c r="AK98" s="67">
        <v>0</v>
      </c>
      <c r="AL98" s="75">
        <v>1</v>
      </c>
      <c r="AM98" s="76">
        <f t="shared" si="50"/>
        <v>0</v>
      </c>
      <c r="AN98" s="73"/>
      <c r="AO98" s="70">
        <f t="shared" si="56"/>
        <v>-7.0000000000000007E-2</v>
      </c>
      <c r="AP98" s="71" t="str">
        <f t="shared" si="57"/>
        <v/>
      </c>
      <c r="AQ98" s="73"/>
      <c r="AR98" s="67">
        <v>0</v>
      </c>
      <c r="AS98" s="75">
        <v>1</v>
      </c>
      <c r="AT98" s="76">
        <f t="shared" si="51"/>
        <v>0</v>
      </c>
      <c r="AU98" s="73"/>
      <c r="AV98" s="70">
        <f t="shared" si="58"/>
        <v>0</v>
      </c>
      <c r="AW98" s="71" t="str">
        <f t="shared" si="59"/>
        <v/>
      </c>
      <c r="AX98" s="23"/>
      <c r="AY98" s="23"/>
    </row>
    <row r="99" spans="2:51" x14ac:dyDescent="0.3">
      <c r="B99" s="78" t="s">
        <v>110</v>
      </c>
      <c r="C99" s="65"/>
      <c r="D99" s="66" t="s">
        <v>24</v>
      </c>
      <c r="E99" s="65"/>
      <c r="F99" s="25"/>
      <c r="G99" s="67"/>
      <c r="H99" s="75"/>
      <c r="I99" s="76"/>
      <c r="J99" s="67"/>
      <c r="K99" s="75"/>
      <c r="L99" s="76"/>
      <c r="M99" s="70">
        <f t="shared" si="43"/>
        <v>0</v>
      </c>
      <c r="N99" s="71" t="str">
        <f t="shared" si="44"/>
        <v/>
      </c>
      <c r="O99" s="76"/>
      <c r="P99" s="67">
        <v>0</v>
      </c>
      <c r="Q99" s="75">
        <v>1</v>
      </c>
      <c r="R99" s="76">
        <f t="shared" si="45"/>
        <v>0</v>
      </c>
      <c r="S99" s="73"/>
      <c r="T99" s="70">
        <f t="shared" si="46"/>
        <v>0</v>
      </c>
      <c r="U99" s="71" t="str">
        <f t="shared" si="47"/>
        <v/>
      </c>
      <c r="V99" s="73"/>
      <c r="W99" s="67">
        <v>0</v>
      </c>
      <c r="X99" s="75">
        <v>1</v>
      </c>
      <c r="Y99" s="76">
        <f t="shared" si="48"/>
        <v>0</v>
      </c>
      <c r="Z99" s="73"/>
      <c r="AA99" s="70">
        <f t="shared" si="52"/>
        <v>0</v>
      </c>
      <c r="AB99" s="71" t="str">
        <f t="shared" si="53"/>
        <v/>
      </c>
      <c r="AC99" s="73"/>
      <c r="AD99" s="67">
        <v>0</v>
      </c>
      <c r="AE99" s="75">
        <v>1</v>
      </c>
      <c r="AF99" s="76">
        <f t="shared" si="49"/>
        <v>0</v>
      </c>
      <c r="AG99" s="73"/>
      <c r="AH99" s="70">
        <f t="shared" si="54"/>
        <v>0</v>
      </c>
      <c r="AI99" s="71" t="str">
        <f t="shared" si="55"/>
        <v/>
      </c>
      <c r="AJ99" s="73"/>
      <c r="AK99" s="67">
        <v>0</v>
      </c>
      <c r="AL99" s="75">
        <v>1</v>
      </c>
      <c r="AM99" s="76">
        <f t="shared" si="50"/>
        <v>0</v>
      </c>
      <c r="AN99" s="73"/>
      <c r="AO99" s="70">
        <f t="shared" si="56"/>
        <v>0</v>
      </c>
      <c r="AP99" s="71" t="str">
        <f t="shared" si="57"/>
        <v/>
      </c>
      <c r="AQ99" s="73"/>
      <c r="AR99" s="67">
        <v>0.84</v>
      </c>
      <c r="AS99" s="75">
        <v>1</v>
      </c>
      <c r="AT99" s="76">
        <f t="shared" si="51"/>
        <v>0.84</v>
      </c>
      <c r="AU99" s="73"/>
      <c r="AV99" s="70">
        <f t="shared" si="58"/>
        <v>0.84</v>
      </c>
      <c r="AW99" s="71" t="str">
        <f t="shared" si="59"/>
        <v/>
      </c>
      <c r="AX99" s="23"/>
      <c r="AY99" s="23"/>
    </row>
    <row r="100" spans="2:51" x14ac:dyDescent="0.3">
      <c r="B100" s="78" t="s">
        <v>111</v>
      </c>
      <c r="C100" s="65"/>
      <c r="D100" s="66" t="s">
        <v>24</v>
      </c>
      <c r="E100" s="65"/>
      <c r="F100" s="25"/>
      <c r="G100" s="67"/>
      <c r="H100" s="75"/>
      <c r="I100" s="76"/>
      <c r="J100" s="67"/>
      <c r="K100" s="75"/>
      <c r="L100" s="76"/>
      <c r="M100" s="70">
        <f t="shared" si="43"/>
        <v>0</v>
      </c>
      <c r="N100" s="71" t="str">
        <f t="shared" si="44"/>
        <v/>
      </c>
      <c r="O100" s="76"/>
      <c r="P100" s="67">
        <v>0.01</v>
      </c>
      <c r="Q100" s="75">
        <v>1</v>
      </c>
      <c r="R100" s="76">
        <f t="shared" si="45"/>
        <v>0.01</v>
      </c>
      <c r="S100" s="73"/>
      <c r="T100" s="70">
        <f t="shared" si="46"/>
        <v>0.01</v>
      </c>
      <c r="U100" s="71" t="str">
        <f t="shared" si="47"/>
        <v/>
      </c>
      <c r="V100" s="73"/>
      <c r="W100" s="67">
        <v>0</v>
      </c>
      <c r="X100" s="75">
        <v>1</v>
      </c>
      <c r="Y100" s="76">
        <f t="shared" si="48"/>
        <v>0</v>
      </c>
      <c r="Z100" s="73"/>
      <c r="AA100" s="70">
        <f t="shared" si="52"/>
        <v>-0.01</v>
      </c>
      <c r="AB100" s="71" t="str">
        <f t="shared" si="53"/>
        <v/>
      </c>
      <c r="AC100" s="73"/>
      <c r="AD100" s="67">
        <v>0</v>
      </c>
      <c r="AE100" s="75">
        <v>1</v>
      </c>
      <c r="AF100" s="76">
        <f t="shared" si="49"/>
        <v>0</v>
      </c>
      <c r="AG100" s="73"/>
      <c r="AH100" s="70">
        <f t="shared" si="54"/>
        <v>0</v>
      </c>
      <c r="AI100" s="71" t="str">
        <f t="shared" si="55"/>
        <v/>
      </c>
      <c r="AJ100" s="73"/>
      <c r="AK100" s="67">
        <v>0</v>
      </c>
      <c r="AL100" s="75">
        <v>1</v>
      </c>
      <c r="AM100" s="76">
        <f t="shared" si="50"/>
        <v>0</v>
      </c>
      <c r="AN100" s="73"/>
      <c r="AO100" s="70">
        <f t="shared" si="56"/>
        <v>0</v>
      </c>
      <c r="AP100" s="71" t="str">
        <f t="shared" si="57"/>
        <v/>
      </c>
      <c r="AQ100" s="73"/>
      <c r="AR100" s="67">
        <v>0</v>
      </c>
      <c r="AS100" s="75">
        <v>1</v>
      </c>
      <c r="AT100" s="76">
        <f t="shared" si="51"/>
        <v>0</v>
      </c>
      <c r="AU100" s="73"/>
      <c r="AV100" s="70">
        <f t="shared" si="58"/>
        <v>0</v>
      </c>
      <c r="AW100" s="71" t="str">
        <f t="shared" si="59"/>
        <v/>
      </c>
      <c r="AX100" s="23"/>
      <c r="AY100" s="23"/>
    </row>
    <row r="101" spans="2:51" x14ac:dyDescent="0.3">
      <c r="B101" s="78" t="s">
        <v>112</v>
      </c>
      <c r="C101" s="65"/>
      <c r="D101" s="66" t="s">
        <v>24</v>
      </c>
      <c r="E101" s="65"/>
      <c r="F101" s="25"/>
      <c r="G101" s="67"/>
      <c r="H101" s="75"/>
      <c r="I101" s="76"/>
      <c r="J101" s="67"/>
      <c r="K101" s="75"/>
      <c r="L101" s="76"/>
      <c r="M101" s="70">
        <f t="shared" si="43"/>
        <v>0</v>
      </c>
      <c r="N101" s="71" t="str">
        <f t="shared" si="44"/>
        <v/>
      </c>
      <c r="O101" s="76"/>
      <c r="P101" s="67">
        <v>0</v>
      </c>
      <c r="Q101" s="75">
        <v>1</v>
      </c>
      <c r="R101" s="76">
        <f t="shared" si="45"/>
        <v>0</v>
      </c>
      <c r="S101" s="73"/>
      <c r="T101" s="70">
        <f t="shared" si="46"/>
        <v>0</v>
      </c>
      <c r="U101" s="71" t="str">
        <f t="shared" si="47"/>
        <v/>
      </c>
      <c r="V101" s="73"/>
      <c r="W101" s="67">
        <v>-0.06</v>
      </c>
      <c r="X101" s="75">
        <v>1</v>
      </c>
      <c r="Y101" s="76">
        <f t="shared" si="48"/>
        <v>-0.06</v>
      </c>
      <c r="Z101" s="73"/>
      <c r="AA101" s="70">
        <f t="shared" si="52"/>
        <v>-0.06</v>
      </c>
      <c r="AB101" s="71" t="str">
        <f t="shared" si="53"/>
        <v/>
      </c>
      <c r="AC101" s="73"/>
      <c r="AD101" s="67">
        <v>-0.06</v>
      </c>
      <c r="AE101" s="75">
        <v>1</v>
      </c>
      <c r="AF101" s="76">
        <f t="shared" si="49"/>
        <v>-0.06</v>
      </c>
      <c r="AG101" s="73"/>
      <c r="AH101" s="70">
        <f t="shared" si="54"/>
        <v>0</v>
      </c>
      <c r="AI101" s="71">
        <f t="shared" si="55"/>
        <v>0</v>
      </c>
      <c r="AJ101" s="73"/>
      <c r="AK101" s="67">
        <v>-0.06</v>
      </c>
      <c r="AL101" s="75">
        <v>1</v>
      </c>
      <c r="AM101" s="76">
        <f t="shared" si="50"/>
        <v>-0.06</v>
      </c>
      <c r="AN101" s="73"/>
      <c r="AO101" s="70">
        <f t="shared" si="56"/>
        <v>0</v>
      </c>
      <c r="AP101" s="71">
        <f t="shared" si="57"/>
        <v>0</v>
      </c>
      <c r="AQ101" s="73"/>
      <c r="AR101" s="67">
        <v>0</v>
      </c>
      <c r="AS101" s="75">
        <v>1</v>
      </c>
      <c r="AT101" s="76">
        <f t="shared" si="51"/>
        <v>0</v>
      </c>
      <c r="AU101" s="73"/>
      <c r="AV101" s="70">
        <f t="shared" si="58"/>
        <v>0.06</v>
      </c>
      <c r="AW101" s="71" t="str">
        <f t="shared" si="59"/>
        <v/>
      </c>
      <c r="AX101" s="23"/>
      <c r="AY101" s="23"/>
    </row>
    <row r="102" spans="2:51" x14ac:dyDescent="0.3">
      <c r="B102" s="74" t="s">
        <v>113</v>
      </c>
      <c r="C102" s="65"/>
      <c r="D102" s="66" t="s">
        <v>24</v>
      </c>
      <c r="E102" s="65"/>
      <c r="F102" s="25"/>
      <c r="G102" s="67"/>
      <c r="H102" s="75"/>
      <c r="I102" s="76"/>
      <c r="J102" s="67"/>
      <c r="K102" s="75"/>
      <c r="L102" s="76"/>
      <c r="M102" s="70">
        <f t="shared" si="43"/>
        <v>0</v>
      </c>
      <c r="N102" s="71" t="str">
        <f t="shared" si="44"/>
        <v/>
      </c>
      <c r="O102" s="76"/>
      <c r="P102" s="67">
        <v>0</v>
      </c>
      <c r="Q102" s="75">
        <v>1</v>
      </c>
      <c r="R102" s="76">
        <f t="shared" si="45"/>
        <v>0</v>
      </c>
      <c r="S102" s="73"/>
      <c r="T102" s="70">
        <f t="shared" si="46"/>
        <v>0</v>
      </c>
      <c r="U102" s="71" t="str">
        <f t="shared" si="47"/>
        <v/>
      </c>
      <c r="V102" s="73"/>
      <c r="W102" s="67">
        <v>-0.14000000000000001</v>
      </c>
      <c r="X102" s="75">
        <v>1</v>
      </c>
      <c r="Y102" s="76">
        <f t="shared" si="48"/>
        <v>-0.14000000000000001</v>
      </c>
      <c r="Z102" s="73"/>
      <c r="AA102" s="70">
        <f t="shared" si="52"/>
        <v>-0.14000000000000001</v>
      </c>
      <c r="AB102" s="71" t="str">
        <f t="shared" si="53"/>
        <v/>
      </c>
      <c r="AC102" s="73"/>
      <c r="AD102" s="67">
        <v>-0.14000000000000001</v>
      </c>
      <c r="AE102" s="75">
        <v>1</v>
      </c>
      <c r="AF102" s="76">
        <f t="shared" si="49"/>
        <v>-0.14000000000000001</v>
      </c>
      <c r="AG102" s="73"/>
      <c r="AH102" s="70">
        <f t="shared" si="54"/>
        <v>0</v>
      </c>
      <c r="AI102" s="71">
        <f t="shared" si="55"/>
        <v>0</v>
      </c>
      <c r="AJ102" s="73"/>
      <c r="AK102" s="67">
        <v>-0.14000000000000001</v>
      </c>
      <c r="AL102" s="75">
        <v>1</v>
      </c>
      <c r="AM102" s="76">
        <f t="shared" si="50"/>
        <v>-0.14000000000000001</v>
      </c>
      <c r="AN102" s="73"/>
      <c r="AO102" s="70">
        <f t="shared" si="56"/>
        <v>0</v>
      </c>
      <c r="AP102" s="71">
        <f t="shared" si="57"/>
        <v>0</v>
      </c>
      <c r="AQ102" s="73"/>
      <c r="AR102" s="67">
        <v>-0.14000000000000001</v>
      </c>
      <c r="AS102" s="75">
        <v>1</v>
      </c>
      <c r="AT102" s="76">
        <f t="shared" si="51"/>
        <v>-0.14000000000000001</v>
      </c>
      <c r="AU102" s="73"/>
      <c r="AV102" s="70">
        <f t="shared" si="58"/>
        <v>0</v>
      </c>
      <c r="AW102" s="71">
        <f t="shared" si="59"/>
        <v>0</v>
      </c>
      <c r="AX102" s="23"/>
      <c r="AY102" s="23"/>
    </row>
    <row r="103" spans="2:51" x14ac:dyDescent="0.3">
      <c r="B103" s="74" t="s">
        <v>114</v>
      </c>
      <c r="C103" s="65"/>
      <c r="D103" s="66" t="s">
        <v>24</v>
      </c>
      <c r="E103" s="65"/>
      <c r="F103" s="25"/>
      <c r="G103" s="67"/>
      <c r="H103" s="75"/>
      <c r="I103" s="76"/>
      <c r="J103" s="67"/>
      <c r="K103" s="75"/>
      <c r="L103" s="76"/>
      <c r="M103" s="70">
        <f t="shared" si="43"/>
        <v>0</v>
      </c>
      <c r="N103" s="71" t="str">
        <f t="shared" si="44"/>
        <v/>
      </c>
      <c r="O103" s="76"/>
      <c r="P103" s="67">
        <v>-1.41</v>
      </c>
      <c r="Q103" s="75">
        <v>1</v>
      </c>
      <c r="R103" s="76">
        <f>Q103*P103</f>
        <v>-1.41</v>
      </c>
      <c r="S103" s="73"/>
      <c r="T103" s="70">
        <f t="shared" si="46"/>
        <v>-1.41</v>
      </c>
      <c r="U103" s="71" t="str">
        <f t="shared" si="47"/>
        <v/>
      </c>
      <c r="V103" s="73"/>
      <c r="W103" s="67">
        <v>-1.41</v>
      </c>
      <c r="X103" s="75">
        <v>1</v>
      </c>
      <c r="Y103" s="76">
        <f>X103*W103</f>
        <v>-1.41</v>
      </c>
      <c r="Z103" s="73"/>
      <c r="AA103" s="70">
        <f>Y103-R103</f>
        <v>0</v>
      </c>
      <c r="AB103" s="71">
        <f>IF(OR(R103=0,Y103=0),"",(AA103/R103))</f>
        <v>0</v>
      </c>
      <c r="AC103" s="73"/>
      <c r="AD103" s="67">
        <v>0</v>
      </c>
      <c r="AE103" s="75">
        <v>1</v>
      </c>
      <c r="AF103" s="76">
        <f>AE103*AD103</f>
        <v>0</v>
      </c>
      <c r="AG103" s="73"/>
      <c r="AH103" s="70">
        <f>AF103-Y103</f>
        <v>1.41</v>
      </c>
      <c r="AI103" s="71" t="str">
        <f>IF(OR(Y103=0,AF103=0),"",(AH103/Y103))</f>
        <v/>
      </c>
      <c r="AJ103" s="73"/>
      <c r="AK103" s="67">
        <v>0</v>
      </c>
      <c r="AL103" s="75">
        <v>1</v>
      </c>
      <c r="AM103" s="76">
        <f>AL103*AK103</f>
        <v>0</v>
      </c>
      <c r="AN103" s="73"/>
      <c r="AO103" s="70">
        <f>AM103-AF103</f>
        <v>0</v>
      </c>
      <c r="AP103" s="71" t="str">
        <f>IF(OR(AF103=0,AM103=0),"",(AO103/AF103))</f>
        <v/>
      </c>
      <c r="AQ103" s="73"/>
      <c r="AR103" s="67">
        <v>0</v>
      </c>
      <c r="AS103" s="75">
        <v>1</v>
      </c>
      <c r="AT103" s="76">
        <f>AS103*AR103</f>
        <v>0</v>
      </c>
      <c r="AU103" s="73"/>
      <c r="AV103" s="70">
        <f>AT103-AM103</f>
        <v>0</v>
      </c>
      <c r="AW103" s="71" t="str">
        <f>IF(OR(AM103=0,AT103=0),"",(AV103/AM103))</f>
        <v/>
      </c>
      <c r="AX103" s="23"/>
      <c r="AY103" s="23"/>
    </row>
    <row r="104" spans="2:51" x14ac:dyDescent="0.3">
      <c r="B104" s="74" t="s">
        <v>115</v>
      </c>
      <c r="C104" s="65"/>
      <c r="D104" s="66" t="s">
        <v>24</v>
      </c>
      <c r="E104" s="65"/>
      <c r="F104" s="25"/>
      <c r="G104" s="67"/>
      <c r="H104" s="75"/>
      <c r="I104" s="76"/>
      <c r="J104" s="67"/>
      <c r="K104" s="75"/>
      <c r="L104" s="76"/>
      <c r="M104" s="70">
        <f t="shared" si="43"/>
        <v>0</v>
      </c>
      <c r="N104" s="71" t="str">
        <f t="shared" si="44"/>
        <v/>
      </c>
      <c r="O104" s="76"/>
      <c r="P104" s="67">
        <v>-0.27</v>
      </c>
      <c r="Q104" s="75">
        <v>1</v>
      </c>
      <c r="R104" s="76">
        <f>Q104*P104</f>
        <v>-0.27</v>
      </c>
      <c r="S104" s="73"/>
      <c r="T104" s="70">
        <f t="shared" si="46"/>
        <v>-0.27</v>
      </c>
      <c r="U104" s="71" t="str">
        <f t="shared" si="47"/>
        <v/>
      </c>
      <c r="V104" s="73"/>
      <c r="W104" s="67">
        <v>-0.27</v>
      </c>
      <c r="X104" s="75">
        <v>1</v>
      </c>
      <c r="Y104" s="76">
        <f>X104*W104</f>
        <v>-0.27</v>
      </c>
      <c r="Z104" s="73"/>
      <c r="AA104" s="70">
        <f>Y104-R104</f>
        <v>0</v>
      </c>
      <c r="AB104" s="71">
        <f>IF(OR(R104=0,Y104=0),"",(AA104/R104))</f>
        <v>0</v>
      </c>
      <c r="AC104" s="73"/>
      <c r="AD104" s="67">
        <v>-0.27</v>
      </c>
      <c r="AE104" s="75">
        <v>1</v>
      </c>
      <c r="AF104" s="76">
        <f>AE104*AD104</f>
        <v>-0.27</v>
      </c>
      <c r="AG104" s="73"/>
      <c r="AH104" s="70">
        <f>AF104-Y104</f>
        <v>0</v>
      </c>
      <c r="AI104" s="71">
        <f>IF(OR(Y104=0,AF104=0),"",(AH104/Y104))</f>
        <v>0</v>
      </c>
      <c r="AJ104" s="73"/>
      <c r="AK104" s="67">
        <v>-0.27</v>
      </c>
      <c r="AL104" s="75">
        <v>1</v>
      </c>
      <c r="AM104" s="76">
        <f>AL104*AK104</f>
        <v>-0.27</v>
      </c>
      <c r="AN104" s="73"/>
      <c r="AO104" s="70">
        <f>AM104-AF104</f>
        <v>0</v>
      </c>
      <c r="AP104" s="71">
        <f>IF(OR(AF104=0,AM104=0),"",(AO104/AF104))</f>
        <v>0</v>
      </c>
      <c r="AQ104" s="73"/>
      <c r="AR104" s="67">
        <v>-0.27</v>
      </c>
      <c r="AS104" s="75">
        <v>1</v>
      </c>
      <c r="AT104" s="76">
        <f>AS104*AR104</f>
        <v>-0.27</v>
      </c>
      <c r="AU104" s="73"/>
      <c r="AV104" s="70">
        <f>AT104-AM104</f>
        <v>0</v>
      </c>
      <c r="AW104" s="71">
        <f>IF(OR(AM104=0,AT104=0),"",(AV104/AM104))</f>
        <v>0</v>
      </c>
      <c r="AX104" s="23"/>
      <c r="AY104" s="23"/>
    </row>
    <row r="105" spans="2:51" x14ac:dyDescent="0.3">
      <c r="B105" s="79" t="s">
        <v>116</v>
      </c>
      <c r="C105" s="65"/>
      <c r="D105" s="66" t="s">
        <v>24</v>
      </c>
      <c r="E105" s="65"/>
      <c r="F105" s="25"/>
      <c r="G105" s="67"/>
      <c r="H105" s="75"/>
      <c r="I105" s="76"/>
      <c r="J105" s="67"/>
      <c r="K105" s="75"/>
      <c r="L105" s="76"/>
      <c r="M105" s="70">
        <f t="shared" si="43"/>
        <v>0</v>
      </c>
      <c r="N105" s="71" t="str">
        <f t="shared" si="44"/>
        <v/>
      </c>
      <c r="O105" s="76"/>
      <c r="P105" s="67">
        <v>0</v>
      </c>
      <c r="Q105" s="75">
        <v>1</v>
      </c>
      <c r="R105" s="76">
        <f t="shared" si="45"/>
        <v>0</v>
      </c>
      <c r="S105" s="73"/>
      <c r="T105" s="70">
        <f t="shared" si="46"/>
        <v>0</v>
      </c>
      <c r="U105" s="71" t="str">
        <f t="shared" si="47"/>
        <v/>
      </c>
      <c r="V105" s="73"/>
      <c r="W105" s="67">
        <v>-0.74</v>
      </c>
      <c r="X105" s="75">
        <v>1</v>
      </c>
      <c r="Y105" s="76">
        <f t="shared" si="48"/>
        <v>-0.74</v>
      </c>
      <c r="Z105" s="73"/>
      <c r="AA105" s="70">
        <f t="shared" si="52"/>
        <v>-0.74</v>
      </c>
      <c r="AB105" s="71" t="str">
        <f t="shared" si="53"/>
        <v/>
      </c>
      <c r="AC105" s="73"/>
      <c r="AD105" s="67">
        <v>-0.74</v>
      </c>
      <c r="AE105" s="75">
        <v>1</v>
      </c>
      <c r="AF105" s="76">
        <f t="shared" si="49"/>
        <v>-0.74</v>
      </c>
      <c r="AG105" s="73"/>
      <c r="AH105" s="70">
        <f t="shared" si="54"/>
        <v>0</v>
      </c>
      <c r="AI105" s="71">
        <f t="shared" si="55"/>
        <v>0</v>
      </c>
      <c r="AJ105" s="73"/>
      <c r="AK105" s="67">
        <v>-0.74</v>
      </c>
      <c r="AL105" s="75">
        <v>1</v>
      </c>
      <c r="AM105" s="76">
        <f t="shared" si="50"/>
        <v>-0.74</v>
      </c>
      <c r="AN105" s="73"/>
      <c r="AO105" s="70">
        <f t="shared" si="56"/>
        <v>0</v>
      </c>
      <c r="AP105" s="71">
        <f t="shared" si="57"/>
        <v>0</v>
      </c>
      <c r="AQ105" s="73"/>
      <c r="AR105" s="67">
        <v>-0.74</v>
      </c>
      <c r="AS105" s="75">
        <v>1</v>
      </c>
      <c r="AT105" s="76">
        <f t="shared" si="51"/>
        <v>-0.74</v>
      </c>
      <c r="AU105" s="73"/>
      <c r="AV105" s="70">
        <f t="shared" si="58"/>
        <v>0</v>
      </c>
      <c r="AW105" s="71">
        <f t="shared" si="59"/>
        <v>0</v>
      </c>
      <c r="AX105" s="23"/>
      <c r="AY105" s="23"/>
    </row>
    <row r="106" spans="2:51" x14ac:dyDescent="0.3">
      <c r="B106" s="74" t="s">
        <v>117</v>
      </c>
      <c r="C106" s="65"/>
      <c r="D106" s="66" t="s">
        <v>24</v>
      </c>
      <c r="E106" s="65"/>
      <c r="F106" s="25"/>
      <c r="G106" s="67"/>
      <c r="H106" s="68"/>
      <c r="I106" s="76"/>
      <c r="J106" s="67"/>
      <c r="K106" s="68"/>
      <c r="L106" s="76"/>
      <c r="M106" s="70">
        <f t="shared" si="43"/>
        <v>0</v>
      </c>
      <c r="N106" s="71" t="str">
        <f t="shared" si="44"/>
        <v/>
      </c>
      <c r="O106" s="77"/>
      <c r="P106" s="67">
        <v>-0.01</v>
      </c>
      <c r="Q106" s="68">
        <v>1</v>
      </c>
      <c r="R106" s="76">
        <f t="shared" si="45"/>
        <v>-0.01</v>
      </c>
      <c r="S106" s="73"/>
      <c r="T106" s="70">
        <f t="shared" si="46"/>
        <v>-0.01</v>
      </c>
      <c r="U106" s="71" t="str">
        <f t="shared" si="47"/>
        <v/>
      </c>
      <c r="V106" s="73"/>
      <c r="W106" s="67">
        <v>-0.01</v>
      </c>
      <c r="X106" s="75">
        <v>1</v>
      </c>
      <c r="Y106" s="76">
        <f t="shared" si="48"/>
        <v>-0.01</v>
      </c>
      <c r="Z106" s="73"/>
      <c r="AA106" s="70">
        <f t="shared" si="52"/>
        <v>0</v>
      </c>
      <c r="AB106" s="71">
        <f t="shared" si="53"/>
        <v>0</v>
      </c>
      <c r="AC106" s="73"/>
      <c r="AD106" s="67">
        <v>-0.01</v>
      </c>
      <c r="AE106" s="75">
        <v>1</v>
      </c>
      <c r="AF106" s="76">
        <f t="shared" si="49"/>
        <v>-0.01</v>
      </c>
      <c r="AG106" s="73"/>
      <c r="AH106" s="70">
        <f t="shared" si="54"/>
        <v>0</v>
      </c>
      <c r="AI106" s="71">
        <f t="shared" si="55"/>
        <v>0</v>
      </c>
      <c r="AJ106" s="73"/>
      <c r="AK106" s="67">
        <v>-0.01</v>
      </c>
      <c r="AL106" s="75">
        <v>1</v>
      </c>
      <c r="AM106" s="76">
        <f t="shared" si="50"/>
        <v>-0.01</v>
      </c>
      <c r="AN106" s="73"/>
      <c r="AO106" s="70">
        <f t="shared" si="56"/>
        <v>0</v>
      </c>
      <c r="AP106" s="71">
        <f t="shared" si="57"/>
        <v>0</v>
      </c>
      <c r="AQ106" s="73"/>
      <c r="AR106" s="67">
        <v>0</v>
      </c>
      <c r="AS106" s="75">
        <v>1</v>
      </c>
      <c r="AT106" s="76">
        <f t="shared" si="51"/>
        <v>0</v>
      </c>
      <c r="AU106" s="73"/>
      <c r="AV106" s="70">
        <f t="shared" si="58"/>
        <v>0.01</v>
      </c>
      <c r="AW106" s="71" t="str">
        <f t="shared" si="59"/>
        <v/>
      </c>
      <c r="AX106" s="23"/>
      <c r="AY106" s="23"/>
    </row>
    <row r="107" spans="2:51" x14ac:dyDescent="0.3">
      <c r="B107" s="80" t="s">
        <v>118</v>
      </c>
      <c r="C107" s="65"/>
      <c r="D107" s="66" t="s">
        <v>24</v>
      </c>
      <c r="E107" s="65"/>
      <c r="F107" s="25"/>
      <c r="G107" s="67"/>
      <c r="H107" s="68"/>
      <c r="I107" s="76"/>
      <c r="J107" s="67"/>
      <c r="K107" s="68"/>
      <c r="L107" s="76"/>
      <c r="M107" s="70">
        <f t="shared" si="43"/>
        <v>0</v>
      </c>
      <c r="N107" s="71" t="str">
        <f t="shared" si="44"/>
        <v/>
      </c>
      <c r="O107" s="77"/>
      <c r="P107" s="67">
        <v>0.04</v>
      </c>
      <c r="Q107" s="68">
        <v>1</v>
      </c>
      <c r="R107" s="76">
        <f t="shared" si="45"/>
        <v>0.04</v>
      </c>
      <c r="S107" s="73"/>
      <c r="T107" s="70">
        <f t="shared" si="46"/>
        <v>0.04</v>
      </c>
      <c r="U107" s="71" t="str">
        <f t="shared" si="47"/>
        <v/>
      </c>
      <c r="V107" s="73"/>
      <c r="W107" s="67">
        <v>0.04</v>
      </c>
      <c r="X107" s="75">
        <v>1</v>
      </c>
      <c r="Y107" s="76">
        <f t="shared" si="48"/>
        <v>0.04</v>
      </c>
      <c r="Z107" s="73"/>
      <c r="AA107" s="70">
        <f t="shared" si="52"/>
        <v>0</v>
      </c>
      <c r="AB107" s="71">
        <f t="shared" si="53"/>
        <v>0</v>
      </c>
      <c r="AC107" s="73"/>
      <c r="AD107" s="67">
        <v>0.04</v>
      </c>
      <c r="AE107" s="75">
        <v>1</v>
      </c>
      <c r="AF107" s="76">
        <f t="shared" si="49"/>
        <v>0.04</v>
      </c>
      <c r="AG107" s="73"/>
      <c r="AH107" s="70">
        <f t="shared" si="54"/>
        <v>0</v>
      </c>
      <c r="AI107" s="71">
        <f t="shared" si="55"/>
        <v>0</v>
      </c>
      <c r="AJ107" s="73"/>
      <c r="AK107" s="67">
        <v>0.04</v>
      </c>
      <c r="AL107" s="75">
        <v>1</v>
      </c>
      <c r="AM107" s="76">
        <f t="shared" si="50"/>
        <v>0.04</v>
      </c>
      <c r="AN107" s="73"/>
      <c r="AO107" s="70">
        <f t="shared" si="56"/>
        <v>0</v>
      </c>
      <c r="AP107" s="71">
        <f t="shared" si="57"/>
        <v>0</v>
      </c>
      <c r="AQ107" s="73"/>
      <c r="AR107" s="67">
        <v>0.04</v>
      </c>
      <c r="AS107" s="75">
        <v>1</v>
      </c>
      <c r="AT107" s="76">
        <f t="shared" si="51"/>
        <v>0.04</v>
      </c>
      <c r="AU107" s="73"/>
      <c r="AV107" s="70">
        <f t="shared" si="58"/>
        <v>0</v>
      </c>
      <c r="AW107" s="71">
        <f t="shared" si="59"/>
        <v>0</v>
      </c>
      <c r="AX107" s="23"/>
      <c r="AY107" s="23"/>
    </row>
    <row r="108" spans="2:51" x14ac:dyDescent="0.3">
      <c r="B108" s="80" t="s">
        <v>119</v>
      </c>
      <c r="C108" s="65"/>
      <c r="D108" s="66" t="s">
        <v>24</v>
      </c>
      <c r="E108" s="65"/>
      <c r="F108" s="25"/>
      <c r="G108" s="67"/>
      <c r="H108" s="68"/>
      <c r="I108" s="76"/>
      <c r="J108" s="67"/>
      <c r="K108" s="68"/>
      <c r="L108" s="76"/>
      <c r="M108" s="70">
        <f t="shared" si="43"/>
        <v>0</v>
      </c>
      <c r="N108" s="71" t="str">
        <f t="shared" si="44"/>
        <v/>
      </c>
      <c r="O108" s="77"/>
      <c r="P108" s="67">
        <v>0.03</v>
      </c>
      <c r="Q108" s="68">
        <v>1</v>
      </c>
      <c r="R108" s="76">
        <f t="shared" si="45"/>
        <v>0.03</v>
      </c>
      <c r="S108" s="73"/>
      <c r="T108" s="70">
        <f t="shared" si="46"/>
        <v>0.03</v>
      </c>
      <c r="U108" s="71" t="str">
        <f t="shared" si="47"/>
        <v/>
      </c>
      <c r="V108" s="73"/>
      <c r="W108" s="67">
        <v>0.03</v>
      </c>
      <c r="X108" s="75">
        <v>1</v>
      </c>
      <c r="Y108" s="76">
        <f t="shared" si="48"/>
        <v>0.03</v>
      </c>
      <c r="Z108" s="73"/>
      <c r="AA108" s="70">
        <f t="shared" si="52"/>
        <v>0</v>
      </c>
      <c r="AB108" s="71">
        <f t="shared" si="53"/>
        <v>0</v>
      </c>
      <c r="AC108" s="73"/>
      <c r="AD108" s="67">
        <v>0.03</v>
      </c>
      <c r="AE108" s="75">
        <v>1</v>
      </c>
      <c r="AF108" s="76">
        <f t="shared" si="49"/>
        <v>0.03</v>
      </c>
      <c r="AG108" s="73"/>
      <c r="AH108" s="70">
        <f t="shared" si="54"/>
        <v>0</v>
      </c>
      <c r="AI108" s="71">
        <f t="shared" si="55"/>
        <v>0</v>
      </c>
      <c r="AJ108" s="73"/>
      <c r="AK108" s="67">
        <v>0.03</v>
      </c>
      <c r="AL108" s="75">
        <v>1</v>
      </c>
      <c r="AM108" s="76">
        <f t="shared" si="50"/>
        <v>0.03</v>
      </c>
      <c r="AN108" s="73"/>
      <c r="AO108" s="70">
        <f t="shared" si="56"/>
        <v>0</v>
      </c>
      <c r="AP108" s="71">
        <f t="shared" si="57"/>
        <v>0</v>
      </c>
      <c r="AQ108" s="73"/>
      <c r="AR108" s="67">
        <v>0.03</v>
      </c>
      <c r="AS108" s="75">
        <v>1</v>
      </c>
      <c r="AT108" s="76">
        <f t="shared" si="51"/>
        <v>0.03</v>
      </c>
      <c r="AU108" s="73"/>
      <c r="AV108" s="70">
        <f t="shared" si="58"/>
        <v>0</v>
      </c>
      <c r="AW108" s="71">
        <f t="shared" si="59"/>
        <v>0</v>
      </c>
      <c r="AX108" s="23"/>
      <c r="AY108" s="23"/>
    </row>
    <row r="109" spans="2:51" x14ac:dyDescent="0.3">
      <c r="B109" s="80" t="s">
        <v>120</v>
      </c>
      <c r="C109" s="65"/>
      <c r="D109" s="66" t="s">
        <v>24</v>
      </c>
      <c r="E109" s="65"/>
      <c r="F109" s="25"/>
      <c r="G109" s="67"/>
      <c r="H109" s="68"/>
      <c r="I109" s="76"/>
      <c r="J109" s="67"/>
      <c r="K109" s="68"/>
      <c r="L109" s="76"/>
      <c r="M109" s="70">
        <f t="shared" si="43"/>
        <v>0</v>
      </c>
      <c r="N109" s="71" t="str">
        <f t="shared" si="44"/>
        <v/>
      </c>
      <c r="O109" s="77"/>
      <c r="P109" s="67">
        <v>0.02</v>
      </c>
      <c r="Q109" s="68">
        <v>1</v>
      </c>
      <c r="R109" s="76">
        <f t="shared" si="45"/>
        <v>0.02</v>
      </c>
      <c r="S109" s="73"/>
      <c r="T109" s="70">
        <f t="shared" si="46"/>
        <v>0.02</v>
      </c>
      <c r="U109" s="71" t="str">
        <f t="shared" si="47"/>
        <v/>
      </c>
      <c r="V109" s="73"/>
      <c r="W109" s="67">
        <v>0.02</v>
      </c>
      <c r="X109" s="75">
        <v>1</v>
      </c>
      <c r="Y109" s="76">
        <f t="shared" si="48"/>
        <v>0.02</v>
      </c>
      <c r="Z109" s="73"/>
      <c r="AA109" s="70">
        <f t="shared" si="52"/>
        <v>0</v>
      </c>
      <c r="AB109" s="71">
        <f t="shared" si="53"/>
        <v>0</v>
      </c>
      <c r="AC109" s="73"/>
      <c r="AD109" s="67">
        <v>0.02</v>
      </c>
      <c r="AE109" s="75">
        <v>1</v>
      </c>
      <c r="AF109" s="76">
        <f t="shared" si="49"/>
        <v>0.02</v>
      </c>
      <c r="AG109" s="73"/>
      <c r="AH109" s="70">
        <f t="shared" si="54"/>
        <v>0</v>
      </c>
      <c r="AI109" s="71">
        <f t="shared" si="55"/>
        <v>0</v>
      </c>
      <c r="AJ109" s="73"/>
      <c r="AK109" s="67">
        <v>0.02</v>
      </c>
      <c r="AL109" s="75">
        <v>1</v>
      </c>
      <c r="AM109" s="76">
        <f t="shared" si="50"/>
        <v>0.02</v>
      </c>
      <c r="AN109" s="73"/>
      <c r="AO109" s="70">
        <f t="shared" si="56"/>
        <v>0</v>
      </c>
      <c r="AP109" s="71">
        <f t="shared" si="57"/>
        <v>0</v>
      </c>
      <c r="AQ109" s="73"/>
      <c r="AR109" s="67">
        <v>0.02</v>
      </c>
      <c r="AS109" s="75">
        <v>1</v>
      </c>
      <c r="AT109" s="76">
        <f t="shared" si="51"/>
        <v>0.02</v>
      </c>
      <c r="AU109" s="73"/>
      <c r="AV109" s="70">
        <f t="shared" si="58"/>
        <v>0</v>
      </c>
      <c r="AW109" s="71">
        <f t="shared" si="59"/>
        <v>0</v>
      </c>
      <c r="AX109" s="23"/>
      <c r="AY109" s="23"/>
    </row>
    <row r="110" spans="2:51" s="81" customFormat="1" x14ac:dyDescent="0.3">
      <c r="B110" s="82" t="s">
        <v>28</v>
      </c>
      <c r="C110" s="83"/>
      <c r="D110" s="84"/>
      <c r="E110" s="83"/>
      <c r="F110" s="85"/>
      <c r="G110" s="86"/>
      <c r="H110" s="87"/>
      <c r="I110" s="88">
        <f>SUM(I88:I105)</f>
        <v>40.699999999999996</v>
      </c>
      <c r="J110" s="86"/>
      <c r="K110" s="87"/>
      <c r="L110" s="88">
        <f>SUM(L88:L105)</f>
        <v>42.689999999999991</v>
      </c>
      <c r="M110" s="89">
        <f t="shared" si="43"/>
        <v>1.9899999999999949</v>
      </c>
      <c r="N110" s="90">
        <f t="shared" si="44"/>
        <v>4.8894348894348773E-2</v>
      </c>
      <c r="O110" s="88"/>
      <c r="P110" s="86"/>
      <c r="Q110" s="87"/>
      <c r="R110" s="88">
        <f>SUM(R88:R109)</f>
        <v>46.24</v>
      </c>
      <c r="S110" s="92"/>
      <c r="T110" s="89">
        <f t="shared" si="46"/>
        <v>3.5500000000000114</v>
      </c>
      <c r="U110" s="90">
        <f t="shared" si="47"/>
        <v>8.3157648161162154E-2</v>
      </c>
      <c r="V110" s="92"/>
      <c r="W110" s="86"/>
      <c r="X110" s="87"/>
      <c r="Y110" s="88">
        <f>SUM(Y88:Y109)</f>
        <v>49.89</v>
      </c>
      <c r="Z110" s="92"/>
      <c r="AA110" s="89">
        <f>Y110-R110</f>
        <v>3.6499999999999986</v>
      </c>
      <c r="AB110" s="90">
        <f t="shared" si="53"/>
        <v>7.8935986159169511E-2</v>
      </c>
      <c r="AC110" s="92"/>
      <c r="AD110" s="86"/>
      <c r="AE110" s="87"/>
      <c r="AF110" s="88">
        <f>SUM(AF88:AF109)</f>
        <v>52.839999999999996</v>
      </c>
      <c r="AG110" s="92"/>
      <c r="AH110" s="89">
        <f t="shared" si="54"/>
        <v>2.9499999999999957</v>
      </c>
      <c r="AI110" s="90">
        <f t="shared" si="55"/>
        <v>5.913008618961707E-2</v>
      </c>
      <c r="AJ110" s="92"/>
      <c r="AK110" s="86"/>
      <c r="AL110" s="87"/>
      <c r="AM110" s="88">
        <f>SUM(AM88:AM109)</f>
        <v>57.029999999999994</v>
      </c>
      <c r="AN110" s="92"/>
      <c r="AO110" s="89">
        <f t="shared" si="56"/>
        <v>4.1899999999999977</v>
      </c>
      <c r="AP110" s="90">
        <f t="shared" si="57"/>
        <v>7.9295987887963632E-2</v>
      </c>
      <c r="AQ110" s="92"/>
      <c r="AR110" s="86"/>
      <c r="AS110" s="87"/>
      <c r="AT110" s="88">
        <f>SUM(AT88:AT109)</f>
        <v>59.76</v>
      </c>
      <c r="AU110" s="92"/>
      <c r="AV110" s="89">
        <f t="shared" si="58"/>
        <v>2.730000000000004</v>
      </c>
      <c r="AW110" s="90">
        <f t="shared" si="59"/>
        <v>4.7869542346133685E-2</v>
      </c>
    </row>
    <row r="111" spans="2:51" ht="15.75" customHeight="1" x14ac:dyDescent="0.3">
      <c r="B111" s="93" t="s">
        <v>29</v>
      </c>
      <c r="C111" s="65"/>
      <c r="D111" s="66" t="s">
        <v>30</v>
      </c>
      <c r="E111" s="65"/>
      <c r="F111" s="25"/>
      <c r="G111" s="94">
        <f>IF(ISBLANK($D$81)=TRUE, 0, IF($D$81="TOU", $D$340*$G$124+$D$341*$G$125+$D$342*$G$126, IF(AND($D$81="non-TOU", $H$128&gt;0), $G$128,$G$127)))</f>
        <v>0.10299999999999999</v>
      </c>
      <c r="H111" s="95">
        <f>$G$83*(1+G138)-$G$83</f>
        <v>22.125000000000114</v>
      </c>
      <c r="I111" s="76">
        <f>H111*G111</f>
        <v>2.2788750000000118</v>
      </c>
      <c r="J111" s="94">
        <f>IF(ISBLANK($D$81)=TRUE, 0, IF($D$81="TOU", $D$340*$J$124+$D$341*$J$125+$D$342*$J$126, IF(AND($D$81="non-TOU", $K$128&gt;0), $J$128,$J$127)))</f>
        <v>0.10299999999999999</v>
      </c>
      <c r="K111" s="95">
        <f>$G$83*(1+J138)-$G$83</f>
        <v>22.125000000000114</v>
      </c>
      <c r="L111" s="76">
        <f>K111*J111</f>
        <v>2.2788750000000118</v>
      </c>
      <c r="M111" s="70">
        <f t="shared" si="43"/>
        <v>0</v>
      </c>
      <c r="N111" s="71">
        <f t="shared" si="44"/>
        <v>0</v>
      </c>
      <c r="O111" s="76"/>
      <c r="P111" s="94">
        <f>IF(ISBLANK($D81)=TRUE, 0, IF($D81="TOU", $D$340*P124+$D$341*P125+$D$342*P126, IF(AND($D81="non-TOU", Q128&gt;0), P128,P127)))</f>
        <v>0.10299999999999999</v>
      </c>
      <c r="Q111" s="95">
        <f>$G$83*(1+P138)-$G$83</f>
        <v>22.125000000000114</v>
      </c>
      <c r="R111" s="76">
        <f>Q111*P111</f>
        <v>2.2788750000000118</v>
      </c>
      <c r="S111" s="73"/>
      <c r="T111" s="70">
        <f t="shared" si="46"/>
        <v>0</v>
      </c>
      <c r="U111" s="71">
        <f t="shared" si="47"/>
        <v>0</v>
      </c>
      <c r="V111" s="73"/>
      <c r="W111" s="94">
        <f>IF(ISBLANK($D81)=TRUE, 0, IF($D81="TOU", $D$340*W124+$D$341*W125+$D$342*W126, IF(AND($D81="non-TOU", X128&gt;0), W128,W127)))</f>
        <v>0.10299999999999999</v>
      </c>
      <c r="X111" s="95">
        <f>$G$83*(1+W138)-$G$83</f>
        <v>22.125000000000114</v>
      </c>
      <c r="Y111" s="76">
        <f>X111*W111</f>
        <v>2.2788750000000118</v>
      </c>
      <c r="Z111" s="73"/>
      <c r="AA111" s="70">
        <f t="shared" ref="AA111:AA115" si="62">Y111-R111</f>
        <v>0</v>
      </c>
      <c r="AB111" s="71">
        <f t="shared" si="53"/>
        <v>0</v>
      </c>
      <c r="AC111" s="73"/>
      <c r="AD111" s="94">
        <f>IF(ISBLANK($D81)=TRUE, 0, IF($D81="TOU", $D$340*AD124+$D$341*AD125+$D$342*AD126, IF(AND($D81="non-TOU", AE128&gt;0), AD128,AD127)))</f>
        <v>0.10299999999999999</v>
      </c>
      <c r="AE111" s="95">
        <f>$G$83*(1+AD138)-$G$83</f>
        <v>22.125000000000114</v>
      </c>
      <c r="AF111" s="76">
        <f>AE111*AD111</f>
        <v>2.2788750000000118</v>
      </c>
      <c r="AG111" s="73"/>
      <c r="AH111" s="70">
        <f t="shared" si="54"/>
        <v>0</v>
      </c>
      <c r="AI111" s="71">
        <f t="shared" si="55"/>
        <v>0</v>
      </c>
      <c r="AJ111" s="73"/>
      <c r="AK111" s="94">
        <f>IF(ISBLANK($D81)=TRUE, 0, IF($D81="TOU", $D$340*AK124+$D$341*AK125+$D$342*AK126, IF(AND($D81="non-TOU", AL128&gt;0), AK128,AK127)))</f>
        <v>0.10299999999999999</v>
      </c>
      <c r="AL111" s="95">
        <f>$G$83*(1+AK138)-$G$83</f>
        <v>22.125000000000114</v>
      </c>
      <c r="AM111" s="76">
        <f>AL111*AK111</f>
        <v>2.2788750000000118</v>
      </c>
      <c r="AN111" s="73"/>
      <c r="AO111" s="70">
        <f t="shared" si="56"/>
        <v>0</v>
      </c>
      <c r="AP111" s="71">
        <f t="shared" si="57"/>
        <v>0</v>
      </c>
      <c r="AQ111" s="73"/>
      <c r="AR111" s="94">
        <f>IF(ISBLANK($D81)=TRUE, 0, IF($D81="TOU", $D$340*AR124+$D$341*AR125+$D$342*AR126, IF(AND($D81="non-TOU", AS128&gt;0), AR128,AR127)))</f>
        <v>0.10299999999999999</v>
      </c>
      <c r="AS111" s="95">
        <f>$G$83*(1+AR138)-$G$83</f>
        <v>22.125000000000114</v>
      </c>
      <c r="AT111" s="76">
        <f>AS111*AR111</f>
        <v>2.2788750000000118</v>
      </c>
      <c r="AU111" s="73"/>
      <c r="AV111" s="70">
        <f t="shared" si="58"/>
        <v>0</v>
      </c>
      <c r="AW111" s="71">
        <f t="shared" si="59"/>
        <v>0</v>
      </c>
      <c r="AX111" s="23"/>
      <c r="AY111" s="23"/>
    </row>
    <row r="112" spans="2:51" x14ac:dyDescent="0.3">
      <c r="B112" s="93" t="s">
        <v>31</v>
      </c>
      <c r="C112" s="65"/>
      <c r="D112" s="66" t="s">
        <v>30</v>
      </c>
      <c r="E112" s="65"/>
      <c r="F112" s="25"/>
      <c r="G112" s="96">
        <v>3.1900000000000001E-3</v>
      </c>
      <c r="H112" s="95">
        <f>+$G$18</f>
        <v>750</v>
      </c>
      <c r="I112" s="76">
        <f t="shared" ref="I112" si="63">H112*G112</f>
        <v>2.3925000000000001</v>
      </c>
      <c r="J112" s="96">
        <v>4.4299999999999999E-3</v>
      </c>
      <c r="K112" s="95">
        <f>+$G$18</f>
        <v>750</v>
      </c>
      <c r="L112" s="76">
        <f t="shared" ref="L112" si="64">K112*J112</f>
        <v>3.3224999999999998</v>
      </c>
      <c r="M112" s="70">
        <f t="shared" si="43"/>
        <v>0.92999999999999972</v>
      </c>
      <c r="N112" s="71">
        <f t="shared" si="44"/>
        <v>0.38871473354231961</v>
      </c>
      <c r="O112" s="76"/>
      <c r="P112" s="96">
        <v>2.3400000000000001E-3</v>
      </c>
      <c r="Q112" s="95">
        <f>+$G$18</f>
        <v>750</v>
      </c>
      <c r="R112" s="76">
        <f t="shared" ref="R112" si="65">Q112*P112</f>
        <v>1.7550000000000001</v>
      </c>
      <c r="S112" s="73"/>
      <c r="T112" s="70">
        <f t="shared" si="46"/>
        <v>-1.5674999999999997</v>
      </c>
      <c r="U112" s="71">
        <f t="shared" si="47"/>
        <v>-0.47178329571106087</v>
      </c>
      <c r="V112" s="73"/>
      <c r="W112" s="96">
        <v>0</v>
      </c>
      <c r="X112" s="95">
        <f>+$G$18</f>
        <v>750</v>
      </c>
      <c r="Y112" s="76">
        <f t="shared" ref="Y112" si="66">X112*W112</f>
        <v>0</v>
      </c>
      <c r="Z112" s="73"/>
      <c r="AA112" s="70">
        <f t="shared" si="62"/>
        <v>-1.7550000000000001</v>
      </c>
      <c r="AB112" s="71" t="str">
        <f t="shared" si="53"/>
        <v/>
      </c>
      <c r="AC112" s="73"/>
      <c r="AD112" s="96">
        <v>0</v>
      </c>
      <c r="AE112" s="95">
        <f>+$G$18</f>
        <v>750</v>
      </c>
      <c r="AF112" s="76">
        <f t="shared" ref="AF112" si="67">AE112*AD112</f>
        <v>0</v>
      </c>
      <c r="AG112" s="73"/>
      <c r="AH112" s="70">
        <f t="shared" si="54"/>
        <v>0</v>
      </c>
      <c r="AI112" s="71" t="str">
        <f t="shared" si="55"/>
        <v/>
      </c>
      <c r="AJ112" s="73"/>
      <c r="AK112" s="96">
        <v>0</v>
      </c>
      <c r="AL112" s="95">
        <f>+$G$18</f>
        <v>750</v>
      </c>
      <c r="AM112" s="76">
        <f t="shared" ref="AM112" si="68">AL112*AK112</f>
        <v>0</v>
      </c>
      <c r="AN112" s="73"/>
      <c r="AO112" s="70">
        <f t="shared" si="56"/>
        <v>0</v>
      </c>
      <c r="AP112" s="71" t="str">
        <f t="shared" si="57"/>
        <v/>
      </c>
      <c r="AQ112" s="73"/>
      <c r="AR112" s="96">
        <v>0</v>
      </c>
      <c r="AS112" s="95">
        <f>+$G$18</f>
        <v>750</v>
      </c>
      <c r="AT112" s="76">
        <f t="shared" ref="AT112" si="69">AS112*AR112</f>
        <v>0</v>
      </c>
      <c r="AU112" s="73"/>
      <c r="AV112" s="70">
        <f t="shared" si="58"/>
        <v>0</v>
      </c>
      <c r="AW112" s="71" t="str">
        <f t="shared" si="59"/>
        <v/>
      </c>
      <c r="AX112" s="23"/>
      <c r="AY112" s="23"/>
    </row>
    <row r="113" spans="2:51" ht="17.25" customHeight="1" x14ac:dyDescent="0.3">
      <c r="B113" s="93" t="s">
        <v>32</v>
      </c>
      <c r="C113" s="65"/>
      <c r="D113" s="66" t="s">
        <v>30</v>
      </c>
      <c r="E113" s="65"/>
      <c r="F113" s="25"/>
      <c r="G113" s="96">
        <v>-1.4999999999999999E-4</v>
      </c>
      <c r="H113" s="95">
        <f>+$G$18</f>
        <v>750</v>
      </c>
      <c r="I113" s="76">
        <f>H113*G113</f>
        <v>-0.11249999999999999</v>
      </c>
      <c r="J113" s="96">
        <v>-1.2999999999999999E-4</v>
      </c>
      <c r="K113" s="95">
        <f>+$G$18</f>
        <v>750</v>
      </c>
      <c r="L113" s="76">
        <f>K113*J113</f>
        <v>-9.7499999999999989E-2</v>
      </c>
      <c r="M113" s="70">
        <f t="shared" si="43"/>
        <v>1.4999999999999999E-2</v>
      </c>
      <c r="N113" s="71">
        <f t="shared" si="44"/>
        <v>-0.13333333333333333</v>
      </c>
      <c r="O113" s="76"/>
      <c r="P113" s="96">
        <v>1.8000000000000001E-4</v>
      </c>
      <c r="Q113" s="95">
        <f>+$G$18</f>
        <v>750</v>
      </c>
      <c r="R113" s="76">
        <f>Q113*P113</f>
        <v>0.13500000000000001</v>
      </c>
      <c r="S113" s="73"/>
      <c r="T113" s="70">
        <f t="shared" si="46"/>
        <v>0.23249999999999998</v>
      </c>
      <c r="U113" s="71">
        <f t="shared" si="47"/>
        <v>-2.3846153846153846</v>
      </c>
      <c r="V113" s="73"/>
      <c r="W113" s="96">
        <v>0</v>
      </c>
      <c r="X113" s="95">
        <f>+$G$18</f>
        <v>750</v>
      </c>
      <c r="Y113" s="76">
        <f>X113*W113</f>
        <v>0</v>
      </c>
      <c r="Z113" s="73"/>
      <c r="AA113" s="70">
        <f t="shared" si="62"/>
        <v>-0.13500000000000001</v>
      </c>
      <c r="AB113" s="71" t="str">
        <f t="shared" si="53"/>
        <v/>
      </c>
      <c r="AC113" s="73"/>
      <c r="AD113" s="96">
        <v>0</v>
      </c>
      <c r="AE113" s="95">
        <f>+$G$18</f>
        <v>750</v>
      </c>
      <c r="AF113" s="76">
        <f>AE113*AD113</f>
        <v>0</v>
      </c>
      <c r="AG113" s="73"/>
      <c r="AH113" s="70">
        <f t="shared" si="54"/>
        <v>0</v>
      </c>
      <c r="AI113" s="71" t="str">
        <f t="shared" si="55"/>
        <v/>
      </c>
      <c r="AJ113" s="73"/>
      <c r="AK113" s="96">
        <v>0</v>
      </c>
      <c r="AL113" s="95">
        <f>+$G$18</f>
        <v>750</v>
      </c>
      <c r="AM113" s="76">
        <f>AL113*AK113</f>
        <v>0</v>
      </c>
      <c r="AN113" s="73"/>
      <c r="AO113" s="70">
        <f t="shared" si="56"/>
        <v>0</v>
      </c>
      <c r="AP113" s="71" t="str">
        <f t="shared" si="57"/>
        <v/>
      </c>
      <c r="AQ113" s="73"/>
      <c r="AR113" s="96">
        <v>0</v>
      </c>
      <c r="AS113" s="95">
        <f>+$G$18</f>
        <v>750</v>
      </c>
      <c r="AT113" s="76">
        <f>AS113*AR113</f>
        <v>0</v>
      </c>
      <c r="AU113" s="73"/>
      <c r="AV113" s="70">
        <f t="shared" si="58"/>
        <v>0</v>
      </c>
      <c r="AW113" s="71" t="str">
        <f t="shared" si="59"/>
        <v/>
      </c>
      <c r="AX113" s="23"/>
      <c r="AY113" s="23"/>
    </row>
    <row r="114" spans="2:51" ht="15.75" customHeight="1" x14ac:dyDescent="0.3">
      <c r="B114" s="93" t="s">
        <v>33</v>
      </c>
      <c r="C114" s="65"/>
      <c r="D114" s="66" t="s">
        <v>30</v>
      </c>
      <c r="E114" s="65"/>
      <c r="F114" s="25"/>
      <c r="G114" s="96">
        <v>-2.5100000000000001E-3</v>
      </c>
      <c r="H114" s="97"/>
      <c r="I114" s="76">
        <f t="shared" ref="I114" si="70">H114*G114</f>
        <v>0</v>
      </c>
      <c r="J114" s="96">
        <v>0</v>
      </c>
      <c r="K114" s="97"/>
      <c r="L114" s="76">
        <f t="shared" ref="L114" si="71">K114*J114</f>
        <v>0</v>
      </c>
      <c r="M114" s="70">
        <f t="shared" si="43"/>
        <v>0</v>
      </c>
      <c r="N114" s="71" t="str">
        <f t="shared" si="44"/>
        <v/>
      </c>
      <c r="O114" s="76"/>
      <c r="P114" s="96">
        <v>1.2099999999999999E-3</v>
      </c>
      <c r="Q114" s="97"/>
      <c r="R114" s="76">
        <f t="shared" ref="R114" si="72">Q114*P114</f>
        <v>0</v>
      </c>
      <c r="S114" s="73"/>
      <c r="T114" s="70">
        <f t="shared" si="46"/>
        <v>0</v>
      </c>
      <c r="U114" s="71" t="str">
        <f t="shared" si="47"/>
        <v/>
      </c>
      <c r="V114" s="73"/>
      <c r="W114" s="96">
        <v>0</v>
      </c>
      <c r="X114" s="97"/>
      <c r="Y114" s="76">
        <f t="shared" ref="Y114" si="73">X114*W114</f>
        <v>0</v>
      </c>
      <c r="Z114" s="73"/>
      <c r="AA114" s="70">
        <f t="shared" si="62"/>
        <v>0</v>
      </c>
      <c r="AB114" s="71" t="str">
        <f t="shared" si="53"/>
        <v/>
      </c>
      <c r="AC114" s="73"/>
      <c r="AD114" s="96">
        <v>0</v>
      </c>
      <c r="AE114" s="97"/>
      <c r="AF114" s="76">
        <f t="shared" ref="AF114" si="74">AE114*AD114</f>
        <v>0</v>
      </c>
      <c r="AG114" s="73"/>
      <c r="AH114" s="70">
        <f t="shared" si="54"/>
        <v>0</v>
      </c>
      <c r="AI114" s="71" t="str">
        <f t="shared" si="55"/>
        <v/>
      </c>
      <c r="AJ114" s="73"/>
      <c r="AK114" s="96">
        <v>0</v>
      </c>
      <c r="AL114" s="97"/>
      <c r="AM114" s="76">
        <f t="shared" ref="AM114" si="75">AL114*AK114</f>
        <v>0</v>
      </c>
      <c r="AN114" s="73"/>
      <c r="AO114" s="70">
        <f t="shared" si="56"/>
        <v>0</v>
      </c>
      <c r="AP114" s="71" t="str">
        <f t="shared" si="57"/>
        <v/>
      </c>
      <c r="AQ114" s="73"/>
      <c r="AR114" s="96">
        <v>0</v>
      </c>
      <c r="AS114" s="97"/>
      <c r="AT114" s="76">
        <f t="shared" ref="AT114" si="76">AS114*AR114</f>
        <v>0</v>
      </c>
      <c r="AU114" s="73"/>
      <c r="AV114" s="70">
        <f t="shared" si="58"/>
        <v>0</v>
      </c>
      <c r="AW114" s="71" t="str">
        <f t="shared" si="59"/>
        <v/>
      </c>
      <c r="AX114" s="23"/>
      <c r="AY114" s="23"/>
    </row>
    <row r="115" spans="2:51" x14ac:dyDescent="0.3">
      <c r="B115" s="98" t="s">
        <v>34</v>
      </c>
      <c r="C115" s="65"/>
      <c r="D115" s="66" t="s">
        <v>24</v>
      </c>
      <c r="E115" s="65"/>
      <c r="F115" s="25"/>
      <c r="G115" s="99">
        <v>0.41</v>
      </c>
      <c r="H115" s="68">
        <v>1</v>
      </c>
      <c r="I115" s="76">
        <f>H115*G115</f>
        <v>0.41</v>
      </c>
      <c r="J115" s="99">
        <v>0.41</v>
      </c>
      <c r="K115" s="68">
        <v>1</v>
      </c>
      <c r="L115" s="76">
        <f>K115*J115</f>
        <v>0.41</v>
      </c>
      <c r="M115" s="70">
        <f t="shared" si="43"/>
        <v>0</v>
      </c>
      <c r="N115" s="71">
        <f t="shared" si="44"/>
        <v>0</v>
      </c>
      <c r="O115" s="76"/>
      <c r="P115" s="99">
        <v>0.41</v>
      </c>
      <c r="Q115" s="68">
        <v>1</v>
      </c>
      <c r="R115" s="76">
        <f>Q115*P115</f>
        <v>0.41</v>
      </c>
      <c r="S115" s="73"/>
      <c r="T115" s="70">
        <f t="shared" si="46"/>
        <v>0</v>
      </c>
      <c r="U115" s="71">
        <f t="shared" si="47"/>
        <v>0</v>
      </c>
      <c r="V115" s="73"/>
      <c r="W115" s="99">
        <v>0.41</v>
      </c>
      <c r="X115" s="68">
        <v>1</v>
      </c>
      <c r="Y115" s="76">
        <f>X115*W115</f>
        <v>0.41</v>
      </c>
      <c r="Z115" s="73"/>
      <c r="AA115" s="70">
        <f t="shared" si="62"/>
        <v>0</v>
      </c>
      <c r="AB115" s="71">
        <f t="shared" si="53"/>
        <v>0</v>
      </c>
      <c r="AC115" s="73"/>
      <c r="AD115" s="99">
        <v>0.41</v>
      </c>
      <c r="AE115" s="68">
        <v>1</v>
      </c>
      <c r="AF115" s="76">
        <f>AE115*AD115</f>
        <v>0.41</v>
      </c>
      <c r="AG115" s="73"/>
      <c r="AH115" s="70">
        <f t="shared" si="54"/>
        <v>0</v>
      </c>
      <c r="AI115" s="71">
        <f t="shared" si="55"/>
        <v>0</v>
      </c>
      <c r="AJ115" s="73"/>
      <c r="AK115" s="99"/>
      <c r="AL115" s="68">
        <v>1</v>
      </c>
      <c r="AM115" s="76">
        <f>AL115*AK115</f>
        <v>0</v>
      </c>
      <c r="AN115" s="73"/>
      <c r="AO115" s="70">
        <f t="shared" si="56"/>
        <v>-0.41</v>
      </c>
      <c r="AP115" s="71" t="str">
        <f t="shared" si="57"/>
        <v/>
      </c>
      <c r="AQ115" s="73"/>
      <c r="AR115" s="99"/>
      <c r="AS115" s="68">
        <v>1</v>
      </c>
      <c r="AT115" s="76">
        <f>AS115*AR115</f>
        <v>0</v>
      </c>
      <c r="AU115" s="73"/>
      <c r="AV115" s="70">
        <f t="shared" si="58"/>
        <v>0</v>
      </c>
      <c r="AW115" s="71" t="str">
        <f t="shared" si="59"/>
        <v/>
      </c>
      <c r="AX115" s="23"/>
      <c r="AY115" s="23"/>
    </row>
    <row r="116" spans="2:51" s="81" customFormat="1" x14ac:dyDescent="0.3">
      <c r="B116" s="100" t="s">
        <v>35</v>
      </c>
      <c r="C116" s="101"/>
      <c r="D116" s="102"/>
      <c r="E116" s="101"/>
      <c r="F116" s="85"/>
      <c r="G116" s="103"/>
      <c r="H116" s="104"/>
      <c r="I116" s="105">
        <f>SUM(I111:I115)+I110</f>
        <v>45.668875000000007</v>
      </c>
      <c r="J116" s="103"/>
      <c r="K116" s="104"/>
      <c r="L116" s="105">
        <f>SUM(L111:L115)+L110</f>
        <v>48.603875000000002</v>
      </c>
      <c r="M116" s="89">
        <f t="shared" si="43"/>
        <v>2.9349999999999952</v>
      </c>
      <c r="N116" s="90">
        <f t="shared" si="44"/>
        <v>6.4266965192376527E-2</v>
      </c>
      <c r="O116" s="105"/>
      <c r="P116" s="103"/>
      <c r="Q116" s="104"/>
      <c r="R116" s="105">
        <f>SUM(R111:R115)+R110</f>
        <v>50.818875000000013</v>
      </c>
      <c r="S116" s="92"/>
      <c r="T116" s="89">
        <f t="shared" si="46"/>
        <v>2.2150000000000105</v>
      </c>
      <c r="U116" s="90">
        <f t="shared" si="47"/>
        <v>4.5572498077571189E-2</v>
      </c>
      <c r="V116" s="92"/>
      <c r="W116" s="103"/>
      <c r="X116" s="104"/>
      <c r="Y116" s="105">
        <f>SUM(Y111:Y115)+Y110</f>
        <v>52.578875000000011</v>
      </c>
      <c r="Z116" s="92"/>
      <c r="AA116" s="89">
        <f>Y116-R116</f>
        <v>1.759999999999998</v>
      </c>
      <c r="AB116" s="90">
        <f t="shared" si="53"/>
        <v>3.4632801296762231E-2</v>
      </c>
      <c r="AC116" s="92"/>
      <c r="AD116" s="103"/>
      <c r="AE116" s="104"/>
      <c r="AF116" s="105">
        <f>SUM(AF111:AF115)+AF110</f>
        <v>55.528875000000006</v>
      </c>
      <c r="AG116" s="92"/>
      <c r="AH116" s="89">
        <f t="shared" si="54"/>
        <v>2.9499999999999957</v>
      </c>
      <c r="AI116" s="90">
        <f t="shared" si="55"/>
        <v>5.6106183329331316E-2</v>
      </c>
      <c r="AJ116" s="92"/>
      <c r="AK116" s="103"/>
      <c r="AL116" s="104"/>
      <c r="AM116" s="105">
        <f>SUM(AM111:AM115)+AM110</f>
        <v>59.308875000000008</v>
      </c>
      <c r="AN116" s="92"/>
      <c r="AO116" s="89">
        <f t="shared" si="56"/>
        <v>3.7800000000000011</v>
      </c>
      <c r="AP116" s="90">
        <f t="shared" si="57"/>
        <v>6.8072691910289931E-2</v>
      </c>
      <c r="AQ116" s="92"/>
      <c r="AR116" s="103"/>
      <c r="AS116" s="104"/>
      <c r="AT116" s="105">
        <f>SUM(AT111:AT115)+AT110</f>
        <v>62.038875000000012</v>
      </c>
      <c r="AU116" s="92"/>
      <c r="AV116" s="89">
        <f t="shared" si="58"/>
        <v>2.730000000000004</v>
      </c>
      <c r="AW116" s="90">
        <f t="shared" si="59"/>
        <v>4.6030210487047744E-2</v>
      </c>
    </row>
    <row r="117" spans="2:51" x14ac:dyDescent="0.3">
      <c r="B117" s="107" t="s">
        <v>36</v>
      </c>
      <c r="C117" s="25"/>
      <c r="D117" s="66" t="s">
        <v>30</v>
      </c>
      <c r="E117" s="25"/>
      <c r="F117" s="25"/>
      <c r="G117" s="108">
        <v>1.158E-2</v>
      </c>
      <c r="H117" s="109">
        <f>$G$18*(1+G138)</f>
        <v>772.12500000000011</v>
      </c>
      <c r="I117" s="69">
        <f>H117*G117</f>
        <v>8.9412075000000009</v>
      </c>
      <c r="J117" s="108">
        <v>1.141E-2</v>
      </c>
      <c r="K117" s="109">
        <f>$G$18*(1+J138)</f>
        <v>772.12500000000011</v>
      </c>
      <c r="L117" s="69">
        <f>K117*J117</f>
        <v>8.8099462500000012</v>
      </c>
      <c r="M117" s="70">
        <f t="shared" si="43"/>
        <v>-0.13126124999999966</v>
      </c>
      <c r="N117" s="71">
        <f t="shared" si="44"/>
        <v>-1.4680483592400652E-2</v>
      </c>
      <c r="O117" s="69"/>
      <c r="P117" s="108">
        <v>1.2019999999999999E-2</v>
      </c>
      <c r="Q117" s="109">
        <f>$G$18*(1+P138)</f>
        <v>772.12500000000011</v>
      </c>
      <c r="R117" s="69">
        <f>Q117*P117</f>
        <v>9.2809425000000001</v>
      </c>
      <c r="S117" s="73"/>
      <c r="T117" s="70">
        <f t="shared" si="46"/>
        <v>0.47099624999999889</v>
      </c>
      <c r="U117" s="71">
        <f t="shared" si="47"/>
        <v>5.3461875547764985E-2</v>
      </c>
      <c r="V117" s="73"/>
      <c r="W117" s="108">
        <v>1.2019999999999999E-2</v>
      </c>
      <c r="X117" s="109">
        <f>$G$18*(1+W138)</f>
        <v>772.12500000000011</v>
      </c>
      <c r="Y117" s="69">
        <f>X117*W117</f>
        <v>9.2809425000000001</v>
      </c>
      <c r="Z117" s="73"/>
      <c r="AA117" s="70">
        <f t="shared" ref="AA117:AA118" si="77">Y117-R117</f>
        <v>0</v>
      </c>
      <c r="AB117" s="71">
        <f t="shared" si="53"/>
        <v>0</v>
      </c>
      <c r="AC117" s="73"/>
      <c r="AD117" s="108">
        <v>1.2019999999999999E-2</v>
      </c>
      <c r="AE117" s="109">
        <f>$G$18*(1+AD138)</f>
        <v>772.12500000000011</v>
      </c>
      <c r="AF117" s="69">
        <f>AE117*AD117</f>
        <v>9.2809425000000001</v>
      </c>
      <c r="AG117" s="73"/>
      <c r="AH117" s="70">
        <f t="shared" si="54"/>
        <v>0</v>
      </c>
      <c r="AI117" s="71">
        <f t="shared" si="55"/>
        <v>0</v>
      </c>
      <c r="AJ117" s="73"/>
      <c r="AK117" s="108">
        <v>1.2019999999999999E-2</v>
      </c>
      <c r="AL117" s="109">
        <f>$G$18*(1+AK138)</f>
        <v>772.12500000000011</v>
      </c>
      <c r="AM117" s="69">
        <f>AL117*AK117</f>
        <v>9.2809425000000001</v>
      </c>
      <c r="AN117" s="73"/>
      <c r="AO117" s="70">
        <f t="shared" si="56"/>
        <v>0</v>
      </c>
      <c r="AP117" s="71">
        <f t="shared" si="57"/>
        <v>0</v>
      </c>
      <c r="AQ117" s="73"/>
      <c r="AR117" s="108">
        <v>1.2019999999999999E-2</v>
      </c>
      <c r="AS117" s="109">
        <f>$G$18*(1+AR138)</f>
        <v>772.12500000000011</v>
      </c>
      <c r="AT117" s="69">
        <f>AS117*AR117</f>
        <v>9.2809425000000001</v>
      </c>
      <c r="AU117" s="73"/>
      <c r="AV117" s="70">
        <f t="shared" si="58"/>
        <v>0</v>
      </c>
      <c r="AW117" s="71">
        <f t="shared" si="59"/>
        <v>0</v>
      </c>
      <c r="AX117" s="23"/>
      <c r="AY117" s="23"/>
    </row>
    <row r="118" spans="2:51" x14ac:dyDescent="0.3">
      <c r="B118" s="107" t="s">
        <v>37</v>
      </c>
      <c r="C118" s="25"/>
      <c r="D118" s="66" t="s">
        <v>30</v>
      </c>
      <c r="E118" s="25"/>
      <c r="F118" s="25"/>
      <c r="G118" s="108">
        <v>7.3299999999999997E-3</v>
      </c>
      <c r="H118" s="110">
        <f>+H117</f>
        <v>772.12500000000011</v>
      </c>
      <c r="I118" s="69">
        <f>H118*G118</f>
        <v>5.6596762500000004</v>
      </c>
      <c r="J118" s="108">
        <v>7.79E-3</v>
      </c>
      <c r="K118" s="110">
        <f>+K117</f>
        <v>772.12500000000011</v>
      </c>
      <c r="L118" s="69">
        <f>K118*J118</f>
        <v>6.0148537500000012</v>
      </c>
      <c r="M118" s="70">
        <f t="shared" si="43"/>
        <v>0.35517750000000081</v>
      </c>
      <c r="N118" s="71">
        <f t="shared" si="44"/>
        <v>6.2755798090041073E-2</v>
      </c>
      <c r="O118" s="69"/>
      <c r="P118" s="108">
        <v>8.3300000000000006E-3</v>
      </c>
      <c r="Q118" s="110">
        <f>+Q117</f>
        <v>772.12500000000011</v>
      </c>
      <c r="R118" s="69">
        <f>Q118*P118</f>
        <v>6.4318012500000012</v>
      </c>
      <c r="S118" s="73"/>
      <c r="T118" s="70">
        <f t="shared" si="46"/>
        <v>0.41694750000000003</v>
      </c>
      <c r="U118" s="71">
        <f t="shared" si="47"/>
        <v>6.9319640564826687E-2</v>
      </c>
      <c r="V118" s="73"/>
      <c r="W118" s="108">
        <v>8.3300000000000006E-3</v>
      </c>
      <c r="X118" s="110">
        <f>+X117</f>
        <v>772.12500000000011</v>
      </c>
      <c r="Y118" s="69">
        <f>X118*W118</f>
        <v>6.4318012500000012</v>
      </c>
      <c r="Z118" s="73"/>
      <c r="AA118" s="70">
        <f t="shared" si="77"/>
        <v>0</v>
      </c>
      <c r="AB118" s="71">
        <f t="shared" si="53"/>
        <v>0</v>
      </c>
      <c r="AC118" s="73"/>
      <c r="AD118" s="108">
        <v>8.3300000000000006E-3</v>
      </c>
      <c r="AE118" s="110">
        <f>+AE117</f>
        <v>772.12500000000011</v>
      </c>
      <c r="AF118" s="69">
        <f>AE118*AD118</f>
        <v>6.4318012500000012</v>
      </c>
      <c r="AG118" s="73"/>
      <c r="AH118" s="70">
        <f t="shared" si="54"/>
        <v>0</v>
      </c>
      <c r="AI118" s="71">
        <f t="shared" si="55"/>
        <v>0</v>
      </c>
      <c r="AJ118" s="73"/>
      <c r="AK118" s="108">
        <v>8.3300000000000006E-3</v>
      </c>
      <c r="AL118" s="110">
        <f>+AL117</f>
        <v>772.12500000000011</v>
      </c>
      <c r="AM118" s="69">
        <f>AL118*AK118</f>
        <v>6.4318012500000012</v>
      </c>
      <c r="AN118" s="73"/>
      <c r="AO118" s="70">
        <f t="shared" si="56"/>
        <v>0</v>
      </c>
      <c r="AP118" s="71">
        <f t="shared" si="57"/>
        <v>0</v>
      </c>
      <c r="AQ118" s="73"/>
      <c r="AR118" s="108">
        <v>8.3300000000000006E-3</v>
      </c>
      <c r="AS118" s="110">
        <f>+AS117</f>
        <v>772.12500000000011</v>
      </c>
      <c r="AT118" s="69">
        <f>AS118*AR118</f>
        <v>6.4318012500000012</v>
      </c>
      <c r="AU118" s="73"/>
      <c r="AV118" s="70">
        <f t="shared" si="58"/>
        <v>0</v>
      </c>
      <c r="AW118" s="71">
        <f t="shared" si="59"/>
        <v>0</v>
      </c>
      <c r="AX118" s="23"/>
      <c r="AY118" s="23"/>
    </row>
    <row r="119" spans="2:51" s="81" customFormat="1" x14ac:dyDescent="0.3">
      <c r="B119" s="100" t="s">
        <v>38</v>
      </c>
      <c r="C119" s="83"/>
      <c r="D119" s="102"/>
      <c r="E119" s="83"/>
      <c r="F119" s="111"/>
      <c r="G119" s="112"/>
      <c r="H119" s="113"/>
      <c r="I119" s="105">
        <f>SUM(I116:I118)</f>
        <v>60.269758750000008</v>
      </c>
      <c r="J119" s="112"/>
      <c r="K119" s="113"/>
      <c r="L119" s="105">
        <f>SUM(L116:L118)</f>
        <v>63.428675000000005</v>
      </c>
      <c r="M119" s="89">
        <f t="shared" si="43"/>
        <v>3.1589162499999972</v>
      </c>
      <c r="N119" s="90">
        <f t="shared" si="44"/>
        <v>5.2412956605703963E-2</v>
      </c>
      <c r="O119" s="105"/>
      <c r="P119" s="112"/>
      <c r="Q119" s="113"/>
      <c r="R119" s="105">
        <f>SUM(R116:R118)</f>
        <v>66.531618750000021</v>
      </c>
      <c r="S119" s="114"/>
      <c r="T119" s="89">
        <f t="shared" si="46"/>
        <v>3.1029437500000157</v>
      </c>
      <c r="U119" s="90">
        <f t="shared" si="47"/>
        <v>4.8920204465882591E-2</v>
      </c>
      <c r="V119" s="92"/>
      <c r="W119" s="112"/>
      <c r="X119" s="113"/>
      <c r="Y119" s="105">
        <f>SUM(Y116:Y118)</f>
        <v>68.291618750000012</v>
      </c>
      <c r="Z119" s="114"/>
      <c r="AA119" s="89">
        <f>Y119-R119</f>
        <v>1.7599999999999909</v>
      </c>
      <c r="AB119" s="90">
        <f t="shared" si="53"/>
        <v>2.645358752826062E-2</v>
      </c>
      <c r="AC119" s="92"/>
      <c r="AD119" s="112"/>
      <c r="AE119" s="113"/>
      <c r="AF119" s="105">
        <f>SUM(AF116:AF118)</f>
        <v>71.241618750000015</v>
      </c>
      <c r="AG119" s="114"/>
      <c r="AH119" s="89">
        <f t="shared" si="54"/>
        <v>2.9500000000000028</v>
      </c>
      <c r="AI119" s="90">
        <f t="shared" si="55"/>
        <v>4.3197101694122636E-2</v>
      </c>
      <c r="AJ119" s="92"/>
      <c r="AK119" s="112"/>
      <c r="AL119" s="113"/>
      <c r="AM119" s="105">
        <f>SUM(AM116:AM118)</f>
        <v>75.021618750000016</v>
      </c>
      <c r="AN119" s="114"/>
      <c r="AO119" s="89">
        <f t="shared" si="56"/>
        <v>3.7800000000000011</v>
      </c>
      <c r="AP119" s="90">
        <f t="shared" si="57"/>
        <v>5.3058872977952941E-2</v>
      </c>
      <c r="AQ119" s="92"/>
      <c r="AR119" s="112"/>
      <c r="AS119" s="113"/>
      <c r="AT119" s="105">
        <f>SUM(AT116:AT118)</f>
        <v>77.75161875000002</v>
      </c>
      <c r="AU119" s="114"/>
      <c r="AV119" s="89">
        <f t="shared" si="58"/>
        <v>2.730000000000004</v>
      </c>
      <c r="AW119" s="90">
        <f t="shared" si="59"/>
        <v>3.638951072353399E-2</v>
      </c>
    </row>
    <row r="120" spans="2:51" x14ac:dyDescent="0.3">
      <c r="B120" s="74" t="s">
        <v>39</v>
      </c>
      <c r="C120" s="65"/>
      <c r="D120" s="66" t="s">
        <v>30</v>
      </c>
      <c r="E120" s="65"/>
      <c r="F120" s="25"/>
      <c r="G120" s="115">
        <v>4.1000000000000003E-3</v>
      </c>
      <c r="H120" s="97">
        <f>+H117</f>
        <v>772.12500000000011</v>
      </c>
      <c r="I120" s="76">
        <f t="shared" ref="I120:I130" si="78">H120*G120</f>
        <v>3.1657125000000006</v>
      </c>
      <c r="J120" s="115">
        <v>4.1000000000000003E-3</v>
      </c>
      <c r="K120" s="97">
        <f>+K117</f>
        <v>772.12500000000011</v>
      </c>
      <c r="L120" s="76">
        <f t="shared" ref="L120:L130" si="79">K120*J120</f>
        <v>3.1657125000000006</v>
      </c>
      <c r="M120" s="70">
        <f t="shared" si="43"/>
        <v>0</v>
      </c>
      <c r="N120" s="71">
        <f t="shared" si="44"/>
        <v>0</v>
      </c>
      <c r="O120" s="76"/>
      <c r="P120" s="115">
        <v>4.1000000000000003E-3</v>
      </c>
      <c r="Q120" s="97">
        <f>+Q117</f>
        <v>772.12500000000011</v>
      </c>
      <c r="R120" s="76">
        <f t="shared" ref="R120:R130" si="80">Q120*P120</f>
        <v>3.1657125000000006</v>
      </c>
      <c r="S120" s="73"/>
      <c r="T120" s="70">
        <f t="shared" si="46"/>
        <v>0</v>
      </c>
      <c r="U120" s="71">
        <f t="shared" si="47"/>
        <v>0</v>
      </c>
      <c r="V120" s="73"/>
      <c r="W120" s="115">
        <v>4.1000000000000003E-3</v>
      </c>
      <c r="X120" s="97">
        <f>+X117</f>
        <v>772.12500000000011</v>
      </c>
      <c r="Y120" s="76">
        <f t="shared" ref="Y120:Y130" si="81">X120*W120</f>
        <v>3.1657125000000006</v>
      </c>
      <c r="Z120" s="73"/>
      <c r="AA120" s="70">
        <f t="shared" ref="AA120:AA135" si="82">Y120-R120</f>
        <v>0</v>
      </c>
      <c r="AB120" s="71">
        <f t="shared" si="53"/>
        <v>0</v>
      </c>
      <c r="AC120" s="73"/>
      <c r="AD120" s="115">
        <v>4.1000000000000003E-3</v>
      </c>
      <c r="AE120" s="97">
        <f>+AE117</f>
        <v>772.12500000000011</v>
      </c>
      <c r="AF120" s="76">
        <f t="shared" ref="AF120:AF130" si="83">AE120*AD120</f>
        <v>3.1657125000000006</v>
      </c>
      <c r="AG120" s="73"/>
      <c r="AH120" s="70">
        <f t="shared" si="54"/>
        <v>0</v>
      </c>
      <c r="AI120" s="71">
        <f t="shared" si="55"/>
        <v>0</v>
      </c>
      <c r="AJ120" s="73"/>
      <c r="AK120" s="115">
        <v>4.1000000000000003E-3</v>
      </c>
      <c r="AL120" s="97">
        <f>+AL117</f>
        <v>772.12500000000011</v>
      </c>
      <c r="AM120" s="76">
        <f t="shared" ref="AM120:AM130" si="84">AL120*AK120</f>
        <v>3.1657125000000006</v>
      </c>
      <c r="AN120" s="73"/>
      <c r="AO120" s="70">
        <f t="shared" si="56"/>
        <v>0</v>
      </c>
      <c r="AP120" s="71">
        <f t="shared" si="57"/>
        <v>0</v>
      </c>
      <c r="AQ120" s="73"/>
      <c r="AR120" s="115">
        <v>4.1000000000000003E-3</v>
      </c>
      <c r="AS120" s="97">
        <f>+AS117</f>
        <v>772.12500000000011</v>
      </c>
      <c r="AT120" s="76">
        <f t="shared" ref="AT120:AT130" si="85">AS120*AR120</f>
        <v>3.1657125000000006</v>
      </c>
      <c r="AU120" s="73"/>
      <c r="AV120" s="70">
        <f t="shared" si="58"/>
        <v>0</v>
      </c>
      <c r="AW120" s="71">
        <f t="shared" si="59"/>
        <v>0</v>
      </c>
      <c r="AX120" s="23"/>
      <c r="AY120" s="23"/>
    </row>
    <row r="121" spans="2:51" x14ac:dyDescent="0.3">
      <c r="B121" s="74" t="s">
        <v>40</v>
      </c>
      <c r="C121" s="65"/>
      <c r="D121" s="66" t="s">
        <v>30</v>
      </c>
      <c r="E121" s="65"/>
      <c r="F121" s="25"/>
      <c r="G121" s="115">
        <v>6.9999999999999999E-4</v>
      </c>
      <c r="H121" s="97">
        <f>+H117</f>
        <v>772.12500000000011</v>
      </c>
      <c r="I121" s="76">
        <f t="shared" si="78"/>
        <v>0.54048750000000012</v>
      </c>
      <c r="J121" s="115">
        <v>6.9999999999999999E-4</v>
      </c>
      <c r="K121" s="97">
        <f>+K117</f>
        <v>772.12500000000011</v>
      </c>
      <c r="L121" s="76">
        <f t="shared" si="79"/>
        <v>0.54048750000000012</v>
      </c>
      <c r="M121" s="70">
        <f t="shared" si="43"/>
        <v>0</v>
      </c>
      <c r="N121" s="71">
        <f t="shared" si="44"/>
        <v>0</v>
      </c>
      <c r="O121" s="76"/>
      <c r="P121" s="115">
        <v>6.9999999999999999E-4</v>
      </c>
      <c r="Q121" s="97">
        <f>+Q117</f>
        <v>772.12500000000011</v>
      </c>
      <c r="R121" s="76">
        <f t="shared" si="80"/>
        <v>0.54048750000000012</v>
      </c>
      <c r="S121" s="73"/>
      <c r="T121" s="70">
        <f t="shared" si="46"/>
        <v>0</v>
      </c>
      <c r="U121" s="71">
        <f t="shared" si="47"/>
        <v>0</v>
      </c>
      <c r="V121" s="73"/>
      <c r="W121" s="115">
        <v>6.9999999999999999E-4</v>
      </c>
      <c r="X121" s="97">
        <f>+X117</f>
        <v>772.12500000000011</v>
      </c>
      <c r="Y121" s="76">
        <f t="shared" si="81"/>
        <v>0.54048750000000012</v>
      </c>
      <c r="Z121" s="73"/>
      <c r="AA121" s="70">
        <f t="shared" si="82"/>
        <v>0</v>
      </c>
      <c r="AB121" s="71">
        <f t="shared" si="53"/>
        <v>0</v>
      </c>
      <c r="AC121" s="73"/>
      <c r="AD121" s="115">
        <v>6.9999999999999999E-4</v>
      </c>
      <c r="AE121" s="97">
        <f>+AE117</f>
        <v>772.12500000000011</v>
      </c>
      <c r="AF121" s="76">
        <f t="shared" si="83"/>
        <v>0.54048750000000012</v>
      </c>
      <c r="AG121" s="73"/>
      <c r="AH121" s="70">
        <f t="shared" si="54"/>
        <v>0</v>
      </c>
      <c r="AI121" s="71">
        <f t="shared" si="55"/>
        <v>0</v>
      </c>
      <c r="AJ121" s="73"/>
      <c r="AK121" s="115">
        <v>6.9999999999999999E-4</v>
      </c>
      <c r="AL121" s="97">
        <f>+AL117</f>
        <v>772.12500000000011</v>
      </c>
      <c r="AM121" s="76">
        <f t="shared" si="84"/>
        <v>0.54048750000000012</v>
      </c>
      <c r="AN121" s="73"/>
      <c r="AO121" s="70">
        <f t="shared" si="56"/>
        <v>0</v>
      </c>
      <c r="AP121" s="71">
        <f t="shared" si="57"/>
        <v>0</v>
      </c>
      <c r="AQ121" s="73"/>
      <c r="AR121" s="115">
        <v>6.9999999999999999E-4</v>
      </c>
      <c r="AS121" s="97">
        <f>+AS117</f>
        <v>772.12500000000011</v>
      </c>
      <c r="AT121" s="76">
        <f t="shared" si="85"/>
        <v>0.54048750000000012</v>
      </c>
      <c r="AU121" s="73"/>
      <c r="AV121" s="70">
        <f t="shared" si="58"/>
        <v>0</v>
      </c>
      <c r="AW121" s="71">
        <f t="shared" si="59"/>
        <v>0</v>
      </c>
      <c r="AX121" s="23"/>
      <c r="AY121" s="23"/>
    </row>
    <row r="122" spans="2:51" x14ac:dyDescent="0.3">
      <c r="B122" s="74" t="s">
        <v>41</v>
      </c>
      <c r="C122" s="65"/>
      <c r="D122" s="66" t="s">
        <v>30</v>
      </c>
      <c r="E122" s="65"/>
      <c r="F122" s="25"/>
      <c r="G122" s="115">
        <v>4.0000000000000002E-4</v>
      </c>
      <c r="H122" s="97">
        <f>+H117</f>
        <v>772.12500000000011</v>
      </c>
      <c r="I122" s="76">
        <f t="shared" si="78"/>
        <v>0.30885000000000007</v>
      </c>
      <c r="J122" s="115">
        <v>4.0000000000000002E-4</v>
      </c>
      <c r="K122" s="97">
        <f>+K117</f>
        <v>772.12500000000011</v>
      </c>
      <c r="L122" s="76">
        <f t="shared" si="79"/>
        <v>0.30885000000000007</v>
      </c>
      <c r="M122" s="70">
        <f t="shared" si="43"/>
        <v>0</v>
      </c>
      <c r="N122" s="71">
        <f t="shared" si="44"/>
        <v>0</v>
      </c>
      <c r="O122" s="76"/>
      <c r="P122" s="115">
        <v>4.0000000000000002E-4</v>
      </c>
      <c r="Q122" s="97">
        <f>+Q117</f>
        <v>772.12500000000011</v>
      </c>
      <c r="R122" s="76">
        <f t="shared" si="80"/>
        <v>0.30885000000000007</v>
      </c>
      <c r="S122" s="73"/>
      <c r="T122" s="70">
        <f t="shared" si="46"/>
        <v>0</v>
      </c>
      <c r="U122" s="71">
        <f t="shared" si="47"/>
        <v>0</v>
      </c>
      <c r="V122" s="73"/>
      <c r="W122" s="115">
        <v>4.0000000000000002E-4</v>
      </c>
      <c r="X122" s="97">
        <f>+X117</f>
        <v>772.12500000000011</v>
      </c>
      <c r="Y122" s="76">
        <f t="shared" si="81"/>
        <v>0.30885000000000007</v>
      </c>
      <c r="Z122" s="73"/>
      <c r="AA122" s="70">
        <f t="shared" si="82"/>
        <v>0</v>
      </c>
      <c r="AB122" s="71">
        <f t="shared" si="53"/>
        <v>0</v>
      </c>
      <c r="AC122" s="73"/>
      <c r="AD122" s="115">
        <v>4.0000000000000002E-4</v>
      </c>
      <c r="AE122" s="97">
        <f>+AE117</f>
        <v>772.12500000000011</v>
      </c>
      <c r="AF122" s="76">
        <f t="shared" si="83"/>
        <v>0.30885000000000007</v>
      </c>
      <c r="AG122" s="73"/>
      <c r="AH122" s="70">
        <f t="shared" si="54"/>
        <v>0</v>
      </c>
      <c r="AI122" s="71">
        <f t="shared" si="55"/>
        <v>0</v>
      </c>
      <c r="AJ122" s="73"/>
      <c r="AK122" s="115">
        <v>4.0000000000000002E-4</v>
      </c>
      <c r="AL122" s="97">
        <f>+AL117</f>
        <v>772.12500000000011</v>
      </c>
      <c r="AM122" s="76">
        <f t="shared" si="84"/>
        <v>0.30885000000000007</v>
      </c>
      <c r="AN122" s="73"/>
      <c r="AO122" s="70">
        <f t="shared" si="56"/>
        <v>0</v>
      </c>
      <c r="AP122" s="71">
        <f t="shared" si="57"/>
        <v>0</v>
      </c>
      <c r="AQ122" s="73"/>
      <c r="AR122" s="115">
        <v>4.0000000000000002E-4</v>
      </c>
      <c r="AS122" s="97">
        <f>+AS117</f>
        <v>772.12500000000011</v>
      </c>
      <c r="AT122" s="76">
        <f t="shared" si="85"/>
        <v>0.30885000000000007</v>
      </c>
      <c r="AU122" s="73"/>
      <c r="AV122" s="70">
        <f t="shared" si="58"/>
        <v>0</v>
      </c>
      <c r="AW122" s="71">
        <f t="shared" si="59"/>
        <v>0</v>
      </c>
      <c r="AX122" s="23"/>
      <c r="AY122" s="23"/>
    </row>
    <row r="123" spans="2:51" x14ac:dyDescent="0.3">
      <c r="B123" s="74" t="s">
        <v>42</v>
      </c>
      <c r="C123" s="65"/>
      <c r="D123" s="66" t="s">
        <v>24</v>
      </c>
      <c r="E123" s="65"/>
      <c r="F123" s="25"/>
      <c r="G123" s="116">
        <v>0.25</v>
      </c>
      <c r="H123" s="68">
        <v>1</v>
      </c>
      <c r="I123" s="69">
        <f t="shared" si="78"/>
        <v>0.25</v>
      </c>
      <c r="J123" s="116">
        <v>0.25</v>
      </c>
      <c r="K123" s="68">
        <v>1</v>
      </c>
      <c r="L123" s="69">
        <f t="shared" si="79"/>
        <v>0.25</v>
      </c>
      <c r="M123" s="70">
        <f t="shared" si="43"/>
        <v>0</v>
      </c>
      <c r="N123" s="71">
        <f t="shared" si="44"/>
        <v>0</v>
      </c>
      <c r="O123" s="69"/>
      <c r="P123" s="116">
        <v>0.25</v>
      </c>
      <c r="Q123" s="68">
        <v>1</v>
      </c>
      <c r="R123" s="69">
        <f t="shared" si="80"/>
        <v>0.25</v>
      </c>
      <c r="S123" s="73"/>
      <c r="T123" s="70">
        <f t="shared" si="46"/>
        <v>0</v>
      </c>
      <c r="U123" s="71">
        <f t="shared" si="47"/>
        <v>0</v>
      </c>
      <c r="V123" s="73"/>
      <c r="W123" s="116">
        <v>0.25</v>
      </c>
      <c r="X123" s="68">
        <v>1</v>
      </c>
      <c r="Y123" s="69">
        <f t="shared" si="81"/>
        <v>0.25</v>
      </c>
      <c r="Z123" s="73"/>
      <c r="AA123" s="70">
        <f t="shared" si="82"/>
        <v>0</v>
      </c>
      <c r="AB123" s="71">
        <f t="shared" si="53"/>
        <v>0</v>
      </c>
      <c r="AC123" s="73"/>
      <c r="AD123" s="116">
        <v>0.25</v>
      </c>
      <c r="AE123" s="68">
        <v>1</v>
      </c>
      <c r="AF123" s="69">
        <f t="shared" si="83"/>
        <v>0.25</v>
      </c>
      <c r="AG123" s="73"/>
      <c r="AH123" s="70">
        <f t="shared" si="54"/>
        <v>0</v>
      </c>
      <c r="AI123" s="71">
        <f t="shared" si="55"/>
        <v>0</v>
      </c>
      <c r="AJ123" s="73"/>
      <c r="AK123" s="116">
        <v>0.25</v>
      </c>
      <c r="AL123" s="68">
        <v>1</v>
      </c>
      <c r="AM123" s="69">
        <f t="shared" si="84"/>
        <v>0.25</v>
      </c>
      <c r="AN123" s="73"/>
      <c r="AO123" s="70">
        <f t="shared" si="56"/>
        <v>0</v>
      </c>
      <c r="AP123" s="71">
        <f t="shared" si="57"/>
        <v>0</v>
      </c>
      <c r="AQ123" s="73"/>
      <c r="AR123" s="116">
        <v>0.25</v>
      </c>
      <c r="AS123" s="68">
        <v>1</v>
      </c>
      <c r="AT123" s="69">
        <f t="shared" si="85"/>
        <v>0.25</v>
      </c>
      <c r="AU123" s="73"/>
      <c r="AV123" s="70">
        <f t="shared" si="58"/>
        <v>0</v>
      </c>
      <c r="AW123" s="71">
        <f t="shared" si="59"/>
        <v>0</v>
      </c>
      <c r="AX123" s="23"/>
      <c r="AY123" s="23"/>
    </row>
    <row r="124" spans="2:51" x14ac:dyDescent="0.3">
      <c r="B124" s="74" t="s">
        <v>43</v>
      </c>
      <c r="C124" s="65"/>
      <c r="D124" s="66" t="s">
        <v>30</v>
      </c>
      <c r="E124" s="65"/>
      <c r="F124" s="25"/>
      <c r="G124" s="115">
        <v>7.3999999999999996E-2</v>
      </c>
      <c r="H124" s="117">
        <f>$D$340*$G$18</f>
        <v>472.5</v>
      </c>
      <c r="I124" s="76">
        <f t="shared" si="78"/>
        <v>34.964999999999996</v>
      </c>
      <c r="J124" s="115">
        <v>7.3999999999999996E-2</v>
      </c>
      <c r="K124" s="117">
        <f>$D$340*$G$18</f>
        <v>472.5</v>
      </c>
      <c r="L124" s="76">
        <f t="shared" si="79"/>
        <v>34.964999999999996</v>
      </c>
      <c r="M124" s="70">
        <f t="shared" si="43"/>
        <v>0</v>
      </c>
      <c r="N124" s="71">
        <f t="shared" si="44"/>
        <v>0</v>
      </c>
      <c r="O124" s="76"/>
      <c r="P124" s="115">
        <v>7.3999999999999996E-2</v>
      </c>
      <c r="Q124" s="117">
        <f>$D$340*$G$18</f>
        <v>472.5</v>
      </c>
      <c r="R124" s="76">
        <f t="shared" si="80"/>
        <v>34.964999999999996</v>
      </c>
      <c r="S124" s="73"/>
      <c r="T124" s="70">
        <f t="shared" si="46"/>
        <v>0</v>
      </c>
      <c r="U124" s="71">
        <f t="shared" si="47"/>
        <v>0</v>
      </c>
      <c r="V124" s="73"/>
      <c r="W124" s="115">
        <v>7.3999999999999996E-2</v>
      </c>
      <c r="X124" s="117">
        <f>$D$340*$G$18</f>
        <v>472.5</v>
      </c>
      <c r="Y124" s="76">
        <f t="shared" si="81"/>
        <v>34.964999999999996</v>
      </c>
      <c r="Z124" s="73"/>
      <c r="AA124" s="70">
        <f t="shared" si="82"/>
        <v>0</v>
      </c>
      <c r="AB124" s="71">
        <f t="shared" si="53"/>
        <v>0</v>
      </c>
      <c r="AC124" s="73"/>
      <c r="AD124" s="115">
        <v>7.3999999999999996E-2</v>
      </c>
      <c r="AE124" s="117">
        <f>$D$340*$G$18</f>
        <v>472.5</v>
      </c>
      <c r="AF124" s="76">
        <f t="shared" si="83"/>
        <v>34.964999999999996</v>
      </c>
      <c r="AG124" s="73"/>
      <c r="AH124" s="70">
        <f t="shared" si="54"/>
        <v>0</v>
      </c>
      <c r="AI124" s="71">
        <f t="shared" si="55"/>
        <v>0</v>
      </c>
      <c r="AJ124" s="73"/>
      <c r="AK124" s="115">
        <v>7.3999999999999996E-2</v>
      </c>
      <c r="AL124" s="117">
        <f>$D$340*$G$18</f>
        <v>472.5</v>
      </c>
      <c r="AM124" s="76">
        <f t="shared" si="84"/>
        <v>34.964999999999996</v>
      </c>
      <c r="AN124" s="73"/>
      <c r="AO124" s="70">
        <f t="shared" si="56"/>
        <v>0</v>
      </c>
      <c r="AP124" s="71">
        <f t="shared" si="57"/>
        <v>0</v>
      </c>
      <c r="AQ124" s="73"/>
      <c r="AR124" s="115">
        <v>7.3999999999999996E-2</v>
      </c>
      <c r="AS124" s="117">
        <f>$D$340*$G$18</f>
        <v>472.5</v>
      </c>
      <c r="AT124" s="76">
        <f t="shared" si="85"/>
        <v>34.964999999999996</v>
      </c>
      <c r="AU124" s="73"/>
      <c r="AV124" s="70">
        <f t="shared" si="58"/>
        <v>0</v>
      </c>
      <c r="AW124" s="71">
        <f t="shared" si="59"/>
        <v>0</v>
      </c>
      <c r="AX124" s="23"/>
      <c r="AY124" s="23"/>
    </row>
    <row r="125" spans="2:51" x14ac:dyDescent="0.3">
      <c r="B125" s="74" t="s">
        <v>44</v>
      </c>
      <c r="C125" s="65"/>
      <c r="D125" s="66" t="s">
        <v>30</v>
      </c>
      <c r="E125" s="65"/>
      <c r="F125" s="25"/>
      <c r="G125" s="115">
        <v>0.10199999999999999</v>
      </c>
      <c r="H125" s="118">
        <f>$D$341*$G$18</f>
        <v>135</v>
      </c>
      <c r="I125" s="76">
        <f t="shared" si="78"/>
        <v>13.77</v>
      </c>
      <c r="J125" s="115">
        <v>0.10199999999999999</v>
      </c>
      <c r="K125" s="118">
        <f>$D$341*$G$18</f>
        <v>135</v>
      </c>
      <c r="L125" s="76">
        <f t="shared" si="79"/>
        <v>13.77</v>
      </c>
      <c r="M125" s="70">
        <f t="shared" si="43"/>
        <v>0</v>
      </c>
      <c r="N125" s="71">
        <f t="shared" si="44"/>
        <v>0</v>
      </c>
      <c r="O125" s="76"/>
      <c r="P125" s="115">
        <v>0.10199999999999999</v>
      </c>
      <c r="Q125" s="118">
        <f>$D$341*$G$18</f>
        <v>135</v>
      </c>
      <c r="R125" s="76">
        <f t="shared" si="80"/>
        <v>13.77</v>
      </c>
      <c r="S125" s="73"/>
      <c r="T125" s="70">
        <f t="shared" si="46"/>
        <v>0</v>
      </c>
      <c r="U125" s="71">
        <f t="shared" si="47"/>
        <v>0</v>
      </c>
      <c r="V125" s="73"/>
      <c r="W125" s="115">
        <v>0.10199999999999999</v>
      </c>
      <c r="X125" s="118">
        <f>$D$341*$G$18</f>
        <v>135</v>
      </c>
      <c r="Y125" s="76">
        <f t="shared" si="81"/>
        <v>13.77</v>
      </c>
      <c r="Z125" s="73"/>
      <c r="AA125" s="70">
        <f t="shared" si="82"/>
        <v>0</v>
      </c>
      <c r="AB125" s="71">
        <f t="shared" si="53"/>
        <v>0</v>
      </c>
      <c r="AC125" s="73"/>
      <c r="AD125" s="115">
        <v>0.10199999999999999</v>
      </c>
      <c r="AE125" s="118">
        <f>$D$341*$G$18</f>
        <v>135</v>
      </c>
      <c r="AF125" s="76">
        <f t="shared" si="83"/>
        <v>13.77</v>
      </c>
      <c r="AG125" s="73"/>
      <c r="AH125" s="70">
        <f t="shared" si="54"/>
        <v>0</v>
      </c>
      <c r="AI125" s="71">
        <f t="shared" si="55"/>
        <v>0</v>
      </c>
      <c r="AJ125" s="73"/>
      <c r="AK125" s="115">
        <v>0.10199999999999999</v>
      </c>
      <c r="AL125" s="118">
        <f>$D$341*$G$18</f>
        <v>135</v>
      </c>
      <c r="AM125" s="76">
        <f t="shared" si="84"/>
        <v>13.77</v>
      </c>
      <c r="AN125" s="73"/>
      <c r="AO125" s="70">
        <f t="shared" si="56"/>
        <v>0</v>
      </c>
      <c r="AP125" s="71">
        <f t="shared" si="57"/>
        <v>0</v>
      </c>
      <c r="AQ125" s="73"/>
      <c r="AR125" s="115">
        <v>0.10199999999999999</v>
      </c>
      <c r="AS125" s="118">
        <f>$D$341*$G$18</f>
        <v>135</v>
      </c>
      <c r="AT125" s="76">
        <f t="shared" si="85"/>
        <v>13.77</v>
      </c>
      <c r="AU125" s="73"/>
      <c r="AV125" s="70">
        <f t="shared" si="58"/>
        <v>0</v>
      </c>
      <c r="AW125" s="71">
        <f t="shared" si="59"/>
        <v>0</v>
      </c>
      <c r="AX125" s="23"/>
      <c r="AY125" s="23"/>
    </row>
    <row r="126" spans="2:51" x14ac:dyDescent="0.3">
      <c r="B126" s="74" t="s">
        <v>45</v>
      </c>
      <c r="C126" s="65"/>
      <c r="D126" s="66" t="s">
        <v>30</v>
      </c>
      <c r="E126" s="65"/>
      <c r="F126" s="25"/>
      <c r="G126" s="115">
        <v>0.151</v>
      </c>
      <c r="H126" s="119">
        <f>$D$342*$G$18</f>
        <v>142.5</v>
      </c>
      <c r="I126" s="76">
        <f t="shared" si="78"/>
        <v>21.517499999999998</v>
      </c>
      <c r="J126" s="115">
        <v>0.151</v>
      </c>
      <c r="K126" s="119">
        <f>$D$342*$G$18</f>
        <v>142.5</v>
      </c>
      <c r="L126" s="76">
        <f t="shared" si="79"/>
        <v>21.517499999999998</v>
      </c>
      <c r="M126" s="70">
        <f t="shared" si="43"/>
        <v>0</v>
      </c>
      <c r="N126" s="71">
        <f t="shared" si="44"/>
        <v>0</v>
      </c>
      <c r="O126" s="76"/>
      <c r="P126" s="115">
        <v>0.151</v>
      </c>
      <c r="Q126" s="117">
        <f>$D$342*$G$18</f>
        <v>142.5</v>
      </c>
      <c r="R126" s="76">
        <f t="shared" si="80"/>
        <v>21.517499999999998</v>
      </c>
      <c r="S126" s="73"/>
      <c r="T126" s="70">
        <f t="shared" si="46"/>
        <v>0</v>
      </c>
      <c r="U126" s="71">
        <f t="shared" si="47"/>
        <v>0</v>
      </c>
      <c r="V126" s="73"/>
      <c r="W126" s="115">
        <v>0.151</v>
      </c>
      <c r="X126" s="117">
        <f>$D$342*$G$18</f>
        <v>142.5</v>
      </c>
      <c r="Y126" s="76">
        <f t="shared" si="81"/>
        <v>21.517499999999998</v>
      </c>
      <c r="Z126" s="73"/>
      <c r="AA126" s="70">
        <f t="shared" si="82"/>
        <v>0</v>
      </c>
      <c r="AB126" s="71">
        <f t="shared" si="53"/>
        <v>0</v>
      </c>
      <c r="AC126" s="73"/>
      <c r="AD126" s="115">
        <v>0.151</v>
      </c>
      <c r="AE126" s="117">
        <f>$D$342*$G$18</f>
        <v>142.5</v>
      </c>
      <c r="AF126" s="76">
        <f t="shared" si="83"/>
        <v>21.517499999999998</v>
      </c>
      <c r="AG126" s="73"/>
      <c r="AH126" s="70">
        <f t="shared" si="54"/>
        <v>0</v>
      </c>
      <c r="AI126" s="71">
        <f t="shared" si="55"/>
        <v>0</v>
      </c>
      <c r="AJ126" s="73"/>
      <c r="AK126" s="115">
        <v>0.151</v>
      </c>
      <c r="AL126" s="117">
        <f>$D$342*$G$18</f>
        <v>142.5</v>
      </c>
      <c r="AM126" s="76">
        <f t="shared" si="84"/>
        <v>21.517499999999998</v>
      </c>
      <c r="AN126" s="73"/>
      <c r="AO126" s="70">
        <f t="shared" si="56"/>
        <v>0</v>
      </c>
      <c r="AP126" s="71">
        <f t="shared" si="57"/>
        <v>0</v>
      </c>
      <c r="AQ126" s="73"/>
      <c r="AR126" s="115">
        <v>0.151</v>
      </c>
      <c r="AS126" s="117">
        <f>$D$342*$G$18</f>
        <v>142.5</v>
      </c>
      <c r="AT126" s="76">
        <f t="shared" si="85"/>
        <v>21.517499999999998</v>
      </c>
      <c r="AU126" s="73"/>
      <c r="AV126" s="70">
        <f t="shared" si="58"/>
        <v>0</v>
      </c>
      <c r="AW126" s="71">
        <f t="shared" si="59"/>
        <v>0</v>
      </c>
      <c r="AX126" s="23"/>
      <c r="AY126" s="23"/>
    </row>
    <row r="127" spans="2:51" x14ac:dyDescent="0.3">
      <c r="B127" s="74" t="s">
        <v>46</v>
      </c>
      <c r="C127" s="65"/>
      <c r="D127" s="66" t="s">
        <v>30</v>
      </c>
      <c r="E127" s="65"/>
      <c r="F127" s="25"/>
      <c r="G127" s="115">
        <v>8.6999999999999994E-2</v>
      </c>
      <c r="H127" s="119">
        <v>600</v>
      </c>
      <c r="I127" s="76">
        <f t="shared" si="78"/>
        <v>52.199999999999996</v>
      </c>
      <c r="J127" s="115">
        <v>8.6999999999999994E-2</v>
      </c>
      <c r="K127" s="119">
        <v>600</v>
      </c>
      <c r="L127" s="76">
        <f t="shared" si="79"/>
        <v>52.199999999999996</v>
      </c>
      <c r="M127" s="70">
        <f t="shared" si="43"/>
        <v>0</v>
      </c>
      <c r="N127" s="71">
        <f t="shared" si="44"/>
        <v>0</v>
      </c>
      <c r="O127" s="76"/>
      <c r="P127" s="115">
        <v>8.6999999999999994E-2</v>
      </c>
      <c r="Q127" s="97">
        <v>600</v>
      </c>
      <c r="R127" s="76">
        <f t="shared" si="80"/>
        <v>52.199999999999996</v>
      </c>
      <c r="S127" s="73"/>
      <c r="T127" s="70">
        <f t="shared" si="46"/>
        <v>0</v>
      </c>
      <c r="U127" s="71">
        <f t="shared" si="47"/>
        <v>0</v>
      </c>
      <c r="V127" s="73"/>
      <c r="W127" s="115">
        <v>8.6999999999999994E-2</v>
      </c>
      <c r="X127" s="97">
        <v>600</v>
      </c>
      <c r="Y127" s="76">
        <f t="shared" si="81"/>
        <v>52.199999999999996</v>
      </c>
      <c r="Z127" s="73"/>
      <c r="AA127" s="70">
        <f t="shared" si="82"/>
        <v>0</v>
      </c>
      <c r="AB127" s="71">
        <f t="shared" si="53"/>
        <v>0</v>
      </c>
      <c r="AC127" s="73"/>
      <c r="AD127" s="115">
        <v>8.6999999999999994E-2</v>
      </c>
      <c r="AE127" s="97">
        <v>600</v>
      </c>
      <c r="AF127" s="76">
        <f t="shared" si="83"/>
        <v>52.199999999999996</v>
      </c>
      <c r="AG127" s="73"/>
      <c r="AH127" s="70">
        <f t="shared" si="54"/>
        <v>0</v>
      </c>
      <c r="AI127" s="71">
        <f t="shared" si="55"/>
        <v>0</v>
      </c>
      <c r="AJ127" s="73"/>
      <c r="AK127" s="115">
        <v>8.6999999999999994E-2</v>
      </c>
      <c r="AL127" s="97">
        <v>600</v>
      </c>
      <c r="AM127" s="76">
        <f t="shared" si="84"/>
        <v>52.199999999999996</v>
      </c>
      <c r="AN127" s="73"/>
      <c r="AO127" s="70">
        <f t="shared" si="56"/>
        <v>0</v>
      </c>
      <c r="AP127" s="71">
        <f t="shared" si="57"/>
        <v>0</v>
      </c>
      <c r="AQ127" s="73"/>
      <c r="AR127" s="115">
        <v>8.6999999999999994E-2</v>
      </c>
      <c r="AS127" s="97">
        <v>600</v>
      </c>
      <c r="AT127" s="76">
        <f t="shared" si="85"/>
        <v>52.199999999999996</v>
      </c>
      <c r="AU127" s="73"/>
      <c r="AV127" s="70">
        <f t="shared" si="58"/>
        <v>0</v>
      </c>
      <c r="AW127" s="71">
        <f t="shared" si="59"/>
        <v>0</v>
      </c>
      <c r="AX127" s="23"/>
      <c r="AY127" s="23"/>
    </row>
    <row r="128" spans="2:51" x14ac:dyDescent="0.3">
      <c r="B128" s="74" t="s">
        <v>47</v>
      </c>
      <c r="C128" s="65"/>
      <c r="D128" s="66" t="s">
        <v>30</v>
      </c>
      <c r="E128" s="65"/>
      <c r="F128" s="25"/>
      <c r="G128" s="115">
        <v>0.10299999999999999</v>
      </c>
      <c r="H128" s="119">
        <v>150</v>
      </c>
      <c r="I128" s="76">
        <f t="shared" si="78"/>
        <v>15.45</v>
      </c>
      <c r="J128" s="115">
        <v>0.10299999999999999</v>
      </c>
      <c r="K128" s="119">
        <v>150</v>
      </c>
      <c r="L128" s="76">
        <f t="shared" si="79"/>
        <v>15.45</v>
      </c>
      <c r="M128" s="70">
        <f t="shared" si="43"/>
        <v>0</v>
      </c>
      <c r="N128" s="71">
        <f t="shared" si="44"/>
        <v>0</v>
      </c>
      <c r="O128" s="76"/>
      <c r="P128" s="115">
        <v>0.10299999999999999</v>
      </c>
      <c r="Q128" s="97">
        <v>150</v>
      </c>
      <c r="R128" s="76">
        <f t="shared" si="80"/>
        <v>15.45</v>
      </c>
      <c r="S128" s="73"/>
      <c r="T128" s="70">
        <f t="shared" si="46"/>
        <v>0</v>
      </c>
      <c r="U128" s="71">
        <f t="shared" si="47"/>
        <v>0</v>
      </c>
      <c r="V128" s="73"/>
      <c r="W128" s="115">
        <v>0.10299999999999999</v>
      </c>
      <c r="X128" s="97">
        <v>150</v>
      </c>
      <c r="Y128" s="76">
        <f t="shared" si="81"/>
        <v>15.45</v>
      </c>
      <c r="Z128" s="73"/>
      <c r="AA128" s="70">
        <f t="shared" si="82"/>
        <v>0</v>
      </c>
      <c r="AB128" s="71">
        <f t="shared" si="53"/>
        <v>0</v>
      </c>
      <c r="AC128" s="73"/>
      <c r="AD128" s="115">
        <v>0.10299999999999999</v>
      </c>
      <c r="AE128" s="97">
        <v>150</v>
      </c>
      <c r="AF128" s="76">
        <f t="shared" si="83"/>
        <v>15.45</v>
      </c>
      <c r="AG128" s="73"/>
      <c r="AH128" s="70">
        <f t="shared" si="54"/>
        <v>0</v>
      </c>
      <c r="AI128" s="71">
        <f t="shared" si="55"/>
        <v>0</v>
      </c>
      <c r="AJ128" s="73"/>
      <c r="AK128" s="115">
        <v>0.10299999999999999</v>
      </c>
      <c r="AL128" s="97">
        <v>150</v>
      </c>
      <c r="AM128" s="76">
        <f t="shared" si="84"/>
        <v>15.45</v>
      </c>
      <c r="AN128" s="73"/>
      <c r="AO128" s="70">
        <f t="shared" si="56"/>
        <v>0</v>
      </c>
      <c r="AP128" s="71">
        <f t="shared" si="57"/>
        <v>0</v>
      </c>
      <c r="AQ128" s="73"/>
      <c r="AR128" s="115">
        <v>0.10299999999999999</v>
      </c>
      <c r="AS128" s="97">
        <v>150</v>
      </c>
      <c r="AT128" s="76">
        <f t="shared" si="85"/>
        <v>15.45</v>
      </c>
      <c r="AU128" s="73"/>
      <c r="AV128" s="70">
        <f t="shared" si="58"/>
        <v>0</v>
      </c>
      <c r="AW128" s="71">
        <f t="shared" si="59"/>
        <v>0</v>
      </c>
      <c r="AX128" s="23"/>
      <c r="AY128" s="23"/>
    </row>
    <row r="129" spans="1:51" x14ac:dyDescent="0.3">
      <c r="B129" s="74" t="s">
        <v>48</v>
      </c>
      <c r="C129" s="65"/>
      <c r="D129" s="66" t="s">
        <v>30</v>
      </c>
      <c r="E129" s="65"/>
      <c r="F129" s="25"/>
      <c r="G129" s="115">
        <v>0.1076</v>
      </c>
      <c r="H129" s="97">
        <v>0</v>
      </c>
      <c r="I129" s="76">
        <f t="shared" si="78"/>
        <v>0</v>
      </c>
      <c r="J129" s="115">
        <v>0.1076</v>
      </c>
      <c r="K129" s="97">
        <v>0</v>
      </c>
      <c r="L129" s="76">
        <f t="shared" si="79"/>
        <v>0</v>
      </c>
      <c r="M129" s="70">
        <f t="shared" si="43"/>
        <v>0</v>
      </c>
      <c r="N129" s="71" t="str">
        <f t="shared" si="44"/>
        <v/>
      </c>
      <c r="O129" s="76"/>
      <c r="P129" s="115">
        <v>0.1076</v>
      </c>
      <c r="Q129" s="97">
        <v>0</v>
      </c>
      <c r="R129" s="76">
        <f t="shared" si="80"/>
        <v>0</v>
      </c>
      <c r="S129" s="73"/>
      <c r="T129" s="70">
        <f t="shared" si="46"/>
        <v>0</v>
      </c>
      <c r="U129" s="71" t="str">
        <f t="shared" si="47"/>
        <v/>
      </c>
      <c r="V129" s="73"/>
      <c r="W129" s="115">
        <v>0.1076</v>
      </c>
      <c r="X129" s="97">
        <v>0</v>
      </c>
      <c r="Y129" s="76">
        <f t="shared" si="81"/>
        <v>0</v>
      </c>
      <c r="Z129" s="73"/>
      <c r="AA129" s="70">
        <f t="shared" si="82"/>
        <v>0</v>
      </c>
      <c r="AB129" s="71" t="str">
        <f t="shared" si="53"/>
        <v/>
      </c>
      <c r="AC129" s="73"/>
      <c r="AD129" s="115">
        <v>0.1076</v>
      </c>
      <c r="AE129" s="97">
        <v>0</v>
      </c>
      <c r="AF129" s="76">
        <f t="shared" si="83"/>
        <v>0</v>
      </c>
      <c r="AG129" s="73"/>
      <c r="AH129" s="70">
        <f t="shared" si="54"/>
        <v>0</v>
      </c>
      <c r="AI129" s="71" t="str">
        <f t="shared" si="55"/>
        <v/>
      </c>
      <c r="AJ129" s="73"/>
      <c r="AK129" s="115">
        <v>0.1076</v>
      </c>
      <c r="AL129" s="97">
        <v>0</v>
      </c>
      <c r="AM129" s="76">
        <f t="shared" si="84"/>
        <v>0</v>
      </c>
      <c r="AN129" s="73"/>
      <c r="AO129" s="70">
        <f t="shared" si="56"/>
        <v>0</v>
      </c>
      <c r="AP129" s="71" t="str">
        <f t="shared" si="57"/>
        <v/>
      </c>
      <c r="AQ129" s="73"/>
      <c r="AR129" s="115">
        <v>0.1076</v>
      </c>
      <c r="AS129" s="97">
        <v>0</v>
      </c>
      <c r="AT129" s="76">
        <f t="shared" si="85"/>
        <v>0</v>
      </c>
      <c r="AU129" s="73"/>
      <c r="AV129" s="70">
        <f t="shared" si="58"/>
        <v>0</v>
      </c>
      <c r="AW129" s="71" t="str">
        <f t="shared" si="59"/>
        <v/>
      </c>
      <c r="AX129" s="23"/>
      <c r="AY129" s="23"/>
    </row>
    <row r="130" spans="1:51" ht="15" thickBot="1" x14ac:dyDescent="0.35">
      <c r="B130" s="79" t="s">
        <v>49</v>
      </c>
      <c r="C130" s="65"/>
      <c r="D130" s="66" t="s">
        <v>30</v>
      </c>
      <c r="E130" s="65"/>
      <c r="F130" s="25"/>
      <c r="G130" s="115">
        <f>G129</f>
        <v>0.1076</v>
      </c>
      <c r="H130" s="97">
        <v>0</v>
      </c>
      <c r="I130" s="76">
        <f t="shared" si="78"/>
        <v>0</v>
      </c>
      <c r="J130" s="115">
        <f>J129</f>
        <v>0.1076</v>
      </c>
      <c r="K130" s="97">
        <v>0</v>
      </c>
      <c r="L130" s="76">
        <f t="shared" si="79"/>
        <v>0</v>
      </c>
      <c r="M130" s="70">
        <f t="shared" si="43"/>
        <v>0</v>
      </c>
      <c r="N130" s="71" t="str">
        <f t="shared" si="44"/>
        <v/>
      </c>
      <c r="O130" s="76"/>
      <c r="P130" s="115">
        <f>P129</f>
        <v>0.1076</v>
      </c>
      <c r="Q130" s="97">
        <v>0</v>
      </c>
      <c r="R130" s="76">
        <f t="shared" si="80"/>
        <v>0</v>
      </c>
      <c r="S130" s="73"/>
      <c r="T130" s="70">
        <f t="shared" si="46"/>
        <v>0</v>
      </c>
      <c r="U130" s="71" t="str">
        <f t="shared" si="47"/>
        <v/>
      </c>
      <c r="V130" s="73"/>
      <c r="W130" s="115">
        <f>W129</f>
        <v>0.1076</v>
      </c>
      <c r="X130" s="97">
        <v>0</v>
      </c>
      <c r="Y130" s="76">
        <f t="shared" si="81"/>
        <v>0</v>
      </c>
      <c r="Z130" s="73"/>
      <c r="AA130" s="70">
        <f t="shared" si="82"/>
        <v>0</v>
      </c>
      <c r="AB130" s="71" t="str">
        <f t="shared" si="53"/>
        <v/>
      </c>
      <c r="AC130" s="73"/>
      <c r="AD130" s="115">
        <f>AD129</f>
        <v>0.1076</v>
      </c>
      <c r="AE130" s="97">
        <v>0</v>
      </c>
      <c r="AF130" s="76">
        <f t="shared" si="83"/>
        <v>0</v>
      </c>
      <c r="AG130" s="73"/>
      <c r="AH130" s="70">
        <f t="shared" si="54"/>
        <v>0</v>
      </c>
      <c r="AI130" s="71" t="str">
        <f t="shared" si="55"/>
        <v/>
      </c>
      <c r="AJ130" s="73"/>
      <c r="AK130" s="115">
        <f>AK129</f>
        <v>0.1076</v>
      </c>
      <c r="AL130" s="97">
        <v>0</v>
      </c>
      <c r="AM130" s="76">
        <f t="shared" si="84"/>
        <v>0</v>
      </c>
      <c r="AN130" s="73"/>
      <c r="AO130" s="70">
        <f t="shared" si="56"/>
        <v>0</v>
      </c>
      <c r="AP130" s="71" t="str">
        <f t="shared" si="57"/>
        <v/>
      </c>
      <c r="AQ130" s="73"/>
      <c r="AR130" s="115">
        <f>AR129</f>
        <v>0.1076</v>
      </c>
      <c r="AS130" s="97">
        <v>0</v>
      </c>
      <c r="AT130" s="76">
        <f t="shared" si="85"/>
        <v>0</v>
      </c>
      <c r="AU130" s="73"/>
      <c r="AV130" s="70">
        <f t="shared" si="58"/>
        <v>0</v>
      </c>
      <c r="AW130" s="71" t="str">
        <f t="shared" si="59"/>
        <v/>
      </c>
      <c r="AX130" s="23"/>
      <c r="AY130" s="23"/>
    </row>
    <row r="131" spans="1:51" ht="15" thickBot="1" x14ac:dyDescent="0.35">
      <c r="B131" s="120"/>
      <c r="C131" s="121"/>
      <c r="D131" s="122"/>
      <c r="E131" s="121"/>
      <c r="F131" s="123"/>
      <c r="G131" s="124"/>
      <c r="H131" s="125"/>
      <c r="I131" s="131"/>
      <c r="J131" s="124"/>
      <c r="K131" s="125"/>
      <c r="L131" s="131"/>
      <c r="M131" s="127">
        <f t="shared" si="43"/>
        <v>0</v>
      </c>
      <c r="N131" s="128" t="str">
        <f t="shared" si="44"/>
        <v/>
      </c>
      <c r="O131" s="131"/>
      <c r="P131" s="124"/>
      <c r="Q131" s="125"/>
      <c r="R131" s="131"/>
      <c r="S131" s="132"/>
      <c r="T131" s="127">
        <f t="shared" si="46"/>
        <v>0</v>
      </c>
      <c r="U131" s="128" t="str">
        <f t="shared" si="47"/>
        <v/>
      </c>
      <c r="V131" s="73"/>
      <c r="W131" s="124"/>
      <c r="X131" s="125"/>
      <c r="Y131" s="131"/>
      <c r="Z131" s="132"/>
      <c r="AA131" s="127">
        <f t="shared" si="82"/>
        <v>0</v>
      </c>
      <c r="AB131" s="128" t="str">
        <f t="shared" si="53"/>
        <v/>
      </c>
      <c r="AC131" s="73"/>
      <c r="AD131" s="124"/>
      <c r="AE131" s="125"/>
      <c r="AF131" s="131"/>
      <c r="AG131" s="132"/>
      <c r="AH131" s="127">
        <f t="shared" si="54"/>
        <v>0</v>
      </c>
      <c r="AI131" s="128" t="str">
        <f t="shared" si="55"/>
        <v/>
      </c>
      <c r="AJ131" s="73"/>
      <c r="AK131" s="124"/>
      <c r="AL131" s="125"/>
      <c r="AM131" s="131"/>
      <c r="AN131" s="132"/>
      <c r="AO131" s="127">
        <f t="shared" si="56"/>
        <v>0</v>
      </c>
      <c r="AP131" s="128" t="str">
        <f t="shared" si="57"/>
        <v/>
      </c>
      <c r="AQ131" s="73"/>
      <c r="AR131" s="124"/>
      <c r="AS131" s="125"/>
      <c r="AT131" s="131"/>
      <c r="AU131" s="132"/>
      <c r="AV131" s="127">
        <f t="shared" si="58"/>
        <v>0</v>
      </c>
      <c r="AW131" s="128" t="str">
        <f t="shared" si="59"/>
        <v/>
      </c>
      <c r="AX131" s="23"/>
      <c r="AY131" s="23"/>
    </row>
    <row r="132" spans="1:51" x14ac:dyDescent="0.3">
      <c r="B132" s="133" t="s">
        <v>50</v>
      </c>
      <c r="C132" s="65"/>
      <c r="E132" s="65"/>
      <c r="F132" s="134"/>
      <c r="G132" s="135"/>
      <c r="H132" s="135"/>
      <c r="I132" s="136">
        <f>SUM(I120:I123,I119,I127:I128)</f>
        <v>132.18480875</v>
      </c>
      <c r="J132" s="135"/>
      <c r="K132" s="135"/>
      <c r="L132" s="136">
        <f>SUM(L120:L123,L119,L127:L128)</f>
        <v>135.34372499999998</v>
      </c>
      <c r="M132" s="137">
        <f t="shared" si="43"/>
        <v>3.1589162499999759</v>
      </c>
      <c r="N132" s="138">
        <f t="shared" si="44"/>
        <v>2.3897725312553936E-2</v>
      </c>
      <c r="O132" s="137"/>
      <c r="P132" s="135"/>
      <c r="Q132" s="135"/>
      <c r="R132" s="136">
        <f>SUM(R120:R123,R119,R127:R128)</f>
        <v>138.44666875000001</v>
      </c>
      <c r="S132" s="140"/>
      <c r="T132" s="137">
        <f t="shared" si="46"/>
        <v>3.102943750000037</v>
      </c>
      <c r="U132" s="138">
        <f t="shared" si="47"/>
        <v>2.2926395368533248E-2</v>
      </c>
      <c r="V132" s="73"/>
      <c r="W132" s="135"/>
      <c r="X132" s="135"/>
      <c r="Y132" s="136">
        <f>SUM(Y120:Y123,Y119,Y127:Y128)</f>
        <v>140.20666875000001</v>
      </c>
      <c r="Z132" s="140"/>
      <c r="AA132" s="137">
        <f t="shared" si="82"/>
        <v>1.7599999999999909</v>
      </c>
      <c r="AB132" s="138">
        <f t="shared" si="53"/>
        <v>1.2712476333960117E-2</v>
      </c>
      <c r="AC132" s="73"/>
      <c r="AD132" s="135"/>
      <c r="AE132" s="135"/>
      <c r="AF132" s="136">
        <f>SUM(AF120:AF123,AF119,AF127:AF128)</f>
        <v>143.15666874999999</v>
      </c>
      <c r="AG132" s="140"/>
      <c r="AH132" s="137">
        <f t="shared" si="54"/>
        <v>2.9499999999999886</v>
      </c>
      <c r="AI132" s="138">
        <f t="shared" si="55"/>
        <v>2.1040368666486762E-2</v>
      </c>
      <c r="AJ132" s="73"/>
      <c r="AK132" s="135"/>
      <c r="AL132" s="135"/>
      <c r="AM132" s="136">
        <f>SUM(AM120:AM123,AM119,AM127:AM128)</f>
        <v>146.93666875</v>
      </c>
      <c r="AN132" s="140"/>
      <c r="AO132" s="137">
        <f t="shared" si="56"/>
        <v>3.7800000000000011</v>
      </c>
      <c r="AP132" s="138">
        <f t="shared" si="57"/>
        <v>2.6404637890821283E-2</v>
      </c>
      <c r="AQ132" s="73"/>
      <c r="AR132" s="135"/>
      <c r="AS132" s="135"/>
      <c r="AT132" s="136">
        <f>SUM(AT120:AT123,AT119,AT127:AT128)</f>
        <v>149.66666875000001</v>
      </c>
      <c r="AU132" s="140"/>
      <c r="AV132" s="137">
        <f t="shared" si="58"/>
        <v>2.7300000000000182</v>
      </c>
      <c r="AW132" s="138">
        <f t="shared" si="59"/>
        <v>1.8579433052513777E-2</v>
      </c>
      <c r="AX132" s="23"/>
      <c r="AY132" s="23"/>
    </row>
    <row r="133" spans="1:51" x14ac:dyDescent="0.3">
      <c r="B133" s="141" t="s">
        <v>51</v>
      </c>
      <c r="C133" s="65"/>
      <c r="E133" s="65"/>
      <c r="F133" s="134"/>
      <c r="G133" s="142">
        <v>-0.11700000000000001</v>
      </c>
      <c r="H133" s="143"/>
      <c r="I133" s="70">
        <f>+I132*G133</f>
        <v>-15.465622623750001</v>
      </c>
      <c r="J133" s="142">
        <v>-0.11700000000000001</v>
      </c>
      <c r="K133" s="143"/>
      <c r="L133" s="70">
        <f>+L132*J133</f>
        <v>-15.835215824999999</v>
      </c>
      <c r="M133" s="70">
        <f t="shared" si="43"/>
        <v>-0.36959320124999806</v>
      </c>
      <c r="N133" s="71">
        <f t="shared" si="44"/>
        <v>2.3897725312553991E-2</v>
      </c>
      <c r="O133" s="70"/>
      <c r="P133" s="142">
        <v>-0.11700000000000001</v>
      </c>
      <c r="Q133" s="143"/>
      <c r="R133" s="70">
        <f>+R132*P133</f>
        <v>-16.198260243750003</v>
      </c>
      <c r="S133" s="140"/>
      <c r="T133" s="70">
        <f t="shared" si="46"/>
        <v>-0.36304441875000393</v>
      </c>
      <c r="U133" s="71">
        <f t="shared" si="47"/>
        <v>2.292639536853322E-2</v>
      </c>
      <c r="V133" s="73"/>
      <c r="W133" s="142">
        <v>-0.11700000000000001</v>
      </c>
      <c r="X133" s="143"/>
      <c r="Y133" s="70">
        <f>+Y132*W133</f>
        <v>-16.404180243750002</v>
      </c>
      <c r="Z133" s="140"/>
      <c r="AA133" s="70">
        <f t="shared" si="82"/>
        <v>-0.20591999999999899</v>
      </c>
      <c r="AB133" s="71">
        <f t="shared" si="53"/>
        <v>1.271247633396012E-2</v>
      </c>
      <c r="AC133" s="73"/>
      <c r="AD133" s="142">
        <v>-0.11700000000000001</v>
      </c>
      <c r="AE133" s="143"/>
      <c r="AF133" s="70">
        <f>+AF132*AD133</f>
        <v>-16.749330243750002</v>
      </c>
      <c r="AG133" s="140"/>
      <c r="AH133" s="70">
        <f t="shared" si="54"/>
        <v>-0.34515000000000029</v>
      </c>
      <c r="AI133" s="71">
        <f t="shared" si="55"/>
        <v>2.1040368666486859E-2</v>
      </c>
      <c r="AJ133" s="73"/>
      <c r="AK133" s="142">
        <v>-0.11700000000000001</v>
      </c>
      <c r="AL133" s="143"/>
      <c r="AM133" s="70">
        <f>+AM132*AK133</f>
        <v>-17.191590243749999</v>
      </c>
      <c r="AN133" s="140"/>
      <c r="AO133" s="70">
        <f t="shared" si="56"/>
        <v>-0.44225999999999743</v>
      </c>
      <c r="AP133" s="71">
        <f t="shared" si="57"/>
        <v>2.640463789082112E-2</v>
      </c>
      <c r="AQ133" s="73"/>
      <c r="AR133" s="142">
        <v>-0.11700000000000001</v>
      </c>
      <c r="AS133" s="143"/>
      <c r="AT133" s="70">
        <f>+AT132*AR133</f>
        <v>-17.511000243750004</v>
      </c>
      <c r="AU133" s="140"/>
      <c r="AV133" s="70">
        <f t="shared" si="58"/>
        <v>-0.31941000000000486</v>
      </c>
      <c r="AW133" s="71">
        <f t="shared" si="59"/>
        <v>1.8579433052513937E-2</v>
      </c>
      <c r="AX133" s="23"/>
      <c r="AY133" s="23"/>
    </row>
    <row r="134" spans="1:51" x14ac:dyDescent="0.3">
      <c r="B134" s="145" t="s">
        <v>52</v>
      </c>
      <c r="C134" s="65"/>
      <c r="E134" s="65"/>
      <c r="F134" s="146"/>
      <c r="G134" s="147">
        <v>0.13</v>
      </c>
      <c r="H134" s="75"/>
      <c r="I134" s="70">
        <f>I132*G134</f>
        <v>17.184025137500001</v>
      </c>
      <c r="J134" s="147">
        <v>0.13</v>
      </c>
      <c r="K134" s="75"/>
      <c r="L134" s="70">
        <f>L132*J134</f>
        <v>17.594684249999997</v>
      </c>
      <c r="M134" s="70">
        <f t="shared" si="43"/>
        <v>0.41065911249999587</v>
      </c>
      <c r="N134" s="71">
        <f t="shared" si="44"/>
        <v>2.3897725312553877E-2</v>
      </c>
      <c r="O134" s="70"/>
      <c r="P134" s="147">
        <v>0.13</v>
      </c>
      <c r="Q134" s="75"/>
      <c r="R134" s="70">
        <f>R132*P134</f>
        <v>17.998066937500003</v>
      </c>
      <c r="S134" s="73"/>
      <c r="T134" s="70">
        <f t="shared" si="46"/>
        <v>0.40338268750000594</v>
      </c>
      <c r="U134" s="71">
        <f t="shared" si="47"/>
        <v>2.2926395368533314E-2</v>
      </c>
      <c r="V134" s="73"/>
      <c r="W134" s="147">
        <v>0.13</v>
      </c>
      <c r="X134" s="75"/>
      <c r="Y134" s="70">
        <f>Y132*W134</f>
        <v>18.226866937500002</v>
      </c>
      <c r="Z134" s="73"/>
      <c r="AA134" s="70">
        <f t="shared" si="82"/>
        <v>0.22879999999999967</v>
      </c>
      <c r="AB134" s="71">
        <f t="shared" si="53"/>
        <v>1.2712476333960164E-2</v>
      </c>
      <c r="AC134" s="73"/>
      <c r="AD134" s="147">
        <v>0.13</v>
      </c>
      <c r="AE134" s="75"/>
      <c r="AF134" s="70">
        <f>AF132*AD134</f>
        <v>18.6103669375</v>
      </c>
      <c r="AG134" s="73"/>
      <c r="AH134" s="70">
        <f t="shared" si="54"/>
        <v>0.38349999999999795</v>
      </c>
      <c r="AI134" s="71">
        <f t="shared" si="55"/>
        <v>2.1040368666486727E-2</v>
      </c>
      <c r="AJ134" s="73"/>
      <c r="AK134" s="147">
        <v>0.13</v>
      </c>
      <c r="AL134" s="75"/>
      <c r="AM134" s="70">
        <f>AM132*AK134</f>
        <v>19.101766937499999</v>
      </c>
      <c r="AN134" s="73"/>
      <c r="AO134" s="70">
        <f t="shared" si="56"/>
        <v>0.49139999999999873</v>
      </c>
      <c r="AP134" s="71">
        <f t="shared" si="57"/>
        <v>2.6404637890821207E-2</v>
      </c>
      <c r="AQ134" s="73"/>
      <c r="AR134" s="147">
        <v>0.13</v>
      </c>
      <c r="AS134" s="75"/>
      <c r="AT134" s="70">
        <f>AT132*AR134</f>
        <v>19.456666937500003</v>
      </c>
      <c r="AU134" s="73"/>
      <c r="AV134" s="70">
        <f t="shared" si="58"/>
        <v>0.35490000000000421</v>
      </c>
      <c r="AW134" s="71">
        <f t="shared" si="59"/>
        <v>1.8579433052513875E-2</v>
      </c>
      <c r="AX134" s="23"/>
      <c r="AY134" s="23"/>
    </row>
    <row r="135" spans="1:51" s="148" customFormat="1" ht="15" thickBot="1" x14ac:dyDescent="0.35">
      <c r="B135" s="149" t="s">
        <v>53</v>
      </c>
      <c r="C135" s="149"/>
      <c r="D135" s="149"/>
      <c r="E135" s="150"/>
      <c r="F135" s="151"/>
      <c r="G135" s="152"/>
      <c r="H135" s="152"/>
      <c r="I135" s="153">
        <f>SUM(I132:I134)</f>
        <v>133.90321126374999</v>
      </c>
      <c r="J135" s="152"/>
      <c r="K135" s="152"/>
      <c r="L135" s="153">
        <f>SUM(L132:L134)</f>
        <v>137.10319342499997</v>
      </c>
      <c r="M135" s="154">
        <f t="shared" si="43"/>
        <v>3.1999821612499773</v>
      </c>
      <c r="N135" s="155">
        <f t="shared" si="44"/>
        <v>2.389772531255395E-2</v>
      </c>
      <c r="O135" s="153"/>
      <c r="P135" s="152"/>
      <c r="Q135" s="152"/>
      <c r="R135" s="153">
        <f>SUM(R132:R134)</f>
        <v>140.24647544375003</v>
      </c>
      <c r="S135" s="157"/>
      <c r="T135" s="154">
        <f t="shared" si="46"/>
        <v>3.1432820187500567</v>
      </c>
      <c r="U135" s="155">
        <f t="shared" si="47"/>
        <v>2.292639536853339E-2</v>
      </c>
      <c r="V135" s="140"/>
      <c r="W135" s="152"/>
      <c r="X135" s="152"/>
      <c r="Y135" s="153">
        <f>SUM(Y132:Y134)</f>
        <v>142.02935544375001</v>
      </c>
      <c r="Z135" s="157"/>
      <c r="AA135" s="154">
        <f t="shared" si="82"/>
        <v>1.7828799999999774</v>
      </c>
      <c r="AB135" s="155">
        <f t="shared" si="53"/>
        <v>1.271247633396002E-2</v>
      </c>
      <c r="AC135" s="140"/>
      <c r="AD135" s="152"/>
      <c r="AE135" s="152"/>
      <c r="AF135" s="153">
        <f>SUM(AF132:AF134)</f>
        <v>145.01770544375</v>
      </c>
      <c r="AG135" s="157"/>
      <c r="AH135" s="154">
        <f t="shared" si="54"/>
        <v>2.988349999999997</v>
      </c>
      <c r="AI135" s="155">
        <f t="shared" si="55"/>
        <v>2.1040368666486821E-2</v>
      </c>
      <c r="AJ135" s="140"/>
      <c r="AK135" s="152"/>
      <c r="AL135" s="152"/>
      <c r="AM135" s="153">
        <f>SUM(AM132:AM134)</f>
        <v>148.84684544375</v>
      </c>
      <c r="AN135" s="157"/>
      <c r="AO135" s="154">
        <f t="shared" si="56"/>
        <v>3.8291399999999953</v>
      </c>
      <c r="AP135" s="155">
        <f t="shared" si="57"/>
        <v>2.6404637890821241E-2</v>
      </c>
      <c r="AQ135" s="140"/>
      <c r="AR135" s="152"/>
      <c r="AS135" s="152"/>
      <c r="AT135" s="153">
        <f>SUM(AT132:AT134)</f>
        <v>151.61233544375</v>
      </c>
      <c r="AU135" s="157"/>
      <c r="AV135" s="154">
        <f t="shared" si="58"/>
        <v>2.7654899999999998</v>
      </c>
      <c r="AW135" s="155">
        <f t="shared" si="59"/>
        <v>1.8579433052513653E-2</v>
      </c>
    </row>
    <row r="136" spans="1:51" ht="15" thickBot="1" x14ac:dyDescent="0.35">
      <c r="A136" s="158"/>
      <c r="B136" s="120" t="s">
        <v>54</v>
      </c>
      <c r="C136" s="159"/>
      <c r="D136" s="160"/>
      <c r="E136" s="159"/>
      <c r="F136" s="161"/>
      <c r="G136" s="162"/>
      <c r="H136" s="163"/>
      <c r="I136" s="164"/>
      <c r="J136" s="162"/>
      <c r="K136" s="163"/>
      <c r="L136" s="164"/>
      <c r="M136" s="165"/>
      <c r="N136" s="166"/>
      <c r="O136" s="172"/>
      <c r="P136" s="162"/>
      <c r="Q136" s="163"/>
      <c r="R136" s="164"/>
      <c r="S136" s="161"/>
      <c r="T136" s="165">
        <f t="shared" si="46"/>
        <v>0</v>
      </c>
      <c r="U136" s="166" t="str">
        <f t="shared" si="47"/>
        <v/>
      </c>
      <c r="W136" s="162"/>
      <c r="X136" s="163"/>
      <c r="Y136" s="164"/>
      <c r="Z136" s="161"/>
      <c r="AA136" s="165"/>
      <c r="AB136" s="166"/>
      <c r="AD136" s="162"/>
      <c r="AE136" s="163"/>
      <c r="AF136" s="164"/>
      <c r="AG136" s="161"/>
      <c r="AH136" s="165"/>
      <c r="AI136" s="166"/>
      <c r="AK136" s="162"/>
      <c r="AL136" s="163"/>
      <c r="AM136" s="164"/>
      <c r="AN136" s="161"/>
      <c r="AO136" s="165"/>
      <c r="AP136" s="166"/>
      <c r="AR136" s="162"/>
      <c r="AS136" s="163"/>
      <c r="AT136" s="164"/>
      <c r="AU136" s="161"/>
      <c r="AV136" s="165"/>
      <c r="AW136" s="166"/>
      <c r="AX136" s="23"/>
      <c r="AY136" s="23"/>
    </row>
    <row r="137" spans="1:51" x14ac:dyDescent="0.3">
      <c r="I137" s="40"/>
      <c r="L137" s="40"/>
      <c r="M137" s="40"/>
      <c r="N137" s="40"/>
      <c r="O137" s="40"/>
      <c r="R137" s="40"/>
      <c r="Y137" s="40"/>
      <c r="AF137" s="40"/>
      <c r="AM137" s="40"/>
      <c r="AT137" s="40"/>
      <c r="AX137" s="23"/>
      <c r="AY137" s="23"/>
    </row>
    <row r="138" spans="1:51" x14ac:dyDescent="0.3">
      <c r="B138" s="169" t="s">
        <v>55</v>
      </c>
      <c r="G138" s="170">
        <f>G73</f>
        <v>2.9499999999999998E-2</v>
      </c>
      <c r="J138" s="170">
        <f>J73</f>
        <v>2.9499999999999998E-2</v>
      </c>
      <c r="P138" s="170">
        <v>2.9499999999999998E-2</v>
      </c>
      <c r="V138" s="140"/>
      <c r="W138" s="170">
        <v>2.9499999999999998E-2</v>
      </c>
      <c r="AC138" s="140"/>
      <c r="AD138" s="170">
        <v>2.9499999999999998E-2</v>
      </c>
      <c r="AJ138" s="140"/>
      <c r="AK138" s="170">
        <v>2.9499999999999998E-2</v>
      </c>
      <c r="AQ138" s="140"/>
      <c r="AR138" s="170">
        <v>2.9499999999999998E-2</v>
      </c>
      <c r="AX138" s="23"/>
      <c r="AY138" s="23"/>
    </row>
    <row r="139" spans="1:51" s="173" customFormat="1" x14ac:dyDescent="0.3">
      <c r="B139" s="174"/>
      <c r="D139" s="175"/>
      <c r="G139" s="176"/>
      <c r="H139" s="107"/>
      <c r="I139" s="107"/>
      <c r="J139" s="176"/>
      <c r="K139" s="107"/>
      <c r="L139" s="107"/>
      <c r="M139" s="107"/>
      <c r="N139" s="107"/>
      <c r="O139" s="107"/>
      <c r="P139" s="177"/>
      <c r="Q139" s="176"/>
      <c r="R139" s="107"/>
      <c r="S139" s="107"/>
      <c r="T139" s="107"/>
      <c r="U139" s="107"/>
      <c r="V139" s="107"/>
      <c r="W139" s="177"/>
      <c r="X139" s="176"/>
      <c r="Y139" s="107"/>
      <c r="Z139" s="107"/>
      <c r="AA139" s="107"/>
      <c r="AB139" s="107"/>
      <c r="AC139" s="107"/>
      <c r="AD139" s="177"/>
      <c r="AE139" s="176"/>
      <c r="AF139" s="107"/>
      <c r="AG139" s="107"/>
      <c r="AH139" s="107"/>
      <c r="AI139" s="107"/>
      <c r="AJ139" s="107"/>
      <c r="AK139" s="177"/>
      <c r="AL139" s="176"/>
      <c r="AM139" s="107"/>
      <c r="AN139" s="107"/>
      <c r="AO139" s="107"/>
      <c r="AP139" s="107"/>
      <c r="AQ139" s="107"/>
    </row>
    <row r="141" spans="1:51" ht="17.399999999999999" x14ac:dyDescent="0.3">
      <c r="B141" s="24" t="s">
        <v>0</v>
      </c>
      <c r="C141" s="24"/>
      <c r="D141" s="24"/>
      <c r="E141" s="24"/>
      <c r="F141" s="24"/>
      <c r="G141" s="24"/>
      <c r="H141" s="24"/>
      <c r="I141" s="24"/>
      <c r="J141" s="24"/>
      <c r="M141" s="12"/>
      <c r="N141" s="12"/>
      <c r="O141" s="12"/>
      <c r="P141" s="12"/>
      <c r="Q141" s="12"/>
      <c r="T141" s="12"/>
      <c r="U141" s="12"/>
      <c r="V141" s="12"/>
      <c r="W141" s="12"/>
      <c r="X141" s="12"/>
      <c r="AA141" s="12"/>
      <c r="AB141" s="12"/>
      <c r="AC141" s="12"/>
      <c r="AD141" s="12"/>
      <c r="AE141" s="12"/>
      <c r="AH141" s="12"/>
      <c r="AI141" s="12"/>
      <c r="AJ141" s="12"/>
      <c r="AK141" s="12"/>
      <c r="AL141" s="12"/>
      <c r="AO141" s="12"/>
      <c r="AP141" s="12"/>
      <c r="AQ141" s="12"/>
      <c r="AR141" s="12"/>
      <c r="AS141" s="12"/>
      <c r="AV141" s="12"/>
      <c r="AW141" s="12"/>
      <c r="AX141" s="12"/>
      <c r="AY141" s="12"/>
    </row>
    <row r="142" spans="1:51" ht="17.399999999999999" x14ac:dyDescent="0.3">
      <c r="B142" s="24" t="s">
        <v>1</v>
      </c>
      <c r="C142" s="24"/>
      <c r="D142" s="24"/>
      <c r="E142" s="24"/>
      <c r="F142" s="24"/>
      <c r="G142" s="24"/>
      <c r="H142" s="24"/>
      <c r="I142" s="24"/>
      <c r="J142" s="24"/>
      <c r="K142" s="26"/>
      <c r="L142" s="27"/>
      <c r="M142" s="28"/>
      <c r="N142" s="28"/>
      <c r="Q142" s="22"/>
      <c r="R142" s="26"/>
      <c r="S142" s="27"/>
      <c r="T142" s="28"/>
      <c r="U142" s="28"/>
      <c r="X142" s="22"/>
      <c r="Y142" s="26"/>
      <c r="Z142" s="27"/>
      <c r="AA142" s="28"/>
      <c r="AB142" s="28"/>
      <c r="AE142" s="22"/>
      <c r="AF142" s="26"/>
      <c r="AG142" s="27"/>
      <c r="AH142" s="28"/>
      <c r="AI142" s="28"/>
      <c r="AL142" s="22"/>
      <c r="AM142" s="26"/>
      <c r="AN142" s="27"/>
      <c r="AO142" s="28"/>
      <c r="AP142" s="28"/>
      <c r="AS142" s="22"/>
      <c r="AT142" s="26"/>
      <c r="AU142" s="27"/>
      <c r="AV142" s="28"/>
      <c r="AW142" s="28"/>
    </row>
    <row r="143" spans="1:51" x14ac:dyDescent="0.3">
      <c r="D143" s="25"/>
      <c r="E143" s="25"/>
      <c r="F143" s="25"/>
      <c r="K143" s="26"/>
      <c r="L143" s="27"/>
      <c r="M143" s="28"/>
      <c r="N143" s="28"/>
      <c r="R143" s="26"/>
      <c r="S143" s="27"/>
      <c r="T143" s="28"/>
      <c r="U143" s="28"/>
      <c r="Y143" s="26"/>
      <c r="Z143" s="27"/>
      <c r="AA143" s="28"/>
      <c r="AB143" s="28"/>
      <c r="AF143" s="26"/>
      <c r="AG143" s="27"/>
      <c r="AH143" s="28"/>
      <c r="AI143" s="28"/>
      <c r="AM143" s="26"/>
      <c r="AN143" s="27"/>
      <c r="AO143" s="28"/>
      <c r="AP143" s="28"/>
      <c r="AT143" s="26"/>
      <c r="AU143" s="27"/>
      <c r="AV143" s="28"/>
      <c r="AW143" s="28"/>
    </row>
    <row r="144" spans="1:51" x14ac:dyDescent="0.3">
      <c r="K144" s="26"/>
      <c r="L144" s="27"/>
      <c r="M144" s="28"/>
      <c r="N144" s="28"/>
      <c r="R144" s="26"/>
      <c r="S144" s="27"/>
      <c r="T144" s="28"/>
      <c r="U144" s="28"/>
      <c r="Y144" s="26"/>
      <c r="Z144" s="27"/>
      <c r="AA144" s="28"/>
      <c r="AB144" s="28"/>
      <c r="AF144" s="26"/>
      <c r="AG144" s="27"/>
      <c r="AH144" s="28"/>
      <c r="AI144" s="28"/>
      <c r="AM144" s="26"/>
      <c r="AN144" s="27"/>
      <c r="AO144" s="28"/>
      <c r="AP144" s="28"/>
      <c r="AT144" s="26"/>
      <c r="AU144" s="27"/>
      <c r="AV144" s="28"/>
      <c r="AW144" s="28"/>
    </row>
    <row r="145" spans="2:51" ht="15.6" x14ac:dyDescent="0.3">
      <c r="B145" s="30" t="s">
        <v>2</v>
      </c>
      <c r="D145" s="31" t="s">
        <v>3</v>
      </c>
      <c r="E145" s="31"/>
      <c r="F145" s="31"/>
      <c r="G145" s="31"/>
      <c r="H145" s="31"/>
      <c r="I145" s="31"/>
      <c r="J145" s="31"/>
      <c r="K145" s="26"/>
      <c r="L145" s="32"/>
      <c r="M145" s="178"/>
      <c r="N145" s="12"/>
      <c r="O145" s="12"/>
      <c r="P145" s="12"/>
      <c r="Q145" s="12"/>
      <c r="R145" s="26"/>
      <c r="S145" s="32"/>
      <c r="T145" s="12"/>
      <c r="U145" s="12"/>
      <c r="V145" s="12"/>
      <c r="W145" s="12"/>
      <c r="X145" s="12"/>
      <c r="Y145" s="26"/>
      <c r="Z145" s="32"/>
      <c r="AA145" s="12"/>
      <c r="AB145" s="12"/>
      <c r="AC145" s="12"/>
      <c r="AD145" s="12"/>
      <c r="AE145" s="12"/>
      <c r="AF145" s="26"/>
      <c r="AG145" s="32"/>
      <c r="AH145" s="12"/>
      <c r="AI145" s="12"/>
      <c r="AJ145" s="12"/>
      <c r="AK145" s="12"/>
      <c r="AL145" s="12"/>
      <c r="AM145" s="26"/>
      <c r="AN145" s="32"/>
      <c r="AO145" s="12"/>
      <c r="AP145" s="12"/>
      <c r="AQ145" s="12"/>
      <c r="AR145" s="12"/>
      <c r="AS145" s="12"/>
      <c r="AT145" s="26"/>
      <c r="AU145" s="32"/>
      <c r="AV145" s="12"/>
      <c r="AW145" s="12"/>
      <c r="AX145" s="12"/>
      <c r="AY145" s="12"/>
    </row>
    <row r="146" spans="2:51" ht="15.6" x14ac:dyDescent="0.3">
      <c r="B146" s="33"/>
      <c r="D146" s="34"/>
      <c r="E146" s="35"/>
      <c r="F146" s="35"/>
      <c r="G146" s="34"/>
      <c r="H146" s="34"/>
      <c r="I146" s="34"/>
      <c r="J146" s="34"/>
      <c r="K146" s="26"/>
      <c r="M146" s="36"/>
      <c r="N146" s="12"/>
      <c r="O146" s="12"/>
      <c r="P146" s="12"/>
      <c r="Q146" s="34"/>
      <c r="R146" s="26"/>
      <c r="T146" s="36"/>
      <c r="U146" s="12"/>
      <c r="V146" s="12"/>
      <c r="W146" s="12"/>
      <c r="X146" s="34"/>
      <c r="Y146" s="26"/>
      <c r="AA146" s="36"/>
      <c r="AB146" s="12"/>
      <c r="AC146" s="12"/>
      <c r="AD146" s="12"/>
      <c r="AE146" s="34"/>
      <c r="AF146" s="26"/>
      <c r="AH146" s="36"/>
      <c r="AI146" s="12"/>
      <c r="AJ146" s="12"/>
      <c r="AK146" s="12"/>
      <c r="AL146" s="34"/>
      <c r="AM146" s="26"/>
      <c r="AO146" s="36"/>
      <c r="AP146" s="12"/>
      <c r="AQ146" s="12"/>
      <c r="AR146" s="12"/>
      <c r="AS146" s="34"/>
      <c r="AT146" s="26"/>
      <c r="AV146" s="36"/>
      <c r="AW146" s="12"/>
      <c r="AX146" s="12"/>
      <c r="AY146" s="12"/>
    </row>
    <row r="147" spans="2:51" ht="15.6" x14ac:dyDescent="0.3">
      <c r="B147" s="30" t="s">
        <v>58</v>
      </c>
      <c r="D147" s="37" t="s">
        <v>59</v>
      </c>
      <c r="E147" s="35"/>
      <c r="F147" s="35"/>
      <c r="H147" s="34"/>
      <c r="I147" s="38"/>
      <c r="J147" s="34"/>
      <c r="K147" s="26"/>
      <c r="M147" s="38"/>
      <c r="O147" s="40"/>
      <c r="P147" s="42"/>
      <c r="Q147" s="34"/>
      <c r="R147" s="26"/>
      <c r="T147" s="38"/>
      <c r="V147" s="40"/>
      <c r="W147" s="42"/>
      <c r="X147" s="34"/>
      <c r="Y147" s="26"/>
      <c r="AA147" s="38"/>
      <c r="AC147" s="40"/>
      <c r="AD147" s="42"/>
      <c r="AE147" s="34"/>
      <c r="AF147" s="26"/>
      <c r="AH147" s="38"/>
      <c r="AJ147" s="40"/>
      <c r="AK147" s="42"/>
      <c r="AL147" s="34"/>
      <c r="AM147" s="26"/>
      <c r="AO147" s="38"/>
      <c r="AQ147" s="40"/>
      <c r="AR147" s="42"/>
      <c r="AS147" s="34"/>
      <c r="AT147" s="26"/>
      <c r="AV147" s="38"/>
      <c r="AX147" s="40"/>
      <c r="AY147" s="42"/>
    </row>
    <row r="148" spans="2:51" ht="15.6" x14ac:dyDescent="0.3">
      <c r="B148" s="33"/>
      <c r="D148" s="34"/>
      <c r="E148" s="35"/>
      <c r="F148" s="35"/>
      <c r="G148" s="34"/>
      <c r="H148" s="34"/>
      <c r="I148" s="34"/>
      <c r="J148" s="34"/>
      <c r="Q148" s="34"/>
      <c r="X148" s="34"/>
      <c r="AE148" s="34"/>
      <c r="AL148" s="34"/>
      <c r="AS148" s="34"/>
    </row>
    <row r="149" spans="2:51" x14ac:dyDescent="0.3">
      <c r="B149" s="43"/>
      <c r="D149" s="44" t="s">
        <v>6</v>
      </c>
      <c r="E149" s="45"/>
      <c r="G149" s="46">
        <v>750</v>
      </c>
      <c r="H149" s="47" t="s">
        <v>7</v>
      </c>
      <c r="O149" s="40"/>
      <c r="P149" s="40"/>
    </row>
    <row r="150" spans="2:51" x14ac:dyDescent="0.3">
      <c r="B150" s="43"/>
      <c r="I150" s="40"/>
      <c r="O150" s="40"/>
      <c r="P150" s="40"/>
      <c r="V150" s="40"/>
      <c r="W150" s="40"/>
      <c r="AC150" s="40"/>
      <c r="AD150" s="40"/>
      <c r="AJ150" s="40"/>
      <c r="AK150" s="40"/>
      <c r="AQ150" s="40"/>
      <c r="AR150" s="40"/>
      <c r="AX150" s="40"/>
      <c r="AY150" s="40"/>
    </row>
    <row r="151" spans="2:51" x14ac:dyDescent="0.3">
      <c r="B151" s="43"/>
      <c r="D151" s="44"/>
      <c r="E151" s="45"/>
      <c r="G151" s="48" t="str">
        <f>G85</f>
        <v>2023 Board-Approved</v>
      </c>
      <c r="H151" s="49"/>
      <c r="I151" s="50"/>
      <c r="J151" s="48" t="s">
        <v>9</v>
      </c>
      <c r="K151" s="49"/>
      <c r="L151" s="50"/>
      <c r="M151" s="48" t="s">
        <v>10</v>
      </c>
      <c r="N151" s="50"/>
      <c r="O151" s="171"/>
      <c r="P151" s="48" t="s">
        <v>11</v>
      </c>
      <c r="Q151" s="49"/>
      <c r="R151" s="50"/>
      <c r="T151" s="48" t="s">
        <v>10</v>
      </c>
      <c r="U151" s="50"/>
      <c r="W151" s="48" t="s">
        <v>12</v>
      </c>
      <c r="X151" s="49"/>
      <c r="Y151" s="50"/>
      <c r="AA151" s="48" t="s">
        <v>10</v>
      </c>
      <c r="AB151" s="50"/>
      <c r="AD151" s="48" t="s">
        <v>13</v>
      </c>
      <c r="AE151" s="49"/>
      <c r="AF151" s="50"/>
      <c r="AH151" s="48" t="s">
        <v>10</v>
      </c>
      <c r="AI151" s="50"/>
      <c r="AK151" s="48" t="s">
        <v>14</v>
      </c>
      <c r="AL151" s="49"/>
      <c r="AM151" s="50"/>
      <c r="AO151" s="48" t="s">
        <v>10</v>
      </c>
      <c r="AP151" s="50"/>
      <c r="AR151" s="48" t="s">
        <v>15</v>
      </c>
      <c r="AS151" s="49"/>
      <c r="AT151" s="50"/>
      <c r="AV151" s="48" t="s">
        <v>10</v>
      </c>
      <c r="AW151" s="50"/>
      <c r="AX151" s="23"/>
      <c r="AY151" s="23"/>
    </row>
    <row r="152" spans="2:51" ht="15" customHeight="1" x14ac:dyDescent="0.3">
      <c r="B152" s="43"/>
      <c r="D152" s="51" t="s">
        <v>16</v>
      </c>
      <c r="E152" s="52"/>
      <c r="G152" s="53" t="s">
        <v>17</v>
      </c>
      <c r="H152" s="54" t="s">
        <v>18</v>
      </c>
      <c r="I152" s="55" t="s">
        <v>19</v>
      </c>
      <c r="J152" s="53" t="s">
        <v>17</v>
      </c>
      <c r="K152" s="54" t="s">
        <v>18</v>
      </c>
      <c r="L152" s="55" t="s">
        <v>19</v>
      </c>
      <c r="M152" s="56" t="s">
        <v>20</v>
      </c>
      <c r="N152" s="57" t="s">
        <v>21</v>
      </c>
      <c r="O152" s="55"/>
      <c r="P152" s="53" t="s">
        <v>17</v>
      </c>
      <c r="Q152" s="54" t="s">
        <v>18</v>
      </c>
      <c r="R152" s="55" t="s">
        <v>19</v>
      </c>
      <c r="T152" s="56" t="s">
        <v>20</v>
      </c>
      <c r="U152" s="57" t="s">
        <v>21</v>
      </c>
      <c r="W152" s="53" t="s">
        <v>17</v>
      </c>
      <c r="X152" s="54" t="s">
        <v>18</v>
      </c>
      <c r="Y152" s="55" t="s">
        <v>19</v>
      </c>
      <c r="AA152" s="56" t="s">
        <v>20</v>
      </c>
      <c r="AB152" s="57" t="s">
        <v>21</v>
      </c>
      <c r="AD152" s="53" t="s">
        <v>17</v>
      </c>
      <c r="AE152" s="54" t="s">
        <v>18</v>
      </c>
      <c r="AF152" s="55" t="s">
        <v>19</v>
      </c>
      <c r="AH152" s="56" t="s">
        <v>20</v>
      </c>
      <c r="AI152" s="57" t="s">
        <v>21</v>
      </c>
      <c r="AK152" s="53" t="s">
        <v>17</v>
      </c>
      <c r="AL152" s="54" t="s">
        <v>18</v>
      </c>
      <c r="AM152" s="55" t="s">
        <v>19</v>
      </c>
      <c r="AO152" s="56" t="s">
        <v>20</v>
      </c>
      <c r="AP152" s="57" t="s">
        <v>21</v>
      </c>
      <c r="AR152" s="53" t="s">
        <v>17</v>
      </c>
      <c r="AS152" s="54" t="s">
        <v>18</v>
      </c>
      <c r="AT152" s="55" t="s">
        <v>19</v>
      </c>
      <c r="AV152" s="56" t="s">
        <v>20</v>
      </c>
      <c r="AW152" s="57" t="s">
        <v>21</v>
      </c>
      <c r="AX152" s="23"/>
      <c r="AY152" s="23"/>
    </row>
    <row r="153" spans="2:51" x14ac:dyDescent="0.3">
      <c r="B153" s="43"/>
      <c r="D153" s="58"/>
      <c r="E153" s="52"/>
      <c r="G153" s="59" t="s">
        <v>22</v>
      </c>
      <c r="H153" s="60"/>
      <c r="I153" s="60" t="s">
        <v>22</v>
      </c>
      <c r="J153" s="59" t="s">
        <v>22</v>
      </c>
      <c r="K153" s="60"/>
      <c r="L153" s="60" t="s">
        <v>22</v>
      </c>
      <c r="M153" s="61"/>
      <c r="N153" s="62"/>
      <c r="O153" s="60"/>
      <c r="P153" s="59" t="s">
        <v>22</v>
      </c>
      <c r="Q153" s="60"/>
      <c r="R153" s="60" t="s">
        <v>22</v>
      </c>
      <c r="T153" s="61"/>
      <c r="U153" s="62"/>
      <c r="W153" s="59" t="s">
        <v>22</v>
      </c>
      <c r="X153" s="60"/>
      <c r="Y153" s="60" t="s">
        <v>22</v>
      </c>
      <c r="AA153" s="61"/>
      <c r="AB153" s="62"/>
      <c r="AD153" s="59" t="s">
        <v>22</v>
      </c>
      <c r="AE153" s="60"/>
      <c r="AF153" s="60" t="s">
        <v>22</v>
      </c>
      <c r="AH153" s="61"/>
      <c r="AI153" s="62"/>
      <c r="AK153" s="59" t="s">
        <v>22</v>
      </c>
      <c r="AL153" s="60"/>
      <c r="AM153" s="60" t="s">
        <v>22</v>
      </c>
      <c r="AO153" s="61"/>
      <c r="AP153" s="62"/>
      <c r="AR153" s="59" t="s">
        <v>22</v>
      </c>
      <c r="AS153" s="60"/>
      <c r="AT153" s="60" t="s">
        <v>22</v>
      </c>
      <c r="AV153" s="61"/>
      <c r="AW153" s="62"/>
      <c r="AX153" s="23"/>
      <c r="AY153" s="23"/>
    </row>
    <row r="154" spans="2:51" x14ac:dyDescent="0.3">
      <c r="B154" s="64" t="s">
        <v>23</v>
      </c>
      <c r="C154" s="65"/>
      <c r="D154" s="66" t="s">
        <v>24</v>
      </c>
      <c r="E154" s="65"/>
      <c r="F154" s="25"/>
      <c r="G154" s="67">
        <v>43.31</v>
      </c>
      <c r="H154" s="68">
        <v>1</v>
      </c>
      <c r="I154" s="69">
        <f t="shared" ref="I154:I155" si="86">H154*G154</f>
        <v>43.31</v>
      </c>
      <c r="J154" s="67">
        <v>45.3</v>
      </c>
      <c r="K154" s="68">
        <v>1</v>
      </c>
      <c r="L154" s="69">
        <f t="shared" ref="L154:L155" si="87">K154*J154</f>
        <v>45.3</v>
      </c>
      <c r="M154" s="70">
        <f t="shared" ref="M154:M202" si="88">L154-I154</f>
        <v>1.9899999999999949</v>
      </c>
      <c r="N154" s="71">
        <f t="shared" ref="N154:N202" si="89">IF(OR(I154=0,L154=0),"",(M154/I154))</f>
        <v>4.5947818055876118E-2</v>
      </c>
      <c r="O154" s="69"/>
      <c r="P154" s="67">
        <v>49.71</v>
      </c>
      <c r="Q154" s="68">
        <v>1</v>
      </c>
      <c r="R154" s="69">
        <f t="shared" ref="R154:R175" si="90">Q154*P154</f>
        <v>49.71</v>
      </c>
      <c r="S154" s="73"/>
      <c r="T154" s="70">
        <f t="shared" ref="T154:T202" si="91">R154-L154</f>
        <v>4.4100000000000037</v>
      </c>
      <c r="U154" s="71">
        <f t="shared" ref="U154:U202" si="92">IF(OR(L154=0,R154=0),"",(T154/L154))</f>
        <v>9.7350993377483527E-2</v>
      </c>
      <c r="V154" s="73"/>
      <c r="W154" s="67">
        <v>51.96</v>
      </c>
      <c r="X154" s="68">
        <v>1</v>
      </c>
      <c r="Y154" s="69">
        <f t="shared" ref="Y154:Y175" si="93">X154*W154</f>
        <v>51.96</v>
      </c>
      <c r="Z154" s="73"/>
      <c r="AA154" s="70">
        <f>Y154-R154</f>
        <v>2.25</v>
      </c>
      <c r="AB154" s="71">
        <f>IF(OR(R154=0,Y154=0),"",(AA154/R154))</f>
        <v>4.5262522631261314E-2</v>
      </c>
      <c r="AC154" s="73"/>
      <c r="AD154" s="67">
        <v>53.8</v>
      </c>
      <c r="AE154" s="68">
        <v>1</v>
      </c>
      <c r="AF154" s="69">
        <f t="shared" ref="AF154:AF175" si="94">AE154*AD154</f>
        <v>53.8</v>
      </c>
      <c r="AG154" s="73"/>
      <c r="AH154" s="70">
        <f>AF154-Y154</f>
        <v>1.8399999999999963</v>
      </c>
      <c r="AI154" s="71">
        <f>IF(OR(Y154=0,AF154=0),"",(AH154/Y154))</f>
        <v>3.5411855273287073E-2</v>
      </c>
      <c r="AJ154" s="73"/>
      <c r="AK154" s="67">
        <v>58.16</v>
      </c>
      <c r="AL154" s="68">
        <v>1</v>
      </c>
      <c r="AM154" s="69">
        <f t="shared" ref="AM154:AM175" si="95">AL154*AK154</f>
        <v>58.16</v>
      </c>
      <c r="AN154" s="73"/>
      <c r="AO154" s="70">
        <f>AM154-AF154</f>
        <v>4.3599999999999994</v>
      </c>
      <c r="AP154" s="71">
        <f>IF(OR(AF154=0,AM154=0),"",(AO154/AF154))</f>
        <v>8.1040892193308539E-2</v>
      </c>
      <c r="AQ154" s="73"/>
      <c r="AR154" s="67">
        <v>59.98</v>
      </c>
      <c r="AS154" s="68">
        <v>1</v>
      </c>
      <c r="AT154" s="69">
        <f t="shared" ref="AT154:AT175" si="96">AS154*AR154</f>
        <v>59.98</v>
      </c>
      <c r="AU154" s="73"/>
      <c r="AV154" s="70">
        <f>AT154-AM154</f>
        <v>1.8200000000000003</v>
      </c>
      <c r="AW154" s="71">
        <f>IF(OR(AM154=0,AT154=0),"",(AV154/AM154))</f>
        <v>3.1292984869326003E-2</v>
      </c>
      <c r="AX154" s="23"/>
      <c r="AY154" s="23"/>
    </row>
    <row r="155" spans="2:51" x14ac:dyDescent="0.3">
      <c r="B155" s="74" t="s">
        <v>25</v>
      </c>
      <c r="C155" s="65"/>
      <c r="D155" s="66" t="s">
        <v>24</v>
      </c>
      <c r="E155" s="65"/>
      <c r="F155" s="25"/>
      <c r="G155" s="67">
        <v>-0.02</v>
      </c>
      <c r="H155" s="75">
        <v>1</v>
      </c>
      <c r="I155" s="76">
        <f t="shared" si="86"/>
        <v>-0.02</v>
      </c>
      <c r="J155" s="67">
        <v>-0.02</v>
      </c>
      <c r="K155" s="75">
        <v>1</v>
      </c>
      <c r="L155" s="76">
        <f t="shared" si="87"/>
        <v>-0.02</v>
      </c>
      <c r="M155" s="70">
        <f t="shared" si="88"/>
        <v>0</v>
      </c>
      <c r="N155" s="71">
        <f t="shared" si="89"/>
        <v>0</v>
      </c>
      <c r="O155" s="76"/>
      <c r="P155" s="67"/>
      <c r="Q155" s="75">
        <v>1</v>
      </c>
      <c r="R155" s="69">
        <f t="shared" si="90"/>
        <v>0</v>
      </c>
      <c r="S155" s="73"/>
      <c r="T155" s="70">
        <f t="shared" si="91"/>
        <v>0.02</v>
      </c>
      <c r="U155" s="71" t="str">
        <f t="shared" si="92"/>
        <v/>
      </c>
      <c r="V155" s="73"/>
      <c r="W155" s="67"/>
      <c r="X155" s="75">
        <v>1</v>
      </c>
      <c r="Y155" s="76">
        <f t="shared" si="93"/>
        <v>0</v>
      </c>
      <c r="Z155" s="73"/>
      <c r="AA155" s="70">
        <f t="shared" ref="AA155:AA175" si="97">Y155-R155</f>
        <v>0</v>
      </c>
      <c r="AB155" s="71" t="str">
        <f t="shared" ref="AB155:AB202" si="98">IF(OR(R155=0,Y155=0),"",(AA155/R155))</f>
        <v/>
      </c>
      <c r="AC155" s="73"/>
      <c r="AD155" s="67"/>
      <c r="AE155" s="75">
        <v>1</v>
      </c>
      <c r="AF155" s="76">
        <f t="shared" si="94"/>
        <v>0</v>
      </c>
      <c r="AG155" s="73"/>
      <c r="AH155" s="70">
        <f t="shared" ref="AH155:AH202" si="99">AF155-Y155</f>
        <v>0</v>
      </c>
      <c r="AI155" s="71" t="str">
        <f t="shared" ref="AI155:AI202" si="100">IF(OR(Y155=0,AF155=0),"",(AH155/Y155))</f>
        <v/>
      </c>
      <c r="AJ155" s="73"/>
      <c r="AK155" s="67"/>
      <c r="AL155" s="75">
        <v>1</v>
      </c>
      <c r="AM155" s="76">
        <f t="shared" si="95"/>
        <v>0</v>
      </c>
      <c r="AN155" s="73"/>
      <c r="AO155" s="70">
        <f t="shared" ref="AO155:AO202" si="101">AM155-AF155</f>
        <v>0</v>
      </c>
      <c r="AP155" s="71" t="str">
        <f t="shared" ref="AP155:AP202" si="102">IF(OR(AF155=0,AM155=0),"",(AO155/AF155))</f>
        <v/>
      </c>
      <c r="AQ155" s="73"/>
      <c r="AR155" s="67"/>
      <c r="AS155" s="75">
        <v>1</v>
      </c>
      <c r="AT155" s="76">
        <f t="shared" si="96"/>
        <v>0</v>
      </c>
      <c r="AU155" s="73"/>
      <c r="AV155" s="70">
        <f t="shared" ref="AV155:AV202" si="103">AT155-AM155</f>
        <v>0</v>
      </c>
      <c r="AW155" s="71" t="str">
        <f t="shared" ref="AW155:AW202" si="104">IF(OR(AM155=0,AT155=0),"",(AV155/AM155))</f>
        <v/>
      </c>
      <c r="AX155" s="23"/>
      <c r="AY155" s="23"/>
    </row>
    <row r="156" spans="2:51" x14ac:dyDescent="0.3">
      <c r="B156" s="78" t="s">
        <v>103</v>
      </c>
      <c r="C156" s="65"/>
      <c r="D156" s="66" t="s">
        <v>24</v>
      </c>
      <c r="E156" s="65"/>
      <c r="F156" s="25"/>
      <c r="G156" s="67">
        <v>-0.01</v>
      </c>
      <c r="H156" s="68">
        <v>1</v>
      </c>
      <c r="I156" s="76">
        <f>H156*G156</f>
        <v>-0.01</v>
      </c>
      <c r="J156" s="67">
        <v>-0.01</v>
      </c>
      <c r="K156" s="68">
        <v>1</v>
      </c>
      <c r="L156" s="76">
        <f>K156*J156</f>
        <v>-0.01</v>
      </c>
      <c r="M156" s="70">
        <f t="shared" si="88"/>
        <v>0</v>
      </c>
      <c r="N156" s="71">
        <f t="shared" si="89"/>
        <v>0</v>
      </c>
      <c r="O156" s="76"/>
      <c r="P156" s="67">
        <v>0</v>
      </c>
      <c r="Q156" s="68">
        <v>1</v>
      </c>
      <c r="R156" s="69">
        <f t="shared" si="90"/>
        <v>0</v>
      </c>
      <c r="S156" s="73"/>
      <c r="T156" s="70">
        <f t="shared" si="91"/>
        <v>0.01</v>
      </c>
      <c r="U156" s="71" t="str">
        <f t="shared" si="92"/>
        <v/>
      </c>
      <c r="V156" s="73"/>
      <c r="W156" s="67">
        <v>0</v>
      </c>
      <c r="X156" s="68">
        <v>1</v>
      </c>
      <c r="Y156" s="76">
        <f t="shared" si="93"/>
        <v>0</v>
      </c>
      <c r="Z156" s="73"/>
      <c r="AA156" s="70">
        <f t="shared" si="97"/>
        <v>0</v>
      </c>
      <c r="AB156" s="71" t="str">
        <f t="shared" si="98"/>
        <v/>
      </c>
      <c r="AC156" s="73"/>
      <c r="AD156" s="67">
        <v>0.22</v>
      </c>
      <c r="AE156" s="68">
        <v>1</v>
      </c>
      <c r="AF156" s="76">
        <f t="shared" si="94"/>
        <v>0.22</v>
      </c>
      <c r="AG156" s="73"/>
      <c r="AH156" s="70">
        <f t="shared" si="99"/>
        <v>0.22</v>
      </c>
      <c r="AI156" s="71" t="str">
        <f t="shared" si="100"/>
        <v/>
      </c>
      <c r="AJ156" s="73"/>
      <c r="AK156" s="67">
        <v>0</v>
      </c>
      <c r="AL156" s="68">
        <v>1</v>
      </c>
      <c r="AM156" s="76">
        <f t="shared" si="95"/>
        <v>0</v>
      </c>
      <c r="AN156" s="73"/>
      <c r="AO156" s="70">
        <f t="shared" si="101"/>
        <v>-0.22</v>
      </c>
      <c r="AP156" s="71" t="str">
        <f t="shared" si="102"/>
        <v/>
      </c>
      <c r="AQ156" s="73"/>
      <c r="AR156" s="67">
        <v>0</v>
      </c>
      <c r="AS156" s="68">
        <v>1</v>
      </c>
      <c r="AT156" s="76">
        <f t="shared" si="96"/>
        <v>0</v>
      </c>
      <c r="AU156" s="73"/>
      <c r="AV156" s="70">
        <f t="shared" si="103"/>
        <v>0</v>
      </c>
      <c r="AW156" s="71" t="str">
        <f t="shared" si="104"/>
        <v/>
      </c>
      <c r="AX156" s="23"/>
      <c r="AY156" s="23"/>
    </row>
    <row r="157" spans="2:51" x14ac:dyDescent="0.3">
      <c r="B157" s="78" t="s">
        <v>26</v>
      </c>
      <c r="C157" s="65"/>
      <c r="D157" s="66" t="s">
        <v>24</v>
      </c>
      <c r="E157" s="65"/>
      <c r="F157" s="25"/>
      <c r="G157" s="67">
        <v>-2.17</v>
      </c>
      <c r="H157" s="75">
        <v>1</v>
      </c>
      <c r="I157" s="76">
        <f t="shared" ref="I157:I159" si="105">H157*G157</f>
        <v>-2.17</v>
      </c>
      <c r="J157" s="67">
        <v>-2.17</v>
      </c>
      <c r="K157" s="75">
        <v>1</v>
      </c>
      <c r="L157" s="76">
        <f t="shared" ref="L157:L159" si="106">K157*J157</f>
        <v>-2.17</v>
      </c>
      <c r="M157" s="70">
        <f t="shared" si="88"/>
        <v>0</v>
      </c>
      <c r="N157" s="71">
        <f t="shared" si="89"/>
        <v>0</v>
      </c>
      <c r="O157" s="76"/>
      <c r="P157" s="67"/>
      <c r="Q157" s="75">
        <v>1</v>
      </c>
      <c r="R157" s="69">
        <f t="shared" si="90"/>
        <v>0</v>
      </c>
      <c r="S157" s="73"/>
      <c r="T157" s="70">
        <f t="shared" si="91"/>
        <v>2.17</v>
      </c>
      <c r="U157" s="71" t="str">
        <f t="shared" si="92"/>
        <v/>
      </c>
      <c r="V157" s="73"/>
      <c r="W157" s="67"/>
      <c r="X157" s="75">
        <v>1</v>
      </c>
      <c r="Y157" s="76">
        <f t="shared" si="93"/>
        <v>0</v>
      </c>
      <c r="Z157" s="73"/>
      <c r="AA157" s="70">
        <f t="shared" si="97"/>
        <v>0</v>
      </c>
      <c r="AB157" s="71" t="str">
        <f t="shared" si="98"/>
        <v/>
      </c>
      <c r="AC157" s="73"/>
      <c r="AD157" s="67"/>
      <c r="AE157" s="75">
        <v>1</v>
      </c>
      <c r="AF157" s="76">
        <f t="shared" si="94"/>
        <v>0</v>
      </c>
      <c r="AG157" s="73"/>
      <c r="AH157" s="70">
        <f t="shared" si="99"/>
        <v>0</v>
      </c>
      <c r="AI157" s="71" t="str">
        <f t="shared" si="100"/>
        <v/>
      </c>
      <c r="AJ157" s="73"/>
      <c r="AK157" s="67"/>
      <c r="AL157" s="75">
        <v>1</v>
      </c>
      <c r="AM157" s="76">
        <f t="shared" si="95"/>
        <v>0</v>
      </c>
      <c r="AN157" s="73"/>
      <c r="AO157" s="70">
        <f t="shared" si="101"/>
        <v>0</v>
      </c>
      <c r="AP157" s="71" t="str">
        <f t="shared" si="102"/>
        <v/>
      </c>
      <c r="AQ157" s="73"/>
      <c r="AR157" s="67"/>
      <c r="AS157" s="75">
        <v>1</v>
      </c>
      <c r="AT157" s="76">
        <f t="shared" si="96"/>
        <v>0</v>
      </c>
      <c r="AU157" s="73"/>
      <c r="AV157" s="70">
        <f t="shared" si="103"/>
        <v>0</v>
      </c>
      <c r="AW157" s="71" t="str">
        <f t="shared" si="104"/>
        <v/>
      </c>
      <c r="AX157" s="23"/>
      <c r="AY157" s="23"/>
    </row>
    <row r="158" spans="2:51" x14ac:dyDescent="0.3">
      <c r="B158" s="78" t="s">
        <v>104</v>
      </c>
      <c r="C158" s="65"/>
      <c r="D158" s="66" t="s">
        <v>24</v>
      </c>
      <c r="E158" s="65"/>
      <c r="F158" s="25"/>
      <c r="G158" s="67">
        <v>-0.31</v>
      </c>
      <c r="H158" s="75">
        <v>1</v>
      </c>
      <c r="I158" s="76">
        <f t="shared" si="105"/>
        <v>-0.31</v>
      </c>
      <c r="J158" s="67">
        <v>-0.31</v>
      </c>
      <c r="K158" s="75">
        <v>1</v>
      </c>
      <c r="L158" s="76">
        <f t="shared" si="106"/>
        <v>-0.31</v>
      </c>
      <c r="M158" s="70">
        <f t="shared" si="88"/>
        <v>0</v>
      </c>
      <c r="N158" s="71">
        <f t="shared" si="89"/>
        <v>0</v>
      </c>
      <c r="O158" s="76"/>
      <c r="P158" s="67">
        <v>-0.09</v>
      </c>
      <c r="Q158" s="75">
        <v>1</v>
      </c>
      <c r="R158" s="69">
        <f t="shared" si="90"/>
        <v>-0.09</v>
      </c>
      <c r="S158" s="73"/>
      <c r="T158" s="70">
        <f t="shared" si="91"/>
        <v>0.22</v>
      </c>
      <c r="U158" s="71">
        <f t="shared" si="92"/>
        <v>-0.70967741935483875</v>
      </c>
      <c r="V158" s="73"/>
      <c r="W158" s="67">
        <v>0</v>
      </c>
      <c r="X158" s="75">
        <v>1</v>
      </c>
      <c r="Y158" s="76">
        <f t="shared" si="93"/>
        <v>0</v>
      </c>
      <c r="Z158" s="73"/>
      <c r="AA158" s="70">
        <f t="shared" si="97"/>
        <v>0.09</v>
      </c>
      <c r="AB158" s="71" t="str">
        <f t="shared" si="98"/>
        <v/>
      </c>
      <c r="AC158" s="73"/>
      <c r="AD158" s="67">
        <v>0</v>
      </c>
      <c r="AE158" s="75">
        <v>1</v>
      </c>
      <c r="AF158" s="76">
        <f t="shared" si="94"/>
        <v>0</v>
      </c>
      <c r="AG158" s="73"/>
      <c r="AH158" s="70">
        <f t="shared" si="99"/>
        <v>0</v>
      </c>
      <c r="AI158" s="71" t="str">
        <f t="shared" si="100"/>
        <v/>
      </c>
      <c r="AJ158" s="73"/>
      <c r="AK158" s="67">
        <v>0</v>
      </c>
      <c r="AL158" s="75">
        <v>1</v>
      </c>
      <c r="AM158" s="76">
        <f t="shared" si="95"/>
        <v>0</v>
      </c>
      <c r="AN158" s="73"/>
      <c r="AO158" s="70">
        <f t="shared" si="101"/>
        <v>0</v>
      </c>
      <c r="AP158" s="71" t="str">
        <f t="shared" si="102"/>
        <v/>
      </c>
      <c r="AQ158" s="73"/>
      <c r="AR158" s="67">
        <v>0</v>
      </c>
      <c r="AS158" s="75">
        <v>1</v>
      </c>
      <c r="AT158" s="76">
        <f t="shared" si="96"/>
        <v>0</v>
      </c>
      <c r="AU158" s="73"/>
      <c r="AV158" s="70">
        <f t="shared" si="103"/>
        <v>0</v>
      </c>
      <c r="AW158" s="71" t="str">
        <f t="shared" si="104"/>
        <v/>
      </c>
      <c r="AX158" s="23"/>
      <c r="AY158" s="23"/>
    </row>
    <row r="159" spans="2:51" x14ac:dyDescent="0.3">
      <c r="B159" s="78" t="s">
        <v>27</v>
      </c>
      <c r="C159" s="65"/>
      <c r="D159" s="66" t="s">
        <v>24</v>
      </c>
      <c r="E159" s="65"/>
      <c r="F159" s="25"/>
      <c r="G159" s="67">
        <v>-0.1</v>
      </c>
      <c r="H159" s="75">
        <v>1</v>
      </c>
      <c r="I159" s="76">
        <f t="shared" si="105"/>
        <v>-0.1</v>
      </c>
      <c r="J159" s="67">
        <v>-0.1</v>
      </c>
      <c r="K159" s="75">
        <v>1</v>
      </c>
      <c r="L159" s="76">
        <f t="shared" si="106"/>
        <v>-0.1</v>
      </c>
      <c r="M159" s="70">
        <f t="shared" si="88"/>
        <v>0</v>
      </c>
      <c r="N159" s="71">
        <f t="shared" si="89"/>
        <v>0</v>
      </c>
      <c r="O159" s="76"/>
      <c r="P159" s="67"/>
      <c r="Q159" s="75">
        <v>1</v>
      </c>
      <c r="R159" s="69">
        <f t="shared" si="90"/>
        <v>0</v>
      </c>
      <c r="S159" s="73"/>
      <c r="T159" s="70">
        <f t="shared" si="91"/>
        <v>0.1</v>
      </c>
      <c r="U159" s="71" t="str">
        <f t="shared" si="92"/>
        <v/>
      </c>
      <c r="V159" s="73"/>
      <c r="W159" s="67"/>
      <c r="X159" s="75">
        <v>1</v>
      </c>
      <c r="Y159" s="76">
        <f t="shared" si="93"/>
        <v>0</v>
      </c>
      <c r="Z159" s="73"/>
      <c r="AA159" s="70">
        <f t="shared" si="97"/>
        <v>0</v>
      </c>
      <c r="AB159" s="71" t="str">
        <f t="shared" si="98"/>
        <v/>
      </c>
      <c r="AC159" s="73"/>
      <c r="AD159" s="67"/>
      <c r="AE159" s="75">
        <v>1</v>
      </c>
      <c r="AF159" s="76">
        <f t="shared" si="94"/>
        <v>0</v>
      </c>
      <c r="AG159" s="73"/>
      <c r="AH159" s="70">
        <f t="shared" si="99"/>
        <v>0</v>
      </c>
      <c r="AI159" s="71" t="str">
        <f t="shared" si="100"/>
        <v/>
      </c>
      <c r="AJ159" s="73"/>
      <c r="AK159" s="67"/>
      <c r="AL159" s="75">
        <v>1</v>
      </c>
      <c r="AM159" s="76">
        <f t="shared" si="95"/>
        <v>0</v>
      </c>
      <c r="AN159" s="73"/>
      <c r="AO159" s="70">
        <f t="shared" si="101"/>
        <v>0</v>
      </c>
      <c r="AP159" s="71" t="str">
        <f t="shared" si="102"/>
        <v/>
      </c>
      <c r="AQ159" s="73"/>
      <c r="AR159" s="67"/>
      <c r="AS159" s="75">
        <v>1</v>
      </c>
      <c r="AT159" s="76">
        <f t="shared" si="96"/>
        <v>0</v>
      </c>
      <c r="AU159" s="73"/>
      <c r="AV159" s="70">
        <f t="shared" si="103"/>
        <v>0</v>
      </c>
      <c r="AW159" s="71" t="str">
        <f t="shared" si="104"/>
        <v/>
      </c>
      <c r="AX159" s="23"/>
      <c r="AY159" s="23"/>
    </row>
    <row r="160" spans="2:51" x14ac:dyDescent="0.3">
      <c r="B160" s="78" t="s">
        <v>105</v>
      </c>
      <c r="C160" s="65"/>
      <c r="D160" s="66" t="s">
        <v>24</v>
      </c>
      <c r="E160" s="65"/>
      <c r="F160" s="25"/>
      <c r="G160" s="67"/>
      <c r="H160" s="75"/>
      <c r="I160" s="76"/>
      <c r="J160" s="67"/>
      <c r="K160" s="75"/>
      <c r="L160" s="76"/>
      <c r="M160" s="70">
        <f t="shared" si="88"/>
        <v>0</v>
      </c>
      <c r="N160" s="71" t="str">
        <f t="shared" si="89"/>
        <v/>
      </c>
      <c r="O160" s="76"/>
      <c r="P160" s="67">
        <v>0</v>
      </c>
      <c r="Q160" s="75">
        <v>1</v>
      </c>
      <c r="R160" s="69">
        <f t="shared" si="90"/>
        <v>0</v>
      </c>
      <c r="S160" s="73"/>
      <c r="T160" s="70">
        <f t="shared" si="91"/>
        <v>0</v>
      </c>
      <c r="U160" s="71" t="str">
        <f t="shared" si="92"/>
        <v/>
      </c>
      <c r="V160" s="73"/>
      <c r="W160" s="67">
        <v>0</v>
      </c>
      <c r="X160" s="75">
        <v>1</v>
      </c>
      <c r="Y160" s="76">
        <f t="shared" si="93"/>
        <v>0</v>
      </c>
      <c r="Z160" s="73"/>
      <c r="AA160" s="70">
        <f t="shared" si="97"/>
        <v>0</v>
      </c>
      <c r="AB160" s="71" t="str">
        <f t="shared" si="98"/>
        <v/>
      </c>
      <c r="AC160" s="73"/>
      <c r="AD160" s="67">
        <v>-0.12</v>
      </c>
      <c r="AE160" s="75">
        <v>1</v>
      </c>
      <c r="AF160" s="76">
        <f t="shared" si="94"/>
        <v>-0.12</v>
      </c>
      <c r="AG160" s="73"/>
      <c r="AH160" s="70">
        <f t="shared" si="99"/>
        <v>-0.12</v>
      </c>
      <c r="AI160" s="71" t="str">
        <f t="shared" si="100"/>
        <v/>
      </c>
      <c r="AJ160" s="73"/>
      <c r="AK160" s="67">
        <v>0</v>
      </c>
      <c r="AL160" s="75">
        <v>1</v>
      </c>
      <c r="AM160" s="76">
        <f t="shared" si="95"/>
        <v>0</v>
      </c>
      <c r="AN160" s="73"/>
      <c r="AO160" s="70">
        <f t="shared" si="101"/>
        <v>0.12</v>
      </c>
      <c r="AP160" s="71" t="str">
        <f t="shared" si="102"/>
        <v/>
      </c>
      <c r="AQ160" s="73"/>
      <c r="AR160" s="67">
        <v>0</v>
      </c>
      <c r="AS160" s="75">
        <v>1</v>
      </c>
      <c r="AT160" s="76">
        <f t="shared" si="96"/>
        <v>0</v>
      </c>
      <c r="AU160" s="73"/>
      <c r="AV160" s="70">
        <f t="shared" si="103"/>
        <v>0</v>
      </c>
      <c r="AW160" s="71" t="str">
        <f t="shared" si="104"/>
        <v/>
      </c>
      <c r="AX160" s="23"/>
      <c r="AY160" s="23"/>
    </row>
    <row r="161" spans="2:51" x14ac:dyDescent="0.3">
      <c r="B161" s="78" t="s">
        <v>106</v>
      </c>
      <c r="C161" s="65"/>
      <c r="D161" s="66" t="s">
        <v>24</v>
      </c>
      <c r="E161" s="65"/>
      <c r="F161" s="25"/>
      <c r="G161" s="67"/>
      <c r="H161" s="75"/>
      <c r="I161" s="76"/>
      <c r="J161" s="67"/>
      <c r="K161" s="75"/>
      <c r="L161" s="76"/>
      <c r="M161" s="70">
        <f t="shared" si="88"/>
        <v>0</v>
      </c>
      <c r="N161" s="71" t="str">
        <f t="shared" si="89"/>
        <v/>
      </c>
      <c r="O161" s="76"/>
      <c r="P161" s="67">
        <v>-1.79</v>
      </c>
      <c r="Q161" s="75">
        <v>1</v>
      </c>
      <c r="R161" s="69">
        <f t="shared" si="90"/>
        <v>-1.79</v>
      </c>
      <c r="S161" s="73"/>
      <c r="T161" s="70">
        <f t="shared" si="91"/>
        <v>-1.79</v>
      </c>
      <c r="U161" s="71" t="str">
        <f t="shared" si="92"/>
        <v/>
      </c>
      <c r="V161" s="73"/>
      <c r="W161" s="67">
        <v>0</v>
      </c>
      <c r="X161" s="75">
        <v>1</v>
      </c>
      <c r="Y161" s="76">
        <f t="shared" si="93"/>
        <v>0</v>
      </c>
      <c r="Z161" s="73"/>
      <c r="AA161" s="70">
        <f t="shared" si="97"/>
        <v>1.79</v>
      </c>
      <c r="AB161" s="71" t="str">
        <f t="shared" si="98"/>
        <v/>
      </c>
      <c r="AC161" s="73"/>
      <c r="AD161" s="67">
        <v>0</v>
      </c>
      <c r="AE161" s="75">
        <v>1</v>
      </c>
      <c r="AF161" s="76">
        <f t="shared" si="94"/>
        <v>0</v>
      </c>
      <c r="AG161" s="73"/>
      <c r="AH161" s="70">
        <f t="shared" si="99"/>
        <v>0</v>
      </c>
      <c r="AI161" s="71" t="str">
        <f t="shared" si="100"/>
        <v/>
      </c>
      <c r="AJ161" s="73"/>
      <c r="AK161" s="67">
        <v>0</v>
      </c>
      <c r="AL161" s="75">
        <v>1</v>
      </c>
      <c r="AM161" s="76">
        <f t="shared" si="95"/>
        <v>0</v>
      </c>
      <c r="AN161" s="73"/>
      <c r="AO161" s="70">
        <f t="shared" si="101"/>
        <v>0</v>
      </c>
      <c r="AP161" s="71" t="str">
        <f t="shared" si="102"/>
        <v/>
      </c>
      <c r="AQ161" s="73"/>
      <c r="AR161" s="67">
        <v>0</v>
      </c>
      <c r="AS161" s="75">
        <v>1</v>
      </c>
      <c r="AT161" s="76">
        <f t="shared" si="96"/>
        <v>0</v>
      </c>
      <c r="AU161" s="73"/>
      <c r="AV161" s="70">
        <f t="shared" si="103"/>
        <v>0</v>
      </c>
      <c r="AW161" s="71" t="str">
        <f t="shared" si="104"/>
        <v/>
      </c>
      <c r="AX161" s="23"/>
      <c r="AY161" s="23"/>
    </row>
    <row r="162" spans="2:51" x14ac:dyDescent="0.3">
      <c r="B162" s="78" t="s">
        <v>107</v>
      </c>
      <c r="C162" s="65"/>
      <c r="D162" s="66" t="s">
        <v>24</v>
      </c>
      <c r="E162" s="65"/>
      <c r="F162" s="25"/>
      <c r="G162" s="67"/>
      <c r="H162" s="75"/>
      <c r="I162" s="76"/>
      <c r="J162" s="67"/>
      <c r="K162" s="75"/>
      <c r="L162" s="76"/>
      <c r="M162" s="70">
        <f t="shared" si="88"/>
        <v>0</v>
      </c>
      <c r="N162" s="71" t="str">
        <f t="shared" si="89"/>
        <v/>
      </c>
      <c r="O162" s="76"/>
      <c r="P162" s="67">
        <v>0</v>
      </c>
      <c r="Q162" s="75">
        <v>1</v>
      </c>
      <c r="R162" s="69">
        <f t="shared" si="90"/>
        <v>0</v>
      </c>
      <c r="S162" s="73"/>
      <c r="T162" s="70">
        <f t="shared" si="91"/>
        <v>0</v>
      </c>
      <c r="U162" s="71" t="str">
        <f t="shared" si="92"/>
        <v/>
      </c>
      <c r="V162" s="73"/>
      <c r="W162" s="67">
        <v>0</v>
      </c>
      <c r="X162" s="75">
        <v>1</v>
      </c>
      <c r="Y162" s="76">
        <f t="shared" si="93"/>
        <v>0</v>
      </c>
      <c r="Z162" s="73"/>
      <c r="AA162" s="70">
        <f t="shared" si="97"/>
        <v>0</v>
      </c>
      <c r="AB162" s="71" t="str">
        <f t="shared" si="98"/>
        <v/>
      </c>
      <c r="AC162" s="73"/>
      <c r="AD162" s="67">
        <v>0</v>
      </c>
      <c r="AE162" s="75">
        <v>1</v>
      </c>
      <c r="AF162" s="76">
        <f t="shared" si="94"/>
        <v>0</v>
      </c>
      <c r="AG162" s="73"/>
      <c r="AH162" s="70">
        <f t="shared" si="99"/>
        <v>0</v>
      </c>
      <c r="AI162" s="71" t="str">
        <f t="shared" si="100"/>
        <v/>
      </c>
      <c r="AJ162" s="73"/>
      <c r="AK162" s="67">
        <v>0</v>
      </c>
      <c r="AL162" s="75">
        <v>1</v>
      </c>
      <c r="AM162" s="76">
        <f t="shared" si="95"/>
        <v>0</v>
      </c>
      <c r="AN162" s="73"/>
      <c r="AO162" s="70">
        <f t="shared" si="101"/>
        <v>0</v>
      </c>
      <c r="AP162" s="71" t="str">
        <f t="shared" si="102"/>
        <v/>
      </c>
      <c r="AQ162" s="73"/>
      <c r="AR162" s="67">
        <v>0</v>
      </c>
      <c r="AS162" s="75">
        <v>1</v>
      </c>
      <c r="AT162" s="76">
        <f t="shared" si="96"/>
        <v>0</v>
      </c>
      <c r="AU162" s="73"/>
      <c r="AV162" s="70">
        <f t="shared" si="103"/>
        <v>0</v>
      </c>
      <c r="AW162" s="71" t="str">
        <f t="shared" si="104"/>
        <v/>
      </c>
      <c r="AX162" s="23"/>
      <c r="AY162" s="23"/>
    </row>
    <row r="163" spans="2:51" x14ac:dyDescent="0.3">
      <c r="B163" s="78" t="s">
        <v>108</v>
      </c>
      <c r="C163" s="65"/>
      <c r="D163" s="66" t="s">
        <v>24</v>
      </c>
      <c r="E163" s="65"/>
      <c r="F163" s="25"/>
      <c r="G163" s="67"/>
      <c r="H163" s="75"/>
      <c r="I163" s="76"/>
      <c r="J163" s="67"/>
      <c r="K163" s="75"/>
      <c r="L163" s="76"/>
      <c r="M163" s="70">
        <f t="shared" si="88"/>
        <v>0</v>
      </c>
      <c r="N163" s="71" t="str">
        <f t="shared" si="89"/>
        <v/>
      </c>
      <c r="O163" s="76"/>
      <c r="P163" s="67">
        <v>0</v>
      </c>
      <c r="Q163" s="75">
        <v>1</v>
      </c>
      <c r="R163" s="69">
        <f t="shared" si="90"/>
        <v>0</v>
      </c>
      <c r="S163" s="73"/>
      <c r="T163" s="70">
        <f t="shared" si="91"/>
        <v>0</v>
      </c>
      <c r="U163" s="71" t="str">
        <f t="shared" si="92"/>
        <v/>
      </c>
      <c r="V163" s="73"/>
      <c r="W163" s="67">
        <v>0.47</v>
      </c>
      <c r="X163" s="75">
        <v>1</v>
      </c>
      <c r="Y163" s="76">
        <f t="shared" si="93"/>
        <v>0.47</v>
      </c>
      <c r="Z163" s="73"/>
      <c r="AA163" s="70">
        <f t="shared" si="97"/>
        <v>0.47</v>
      </c>
      <c r="AB163" s="71" t="str">
        <f t="shared" si="98"/>
        <v/>
      </c>
      <c r="AC163" s="73"/>
      <c r="AD163" s="67">
        <v>0</v>
      </c>
      <c r="AE163" s="75">
        <v>1</v>
      </c>
      <c r="AF163" s="76">
        <f t="shared" si="94"/>
        <v>0</v>
      </c>
      <c r="AG163" s="73"/>
      <c r="AH163" s="70">
        <f t="shared" si="99"/>
        <v>-0.47</v>
      </c>
      <c r="AI163" s="71" t="str">
        <f t="shared" si="100"/>
        <v/>
      </c>
      <c r="AJ163" s="73"/>
      <c r="AK163" s="67">
        <v>0</v>
      </c>
      <c r="AL163" s="75">
        <v>1</v>
      </c>
      <c r="AM163" s="76">
        <f t="shared" si="95"/>
        <v>0</v>
      </c>
      <c r="AN163" s="73"/>
      <c r="AO163" s="70">
        <f t="shared" si="101"/>
        <v>0</v>
      </c>
      <c r="AP163" s="71" t="str">
        <f t="shared" si="102"/>
        <v/>
      </c>
      <c r="AQ163" s="73"/>
      <c r="AR163" s="67">
        <v>0</v>
      </c>
      <c r="AS163" s="75">
        <v>1</v>
      </c>
      <c r="AT163" s="76">
        <f t="shared" si="96"/>
        <v>0</v>
      </c>
      <c r="AU163" s="73"/>
      <c r="AV163" s="70">
        <f t="shared" si="103"/>
        <v>0</v>
      </c>
      <c r="AW163" s="71" t="str">
        <f t="shared" si="104"/>
        <v/>
      </c>
      <c r="AX163" s="23"/>
      <c r="AY163" s="23"/>
    </row>
    <row r="164" spans="2:51" x14ac:dyDescent="0.3">
      <c r="B164" s="78" t="s">
        <v>109</v>
      </c>
      <c r="C164" s="65"/>
      <c r="D164" s="66" t="s">
        <v>24</v>
      </c>
      <c r="E164" s="65"/>
      <c r="F164" s="25"/>
      <c r="G164" s="67"/>
      <c r="H164" s="75"/>
      <c r="I164" s="76"/>
      <c r="J164" s="67"/>
      <c r="K164" s="75"/>
      <c r="L164" s="76"/>
      <c r="M164" s="70">
        <f t="shared" si="88"/>
        <v>0</v>
      </c>
      <c r="N164" s="71" t="str">
        <f t="shared" si="89"/>
        <v/>
      </c>
      <c r="O164" s="76"/>
      <c r="P164" s="67">
        <v>0</v>
      </c>
      <c r="Q164" s="75">
        <v>1</v>
      </c>
      <c r="R164" s="69">
        <f t="shared" si="90"/>
        <v>0</v>
      </c>
      <c r="S164" s="73"/>
      <c r="T164" s="70">
        <f t="shared" si="91"/>
        <v>0</v>
      </c>
      <c r="U164" s="71" t="str">
        <f t="shared" si="92"/>
        <v/>
      </c>
      <c r="V164" s="73"/>
      <c r="W164" s="67">
        <v>0</v>
      </c>
      <c r="X164" s="75">
        <v>1</v>
      </c>
      <c r="Y164" s="76">
        <f t="shared" si="93"/>
        <v>0</v>
      </c>
      <c r="Z164" s="73"/>
      <c r="AA164" s="70">
        <f t="shared" si="97"/>
        <v>0</v>
      </c>
      <c r="AB164" s="71" t="str">
        <f t="shared" si="98"/>
        <v/>
      </c>
      <c r="AC164" s="73"/>
      <c r="AD164" s="67">
        <v>7.0000000000000007E-2</v>
      </c>
      <c r="AE164" s="75">
        <v>1</v>
      </c>
      <c r="AF164" s="76">
        <f t="shared" si="94"/>
        <v>7.0000000000000007E-2</v>
      </c>
      <c r="AG164" s="73"/>
      <c r="AH164" s="70">
        <f t="shared" si="99"/>
        <v>7.0000000000000007E-2</v>
      </c>
      <c r="AI164" s="71" t="str">
        <f t="shared" si="100"/>
        <v/>
      </c>
      <c r="AJ164" s="73"/>
      <c r="AK164" s="67">
        <v>0</v>
      </c>
      <c r="AL164" s="75">
        <v>1</v>
      </c>
      <c r="AM164" s="76">
        <f t="shared" si="95"/>
        <v>0</v>
      </c>
      <c r="AN164" s="73"/>
      <c r="AO164" s="70">
        <f t="shared" si="101"/>
        <v>-7.0000000000000007E-2</v>
      </c>
      <c r="AP164" s="71" t="str">
        <f t="shared" si="102"/>
        <v/>
      </c>
      <c r="AQ164" s="73"/>
      <c r="AR164" s="67">
        <v>0</v>
      </c>
      <c r="AS164" s="75">
        <v>1</v>
      </c>
      <c r="AT164" s="76">
        <f t="shared" si="96"/>
        <v>0</v>
      </c>
      <c r="AU164" s="73"/>
      <c r="AV164" s="70">
        <f t="shared" si="103"/>
        <v>0</v>
      </c>
      <c r="AW164" s="71" t="str">
        <f t="shared" si="104"/>
        <v/>
      </c>
      <c r="AX164" s="23"/>
      <c r="AY164" s="23"/>
    </row>
    <row r="165" spans="2:51" x14ac:dyDescent="0.3">
      <c r="B165" s="78" t="s">
        <v>110</v>
      </c>
      <c r="C165" s="65"/>
      <c r="D165" s="66" t="s">
        <v>24</v>
      </c>
      <c r="E165" s="65"/>
      <c r="F165" s="25"/>
      <c r="G165" s="67"/>
      <c r="H165" s="75"/>
      <c r="I165" s="76"/>
      <c r="J165" s="67"/>
      <c r="K165" s="75"/>
      <c r="L165" s="76"/>
      <c r="M165" s="70">
        <f t="shared" si="88"/>
        <v>0</v>
      </c>
      <c r="N165" s="71" t="str">
        <f t="shared" si="89"/>
        <v/>
      </c>
      <c r="O165" s="76"/>
      <c r="P165" s="67">
        <v>0</v>
      </c>
      <c r="Q165" s="75">
        <v>1</v>
      </c>
      <c r="R165" s="69">
        <f t="shared" si="90"/>
        <v>0</v>
      </c>
      <c r="S165" s="73"/>
      <c r="T165" s="70">
        <f t="shared" si="91"/>
        <v>0</v>
      </c>
      <c r="U165" s="71" t="str">
        <f t="shared" si="92"/>
        <v/>
      </c>
      <c r="V165" s="73"/>
      <c r="W165" s="67">
        <v>0</v>
      </c>
      <c r="X165" s="75">
        <v>1</v>
      </c>
      <c r="Y165" s="76">
        <f t="shared" si="93"/>
        <v>0</v>
      </c>
      <c r="Z165" s="73"/>
      <c r="AA165" s="70">
        <f t="shared" si="97"/>
        <v>0</v>
      </c>
      <c r="AB165" s="71" t="str">
        <f t="shared" si="98"/>
        <v/>
      </c>
      <c r="AC165" s="73"/>
      <c r="AD165" s="67">
        <v>0</v>
      </c>
      <c r="AE165" s="75">
        <v>1</v>
      </c>
      <c r="AF165" s="76">
        <f t="shared" si="94"/>
        <v>0</v>
      </c>
      <c r="AG165" s="73"/>
      <c r="AH165" s="70">
        <f t="shared" si="99"/>
        <v>0</v>
      </c>
      <c r="AI165" s="71" t="str">
        <f t="shared" si="100"/>
        <v/>
      </c>
      <c r="AJ165" s="73"/>
      <c r="AK165" s="67">
        <v>0</v>
      </c>
      <c r="AL165" s="75">
        <v>1</v>
      </c>
      <c r="AM165" s="76">
        <f t="shared" si="95"/>
        <v>0</v>
      </c>
      <c r="AN165" s="73"/>
      <c r="AO165" s="70">
        <f t="shared" si="101"/>
        <v>0</v>
      </c>
      <c r="AP165" s="71" t="str">
        <f t="shared" si="102"/>
        <v/>
      </c>
      <c r="AQ165" s="73"/>
      <c r="AR165" s="67">
        <v>0.84</v>
      </c>
      <c r="AS165" s="75">
        <v>1</v>
      </c>
      <c r="AT165" s="76">
        <f t="shared" si="96"/>
        <v>0.84</v>
      </c>
      <c r="AU165" s="73"/>
      <c r="AV165" s="70">
        <f t="shared" si="103"/>
        <v>0.84</v>
      </c>
      <c r="AW165" s="71" t="str">
        <f t="shared" si="104"/>
        <v/>
      </c>
      <c r="AX165" s="23"/>
      <c r="AY165" s="23"/>
    </row>
    <row r="166" spans="2:51" x14ac:dyDescent="0.3">
      <c r="B166" s="78" t="s">
        <v>111</v>
      </c>
      <c r="C166" s="65"/>
      <c r="D166" s="66" t="s">
        <v>24</v>
      </c>
      <c r="E166" s="65"/>
      <c r="F166" s="25"/>
      <c r="G166" s="67"/>
      <c r="H166" s="75"/>
      <c r="I166" s="76"/>
      <c r="J166" s="67"/>
      <c r="K166" s="75"/>
      <c r="L166" s="76"/>
      <c r="M166" s="70">
        <f t="shared" si="88"/>
        <v>0</v>
      </c>
      <c r="N166" s="71" t="str">
        <f t="shared" si="89"/>
        <v/>
      </c>
      <c r="O166" s="76"/>
      <c r="P166" s="67">
        <v>0.01</v>
      </c>
      <c r="Q166" s="75">
        <v>1</v>
      </c>
      <c r="R166" s="76">
        <f t="shared" si="90"/>
        <v>0.01</v>
      </c>
      <c r="S166" s="73"/>
      <c r="T166" s="70">
        <f t="shared" si="91"/>
        <v>0.01</v>
      </c>
      <c r="U166" s="71" t="str">
        <f t="shared" si="92"/>
        <v/>
      </c>
      <c r="V166" s="73"/>
      <c r="W166" s="67">
        <v>0</v>
      </c>
      <c r="X166" s="75">
        <v>1</v>
      </c>
      <c r="Y166" s="76">
        <f t="shared" si="93"/>
        <v>0</v>
      </c>
      <c r="Z166" s="73"/>
      <c r="AA166" s="70">
        <f t="shared" si="97"/>
        <v>-0.01</v>
      </c>
      <c r="AB166" s="71" t="str">
        <f t="shared" si="98"/>
        <v/>
      </c>
      <c r="AC166" s="73"/>
      <c r="AD166" s="67">
        <v>0</v>
      </c>
      <c r="AE166" s="75">
        <v>1</v>
      </c>
      <c r="AF166" s="76">
        <f t="shared" si="94"/>
        <v>0</v>
      </c>
      <c r="AG166" s="73"/>
      <c r="AH166" s="70">
        <f t="shared" si="99"/>
        <v>0</v>
      </c>
      <c r="AI166" s="71" t="str">
        <f t="shared" si="100"/>
        <v/>
      </c>
      <c r="AJ166" s="73"/>
      <c r="AK166" s="67">
        <v>0</v>
      </c>
      <c r="AL166" s="75">
        <v>1</v>
      </c>
      <c r="AM166" s="76">
        <f t="shared" si="95"/>
        <v>0</v>
      </c>
      <c r="AN166" s="73"/>
      <c r="AO166" s="70">
        <f t="shared" si="101"/>
        <v>0</v>
      </c>
      <c r="AP166" s="71" t="str">
        <f t="shared" si="102"/>
        <v/>
      </c>
      <c r="AQ166" s="73"/>
      <c r="AR166" s="67">
        <v>0</v>
      </c>
      <c r="AS166" s="75">
        <v>1</v>
      </c>
      <c r="AT166" s="76">
        <f t="shared" si="96"/>
        <v>0</v>
      </c>
      <c r="AU166" s="73"/>
      <c r="AV166" s="70">
        <f t="shared" si="103"/>
        <v>0</v>
      </c>
      <c r="AW166" s="71" t="str">
        <f t="shared" si="104"/>
        <v/>
      </c>
      <c r="AX166" s="23"/>
      <c r="AY166" s="23"/>
    </row>
    <row r="167" spans="2:51" x14ac:dyDescent="0.3">
      <c r="B167" s="78" t="s">
        <v>112</v>
      </c>
      <c r="C167" s="65"/>
      <c r="D167" s="66" t="s">
        <v>24</v>
      </c>
      <c r="E167" s="65"/>
      <c r="F167" s="25"/>
      <c r="G167" s="67"/>
      <c r="H167" s="75"/>
      <c r="I167" s="76"/>
      <c r="J167" s="67"/>
      <c r="K167" s="75"/>
      <c r="L167" s="76"/>
      <c r="M167" s="70">
        <f t="shared" si="88"/>
        <v>0</v>
      </c>
      <c r="N167" s="71" t="str">
        <f t="shared" si="89"/>
        <v/>
      </c>
      <c r="O167" s="76"/>
      <c r="P167" s="67">
        <v>0</v>
      </c>
      <c r="Q167" s="75">
        <v>1</v>
      </c>
      <c r="R167" s="76">
        <f t="shared" si="90"/>
        <v>0</v>
      </c>
      <c r="S167" s="73"/>
      <c r="T167" s="70">
        <f t="shared" si="91"/>
        <v>0</v>
      </c>
      <c r="U167" s="71" t="str">
        <f t="shared" si="92"/>
        <v/>
      </c>
      <c r="V167" s="73"/>
      <c r="W167" s="67">
        <v>-0.06</v>
      </c>
      <c r="X167" s="75">
        <v>1</v>
      </c>
      <c r="Y167" s="76">
        <f t="shared" si="93"/>
        <v>-0.06</v>
      </c>
      <c r="Z167" s="73"/>
      <c r="AA167" s="70">
        <f t="shared" si="97"/>
        <v>-0.06</v>
      </c>
      <c r="AB167" s="71" t="str">
        <f t="shared" si="98"/>
        <v/>
      </c>
      <c r="AC167" s="73"/>
      <c r="AD167" s="67">
        <v>-0.06</v>
      </c>
      <c r="AE167" s="75">
        <v>1</v>
      </c>
      <c r="AF167" s="76">
        <f t="shared" si="94"/>
        <v>-0.06</v>
      </c>
      <c r="AG167" s="73"/>
      <c r="AH167" s="70">
        <f t="shared" si="99"/>
        <v>0</v>
      </c>
      <c r="AI167" s="71">
        <f t="shared" si="100"/>
        <v>0</v>
      </c>
      <c r="AJ167" s="73"/>
      <c r="AK167" s="67">
        <v>-0.06</v>
      </c>
      <c r="AL167" s="75">
        <v>1</v>
      </c>
      <c r="AM167" s="76">
        <f t="shared" si="95"/>
        <v>-0.06</v>
      </c>
      <c r="AN167" s="73"/>
      <c r="AO167" s="70">
        <f t="shared" si="101"/>
        <v>0</v>
      </c>
      <c r="AP167" s="71">
        <f t="shared" si="102"/>
        <v>0</v>
      </c>
      <c r="AQ167" s="73"/>
      <c r="AR167" s="67">
        <v>0</v>
      </c>
      <c r="AS167" s="75">
        <v>1</v>
      </c>
      <c r="AT167" s="76">
        <f t="shared" si="96"/>
        <v>0</v>
      </c>
      <c r="AU167" s="73"/>
      <c r="AV167" s="70">
        <f t="shared" si="103"/>
        <v>0.06</v>
      </c>
      <c r="AW167" s="71" t="str">
        <f t="shared" si="104"/>
        <v/>
      </c>
      <c r="AX167" s="23"/>
      <c r="AY167" s="23"/>
    </row>
    <row r="168" spans="2:51" x14ac:dyDescent="0.3">
      <c r="B168" s="74" t="s">
        <v>113</v>
      </c>
      <c r="C168" s="65"/>
      <c r="D168" s="66" t="s">
        <v>24</v>
      </c>
      <c r="E168" s="65"/>
      <c r="F168" s="25"/>
      <c r="G168" s="67"/>
      <c r="H168" s="75"/>
      <c r="I168" s="76"/>
      <c r="J168" s="67"/>
      <c r="K168" s="75"/>
      <c r="L168" s="76"/>
      <c r="M168" s="70">
        <f t="shared" si="88"/>
        <v>0</v>
      </c>
      <c r="N168" s="71" t="str">
        <f t="shared" si="89"/>
        <v/>
      </c>
      <c r="O168" s="76"/>
      <c r="P168" s="67">
        <v>0</v>
      </c>
      <c r="Q168" s="75">
        <v>1</v>
      </c>
      <c r="R168" s="76">
        <f t="shared" si="90"/>
        <v>0</v>
      </c>
      <c r="S168" s="73"/>
      <c r="T168" s="70">
        <f t="shared" si="91"/>
        <v>0</v>
      </c>
      <c r="U168" s="71" t="str">
        <f t="shared" si="92"/>
        <v/>
      </c>
      <c r="V168" s="73"/>
      <c r="W168" s="67">
        <v>-0.14000000000000001</v>
      </c>
      <c r="X168" s="75">
        <v>1</v>
      </c>
      <c r="Y168" s="76">
        <f t="shared" si="93"/>
        <v>-0.14000000000000001</v>
      </c>
      <c r="Z168" s="73"/>
      <c r="AA168" s="70">
        <f t="shared" si="97"/>
        <v>-0.14000000000000001</v>
      </c>
      <c r="AB168" s="71" t="str">
        <f t="shared" si="98"/>
        <v/>
      </c>
      <c r="AC168" s="73"/>
      <c r="AD168" s="67">
        <v>-0.14000000000000001</v>
      </c>
      <c r="AE168" s="75">
        <v>1</v>
      </c>
      <c r="AF168" s="76">
        <f t="shared" si="94"/>
        <v>-0.14000000000000001</v>
      </c>
      <c r="AG168" s="73"/>
      <c r="AH168" s="70">
        <f t="shared" si="99"/>
        <v>0</v>
      </c>
      <c r="AI168" s="71">
        <f t="shared" si="100"/>
        <v>0</v>
      </c>
      <c r="AJ168" s="73"/>
      <c r="AK168" s="67">
        <v>-0.14000000000000001</v>
      </c>
      <c r="AL168" s="75">
        <v>1</v>
      </c>
      <c r="AM168" s="76">
        <f t="shared" si="95"/>
        <v>-0.14000000000000001</v>
      </c>
      <c r="AN168" s="73"/>
      <c r="AO168" s="70">
        <f t="shared" si="101"/>
        <v>0</v>
      </c>
      <c r="AP168" s="71">
        <f t="shared" si="102"/>
        <v>0</v>
      </c>
      <c r="AQ168" s="73"/>
      <c r="AR168" s="67">
        <v>-0.14000000000000001</v>
      </c>
      <c r="AS168" s="75">
        <v>1</v>
      </c>
      <c r="AT168" s="76">
        <f t="shared" si="96"/>
        <v>-0.14000000000000001</v>
      </c>
      <c r="AU168" s="73"/>
      <c r="AV168" s="70">
        <f t="shared" si="103"/>
        <v>0</v>
      </c>
      <c r="AW168" s="71">
        <f t="shared" si="104"/>
        <v>0</v>
      </c>
      <c r="AX168" s="23"/>
      <c r="AY168" s="23"/>
    </row>
    <row r="169" spans="2:51" x14ac:dyDescent="0.3">
      <c r="B169" s="74" t="s">
        <v>114</v>
      </c>
      <c r="C169" s="65"/>
      <c r="D169" s="66" t="s">
        <v>24</v>
      </c>
      <c r="E169" s="65"/>
      <c r="F169" s="25"/>
      <c r="G169" s="67"/>
      <c r="H169" s="75"/>
      <c r="I169" s="76"/>
      <c r="J169" s="67"/>
      <c r="K169" s="75"/>
      <c r="L169" s="76"/>
      <c r="M169" s="70">
        <f t="shared" si="88"/>
        <v>0</v>
      </c>
      <c r="N169" s="71" t="str">
        <f t="shared" si="89"/>
        <v/>
      </c>
      <c r="O169" s="76"/>
      <c r="P169" s="67">
        <v>-1.41</v>
      </c>
      <c r="Q169" s="75">
        <v>1</v>
      </c>
      <c r="R169" s="69">
        <f>Q169*P169</f>
        <v>-1.41</v>
      </c>
      <c r="S169" s="73"/>
      <c r="T169" s="70">
        <f t="shared" si="91"/>
        <v>-1.41</v>
      </c>
      <c r="U169" s="71" t="str">
        <f t="shared" si="92"/>
        <v/>
      </c>
      <c r="V169" s="73"/>
      <c r="W169" s="67">
        <v>-1.41</v>
      </c>
      <c r="X169" s="75">
        <v>1</v>
      </c>
      <c r="Y169" s="76">
        <f>X169*W169</f>
        <v>-1.41</v>
      </c>
      <c r="Z169" s="73"/>
      <c r="AA169" s="70">
        <f>Y169-R169</f>
        <v>0</v>
      </c>
      <c r="AB169" s="71">
        <f>IF(OR(R169=0,Y169=0),"",(AA169/R169))</f>
        <v>0</v>
      </c>
      <c r="AC169" s="73"/>
      <c r="AD169" s="67">
        <v>0</v>
      </c>
      <c r="AE169" s="75">
        <v>1</v>
      </c>
      <c r="AF169" s="76">
        <f>AE169*AD169</f>
        <v>0</v>
      </c>
      <c r="AG169" s="73"/>
      <c r="AH169" s="70">
        <f>AF169-Y169</f>
        <v>1.41</v>
      </c>
      <c r="AI169" s="71" t="str">
        <f>IF(OR(Y169=0,AF169=0),"",(AH169/Y169))</f>
        <v/>
      </c>
      <c r="AJ169" s="73"/>
      <c r="AK169" s="67">
        <v>0</v>
      </c>
      <c r="AL169" s="75">
        <v>1</v>
      </c>
      <c r="AM169" s="76">
        <f>AL169*AK169</f>
        <v>0</v>
      </c>
      <c r="AN169" s="73"/>
      <c r="AO169" s="70">
        <f>AM169-AF169</f>
        <v>0</v>
      </c>
      <c r="AP169" s="71" t="str">
        <f>IF(OR(AF169=0,AM169=0),"",(AO169/AF169))</f>
        <v/>
      </c>
      <c r="AQ169" s="73"/>
      <c r="AR169" s="67">
        <v>0</v>
      </c>
      <c r="AS169" s="75">
        <v>1</v>
      </c>
      <c r="AT169" s="76">
        <f>AS169*AR169</f>
        <v>0</v>
      </c>
      <c r="AU169" s="73"/>
      <c r="AV169" s="70">
        <f>AT169-AM169</f>
        <v>0</v>
      </c>
      <c r="AW169" s="71" t="str">
        <f>IF(OR(AM169=0,AT169=0),"",(AV169/AM169))</f>
        <v/>
      </c>
      <c r="AX169" s="23"/>
      <c r="AY169" s="23"/>
    </row>
    <row r="170" spans="2:51" x14ac:dyDescent="0.3">
      <c r="B170" s="74" t="s">
        <v>115</v>
      </c>
      <c r="C170" s="65"/>
      <c r="D170" s="66" t="s">
        <v>24</v>
      </c>
      <c r="E170" s="65"/>
      <c r="F170" s="25"/>
      <c r="G170" s="67"/>
      <c r="H170" s="75"/>
      <c r="I170" s="76"/>
      <c r="J170" s="67"/>
      <c r="K170" s="75"/>
      <c r="L170" s="76"/>
      <c r="M170" s="70">
        <f t="shared" si="88"/>
        <v>0</v>
      </c>
      <c r="N170" s="71" t="str">
        <f t="shared" si="89"/>
        <v/>
      </c>
      <c r="O170" s="76"/>
      <c r="P170" s="67">
        <v>-0.27</v>
      </c>
      <c r="Q170" s="75">
        <v>1</v>
      </c>
      <c r="R170" s="76">
        <f>Q170*P170</f>
        <v>-0.27</v>
      </c>
      <c r="S170" s="73"/>
      <c r="T170" s="70">
        <f t="shared" si="91"/>
        <v>-0.27</v>
      </c>
      <c r="U170" s="71" t="str">
        <f t="shared" si="92"/>
        <v/>
      </c>
      <c r="V170" s="73"/>
      <c r="W170" s="67">
        <v>-0.27</v>
      </c>
      <c r="X170" s="75">
        <v>1</v>
      </c>
      <c r="Y170" s="76">
        <f>X170*W170</f>
        <v>-0.27</v>
      </c>
      <c r="Z170" s="73"/>
      <c r="AA170" s="70">
        <f>Y170-R170</f>
        <v>0</v>
      </c>
      <c r="AB170" s="71">
        <f>IF(OR(R170=0,Y170=0),"",(AA170/R170))</f>
        <v>0</v>
      </c>
      <c r="AC170" s="73"/>
      <c r="AD170" s="67">
        <v>-0.27</v>
      </c>
      <c r="AE170" s="75">
        <v>1</v>
      </c>
      <c r="AF170" s="76">
        <f>AE170*AD170</f>
        <v>-0.27</v>
      </c>
      <c r="AG170" s="73"/>
      <c r="AH170" s="70">
        <f>AF170-Y170</f>
        <v>0</v>
      </c>
      <c r="AI170" s="71">
        <f>IF(OR(Y170=0,AF170=0),"",(AH170/Y170))</f>
        <v>0</v>
      </c>
      <c r="AJ170" s="73"/>
      <c r="AK170" s="67">
        <v>-0.27</v>
      </c>
      <c r="AL170" s="75">
        <v>1</v>
      </c>
      <c r="AM170" s="76">
        <f>AL170*AK170</f>
        <v>-0.27</v>
      </c>
      <c r="AN170" s="73"/>
      <c r="AO170" s="70">
        <f>AM170-AF170</f>
        <v>0</v>
      </c>
      <c r="AP170" s="71">
        <f>IF(OR(AF170=0,AM170=0),"",(AO170/AF170))</f>
        <v>0</v>
      </c>
      <c r="AQ170" s="73"/>
      <c r="AR170" s="67">
        <v>-0.27</v>
      </c>
      <c r="AS170" s="75">
        <v>1</v>
      </c>
      <c r="AT170" s="76">
        <f>AS170*AR170</f>
        <v>-0.27</v>
      </c>
      <c r="AU170" s="73"/>
      <c r="AV170" s="70">
        <f>AT170-AM170</f>
        <v>0</v>
      </c>
      <c r="AW170" s="71">
        <f>IF(OR(AM170=0,AT170=0),"",(AV170/AM170))</f>
        <v>0</v>
      </c>
      <c r="AX170" s="23"/>
      <c r="AY170" s="23"/>
    </row>
    <row r="171" spans="2:51" x14ac:dyDescent="0.3">
      <c r="B171" s="79" t="s">
        <v>116</v>
      </c>
      <c r="C171" s="65"/>
      <c r="D171" s="66" t="s">
        <v>24</v>
      </c>
      <c r="E171" s="65"/>
      <c r="F171" s="25"/>
      <c r="G171" s="67"/>
      <c r="H171" s="75"/>
      <c r="I171" s="76"/>
      <c r="J171" s="67"/>
      <c r="K171" s="75"/>
      <c r="L171" s="76"/>
      <c r="M171" s="70">
        <f t="shared" si="88"/>
        <v>0</v>
      </c>
      <c r="N171" s="71" t="str">
        <f t="shared" si="89"/>
        <v/>
      </c>
      <c r="O171" s="76"/>
      <c r="P171" s="67">
        <v>0</v>
      </c>
      <c r="Q171" s="75">
        <v>1</v>
      </c>
      <c r="R171" s="76">
        <f t="shared" si="90"/>
        <v>0</v>
      </c>
      <c r="S171" s="73"/>
      <c r="T171" s="70">
        <f t="shared" si="91"/>
        <v>0</v>
      </c>
      <c r="U171" s="71" t="str">
        <f t="shared" si="92"/>
        <v/>
      </c>
      <c r="V171" s="73"/>
      <c r="W171" s="67">
        <v>-0.74</v>
      </c>
      <c r="X171" s="75">
        <v>1</v>
      </c>
      <c r="Y171" s="76">
        <f t="shared" si="93"/>
        <v>-0.74</v>
      </c>
      <c r="Z171" s="73"/>
      <c r="AA171" s="70">
        <f t="shared" si="97"/>
        <v>-0.74</v>
      </c>
      <c r="AB171" s="71" t="str">
        <f t="shared" si="98"/>
        <v/>
      </c>
      <c r="AC171" s="73"/>
      <c r="AD171" s="67">
        <v>-0.74</v>
      </c>
      <c r="AE171" s="75">
        <v>1</v>
      </c>
      <c r="AF171" s="76">
        <f t="shared" si="94"/>
        <v>-0.74</v>
      </c>
      <c r="AG171" s="73"/>
      <c r="AH171" s="70">
        <f t="shared" si="99"/>
        <v>0</v>
      </c>
      <c r="AI171" s="71">
        <f t="shared" si="100"/>
        <v>0</v>
      </c>
      <c r="AJ171" s="73"/>
      <c r="AK171" s="67">
        <v>-0.74</v>
      </c>
      <c r="AL171" s="75">
        <v>1</v>
      </c>
      <c r="AM171" s="76">
        <f t="shared" si="95"/>
        <v>-0.74</v>
      </c>
      <c r="AN171" s="73"/>
      <c r="AO171" s="70">
        <f t="shared" si="101"/>
        <v>0</v>
      </c>
      <c r="AP171" s="71">
        <f t="shared" si="102"/>
        <v>0</v>
      </c>
      <c r="AQ171" s="73"/>
      <c r="AR171" s="67">
        <v>-0.74</v>
      </c>
      <c r="AS171" s="75">
        <v>1</v>
      </c>
      <c r="AT171" s="76">
        <f t="shared" si="96"/>
        <v>-0.74</v>
      </c>
      <c r="AU171" s="73"/>
      <c r="AV171" s="70">
        <f t="shared" si="103"/>
        <v>0</v>
      </c>
      <c r="AW171" s="71">
        <f t="shared" si="104"/>
        <v>0</v>
      </c>
      <c r="AX171" s="23"/>
      <c r="AY171" s="23"/>
    </row>
    <row r="172" spans="2:51" x14ac:dyDescent="0.3">
      <c r="B172" s="74" t="s">
        <v>117</v>
      </c>
      <c r="C172" s="65"/>
      <c r="D172" s="66" t="s">
        <v>24</v>
      </c>
      <c r="E172" s="65"/>
      <c r="F172" s="25"/>
      <c r="G172" s="67"/>
      <c r="H172" s="68"/>
      <c r="I172" s="76"/>
      <c r="J172" s="67"/>
      <c r="K172" s="68"/>
      <c r="L172" s="76"/>
      <c r="M172" s="70">
        <f t="shared" si="88"/>
        <v>0</v>
      </c>
      <c r="N172" s="71" t="str">
        <f t="shared" si="89"/>
        <v/>
      </c>
      <c r="O172" s="77"/>
      <c r="P172" s="67">
        <v>-0.01</v>
      </c>
      <c r="Q172" s="68">
        <v>1</v>
      </c>
      <c r="R172" s="76">
        <f t="shared" si="90"/>
        <v>-0.01</v>
      </c>
      <c r="S172" s="73"/>
      <c r="T172" s="70">
        <f t="shared" si="91"/>
        <v>-0.01</v>
      </c>
      <c r="U172" s="71" t="str">
        <f t="shared" si="92"/>
        <v/>
      </c>
      <c r="V172" s="73"/>
      <c r="W172" s="67">
        <v>-0.01</v>
      </c>
      <c r="X172" s="75">
        <v>1</v>
      </c>
      <c r="Y172" s="76">
        <f t="shared" si="93"/>
        <v>-0.01</v>
      </c>
      <c r="Z172" s="73"/>
      <c r="AA172" s="70">
        <f t="shared" si="97"/>
        <v>0</v>
      </c>
      <c r="AB172" s="71">
        <f t="shared" si="98"/>
        <v>0</v>
      </c>
      <c r="AC172" s="73"/>
      <c r="AD172" s="67">
        <v>-0.01</v>
      </c>
      <c r="AE172" s="75">
        <v>1</v>
      </c>
      <c r="AF172" s="76">
        <f t="shared" si="94"/>
        <v>-0.01</v>
      </c>
      <c r="AG172" s="73"/>
      <c r="AH172" s="70">
        <f t="shared" si="99"/>
        <v>0</v>
      </c>
      <c r="AI172" s="71">
        <f t="shared" si="100"/>
        <v>0</v>
      </c>
      <c r="AJ172" s="73"/>
      <c r="AK172" s="67">
        <v>-0.01</v>
      </c>
      <c r="AL172" s="75">
        <v>1</v>
      </c>
      <c r="AM172" s="76">
        <f t="shared" si="95"/>
        <v>-0.01</v>
      </c>
      <c r="AN172" s="73"/>
      <c r="AO172" s="70">
        <f t="shared" si="101"/>
        <v>0</v>
      </c>
      <c r="AP172" s="71">
        <f t="shared" si="102"/>
        <v>0</v>
      </c>
      <c r="AQ172" s="73"/>
      <c r="AR172" s="67">
        <v>0</v>
      </c>
      <c r="AS172" s="75">
        <v>1</v>
      </c>
      <c r="AT172" s="76">
        <f t="shared" si="96"/>
        <v>0</v>
      </c>
      <c r="AU172" s="73"/>
      <c r="AV172" s="70">
        <f t="shared" si="103"/>
        <v>0.01</v>
      </c>
      <c r="AW172" s="71" t="str">
        <f t="shared" si="104"/>
        <v/>
      </c>
      <c r="AX172" s="23"/>
      <c r="AY172" s="23"/>
    </row>
    <row r="173" spans="2:51" x14ac:dyDescent="0.3">
      <c r="B173" s="80" t="s">
        <v>118</v>
      </c>
      <c r="C173" s="65"/>
      <c r="D173" s="66" t="s">
        <v>24</v>
      </c>
      <c r="E173" s="65"/>
      <c r="F173" s="25"/>
      <c r="G173" s="67"/>
      <c r="H173" s="68"/>
      <c r="I173" s="76"/>
      <c r="J173" s="67"/>
      <c r="K173" s="68"/>
      <c r="L173" s="76"/>
      <c r="M173" s="70">
        <f t="shared" si="88"/>
        <v>0</v>
      </c>
      <c r="N173" s="71" t="str">
        <f t="shared" si="89"/>
        <v/>
      </c>
      <c r="O173" s="77"/>
      <c r="P173" s="67">
        <v>0.04</v>
      </c>
      <c r="Q173" s="68">
        <v>1</v>
      </c>
      <c r="R173" s="76">
        <f t="shared" si="90"/>
        <v>0.04</v>
      </c>
      <c r="S173" s="73"/>
      <c r="T173" s="70">
        <f t="shared" si="91"/>
        <v>0.04</v>
      </c>
      <c r="U173" s="71" t="str">
        <f t="shared" si="92"/>
        <v/>
      </c>
      <c r="V173" s="73"/>
      <c r="W173" s="67">
        <v>0.04</v>
      </c>
      <c r="X173" s="75">
        <v>1</v>
      </c>
      <c r="Y173" s="76">
        <f t="shared" si="93"/>
        <v>0.04</v>
      </c>
      <c r="Z173" s="73"/>
      <c r="AA173" s="70">
        <f t="shared" si="97"/>
        <v>0</v>
      </c>
      <c r="AB173" s="71">
        <f t="shared" si="98"/>
        <v>0</v>
      </c>
      <c r="AC173" s="73"/>
      <c r="AD173" s="67">
        <v>0.04</v>
      </c>
      <c r="AE173" s="75">
        <v>1</v>
      </c>
      <c r="AF173" s="76">
        <f t="shared" si="94"/>
        <v>0.04</v>
      </c>
      <c r="AG173" s="73"/>
      <c r="AH173" s="70">
        <f t="shared" si="99"/>
        <v>0</v>
      </c>
      <c r="AI173" s="71">
        <f t="shared" si="100"/>
        <v>0</v>
      </c>
      <c r="AJ173" s="73"/>
      <c r="AK173" s="67">
        <v>0.04</v>
      </c>
      <c r="AL173" s="75">
        <v>1</v>
      </c>
      <c r="AM173" s="76">
        <f t="shared" si="95"/>
        <v>0.04</v>
      </c>
      <c r="AN173" s="73"/>
      <c r="AO173" s="70">
        <f t="shared" si="101"/>
        <v>0</v>
      </c>
      <c r="AP173" s="71">
        <f t="shared" si="102"/>
        <v>0</v>
      </c>
      <c r="AQ173" s="73"/>
      <c r="AR173" s="67">
        <v>0.04</v>
      </c>
      <c r="AS173" s="75">
        <v>1</v>
      </c>
      <c r="AT173" s="76">
        <f t="shared" si="96"/>
        <v>0.04</v>
      </c>
      <c r="AU173" s="73"/>
      <c r="AV173" s="70">
        <f t="shared" si="103"/>
        <v>0</v>
      </c>
      <c r="AW173" s="71">
        <f t="shared" si="104"/>
        <v>0</v>
      </c>
      <c r="AX173" s="23"/>
      <c r="AY173" s="23"/>
    </row>
    <row r="174" spans="2:51" x14ac:dyDescent="0.3">
      <c r="B174" s="80" t="s">
        <v>119</v>
      </c>
      <c r="C174" s="65"/>
      <c r="D174" s="66" t="s">
        <v>24</v>
      </c>
      <c r="E174" s="65"/>
      <c r="F174" s="25"/>
      <c r="G174" s="67"/>
      <c r="H174" s="68"/>
      <c r="I174" s="76"/>
      <c r="J174" s="67"/>
      <c r="K174" s="68"/>
      <c r="L174" s="76"/>
      <c r="M174" s="70">
        <f t="shared" si="88"/>
        <v>0</v>
      </c>
      <c r="N174" s="71" t="str">
        <f t="shared" si="89"/>
        <v/>
      </c>
      <c r="O174" s="77"/>
      <c r="P174" s="67">
        <v>0.03</v>
      </c>
      <c r="Q174" s="68">
        <v>1</v>
      </c>
      <c r="R174" s="76">
        <f t="shared" si="90"/>
        <v>0.03</v>
      </c>
      <c r="S174" s="73"/>
      <c r="T174" s="70">
        <f t="shared" si="91"/>
        <v>0.03</v>
      </c>
      <c r="U174" s="71" t="str">
        <f t="shared" si="92"/>
        <v/>
      </c>
      <c r="V174" s="73"/>
      <c r="W174" s="67">
        <v>0.03</v>
      </c>
      <c r="X174" s="75">
        <v>1</v>
      </c>
      <c r="Y174" s="76">
        <f t="shared" si="93"/>
        <v>0.03</v>
      </c>
      <c r="Z174" s="73"/>
      <c r="AA174" s="70">
        <f t="shared" si="97"/>
        <v>0</v>
      </c>
      <c r="AB174" s="71">
        <f t="shared" si="98"/>
        <v>0</v>
      </c>
      <c r="AC174" s="73"/>
      <c r="AD174" s="67">
        <v>0.03</v>
      </c>
      <c r="AE174" s="75">
        <v>1</v>
      </c>
      <c r="AF174" s="76">
        <f t="shared" si="94"/>
        <v>0.03</v>
      </c>
      <c r="AG174" s="73"/>
      <c r="AH174" s="70">
        <f t="shared" si="99"/>
        <v>0</v>
      </c>
      <c r="AI174" s="71">
        <f t="shared" si="100"/>
        <v>0</v>
      </c>
      <c r="AJ174" s="73"/>
      <c r="AK174" s="67">
        <v>0.03</v>
      </c>
      <c r="AL174" s="75">
        <v>1</v>
      </c>
      <c r="AM174" s="76">
        <f t="shared" si="95"/>
        <v>0.03</v>
      </c>
      <c r="AN174" s="73"/>
      <c r="AO174" s="70">
        <f t="shared" si="101"/>
        <v>0</v>
      </c>
      <c r="AP174" s="71">
        <f t="shared" si="102"/>
        <v>0</v>
      </c>
      <c r="AQ174" s="73"/>
      <c r="AR174" s="67">
        <v>0.03</v>
      </c>
      <c r="AS174" s="75">
        <v>1</v>
      </c>
      <c r="AT174" s="76">
        <f t="shared" si="96"/>
        <v>0.03</v>
      </c>
      <c r="AU174" s="73"/>
      <c r="AV174" s="70">
        <f t="shared" si="103"/>
        <v>0</v>
      </c>
      <c r="AW174" s="71">
        <f t="shared" si="104"/>
        <v>0</v>
      </c>
      <c r="AX174" s="23"/>
      <c r="AY174" s="23"/>
    </row>
    <row r="175" spans="2:51" x14ac:dyDescent="0.3">
      <c r="B175" s="80" t="s">
        <v>120</v>
      </c>
      <c r="C175" s="65"/>
      <c r="D175" s="66" t="s">
        <v>24</v>
      </c>
      <c r="E175" s="65"/>
      <c r="F175" s="25"/>
      <c r="G175" s="67"/>
      <c r="H175" s="68"/>
      <c r="I175" s="76"/>
      <c r="J175" s="67"/>
      <c r="K175" s="68"/>
      <c r="L175" s="76"/>
      <c r="M175" s="70">
        <f t="shared" si="88"/>
        <v>0</v>
      </c>
      <c r="N175" s="71" t="str">
        <f t="shared" si="89"/>
        <v/>
      </c>
      <c r="O175" s="77"/>
      <c r="P175" s="67">
        <v>0.02</v>
      </c>
      <c r="Q175" s="68">
        <v>1</v>
      </c>
      <c r="R175" s="76">
        <f t="shared" si="90"/>
        <v>0.02</v>
      </c>
      <c r="S175" s="73"/>
      <c r="T175" s="70">
        <f t="shared" si="91"/>
        <v>0.02</v>
      </c>
      <c r="U175" s="71" t="str">
        <f t="shared" si="92"/>
        <v/>
      </c>
      <c r="V175" s="73"/>
      <c r="W175" s="67">
        <v>0.02</v>
      </c>
      <c r="X175" s="75">
        <v>1</v>
      </c>
      <c r="Y175" s="76">
        <f t="shared" si="93"/>
        <v>0.02</v>
      </c>
      <c r="Z175" s="73"/>
      <c r="AA175" s="70">
        <f t="shared" si="97"/>
        <v>0</v>
      </c>
      <c r="AB175" s="71">
        <f t="shared" si="98"/>
        <v>0</v>
      </c>
      <c r="AC175" s="73"/>
      <c r="AD175" s="67">
        <v>0.02</v>
      </c>
      <c r="AE175" s="75">
        <v>1</v>
      </c>
      <c r="AF175" s="76">
        <f t="shared" si="94"/>
        <v>0.02</v>
      </c>
      <c r="AG175" s="73"/>
      <c r="AH175" s="70">
        <f t="shared" si="99"/>
        <v>0</v>
      </c>
      <c r="AI175" s="71">
        <f t="shared" si="100"/>
        <v>0</v>
      </c>
      <c r="AJ175" s="73"/>
      <c r="AK175" s="67">
        <v>0.02</v>
      </c>
      <c r="AL175" s="75">
        <v>1</v>
      </c>
      <c r="AM175" s="76">
        <f t="shared" si="95"/>
        <v>0.02</v>
      </c>
      <c r="AN175" s="73"/>
      <c r="AO175" s="70">
        <f t="shared" si="101"/>
        <v>0</v>
      </c>
      <c r="AP175" s="71">
        <f t="shared" si="102"/>
        <v>0</v>
      </c>
      <c r="AQ175" s="73"/>
      <c r="AR175" s="67">
        <v>0.02</v>
      </c>
      <c r="AS175" s="75">
        <v>1</v>
      </c>
      <c r="AT175" s="76">
        <f t="shared" si="96"/>
        <v>0.02</v>
      </c>
      <c r="AU175" s="73"/>
      <c r="AV175" s="70">
        <f t="shared" si="103"/>
        <v>0</v>
      </c>
      <c r="AW175" s="71">
        <f t="shared" si="104"/>
        <v>0</v>
      </c>
      <c r="AX175" s="23"/>
      <c r="AY175" s="23"/>
    </row>
    <row r="176" spans="2:51" s="81" customFormat="1" x14ac:dyDescent="0.3">
      <c r="B176" s="82" t="s">
        <v>28</v>
      </c>
      <c r="C176" s="83"/>
      <c r="D176" s="84"/>
      <c r="E176" s="83"/>
      <c r="F176" s="85"/>
      <c r="G176" s="86"/>
      <c r="H176" s="87"/>
      <c r="I176" s="88">
        <f>SUM(I154:I175)</f>
        <v>40.699999999999996</v>
      </c>
      <c r="J176" s="86"/>
      <c r="K176" s="87"/>
      <c r="L176" s="88">
        <f>SUM(L154:L175)</f>
        <v>42.689999999999991</v>
      </c>
      <c r="M176" s="89">
        <f t="shared" si="88"/>
        <v>1.9899999999999949</v>
      </c>
      <c r="N176" s="90">
        <f t="shared" si="89"/>
        <v>4.8894348894348773E-2</v>
      </c>
      <c r="O176" s="88"/>
      <c r="P176" s="86"/>
      <c r="Q176" s="87"/>
      <c r="R176" s="88">
        <f>SUM(R154:R175)</f>
        <v>46.24</v>
      </c>
      <c r="S176" s="92"/>
      <c r="T176" s="89">
        <f t="shared" si="91"/>
        <v>3.5500000000000114</v>
      </c>
      <c r="U176" s="90">
        <f t="shared" si="92"/>
        <v>8.3157648161162154E-2</v>
      </c>
      <c r="V176" s="92"/>
      <c r="W176" s="86"/>
      <c r="X176" s="87"/>
      <c r="Y176" s="88">
        <f>SUM(Y154:Y175)</f>
        <v>49.89</v>
      </c>
      <c r="Z176" s="92"/>
      <c r="AA176" s="89">
        <f>Y176-R176</f>
        <v>3.6499999999999986</v>
      </c>
      <c r="AB176" s="90">
        <f t="shared" si="98"/>
        <v>7.8935986159169511E-2</v>
      </c>
      <c r="AC176" s="92"/>
      <c r="AD176" s="86"/>
      <c r="AE176" s="87"/>
      <c r="AF176" s="88">
        <f>SUM(AF154:AF175)</f>
        <v>52.839999999999996</v>
      </c>
      <c r="AG176" s="92"/>
      <c r="AH176" s="89">
        <f t="shared" si="99"/>
        <v>2.9499999999999957</v>
      </c>
      <c r="AI176" s="90">
        <f t="shared" si="100"/>
        <v>5.913008618961707E-2</v>
      </c>
      <c r="AJ176" s="92"/>
      <c r="AK176" s="86"/>
      <c r="AL176" s="87"/>
      <c r="AM176" s="88">
        <f>SUM(AM154:AM175)</f>
        <v>57.029999999999994</v>
      </c>
      <c r="AN176" s="92"/>
      <c r="AO176" s="89">
        <f t="shared" si="101"/>
        <v>4.1899999999999977</v>
      </c>
      <c r="AP176" s="90">
        <f t="shared" si="102"/>
        <v>7.9295987887963632E-2</v>
      </c>
      <c r="AQ176" s="92"/>
      <c r="AR176" s="86"/>
      <c r="AS176" s="87"/>
      <c r="AT176" s="88">
        <f>SUM(AT154:AT175)</f>
        <v>59.76</v>
      </c>
      <c r="AU176" s="92"/>
      <c r="AV176" s="89">
        <f t="shared" si="103"/>
        <v>2.730000000000004</v>
      </c>
      <c r="AW176" s="90">
        <f t="shared" si="104"/>
        <v>4.7869542346133685E-2</v>
      </c>
    </row>
    <row r="177" spans="2:51" ht="15.75" customHeight="1" x14ac:dyDescent="0.3">
      <c r="B177" s="93" t="s">
        <v>29</v>
      </c>
      <c r="C177" s="65"/>
      <c r="D177" s="66" t="s">
        <v>30</v>
      </c>
      <c r="E177" s="65"/>
      <c r="F177" s="25"/>
      <c r="G177" s="94">
        <f>IF(ISBLANK($D147)=TRUE, 0, IF($D147="ULO", $I$340*G190+$I$341*G191+$I$342*G192+$I$343*$G$193, IF(AND($D147="non-ULO", H195&gt;0), G195,G194)))</f>
        <v>9.2739999999999989E-2</v>
      </c>
      <c r="H177" s="95">
        <f>$G$149*(1+G205)-$G$149</f>
        <v>22.125000000000114</v>
      </c>
      <c r="I177" s="76">
        <f>H177*G177</f>
        <v>2.0518725000000102</v>
      </c>
      <c r="J177" s="94">
        <f>IF(ISBLANK($D147)=TRUE, 0, IF($D147="ULO", $I$340*J190+$I$341*J191+$I$342*J192+$I$343*$G$193, IF(AND($D147="non-ULO", K195&gt;0), J195,J194)))</f>
        <v>9.2739999999999989E-2</v>
      </c>
      <c r="K177" s="95">
        <f>$G$149*(1+J205)-$G$149</f>
        <v>22.125000000000114</v>
      </c>
      <c r="L177" s="76">
        <f>K177*J177</f>
        <v>2.0518725000000102</v>
      </c>
      <c r="M177" s="70">
        <f t="shared" si="88"/>
        <v>0</v>
      </c>
      <c r="N177" s="71">
        <f t="shared" si="89"/>
        <v>0</v>
      </c>
      <c r="O177" s="76"/>
      <c r="P177" s="94">
        <f>IF(ISBLANK($D147)=TRUE, 0, IF($D147="ULO", $I$340*P190+$I$341*P191+$I$342*P192+$I$343*$G$193, IF(AND($D147="non-ULO", Q195&gt;0), P195,P194)))</f>
        <v>9.2739999999999989E-2</v>
      </c>
      <c r="Q177" s="95">
        <f>$G$149*(1+P205)-$G$149</f>
        <v>22.125000000000114</v>
      </c>
      <c r="R177" s="76">
        <f>Q177*P177</f>
        <v>2.0518725000000102</v>
      </c>
      <c r="S177" s="73"/>
      <c r="T177" s="70">
        <f t="shared" si="91"/>
        <v>0</v>
      </c>
      <c r="U177" s="71">
        <f t="shared" si="92"/>
        <v>0</v>
      </c>
      <c r="V177" s="73"/>
      <c r="W177" s="94">
        <f>IF(ISBLANK($D147)=TRUE, 0, IF($D147="ULO", $I$340*W190+$I$341*W191+$I$342*W192+$I$343*$G$193, IF(AND($D147="non-ULO", X195&gt;0), W195,W194)))</f>
        <v>9.2739999999999989E-2</v>
      </c>
      <c r="X177" s="95">
        <f>$G$149*(1+W205)-$G$149</f>
        <v>22.125000000000114</v>
      </c>
      <c r="Y177" s="76">
        <f>X177*W177</f>
        <v>2.0518725000000102</v>
      </c>
      <c r="Z177" s="73"/>
      <c r="AA177" s="70">
        <f t="shared" ref="AA177:AA181" si="107">Y177-R177</f>
        <v>0</v>
      </c>
      <c r="AB177" s="71">
        <f t="shared" si="98"/>
        <v>0</v>
      </c>
      <c r="AC177" s="73"/>
      <c r="AD177" s="94">
        <f>IF(ISBLANK($D147)=TRUE, 0, IF($D147="ULO", $I$340*AD190+$I$341*AD191+$I$342*AD192+$I$343*$G$193, IF(AND($D147="non-ULO", AE195&gt;0), AD195,AD194)))</f>
        <v>9.2739999999999989E-2</v>
      </c>
      <c r="AE177" s="95">
        <f>$G$149*(1+AD205)-$G$149</f>
        <v>22.125000000000114</v>
      </c>
      <c r="AF177" s="76">
        <f>AE177*AD177</f>
        <v>2.0518725000000102</v>
      </c>
      <c r="AG177" s="73"/>
      <c r="AH177" s="70">
        <f t="shared" si="99"/>
        <v>0</v>
      </c>
      <c r="AI177" s="71">
        <f t="shared" si="100"/>
        <v>0</v>
      </c>
      <c r="AJ177" s="73"/>
      <c r="AK177" s="94">
        <f>IF(ISBLANK($D147)=TRUE, 0, IF($D147="ULO", $I$340*AK190+$I$341*AK191+$I$342*AK192+$I$343*$G$193, IF(AND($D147="non-ULO", AL195&gt;0), AK195,AK194)))</f>
        <v>9.2739999999999989E-2</v>
      </c>
      <c r="AL177" s="95">
        <f>$G$149*(1+AK205)-$G$149</f>
        <v>22.125000000000114</v>
      </c>
      <c r="AM177" s="76">
        <f>AL177*AK177</f>
        <v>2.0518725000000102</v>
      </c>
      <c r="AN177" s="73"/>
      <c r="AO177" s="70">
        <f t="shared" si="101"/>
        <v>0</v>
      </c>
      <c r="AP177" s="71">
        <f t="shared" si="102"/>
        <v>0</v>
      </c>
      <c r="AQ177" s="73"/>
      <c r="AR177" s="94">
        <f>IF(ISBLANK($D147)=TRUE, 0, IF($D147="ULO", $I$340*AR190+$I$341*AR191+$I$342*AR192+$I$343*$G$193, IF(AND($D147="non-ULO", AS195&gt;0), AR195,AR194)))</f>
        <v>9.2739999999999989E-2</v>
      </c>
      <c r="AS177" s="95">
        <f>$G$149*(1+AR205)-$G$149</f>
        <v>22.125000000000114</v>
      </c>
      <c r="AT177" s="76">
        <f>AS177*AR177</f>
        <v>2.0518725000000102</v>
      </c>
      <c r="AU177" s="73"/>
      <c r="AV177" s="70">
        <f t="shared" si="103"/>
        <v>0</v>
      </c>
      <c r="AW177" s="71">
        <f t="shared" si="104"/>
        <v>0</v>
      </c>
      <c r="AX177" s="23"/>
      <c r="AY177" s="23"/>
    </row>
    <row r="178" spans="2:51" x14ac:dyDescent="0.3">
      <c r="B178" s="93" t="s">
        <v>31</v>
      </c>
      <c r="C178" s="65"/>
      <c r="D178" s="66" t="s">
        <v>30</v>
      </c>
      <c r="E178" s="65"/>
      <c r="F178" s="25"/>
      <c r="G178" s="96">
        <v>3.1900000000000001E-3</v>
      </c>
      <c r="H178" s="95">
        <f>+$G$18</f>
        <v>750</v>
      </c>
      <c r="I178" s="76">
        <f t="shared" ref="I178" si="108">H178*G178</f>
        <v>2.3925000000000001</v>
      </c>
      <c r="J178" s="96">
        <v>4.4299999999999999E-3</v>
      </c>
      <c r="K178" s="95">
        <f>+$G$18</f>
        <v>750</v>
      </c>
      <c r="L178" s="76">
        <f t="shared" ref="L178" si="109">K178*J178</f>
        <v>3.3224999999999998</v>
      </c>
      <c r="M178" s="70">
        <f t="shared" si="88"/>
        <v>0.92999999999999972</v>
      </c>
      <c r="N178" s="71">
        <f t="shared" si="89"/>
        <v>0.38871473354231961</v>
      </c>
      <c r="O178" s="76"/>
      <c r="P178" s="96">
        <v>2.3400000000000001E-3</v>
      </c>
      <c r="Q178" s="95">
        <f>+$G$18</f>
        <v>750</v>
      </c>
      <c r="R178" s="76">
        <f t="shared" ref="R178" si="110">Q178*P178</f>
        <v>1.7550000000000001</v>
      </c>
      <c r="S178" s="73"/>
      <c r="T178" s="70">
        <f t="shared" si="91"/>
        <v>-1.5674999999999997</v>
      </c>
      <c r="U178" s="71">
        <f t="shared" si="92"/>
        <v>-0.47178329571106087</v>
      </c>
      <c r="V178" s="73"/>
      <c r="W178" s="96">
        <v>0</v>
      </c>
      <c r="X178" s="95">
        <f>+$G$18</f>
        <v>750</v>
      </c>
      <c r="Y178" s="76">
        <f t="shared" ref="Y178" si="111">X178*W178</f>
        <v>0</v>
      </c>
      <c r="Z178" s="73"/>
      <c r="AA178" s="70">
        <f t="shared" si="107"/>
        <v>-1.7550000000000001</v>
      </c>
      <c r="AB178" s="71" t="str">
        <f t="shared" si="98"/>
        <v/>
      </c>
      <c r="AC178" s="73"/>
      <c r="AD178" s="96">
        <v>0</v>
      </c>
      <c r="AE178" s="95">
        <f>+$G$18</f>
        <v>750</v>
      </c>
      <c r="AF178" s="76">
        <f t="shared" ref="AF178" si="112">AE178*AD178</f>
        <v>0</v>
      </c>
      <c r="AG178" s="73"/>
      <c r="AH178" s="70">
        <f t="shared" si="99"/>
        <v>0</v>
      </c>
      <c r="AI178" s="71" t="str">
        <f t="shared" si="100"/>
        <v/>
      </c>
      <c r="AJ178" s="73"/>
      <c r="AK178" s="96">
        <v>0</v>
      </c>
      <c r="AL178" s="95">
        <f>+$G$18</f>
        <v>750</v>
      </c>
      <c r="AM178" s="76">
        <f t="shared" ref="AM178" si="113">AL178*AK178</f>
        <v>0</v>
      </c>
      <c r="AN178" s="73"/>
      <c r="AO178" s="70">
        <f t="shared" si="101"/>
        <v>0</v>
      </c>
      <c r="AP178" s="71" t="str">
        <f t="shared" si="102"/>
        <v/>
      </c>
      <c r="AQ178" s="73"/>
      <c r="AR178" s="96">
        <v>0</v>
      </c>
      <c r="AS178" s="95">
        <f>+$G$18</f>
        <v>750</v>
      </c>
      <c r="AT178" s="76">
        <f t="shared" ref="AT178" si="114">AS178*AR178</f>
        <v>0</v>
      </c>
      <c r="AU178" s="73"/>
      <c r="AV178" s="70">
        <f t="shared" si="103"/>
        <v>0</v>
      </c>
      <c r="AW178" s="71" t="str">
        <f t="shared" si="104"/>
        <v/>
      </c>
      <c r="AX178" s="23"/>
      <c r="AY178" s="23"/>
    </row>
    <row r="179" spans="2:51" ht="17.25" customHeight="1" x14ac:dyDescent="0.3">
      <c r="B179" s="93" t="s">
        <v>32</v>
      </c>
      <c r="C179" s="65"/>
      <c r="D179" s="66" t="s">
        <v>30</v>
      </c>
      <c r="E179" s="65"/>
      <c r="F179" s="25"/>
      <c r="G179" s="96">
        <v>-1.4999999999999999E-4</v>
      </c>
      <c r="H179" s="95">
        <f>+$G$18</f>
        <v>750</v>
      </c>
      <c r="I179" s="76">
        <f>H179*G179</f>
        <v>-0.11249999999999999</v>
      </c>
      <c r="J179" s="96">
        <v>-1.2999999999999999E-4</v>
      </c>
      <c r="K179" s="95">
        <f>+$G$18</f>
        <v>750</v>
      </c>
      <c r="L179" s="76">
        <f>K179*J179</f>
        <v>-9.7499999999999989E-2</v>
      </c>
      <c r="M179" s="70">
        <f t="shared" si="88"/>
        <v>1.4999999999999999E-2</v>
      </c>
      <c r="N179" s="71">
        <f t="shared" si="89"/>
        <v>-0.13333333333333333</v>
      </c>
      <c r="O179" s="76"/>
      <c r="P179" s="96">
        <v>1.8000000000000001E-4</v>
      </c>
      <c r="Q179" s="95">
        <f>+$G$18</f>
        <v>750</v>
      </c>
      <c r="R179" s="76">
        <f>Q179*P179</f>
        <v>0.13500000000000001</v>
      </c>
      <c r="S179" s="73"/>
      <c r="T179" s="70">
        <f t="shared" si="91"/>
        <v>0.23249999999999998</v>
      </c>
      <c r="U179" s="71">
        <f t="shared" si="92"/>
        <v>-2.3846153846153846</v>
      </c>
      <c r="V179" s="73"/>
      <c r="W179" s="96">
        <v>0</v>
      </c>
      <c r="X179" s="95">
        <f>+$G$18</f>
        <v>750</v>
      </c>
      <c r="Y179" s="76">
        <f>X179*W179</f>
        <v>0</v>
      </c>
      <c r="Z179" s="73"/>
      <c r="AA179" s="70">
        <f t="shared" si="107"/>
        <v>-0.13500000000000001</v>
      </c>
      <c r="AB179" s="71" t="str">
        <f t="shared" si="98"/>
        <v/>
      </c>
      <c r="AC179" s="73"/>
      <c r="AD179" s="96">
        <v>0</v>
      </c>
      <c r="AE179" s="95">
        <f>+$G$18</f>
        <v>750</v>
      </c>
      <c r="AF179" s="76">
        <f>AE179*AD179</f>
        <v>0</v>
      </c>
      <c r="AG179" s="73"/>
      <c r="AH179" s="70">
        <f t="shared" si="99"/>
        <v>0</v>
      </c>
      <c r="AI179" s="71" t="str">
        <f t="shared" si="100"/>
        <v/>
      </c>
      <c r="AJ179" s="73"/>
      <c r="AK179" s="96">
        <v>0</v>
      </c>
      <c r="AL179" s="95">
        <f>+$G$18</f>
        <v>750</v>
      </c>
      <c r="AM179" s="76">
        <f>AL179*AK179</f>
        <v>0</v>
      </c>
      <c r="AN179" s="73"/>
      <c r="AO179" s="70">
        <f t="shared" si="101"/>
        <v>0</v>
      </c>
      <c r="AP179" s="71" t="str">
        <f t="shared" si="102"/>
        <v/>
      </c>
      <c r="AQ179" s="73"/>
      <c r="AR179" s="96">
        <v>0</v>
      </c>
      <c r="AS179" s="95">
        <f>+$G$18</f>
        <v>750</v>
      </c>
      <c r="AT179" s="76">
        <f>AS179*AR179</f>
        <v>0</v>
      </c>
      <c r="AU179" s="73"/>
      <c r="AV179" s="70">
        <f t="shared" si="103"/>
        <v>0</v>
      </c>
      <c r="AW179" s="71" t="str">
        <f t="shared" si="104"/>
        <v/>
      </c>
      <c r="AX179" s="23"/>
      <c r="AY179" s="23"/>
    </row>
    <row r="180" spans="2:51" ht="15.75" customHeight="1" x14ac:dyDescent="0.3">
      <c r="B180" s="93" t="s">
        <v>33</v>
      </c>
      <c r="C180" s="65"/>
      <c r="D180" s="66" t="s">
        <v>30</v>
      </c>
      <c r="E180" s="65"/>
      <c r="F180" s="25"/>
      <c r="G180" s="96">
        <v>-2.5100000000000001E-3</v>
      </c>
      <c r="H180" s="97"/>
      <c r="I180" s="76">
        <f t="shared" ref="I180" si="115">H180*G180</f>
        <v>0</v>
      </c>
      <c r="J180" s="96">
        <v>0</v>
      </c>
      <c r="K180" s="97"/>
      <c r="L180" s="76">
        <f t="shared" ref="L180" si="116">K180*J180</f>
        <v>0</v>
      </c>
      <c r="M180" s="70">
        <f t="shared" si="88"/>
        <v>0</v>
      </c>
      <c r="N180" s="71" t="str">
        <f t="shared" si="89"/>
        <v/>
      </c>
      <c r="O180" s="76"/>
      <c r="P180" s="96">
        <v>1.2099999999999999E-3</v>
      </c>
      <c r="Q180" s="97"/>
      <c r="R180" s="76">
        <f t="shared" ref="R180" si="117">Q180*P180</f>
        <v>0</v>
      </c>
      <c r="S180" s="73"/>
      <c r="T180" s="70">
        <f t="shared" si="91"/>
        <v>0</v>
      </c>
      <c r="U180" s="71" t="str">
        <f t="shared" si="92"/>
        <v/>
      </c>
      <c r="V180" s="73"/>
      <c r="W180" s="96">
        <v>0</v>
      </c>
      <c r="X180" s="97"/>
      <c r="Y180" s="76">
        <f t="shared" ref="Y180" si="118">X180*W180</f>
        <v>0</v>
      </c>
      <c r="Z180" s="73"/>
      <c r="AA180" s="70">
        <f t="shared" si="107"/>
        <v>0</v>
      </c>
      <c r="AB180" s="71" t="str">
        <f t="shared" si="98"/>
        <v/>
      </c>
      <c r="AC180" s="73"/>
      <c r="AD180" s="96">
        <v>0</v>
      </c>
      <c r="AE180" s="97"/>
      <c r="AF180" s="76">
        <f t="shared" ref="AF180" si="119">AE180*AD180</f>
        <v>0</v>
      </c>
      <c r="AG180" s="73"/>
      <c r="AH180" s="70">
        <f t="shared" si="99"/>
        <v>0</v>
      </c>
      <c r="AI180" s="71" t="str">
        <f t="shared" si="100"/>
        <v/>
      </c>
      <c r="AJ180" s="73"/>
      <c r="AK180" s="96">
        <v>0</v>
      </c>
      <c r="AL180" s="97"/>
      <c r="AM180" s="76">
        <f t="shared" ref="AM180" si="120">AL180*AK180</f>
        <v>0</v>
      </c>
      <c r="AN180" s="73"/>
      <c r="AO180" s="70">
        <f t="shared" si="101"/>
        <v>0</v>
      </c>
      <c r="AP180" s="71" t="str">
        <f t="shared" si="102"/>
        <v/>
      </c>
      <c r="AQ180" s="73"/>
      <c r="AR180" s="96">
        <v>0</v>
      </c>
      <c r="AS180" s="97"/>
      <c r="AT180" s="76">
        <f t="shared" ref="AT180" si="121">AS180*AR180</f>
        <v>0</v>
      </c>
      <c r="AU180" s="73"/>
      <c r="AV180" s="70">
        <f t="shared" si="103"/>
        <v>0</v>
      </c>
      <c r="AW180" s="71" t="str">
        <f t="shared" si="104"/>
        <v/>
      </c>
      <c r="AX180" s="23"/>
      <c r="AY180" s="23"/>
    </row>
    <row r="181" spans="2:51" x14ac:dyDescent="0.3">
      <c r="B181" s="98" t="s">
        <v>34</v>
      </c>
      <c r="C181" s="65"/>
      <c r="D181" s="66" t="s">
        <v>24</v>
      </c>
      <c r="E181" s="65"/>
      <c r="F181" s="25"/>
      <c r="G181" s="99">
        <v>0.41</v>
      </c>
      <c r="H181" s="68">
        <v>1</v>
      </c>
      <c r="I181" s="76">
        <f>H181*G181</f>
        <v>0.41</v>
      </c>
      <c r="J181" s="99">
        <v>0.41</v>
      </c>
      <c r="K181" s="68">
        <v>1</v>
      </c>
      <c r="L181" s="76">
        <f>K181*J181</f>
        <v>0.41</v>
      </c>
      <c r="M181" s="70">
        <f t="shared" si="88"/>
        <v>0</v>
      </c>
      <c r="N181" s="71">
        <f t="shared" si="89"/>
        <v>0</v>
      </c>
      <c r="O181" s="76"/>
      <c r="P181" s="99">
        <v>0.41</v>
      </c>
      <c r="Q181" s="68">
        <v>1</v>
      </c>
      <c r="R181" s="76">
        <f>Q181*P181</f>
        <v>0.41</v>
      </c>
      <c r="S181" s="73"/>
      <c r="T181" s="70">
        <f t="shared" si="91"/>
        <v>0</v>
      </c>
      <c r="U181" s="71">
        <f t="shared" si="92"/>
        <v>0</v>
      </c>
      <c r="V181" s="73"/>
      <c r="W181" s="99">
        <v>0.41</v>
      </c>
      <c r="X181" s="68">
        <v>1</v>
      </c>
      <c r="Y181" s="76">
        <f>X181*W181</f>
        <v>0.41</v>
      </c>
      <c r="Z181" s="73"/>
      <c r="AA181" s="70">
        <f t="shared" si="107"/>
        <v>0</v>
      </c>
      <c r="AB181" s="71">
        <f t="shared" si="98"/>
        <v>0</v>
      </c>
      <c r="AC181" s="73"/>
      <c r="AD181" s="99">
        <v>0.41</v>
      </c>
      <c r="AE181" s="68">
        <v>1</v>
      </c>
      <c r="AF181" s="76">
        <f>AE181*AD181</f>
        <v>0.41</v>
      </c>
      <c r="AG181" s="73"/>
      <c r="AH181" s="70">
        <f t="shared" si="99"/>
        <v>0</v>
      </c>
      <c r="AI181" s="71">
        <f t="shared" si="100"/>
        <v>0</v>
      </c>
      <c r="AJ181" s="73"/>
      <c r="AK181" s="99"/>
      <c r="AL181" s="68">
        <v>1</v>
      </c>
      <c r="AM181" s="76">
        <f>AL181*AK181</f>
        <v>0</v>
      </c>
      <c r="AN181" s="73"/>
      <c r="AO181" s="70">
        <f t="shared" si="101"/>
        <v>-0.41</v>
      </c>
      <c r="AP181" s="71" t="str">
        <f t="shared" si="102"/>
        <v/>
      </c>
      <c r="AQ181" s="73"/>
      <c r="AR181" s="99"/>
      <c r="AS181" s="68">
        <v>1</v>
      </c>
      <c r="AT181" s="76">
        <f>AS181*AR181</f>
        <v>0</v>
      </c>
      <c r="AU181" s="73"/>
      <c r="AV181" s="70">
        <f t="shared" si="103"/>
        <v>0</v>
      </c>
      <c r="AW181" s="71" t="str">
        <f t="shared" si="104"/>
        <v/>
      </c>
      <c r="AX181" s="23"/>
      <c r="AY181" s="23"/>
    </row>
    <row r="182" spans="2:51" s="81" customFormat="1" x14ac:dyDescent="0.3">
      <c r="B182" s="100" t="s">
        <v>35</v>
      </c>
      <c r="C182" s="101"/>
      <c r="D182" s="102"/>
      <c r="E182" s="101"/>
      <c r="F182" s="85"/>
      <c r="G182" s="103"/>
      <c r="H182" s="104"/>
      <c r="I182" s="105">
        <f>SUM(I177:I181)+I176</f>
        <v>45.441872500000009</v>
      </c>
      <c r="J182" s="103"/>
      <c r="K182" s="104"/>
      <c r="L182" s="105">
        <f>SUM(L177:L181)+L176</f>
        <v>48.376872500000005</v>
      </c>
      <c r="M182" s="89">
        <f t="shared" si="88"/>
        <v>2.9349999999999952</v>
      </c>
      <c r="N182" s="90">
        <f t="shared" si="89"/>
        <v>6.4588007459419602E-2</v>
      </c>
      <c r="O182" s="105"/>
      <c r="P182" s="103"/>
      <c r="Q182" s="104"/>
      <c r="R182" s="105">
        <f>SUM(R177:R181)+R176</f>
        <v>50.591872500000015</v>
      </c>
      <c r="S182" s="92"/>
      <c r="T182" s="89">
        <f t="shared" si="91"/>
        <v>2.2150000000000105</v>
      </c>
      <c r="U182" s="90">
        <f t="shared" si="92"/>
        <v>4.5786341396914614E-2</v>
      </c>
      <c r="V182" s="92"/>
      <c r="W182" s="103"/>
      <c r="X182" s="104"/>
      <c r="Y182" s="105">
        <f>SUM(Y177:Y181)+Y176</f>
        <v>52.351872500000013</v>
      </c>
      <c r="Z182" s="92"/>
      <c r="AA182" s="89">
        <f>Y182-R182</f>
        <v>1.759999999999998</v>
      </c>
      <c r="AB182" s="90">
        <f t="shared" si="98"/>
        <v>3.4788196463769898E-2</v>
      </c>
      <c r="AC182" s="92"/>
      <c r="AD182" s="103"/>
      <c r="AE182" s="104"/>
      <c r="AF182" s="105">
        <f>SUM(AF177:AF181)+AF176</f>
        <v>55.301872500000009</v>
      </c>
      <c r="AG182" s="92"/>
      <c r="AH182" s="89">
        <f t="shared" si="99"/>
        <v>2.9499999999999957</v>
      </c>
      <c r="AI182" s="90">
        <f t="shared" si="100"/>
        <v>5.6349464863935765E-2</v>
      </c>
      <c r="AJ182" s="92"/>
      <c r="AK182" s="103"/>
      <c r="AL182" s="104"/>
      <c r="AM182" s="105">
        <f>SUM(AM177:AM181)+AM176</f>
        <v>59.081872500000003</v>
      </c>
      <c r="AN182" s="92"/>
      <c r="AO182" s="89">
        <f t="shared" si="101"/>
        <v>3.779999999999994</v>
      </c>
      <c r="AP182" s="90">
        <f t="shared" si="102"/>
        <v>6.8352115925188486E-2</v>
      </c>
      <c r="AQ182" s="92"/>
      <c r="AR182" s="103"/>
      <c r="AS182" s="104"/>
      <c r="AT182" s="105">
        <f>SUM(AT177:AT181)+AT176</f>
        <v>61.811872500000007</v>
      </c>
      <c r="AU182" s="92"/>
      <c r="AV182" s="89">
        <f t="shared" si="103"/>
        <v>2.730000000000004</v>
      </c>
      <c r="AW182" s="90">
        <f t="shared" si="104"/>
        <v>4.6207066304474423E-2</v>
      </c>
    </row>
    <row r="183" spans="2:51" x14ac:dyDescent="0.3">
      <c r="B183" s="107" t="s">
        <v>36</v>
      </c>
      <c r="C183" s="25"/>
      <c r="D183" s="66" t="s">
        <v>30</v>
      </c>
      <c r="E183" s="25"/>
      <c r="F183" s="25"/>
      <c r="G183" s="108">
        <v>1.158E-2</v>
      </c>
      <c r="H183" s="109">
        <f>$G$18*(1+G205)</f>
        <v>772.12500000000011</v>
      </c>
      <c r="I183" s="69">
        <f>H183*G183</f>
        <v>8.9412075000000009</v>
      </c>
      <c r="J183" s="108">
        <v>1.141E-2</v>
      </c>
      <c r="K183" s="109">
        <f>$G$18*(1+J205)</f>
        <v>772.12500000000011</v>
      </c>
      <c r="L183" s="69">
        <f>K183*J183</f>
        <v>8.8099462500000012</v>
      </c>
      <c r="M183" s="70">
        <f t="shared" si="88"/>
        <v>-0.13126124999999966</v>
      </c>
      <c r="N183" s="71">
        <f t="shared" si="89"/>
        <v>-1.4680483592400652E-2</v>
      </c>
      <c r="O183" s="69"/>
      <c r="P183" s="108">
        <v>1.2019999999999999E-2</v>
      </c>
      <c r="Q183" s="109">
        <f>$G$18*(1+P205)</f>
        <v>772.12500000000011</v>
      </c>
      <c r="R183" s="69">
        <f>Q183*P183</f>
        <v>9.2809425000000001</v>
      </c>
      <c r="S183" s="73"/>
      <c r="T183" s="70">
        <f t="shared" si="91"/>
        <v>0.47099624999999889</v>
      </c>
      <c r="U183" s="71">
        <f t="shared" si="92"/>
        <v>5.3461875547764985E-2</v>
      </c>
      <c r="V183" s="73"/>
      <c r="W183" s="108">
        <v>1.2019999999999999E-2</v>
      </c>
      <c r="X183" s="109">
        <f>$G$18*(1+W205)</f>
        <v>772.12500000000011</v>
      </c>
      <c r="Y183" s="69">
        <f>X183*W183</f>
        <v>9.2809425000000001</v>
      </c>
      <c r="Z183" s="73"/>
      <c r="AA183" s="70">
        <f t="shared" ref="AA183:AA184" si="122">Y183-R183</f>
        <v>0</v>
      </c>
      <c r="AB183" s="71">
        <f t="shared" si="98"/>
        <v>0</v>
      </c>
      <c r="AC183" s="73"/>
      <c r="AD183" s="108">
        <v>1.2019999999999999E-2</v>
      </c>
      <c r="AE183" s="109">
        <f>$G$18*(1+AD205)</f>
        <v>772.12500000000011</v>
      </c>
      <c r="AF183" s="69">
        <f>AE183*AD183</f>
        <v>9.2809425000000001</v>
      </c>
      <c r="AG183" s="73"/>
      <c r="AH183" s="70">
        <f t="shared" si="99"/>
        <v>0</v>
      </c>
      <c r="AI183" s="71">
        <f t="shared" si="100"/>
        <v>0</v>
      </c>
      <c r="AJ183" s="73"/>
      <c r="AK183" s="108">
        <v>1.2019999999999999E-2</v>
      </c>
      <c r="AL183" s="109">
        <f>$G$18*(1+AK205)</f>
        <v>772.12500000000011</v>
      </c>
      <c r="AM183" s="69">
        <f>AL183*AK183</f>
        <v>9.2809425000000001</v>
      </c>
      <c r="AN183" s="73"/>
      <c r="AO183" s="70">
        <f t="shared" si="101"/>
        <v>0</v>
      </c>
      <c r="AP183" s="71">
        <f t="shared" si="102"/>
        <v>0</v>
      </c>
      <c r="AQ183" s="73"/>
      <c r="AR183" s="108">
        <v>1.2019999999999999E-2</v>
      </c>
      <c r="AS183" s="109">
        <f>$G$18*(1+AR205)</f>
        <v>772.12500000000011</v>
      </c>
      <c r="AT183" s="69">
        <f>AS183*AR183</f>
        <v>9.2809425000000001</v>
      </c>
      <c r="AU183" s="73"/>
      <c r="AV183" s="70">
        <f t="shared" si="103"/>
        <v>0</v>
      </c>
      <c r="AW183" s="71">
        <f t="shared" si="104"/>
        <v>0</v>
      </c>
      <c r="AX183" s="23"/>
      <c r="AY183" s="23"/>
    </row>
    <row r="184" spans="2:51" x14ac:dyDescent="0.3">
      <c r="B184" s="107" t="s">
        <v>37</v>
      </c>
      <c r="C184" s="25"/>
      <c r="D184" s="66" t="s">
        <v>30</v>
      </c>
      <c r="E184" s="25"/>
      <c r="F184" s="25"/>
      <c r="G184" s="108">
        <v>7.3299999999999997E-3</v>
      </c>
      <c r="H184" s="110">
        <f>+H183</f>
        <v>772.12500000000011</v>
      </c>
      <c r="I184" s="69">
        <f>H184*G184</f>
        <v>5.6596762500000004</v>
      </c>
      <c r="J184" s="108">
        <v>7.79E-3</v>
      </c>
      <c r="K184" s="110">
        <f>+K183</f>
        <v>772.12500000000011</v>
      </c>
      <c r="L184" s="69">
        <f>K184*J184</f>
        <v>6.0148537500000012</v>
      </c>
      <c r="M184" s="70">
        <f t="shared" si="88"/>
        <v>0.35517750000000081</v>
      </c>
      <c r="N184" s="71">
        <f t="shared" si="89"/>
        <v>6.2755798090041073E-2</v>
      </c>
      <c r="O184" s="69"/>
      <c r="P184" s="108">
        <v>8.3300000000000006E-3</v>
      </c>
      <c r="Q184" s="110">
        <f>+Q183</f>
        <v>772.12500000000011</v>
      </c>
      <c r="R184" s="69">
        <f>Q184*P184</f>
        <v>6.4318012500000012</v>
      </c>
      <c r="S184" s="73"/>
      <c r="T184" s="70">
        <f t="shared" si="91"/>
        <v>0.41694750000000003</v>
      </c>
      <c r="U184" s="71">
        <f t="shared" si="92"/>
        <v>6.9319640564826687E-2</v>
      </c>
      <c r="V184" s="73"/>
      <c r="W184" s="108">
        <v>8.3300000000000006E-3</v>
      </c>
      <c r="X184" s="110">
        <f>+X183</f>
        <v>772.12500000000011</v>
      </c>
      <c r="Y184" s="69">
        <f>X184*W184</f>
        <v>6.4318012500000012</v>
      </c>
      <c r="Z184" s="73"/>
      <c r="AA184" s="70">
        <f t="shared" si="122"/>
        <v>0</v>
      </c>
      <c r="AB184" s="71">
        <f t="shared" si="98"/>
        <v>0</v>
      </c>
      <c r="AC184" s="73"/>
      <c r="AD184" s="108">
        <v>8.3300000000000006E-3</v>
      </c>
      <c r="AE184" s="110">
        <f>+AE183</f>
        <v>772.12500000000011</v>
      </c>
      <c r="AF184" s="69">
        <f>AE184*AD184</f>
        <v>6.4318012500000012</v>
      </c>
      <c r="AG184" s="73"/>
      <c r="AH184" s="70">
        <f t="shared" si="99"/>
        <v>0</v>
      </c>
      <c r="AI184" s="71">
        <f t="shared" si="100"/>
        <v>0</v>
      </c>
      <c r="AJ184" s="73"/>
      <c r="AK184" s="108">
        <v>8.3300000000000006E-3</v>
      </c>
      <c r="AL184" s="110">
        <f>+AL183</f>
        <v>772.12500000000011</v>
      </c>
      <c r="AM184" s="69">
        <f>AL184*AK184</f>
        <v>6.4318012500000012</v>
      </c>
      <c r="AN184" s="73"/>
      <c r="AO184" s="70">
        <f t="shared" si="101"/>
        <v>0</v>
      </c>
      <c r="AP184" s="71">
        <f t="shared" si="102"/>
        <v>0</v>
      </c>
      <c r="AQ184" s="73"/>
      <c r="AR184" s="108">
        <v>8.3300000000000006E-3</v>
      </c>
      <c r="AS184" s="110">
        <f>+AS183</f>
        <v>772.12500000000011</v>
      </c>
      <c r="AT184" s="69">
        <f>AS184*AR184</f>
        <v>6.4318012500000012</v>
      </c>
      <c r="AU184" s="73"/>
      <c r="AV184" s="70">
        <f t="shared" si="103"/>
        <v>0</v>
      </c>
      <c r="AW184" s="71">
        <f t="shared" si="104"/>
        <v>0</v>
      </c>
      <c r="AX184" s="23"/>
      <c r="AY184" s="23"/>
    </row>
    <row r="185" spans="2:51" s="81" customFormat="1" x14ac:dyDescent="0.3">
      <c r="B185" s="100" t="s">
        <v>38</v>
      </c>
      <c r="C185" s="83"/>
      <c r="D185" s="102"/>
      <c r="E185" s="83"/>
      <c r="F185" s="111"/>
      <c r="G185" s="112"/>
      <c r="H185" s="113"/>
      <c r="I185" s="105">
        <f>SUM(I182:I184)</f>
        <v>60.042756250000011</v>
      </c>
      <c r="J185" s="112"/>
      <c r="K185" s="113"/>
      <c r="L185" s="105">
        <f>SUM(L182:L184)</f>
        <v>63.201672500000008</v>
      </c>
      <c r="M185" s="89">
        <f t="shared" si="88"/>
        <v>3.1589162499999972</v>
      </c>
      <c r="N185" s="90">
        <f t="shared" si="89"/>
        <v>5.2611113268138762E-2</v>
      </c>
      <c r="O185" s="105"/>
      <c r="P185" s="112"/>
      <c r="Q185" s="113"/>
      <c r="R185" s="105">
        <f>SUM(R182:R184)</f>
        <v>66.304616250000024</v>
      </c>
      <c r="S185" s="114"/>
      <c r="T185" s="89">
        <f t="shared" si="91"/>
        <v>3.1029437500000157</v>
      </c>
      <c r="U185" s="90">
        <f t="shared" si="92"/>
        <v>4.9095911979228322E-2</v>
      </c>
      <c r="V185" s="92"/>
      <c r="W185" s="112"/>
      <c r="X185" s="113"/>
      <c r="Y185" s="105">
        <f>SUM(Y182:Y184)</f>
        <v>68.064616250000014</v>
      </c>
      <c r="Z185" s="114"/>
      <c r="AA185" s="89">
        <f>Y185-R185</f>
        <v>1.7599999999999909</v>
      </c>
      <c r="AB185" s="90">
        <f t="shared" si="98"/>
        <v>2.6544154834769747E-2</v>
      </c>
      <c r="AC185" s="92"/>
      <c r="AD185" s="112"/>
      <c r="AE185" s="113"/>
      <c r="AF185" s="105">
        <f>SUM(AF182:AF184)</f>
        <v>71.014616250000017</v>
      </c>
      <c r="AG185" s="114"/>
      <c r="AH185" s="89">
        <f t="shared" si="99"/>
        <v>2.9500000000000028</v>
      </c>
      <c r="AI185" s="90">
        <f t="shared" si="100"/>
        <v>4.334116847386181E-2</v>
      </c>
      <c r="AJ185" s="92"/>
      <c r="AK185" s="112"/>
      <c r="AL185" s="113"/>
      <c r="AM185" s="105">
        <f>SUM(AM182:AM184)</f>
        <v>74.794616250000004</v>
      </c>
      <c r="AN185" s="114"/>
      <c r="AO185" s="89">
        <f t="shared" si="101"/>
        <v>3.7799999999999869</v>
      </c>
      <c r="AP185" s="90">
        <f t="shared" si="102"/>
        <v>5.3228478862617043E-2</v>
      </c>
      <c r="AQ185" s="92"/>
      <c r="AR185" s="112"/>
      <c r="AS185" s="113"/>
      <c r="AT185" s="105">
        <f>SUM(AT182:AT184)</f>
        <v>77.524616250000008</v>
      </c>
      <c r="AU185" s="114"/>
      <c r="AV185" s="89">
        <f t="shared" si="103"/>
        <v>2.730000000000004</v>
      </c>
      <c r="AW185" s="90">
        <f t="shared" si="104"/>
        <v>3.6499953297106515E-2</v>
      </c>
    </row>
    <row r="186" spans="2:51" x14ac:dyDescent="0.3">
      <c r="B186" s="74" t="s">
        <v>39</v>
      </c>
      <c r="C186" s="65"/>
      <c r="D186" s="66" t="s">
        <v>30</v>
      </c>
      <c r="E186" s="65"/>
      <c r="F186" s="25"/>
      <c r="G186" s="115">
        <v>4.1000000000000003E-3</v>
      </c>
      <c r="H186" s="97">
        <f>+H183</f>
        <v>772.12500000000011</v>
      </c>
      <c r="I186" s="76">
        <f t="shared" ref="I186:I197" si="123">H186*G186</f>
        <v>3.1657125000000006</v>
      </c>
      <c r="J186" s="115">
        <v>4.1000000000000003E-3</v>
      </c>
      <c r="K186" s="97">
        <f>+K183</f>
        <v>772.12500000000011</v>
      </c>
      <c r="L186" s="76">
        <f t="shared" ref="L186:L197" si="124">K186*J186</f>
        <v>3.1657125000000006</v>
      </c>
      <c r="M186" s="70">
        <f t="shared" si="88"/>
        <v>0</v>
      </c>
      <c r="N186" s="71">
        <f t="shared" si="89"/>
        <v>0</v>
      </c>
      <c r="O186" s="76"/>
      <c r="P186" s="115">
        <v>4.1000000000000003E-3</v>
      </c>
      <c r="Q186" s="97">
        <f>+Q183</f>
        <v>772.12500000000011</v>
      </c>
      <c r="R186" s="76">
        <f t="shared" ref="R186:R197" si="125">Q186*P186</f>
        <v>3.1657125000000006</v>
      </c>
      <c r="S186" s="73"/>
      <c r="T186" s="70">
        <f t="shared" si="91"/>
        <v>0</v>
      </c>
      <c r="U186" s="71">
        <f t="shared" si="92"/>
        <v>0</v>
      </c>
      <c r="V186" s="73"/>
      <c r="W186" s="115">
        <v>4.1000000000000003E-3</v>
      </c>
      <c r="X186" s="97">
        <f>+X183</f>
        <v>772.12500000000011</v>
      </c>
      <c r="Y186" s="76">
        <f t="shared" ref="Y186:Y197" si="126">X186*W186</f>
        <v>3.1657125000000006</v>
      </c>
      <c r="Z186" s="73"/>
      <c r="AA186" s="70">
        <f t="shared" ref="AA186:AA202" si="127">Y186-R186</f>
        <v>0</v>
      </c>
      <c r="AB186" s="71">
        <f t="shared" si="98"/>
        <v>0</v>
      </c>
      <c r="AC186" s="73"/>
      <c r="AD186" s="115">
        <v>4.1000000000000003E-3</v>
      </c>
      <c r="AE186" s="97">
        <f>+AE183</f>
        <v>772.12500000000011</v>
      </c>
      <c r="AF186" s="76">
        <f t="shared" ref="AF186:AF197" si="128">AE186*AD186</f>
        <v>3.1657125000000006</v>
      </c>
      <c r="AG186" s="73"/>
      <c r="AH186" s="70">
        <f t="shared" si="99"/>
        <v>0</v>
      </c>
      <c r="AI186" s="71">
        <f t="shared" si="100"/>
        <v>0</v>
      </c>
      <c r="AJ186" s="73"/>
      <c r="AK186" s="115">
        <v>4.1000000000000003E-3</v>
      </c>
      <c r="AL186" s="97">
        <f>+AL183</f>
        <v>772.12500000000011</v>
      </c>
      <c r="AM186" s="76">
        <f t="shared" ref="AM186:AM197" si="129">AL186*AK186</f>
        <v>3.1657125000000006</v>
      </c>
      <c r="AN186" s="73"/>
      <c r="AO186" s="70">
        <f t="shared" si="101"/>
        <v>0</v>
      </c>
      <c r="AP186" s="71">
        <f t="shared" si="102"/>
        <v>0</v>
      </c>
      <c r="AQ186" s="73"/>
      <c r="AR186" s="115">
        <v>4.1000000000000003E-3</v>
      </c>
      <c r="AS186" s="97">
        <f>+AS183</f>
        <v>772.12500000000011</v>
      </c>
      <c r="AT186" s="76">
        <f t="shared" ref="AT186:AT197" si="130">AS186*AR186</f>
        <v>3.1657125000000006</v>
      </c>
      <c r="AU186" s="73"/>
      <c r="AV186" s="70">
        <f t="shared" si="103"/>
        <v>0</v>
      </c>
      <c r="AW186" s="71">
        <f t="shared" si="104"/>
        <v>0</v>
      </c>
      <c r="AX186" s="23"/>
      <c r="AY186" s="23"/>
    </row>
    <row r="187" spans="2:51" x14ac:dyDescent="0.3">
      <c r="B187" s="74" t="s">
        <v>40</v>
      </c>
      <c r="C187" s="65"/>
      <c r="D187" s="66" t="s">
        <v>30</v>
      </c>
      <c r="E187" s="65"/>
      <c r="F187" s="25"/>
      <c r="G187" s="115">
        <v>6.9999999999999999E-4</v>
      </c>
      <c r="H187" s="97">
        <f>+H183</f>
        <v>772.12500000000011</v>
      </c>
      <c r="I187" s="76">
        <f t="shared" si="123"/>
        <v>0.54048750000000012</v>
      </c>
      <c r="J187" s="115">
        <v>6.9999999999999999E-4</v>
      </c>
      <c r="K187" s="97">
        <f>+K183</f>
        <v>772.12500000000011</v>
      </c>
      <c r="L187" s="76">
        <f t="shared" si="124"/>
        <v>0.54048750000000012</v>
      </c>
      <c r="M187" s="70">
        <f t="shared" si="88"/>
        <v>0</v>
      </c>
      <c r="N187" s="71">
        <f t="shared" si="89"/>
        <v>0</v>
      </c>
      <c r="O187" s="76"/>
      <c r="P187" s="115">
        <v>6.9999999999999999E-4</v>
      </c>
      <c r="Q187" s="97">
        <f>+Q183</f>
        <v>772.12500000000011</v>
      </c>
      <c r="R187" s="76">
        <f t="shared" si="125"/>
        <v>0.54048750000000012</v>
      </c>
      <c r="S187" s="73"/>
      <c r="T187" s="70">
        <f t="shared" si="91"/>
        <v>0</v>
      </c>
      <c r="U187" s="71">
        <f t="shared" si="92"/>
        <v>0</v>
      </c>
      <c r="V187" s="73"/>
      <c r="W187" s="115">
        <v>6.9999999999999999E-4</v>
      </c>
      <c r="X187" s="97">
        <f>+X183</f>
        <v>772.12500000000011</v>
      </c>
      <c r="Y187" s="76">
        <f t="shared" si="126"/>
        <v>0.54048750000000012</v>
      </c>
      <c r="Z187" s="73"/>
      <c r="AA187" s="70">
        <f t="shared" si="127"/>
        <v>0</v>
      </c>
      <c r="AB187" s="71">
        <f t="shared" si="98"/>
        <v>0</v>
      </c>
      <c r="AC187" s="73"/>
      <c r="AD187" s="115">
        <v>6.9999999999999999E-4</v>
      </c>
      <c r="AE187" s="97">
        <f>+AE183</f>
        <v>772.12500000000011</v>
      </c>
      <c r="AF187" s="76">
        <f t="shared" si="128"/>
        <v>0.54048750000000012</v>
      </c>
      <c r="AG187" s="73"/>
      <c r="AH187" s="70">
        <f t="shared" si="99"/>
        <v>0</v>
      </c>
      <c r="AI187" s="71">
        <f t="shared" si="100"/>
        <v>0</v>
      </c>
      <c r="AJ187" s="73"/>
      <c r="AK187" s="115">
        <v>6.9999999999999999E-4</v>
      </c>
      <c r="AL187" s="97">
        <f>+AL183</f>
        <v>772.12500000000011</v>
      </c>
      <c r="AM187" s="76">
        <f t="shared" si="129"/>
        <v>0.54048750000000012</v>
      </c>
      <c r="AN187" s="73"/>
      <c r="AO187" s="70">
        <f t="shared" si="101"/>
        <v>0</v>
      </c>
      <c r="AP187" s="71">
        <f t="shared" si="102"/>
        <v>0</v>
      </c>
      <c r="AQ187" s="73"/>
      <c r="AR187" s="115">
        <v>6.9999999999999999E-4</v>
      </c>
      <c r="AS187" s="97">
        <f>+AS183</f>
        <v>772.12500000000011</v>
      </c>
      <c r="AT187" s="76">
        <f t="shared" si="130"/>
        <v>0.54048750000000012</v>
      </c>
      <c r="AU187" s="73"/>
      <c r="AV187" s="70">
        <f t="shared" si="103"/>
        <v>0</v>
      </c>
      <c r="AW187" s="71">
        <f t="shared" si="104"/>
        <v>0</v>
      </c>
      <c r="AX187" s="23"/>
      <c r="AY187" s="23"/>
    </row>
    <row r="188" spans="2:51" x14ac:dyDescent="0.3">
      <c r="B188" s="74" t="s">
        <v>41</v>
      </c>
      <c r="C188" s="65"/>
      <c r="D188" s="66" t="s">
        <v>30</v>
      </c>
      <c r="E188" s="65"/>
      <c r="F188" s="25"/>
      <c r="G188" s="115">
        <v>4.0000000000000002E-4</v>
      </c>
      <c r="H188" s="97">
        <f>+H183</f>
        <v>772.12500000000011</v>
      </c>
      <c r="I188" s="76">
        <f t="shared" si="123"/>
        <v>0.30885000000000007</v>
      </c>
      <c r="J188" s="115">
        <v>4.0000000000000002E-4</v>
      </c>
      <c r="K188" s="97">
        <f>+K183</f>
        <v>772.12500000000011</v>
      </c>
      <c r="L188" s="76">
        <f t="shared" si="124"/>
        <v>0.30885000000000007</v>
      </c>
      <c r="M188" s="70">
        <f t="shared" si="88"/>
        <v>0</v>
      </c>
      <c r="N188" s="71">
        <f t="shared" si="89"/>
        <v>0</v>
      </c>
      <c r="O188" s="76"/>
      <c r="P188" s="115">
        <v>4.0000000000000002E-4</v>
      </c>
      <c r="Q188" s="97">
        <f>+Q183</f>
        <v>772.12500000000011</v>
      </c>
      <c r="R188" s="76">
        <f t="shared" si="125"/>
        <v>0.30885000000000007</v>
      </c>
      <c r="S188" s="73"/>
      <c r="T188" s="70">
        <f t="shared" si="91"/>
        <v>0</v>
      </c>
      <c r="U188" s="71">
        <f t="shared" si="92"/>
        <v>0</v>
      </c>
      <c r="V188" s="73"/>
      <c r="W188" s="115">
        <v>4.0000000000000002E-4</v>
      </c>
      <c r="X188" s="97">
        <f>+X183</f>
        <v>772.12500000000011</v>
      </c>
      <c r="Y188" s="76">
        <f t="shared" si="126"/>
        <v>0.30885000000000007</v>
      </c>
      <c r="Z188" s="73"/>
      <c r="AA188" s="70">
        <f t="shared" si="127"/>
        <v>0</v>
      </c>
      <c r="AB188" s="71">
        <f t="shared" si="98"/>
        <v>0</v>
      </c>
      <c r="AC188" s="73"/>
      <c r="AD188" s="115">
        <v>4.0000000000000002E-4</v>
      </c>
      <c r="AE188" s="97">
        <f>+AE183</f>
        <v>772.12500000000011</v>
      </c>
      <c r="AF188" s="76">
        <f t="shared" si="128"/>
        <v>0.30885000000000007</v>
      </c>
      <c r="AG188" s="73"/>
      <c r="AH188" s="70">
        <f t="shared" si="99"/>
        <v>0</v>
      </c>
      <c r="AI188" s="71">
        <f t="shared" si="100"/>
        <v>0</v>
      </c>
      <c r="AJ188" s="73"/>
      <c r="AK188" s="115">
        <v>4.0000000000000002E-4</v>
      </c>
      <c r="AL188" s="97">
        <f>+AL183</f>
        <v>772.12500000000011</v>
      </c>
      <c r="AM188" s="76">
        <f t="shared" si="129"/>
        <v>0.30885000000000007</v>
      </c>
      <c r="AN188" s="73"/>
      <c r="AO188" s="70">
        <f t="shared" si="101"/>
        <v>0</v>
      </c>
      <c r="AP188" s="71">
        <f t="shared" si="102"/>
        <v>0</v>
      </c>
      <c r="AQ188" s="73"/>
      <c r="AR188" s="115">
        <v>4.0000000000000002E-4</v>
      </c>
      <c r="AS188" s="97">
        <f>+AS183</f>
        <v>772.12500000000011</v>
      </c>
      <c r="AT188" s="76">
        <f t="shared" si="130"/>
        <v>0.30885000000000007</v>
      </c>
      <c r="AU188" s="73"/>
      <c r="AV188" s="70">
        <f t="shared" si="103"/>
        <v>0</v>
      </c>
      <c r="AW188" s="71">
        <f t="shared" si="104"/>
        <v>0</v>
      </c>
      <c r="AX188" s="23"/>
      <c r="AY188" s="23"/>
    </row>
    <row r="189" spans="2:51" x14ac:dyDescent="0.3">
      <c r="B189" s="74" t="s">
        <v>42</v>
      </c>
      <c r="C189" s="65"/>
      <c r="D189" s="66" t="s">
        <v>24</v>
      </c>
      <c r="E189" s="65"/>
      <c r="F189" s="25"/>
      <c r="G189" s="116">
        <v>0.25</v>
      </c>
      <c r="H189" s="179">
        <v>1</v>
      </c>
      <c r="I189" s="69">
        <f t="shared" si="123"/>
        <v>0.25</v>
      </c>
      <c r="J189" s="116">
        <v>0.25</v>
      </c>
      <c r="K189" s="179">
        <v>1</v>
      </c>
      <c r="L189" s="69">
        <f t="shared" si="124"/>
        <v>0.25</v>
      </c>
      <c r="M189" s="70">
        <f t="shared" si="88"/>
        <v>0</v>
      </c>
      <c r="N189" s="71">
        <f t="shared" si="89"/>
        <v>0</v>
      </c>
      <c r="O189" s="69"/>
      <c r="P189" s="116">
        <v>0.25</v>
      </c>
      <c r="Q189" s="179">
        <v>1</v>
      </c>
      <c r="R189" s="69">
        <f t="shared" si="125"/>
        <v>0.25</v>
      </c>
      <c r="S189" s="73"/>
      <c r="T189" s="70">
        <f t="shared" si="91"/>
        <v>0</v>
      </c>
      <c r="U189" s="71">
        <f t="shared" si="92"/>
        <v>0</v>
      </c>
      <c r="V189" s="73"/>
      <c r="W189" s="116">
        <v>0.25</v>
      </c>
      <c r="X189" s="179">
        <v>1</v>
      </c>
      <c r="Y189" s="69">
        <f t="shared" si="126"/>
        <v>0.25</v>
      </c>
      <c r="Z189" s="73"/>
      <c r="AA189" s="70">
        <f t="shared" si="127"/>
        <v>0</v>
      </c>
      <c r="AB189" s="71">
        <f t="shared" si="98"/>
        <v>0</v>
      </c>
      <c r="AC189" s="73"/>
      <c r="AD189" s="116">
        <v>0.25</v>
      </c>
      <c r="AE189" s="68">
        <v>1</v>
      </c>
      <c r="AF189" s="69">
        <f t="shared" si="128"/>
        <v>0.25</v>
      </c>
      <c r="AG189" s="73"/>
      <c r="AH189" s="70">
        <f t="shared" si="99"/>
        <v>0</v>
      </c>
      <c r="AI189" s="71">
        <f t="shared" si="100"/>
        <v>0</v>
      </c>
      <c r="AJ189" s="73"/>
      <c r="AK189" s="116">
        <v>0.25</v>
      </c>
      <c r="AL189" s="179">
        <v>1</v>
      </c>
      <c r="AM189" s="69">
        <f t="shared" si="129"/>
        <v>0.25</v>
      </c>
      <c r="AN189" s="73"/>
      <c r="AO189" s="70">
        <f t="shared" si="101"/>
        <v>0</v>
      </c>
      <c r="AP189" s="71">
        <f t="shared" si="102"/>
        <v>0</v>
      </c>
      <c r="AQ189" s="73"/>
      <c r="AR189" s="116">
        <v>0.25</v>
      </c>
      <c r="AS189" s="68">
        <v>1</v>
      </c>
      <c r="AT189" s="69">
        <f t="shared" si="130"/>
        <v>0.25</v>
      </c>
      <c r="AU189" s="73"/>
      <c r="AV189" s="70">
        <f t="shared" si="103"/>
        <v>0</v>
      </c>
      <c r="AW189" s="71">
        <f t="shared" si="104"/>
        <v>0</v>
      </c>
      <c r="AX189" s="23"/>
      <c r="AY189" s="23"/>
    </row>
    <row r="190" spans="2:51" x14ac:dyDescent="0.3">
      <c r="B190" s="74" t="s">
        <v>60</v>
      </c>
      <c r="C190" s="65"/>
      <c r="D190" s="66" t="s">
        <v>30</v>
      </c>
      <c r="E190" s="65"/>
      <c r="F190" s="25"/>
      <c r="G190" s="115">
        <v>2.4E-2</v>
      </c>
      <c r="H190" s="119">
        <f>$I$340*$G$149</f>
        <v>247.5</v>
      </c>
      <c r="I190" s="76">
        <f t="shared" si="123"/>
        <v>5.94</v>
      </c>
      <c r="J190" s="115">
        <v>2.4E-2</v>
      </c>
      <c r="K190" s="119">
        <f>$I$340*$G$149</f>
        <v>247.5</v>
      </c>
      <c r="L190" s="76">
        <f t="shared" si="124"/>
        <v>5.94</v>
      </c>
      <c r="M190" s="70">
        <f t="shared" si="88"/>
        <v>0</v>
      </c>
      <c r="N190" s="71">
        <f t="shared" si="89"/>
        <v>0</v>
      </c>
      <c r="O190" s="76"/>
      <c r="P190" s="115">
        <v>2.4E-2</v>
      </c>
      <c r="Q190" s="119">
        <f>$I$340*$G$149</f>
        <v>247.5</v>
      </c>
      <c r="R190" s="76">
        <f t="shared" si="125"/>
        <v>5.94</v>
      </c>
      <c r="S190" s="73"/>
      <c r="T190" s="70">
        <f t="shared" si="91"/>
        <v>0</v>
      </c>
      <c r="U190" s="71">
        <f t="shared" si="92"/>
        <v>0</v>
      </c>
      <c r="V190" s="73"/>
      <c r="W190" s="115">
        <v>2.4E-2</v>
      </c>
      <c r="X190" s="119">
        <f>$I$340*$G$149</f>
        <v>247.5</v>
      </c>
      <c r="Y190" s="76">
        <f t="shared" si="126"/>
        <v>5.94</v>
      </c>
      <c r="Z190" s="73"/>
      <c r="AA190" s="70">
        <f t="shared" si="127"/>
        <v>0</v>
      </c>
      <c r="AB190" s="71">
        <f t="shared" si="98"/>
        <v>0</v>
      </c>
      <c r="AC190" s="73"/>
      <c r="AD190" s="115">
        <v>2.4E-2</v>
      </c>
      <c r="AE190" s="119">
        <f>$I$340*$G$149</f>
        <v>247.5</v>
      </c>
      <c r="AF190" s="76">
        <f t="shared" si="128"/>
        <v>5.94</v>
      </c>
      <c r="AG190" s="73"/>
      <c r="AH190" s="70">
        <f t="shared" si="99"/>
        <v>0</v>
      </c>
      <c r="AI190" s="71">
        <f t="shared" si="100"/>
        <v>0</v>
      </c>
      <c r="AJ190" s="73"/>
      <c r="AK190" s="115">
        <v>2.4E-2</v>
      </c>
      <c r="AL190" s="119">
        <f>$I$340*$G$149</f>
        <v>247.5</v>
      </c>
      <c r="AM190" s="76">
        <f t="shared" si="129"/>
        <v>5.94</v>
      </c>
      <c r="AN190" s="73"/>
      <c r="AO190" s="70">
        <f t="shared" si="101"/>
        <v>0</v>
      </c>
      <c r="AP190" s="71">
        <f t="shared" si="102"/>
        <v>0</v>
      </c>
      <c r="AQ190" s="73"/>
      <c r="AR190" s="115">
        <v>2.4E-2</v>
      </c>
      <c r="AS190" s="119">
        <f>$I$340*$G$149</f>
        <v>247.5</v>
      </c>
      <c r="AT190" s="76">
        <f t="shared" si="130"/>
        <v>5.94</v>
      </c>
      <c r="AU190" s="73"/>
      <c r="AV190" s="70">
        <f t="shared" si="103"/>
        <v>0</v>
      </c>
      <c r="AW190" s="71">
        <f t="shared" si="104"/>
        <v>0</v>
      </c>
      <c r="AX190" s="23"/>
      <c r="AY190" s="23"/>
    </row>
    <row r="191" spans="2:51" x14ac:dyDescent="0.3">
      <c r="B191" s="74" t="s">
        <v>61</v>
      </c>
      <c r="C191" s="65"/>
      <c r="D191" s="66" t="s">
        <v>30</v>
      </c>
      <c r="E191" s="65"/>
      <c r="F191" s="25"/>
      <c r="G191" s="115">
        <v>7.3999999999999996E-2</v>
      </c>
      <c r="H191" s="118">
        <f>$I$341*$G$149</f>
        <v>150</v>
      </c>
      <c r="I191" s="76">
        <f t="shared" si="123"/>
        <v>11.1</v>
      </c>
      <c r="J191" s="115">
        <v>7.3999999999999996E-2</v>
      </c>
      <c r="K191" s="118">
        <f>$I$341*$G$149</f>
        <v>150</v>
      </c>
      <c r="L191" s="76">
        <f t="shared" si="124"/>
        <v>11.1</v>
      </c>
      <c r="M191" s="70">
        <f t="shared" si="88"/>
        <v>0</v>
      </c>
      <c r="N191" s="71">
        <f t="shared" si="89"/>
        <v>0</v>
      </c>
      <c r="O191" s="76"/>
      <c r="P191" s="115">
        <v>7.3999999999999996E-2</v>
      </c>
      <c r="Q191" s="118">
        <f>$I$341*$G$149</f>
        <v>150</v>
      </c>
      <c r="R191" s="76">
        <f t="shared" si="125"/>
        <v>11.1</v>
      </c>
      <c r="S191" s="73"/>
      <c r="T191" s="70">
        <f t="shared" si="91"/>
        <v>0</v>
      </c>
      <c r="U191" s="71">
        <f t="shared" si="92"/>
        <v>0</v>
      </c>
      <c r="V191" s="73"/>
      <c r="W191" s="115">
        <v>7.3999999999999996E-2</v>
      </c>
      <c r="X191" s="118">
        <f>$I$341*$G$149</f>
        <v>150</v>
      </c>
      <c r="Y191" s="76">
        <f t="shared" si="126"/>
        <v>11.1</v>
      </c>
      <c r="Z191" s="73"/>
      <c r="AA191" s="70">
        <f t="shared" si="127"/>
        <v>0</v>
      </c>
      <c r="AB191" s="71">
        <f t="shared" si="98"/>
        <v>0</v>
      </c>
      <c r="AC191" s="73"/>
      <c r="AD191" s="115">
        <v>7.3999999999999996E-2</v>
      </c>
      <c r="AE191" s="118">
        <f>$I$341*$G$149</f>
        <v>150</v>
      </c>
      <c r="AF191" s="76">
        <f t="shared" si="128"/>
        <v>11.1</v>
      </c>
      <c r="AG191" s="73"/>
      <c r="AH191" s="70">
        <f t="shared" si="99"/>
        <v>0</v>
      </c>
      <c r="AI191" s="71">
        <f t="shared" si="100"/>
        <v>0</v>
      </c>
      <c r="AJ191" s="73"/>
      <c r="AK191" s="115">
        <v>7.3999999999999996E-2</v>
      </c>
      <c r="AL191" s="118">
        <f>$I$341*$G$149</f>
        <v>150</v>
      </c>
      <c r="AM191" s="76">
        <f t="shared" si="129"/>
        <v>11.1</v>
      </c>
      <c r="AN191" s="73"/>
      <c r="AO191" s="70">
        <f t="shared" si="101"/>
        <v>0</v>
      </c>
      <c r="AP191" s="71">
        <f t="shared" si="102"/>
        <v>0</v>
      </c>
      <c r="AQ191" s="73"/>
      <c r="AR191" s="115">
        <v>7.3999999999999996E-2</v>
      </c>
      <c r="AS191" s="118">
        <f>$I$341*$G$149</f>
        <v>150</v>
      </c>
      <c r="AT191" s="76">
        <f t="shared" si="130"/>
        <v>11.1</v>
      </c>
      <c r="AU191" s="73"/>
      <c r="AV191" s="70">
        <f t="shared" si="103"/>
        <v>0</v>
      </c>
      <c r="AW191" s="71">
        <f t="shared" si="104"/>
        <v>0</v>
      </c>
      <c r="AX191" s="23"/>
      <c r="AY191" s="23"/>
    </row>
    <row r="192" spans="2:51" x14ac:dyDescent="0.3">
      <c r="B192" s="74" t="s">
        <v>62</v>
      </c>
      <c r="C192" s="65"/>
      <c r="D192" s="66" t="s">
        <v>30</v>
      </c>
      <c r="E192" s="65"/>
      <c r="F192" s="25"/>
      <c r="G192" s="115">
        <v>0.10199999999999999</v>
      </c>
      <c r="H192" s="119">
        <f>$I$342*$G$149</f>
        <v>232.5</v>
      </c>
      <c r="I192" s="76">
        <f t="shared" si="123"/>
        <v>23.715</v>
      </c>
      <c r="J192" s="115">
        <v>0.10199999999999999</v>
      </c>
      <c r="K192" s="119">
        <f>$I$342*$G$149</f>
        <v>232.5</v>
      </c>
      <c r="L192" s="76">
        <f t="shared" si="124"/>
        <v>23.715</v>
      </c>
      <c r="M192" s="70">
        <f t="shared" si="88"/>
        <v>0</v>
      </c>
      <c r="N192" s="71">
        <f t="shared" si="89"/>
        <v>0</v>
      </c>
      <c r="O192" s="76"/>
      <c r="P192" s="115">
        <v>0.10199999999999999</v>
      </c>
      <c r="Q192" s="119">
        <f>$I$342*$G$149</f>
        <v>232.5</v>
      </c>
      <c r="R192" s="76">
        <f t="shared" si="125"/>
        <v>23.715</v>
      </c>
      <c r="S192" s="73"/>
      <c r="T192" s="70">
        <f t="shared" si="91"/>
        <v>0</v>
      </c>
      <c r="U192" s="71">
        <f t="shared" si="92"/>
        <v>0</v>
      </c>
      <c r="V192" s="73"/>
      <c r="W192" s="115">
        <v>0.10199999999999999</v>
      </c>
      <c r="X192" s="119">
        <f>$I$342*$G$149</f>
        <v>232.5</v>
      </c>
      <c r="Y192" s="76">
        <f t="shared" si="126"/>
        <v>23.715</v>
      </c>
      <c r="Z192" s="73"/>
      <c r="AA192" s="70">
        <f t="shared" si="127"/>
        <v>0</v>
      </c>
      <c r="AB192" s="71">
        <f t="shared" si="98"/>
        <v>0</v>
      </c>
      <c r="AC192" s="73"/>
      <c r="AD192" s="115">
        <v>0.10199999999999999</v>
      </c>
      <c r="AE192" s="119">
        <f>$I$342*$G$149</f>
        <v>232.5</v>
      </c>
      <c r="AF192" s="76">
        <f t="shared" si="128"/>
        <v>23.715</v>
      </c>
      <c r="AG192" s="73"/>
      <c r="AH192" s="70">
        <f t="shared" si="99"/>
        <v>0</v>
      </c>
      <c r="AI192" s="71">
        <f t="shared" si="100"/>
        <v>0</v>
      </c>
      <c r="AJ192" s="73"/>
      <c r="AK192" s="115">
        <v>0.10199999999999999</v>
      </c>
      <c r="AL192" s="119">
        <f>$I$342*$G$149</f>
        <v>232.5</v>
      </c>
      <c r="AM192" s="76">
        <f t="shared" si="129"/>
        <v>23.715</v>
      </c>
      <c r="AN192" s="73"/>
      <c r="AO192" s="70">
        <f t="shared" si="101"/>
        <v>0</v>
      </c>
      <c r="AP192" s="71">
        <f t="shared" si="102"/>
        <v>0</v>
      </c>
      <c r="AQ192" s="73"/>
      <c r="AR192" s="115">
        <v>0.10199999999999999</v>
      </c>
      <c r="AS192" s="119">
        <f>$I$342*$G$149</f>
        <v>232.5</v>
      </c>
      <c r="AT192" s="76">
        <f t="shared" si="130"/>
        <v>23.715</v>
      </c>
      <c r="AU192" s="73"/>
      <c r="AV192" s="70">
        <f t="shared" si="103"/>
        <v>0</v>
      </c>
      <c r="AW192" s="71">
        <f t="shared" si="104"/>
        <v>0</v>
      </c>
      <c r="AX192" s="23"/>
      <c r="AY192" s="23"/>
    </row>
    <row r="193" spans="1:51" x14ac:dyDescent="0.3">
      <c r="B193" s="74" t="s">
        <v>63</v>
      </c>
      <c r="C193" s="65"/>
      <c r="D193" s="66" t="s">
        <v>30</v>
      </c>
      <c r="E193" s="65"/>
      <c r="F193" s="25"/>
      <c r="G193" s="115">
        <v>0.24</v>
      </c>
      <c r="H193" s="119">
        <f>$I$343*$G$149</f>
        <v>120</v>
      </c>
      <c r="I193" s="76">
        <f t="shared" si="123"/>
        <v>28.799999999999997</v>
      </c>
      <c r="J193" s="115">
        <v>0.24</v>
      </c>
      <c r="K193" s="119">
        <f>$I$343*$G$149</f>
        <v>120</v>
      </c>
      <c r="L193" s="76">
        <f t="shared" si="124"/>
        <v>28.799999999999997</v>
      </c>
      <c r="M193" s="70">
        <f t="shared" si="88"/>
        <v>0</v>
      </c>
      <c r="N193" s="71">
        <f t="shared" si="89"/>
        <v>0</v>
      </c>
      <c r="O193" s="76"/>
      <c r="P193" s="115">
        <v>0.24</v>
      </c>
      <c r="Q193" s="119">
        <f>$I$343*$G$149</f>
        <v>120</v>
      </c>
      <c r="R193" s="76">
        <f t="shared" si="125"/>
        <v>28.799999999999997</v>
      </c>
      <c r="S193" s="73"/>
      <c r="T193" s="70">
        <f t="shared" si="91"/>
        <v>0</v>
      </c>
      <c r="U193" s="71">
        <f t="shared" si="92"/>
        <v>0</v>
      </c>
      <c r="V193" s="73"/>
      <c r="W193" s="115">
        <v>0.24</v>
      </c>
      <c r="X193" s="119">
        <f>$I$343*$G$149</f>
        <v>120</v>
      </c>
      <c r="Y193" s="76">
        <f t="shared" si="126"/>
        <v>28.799999999999997</v>
      </c>
      <c r="Z193" s="73"/>
      <c r="AA193" s="70">
        <f t="shared" si="127"/>
        <v>0</v>
      </c>
      <c r="AB193" s="71">
        <f t="shared" si="98"/>
        <v>0</v>
      </c>
      <c r="AC193" s="73"/>
      <c r="AD193" s="115">
        <v>0.24</v>
      </c>
      <c r="AE193" s="117">
        <f>$I$343*$G$149</f>
        <v>120</v>
      </c>
      <c r="AF193" s="76">
        <f t="shared" si="128"/>
        <v>28.799999999999997</v>
      </c>
      <c r="AG193" s="73"/>
      <c r="AH193" s="70">
        <f t="shared" si="99"/>
        <v>0</v>
      </c>
      <c r="AI193" s="71">
        <f t="shared" si="100"/>
        <v>0</v>
      </c>
      <c r="AJ193" s="73"/>
      <c r="AK193" s="115">
        <v>0.24</v>
      </c>
      <c r="AL193" s="119">
        <f>$I$343*$G$149</f>
        <v>120</v>
      </c>
      <c r="AM193" s="76">
        <f t="shared" si="129"/>
        <v>28.799999999999997</v>
      </c>
      <c r="AN193" s="73"/>
      <c r="AO193" s="70">
        <f t="shared" si="101"/>
        <v>0</v>
      </c>
      <c r="AP193" s="71">
        <f t="shared" si="102"/>
        <v>0</v>
      </c>
      <c r="AQ193" s="73"/>
      <c r="AR193" s="115">
        <v>0.24</v>
      </c>
      <c r="AS193" s="119">
        <f>$I$343*$G$149</f>
        <v>120</v>
      </c>
      <c r="AT193" s="76">
        <f t="shared" si="130"/>
        <v>28.799999999999997</v>
      </c>
      <c r="AU193" s="73"/>
      <c r="AV193" s="70">
        <f t="shared" si="103"/>
        <v>0</v>
      </c>
      <c r="AW193" s="71">
        <f t="shared" si="104"/>
        <v>0</v>
      </c>
      <c r="AX193" s="23"/>
      <c r="AY193" s="23"/>
    </row>
    <row r="194" spans="1:51" x14ac:dyDescent="0.3">
      <c r="B194" s="74" t="s">
        <v>46</v>
      </c>
      <c r="C194" s="65"/>
      <c r="D194" s="66" t="s">
        <v>30</v>
      </c>
      <c r="E194" s="65"/>
      <c r="F194" s="25"/>
      <c r="G194" s="115">
        <v>8.6999999999999994E-2</v>
      </c>
      <c r="H194" s="119">
        <v>600</v>
      </c>
      <c r="I194" s="76">
        <f t="shared" si="123"/>
        <v>52.199999999999996</v>
      </c>
      <c r="J194" s="115">
        <v>8.6999999999999994E-2</v>
      </c>
      <c r="K194" s="119">
        <v>600</v>
      </c>
      <c r="L194" s="76">
        <f t="shared" si="124"/>
        <v>52.199999999999996</v>
      </c>
      <c r="M194" s="70">
        <f t="shared" si="88"/>
        <v>0</v>
      </c>
      <c r="N194" s="71">
        <f t="shared" si="89"/>
        <v>0</v>
      </c>
      <c r="O194" s="76"/>
      <c r="P194" s="115">
        <v>8.6999999999999994E-2</v>
      </c>
      <c r="Q194" s="97">
        <v>600</v>
      </c>
      <c r="R194" s="76">
        <f t="shared" si="125"/>
        <v>52.199999999999996</v>
      </c>
      <c r="S194" s="73"/>
      <c r="T194" s="70">
        <f t="shared" si="91"/>
        <v>0</v>
      </c>
      <c r="U194" s="71">
        <f t="shared" si="92"/>
        <v>0</v>
      </c>
      <c r="V194" s="73"/>
      <c r="W194" s="115">
        <v>8.6999999999999994E-2</v>
      </c>
      <c r="X194" s="180">
        <v>600</v>
      </c>
      <c r="Y194" s="76">
        <f t="shared" si="126"/>
        <v>52.199999999999996</v>
      </c>
      <c r="Z194" s="73"/>
      <c r="AA194" s="70">
        <f t="shared" si="127"/>
        <v>0</v>
      </c>
      <c r="AB194" s="71">
        <f t="shared" si="98"/>
        <v>0</v>
      </c>
      <c r="AC194" s="73"/>
      <c r="AD194" s="115">
        <v>8.6999999999999994E-2</v>
      </c>
      <c r="AE194" s="97">
        <v>600</v>
      </c>
      <c r="AF194" s="76">
        <f t="shared" si="128"/>
        <v>52.199999999999996</v>
      </c>
      <c r="AG194" s="73"/>
      <c r="AH194" s="70">
        <f t="shared" si="99"/>
        <v>0</v>
      </c>
      <c r="AI194" s="71">
        <f t="shared" si="100"/>
        <v>0</v>
      </c>
      <c r="AJ194" s="73"/>
      <c r="AK194" s="115">
        <v>8.6999999999999994E-2</v>
      </c>
      <c r="AL194" s="97">
        <v>600</v>
      </c>
      <c r="AM194" s="76">
        <f t="shared" si="129"/>
        <v>52.199999999999996</v>
      </c>
      <c r="AN194" s="73"/>
      <c r="AO194" s="70">
        <f t="shared" si="101"/>
        <v>0</v>
      </c>
      <c r="AP194" s="71">
        <f t="shared" si="102"/>
        <v>0</v>
      </c>
      <c r="AQ194" s="73"/>
      <c r="AR194" s="115">
        <v>8.6999999999999994E-2</v>
      </c>
      <c r="AS194" s="180">
        <v>600</v>
      </c>
      <c r="AT194" s="76">
        <f t="shared" si="130"/>
        <v>52.199999999999996</v>
      </c>
      <c r="AU194" s="73"/>
      <c r="AV194" s="70">
        <f t="shared" si="103"/>
        <v>0</v>
      </c>
      <c r="AW194" s="71">
        <f t="shared" si="104"/>
        <v>0</v>
      </c>
      <c r="AX194" s="23"/>
      <c r="AY194" s="23"/>
    </row>
    <row r="195" spans="1:51" x14ac:dyDescent="0.3">
      <c r="B195" s="74" t="s">
        <v>47</v>
      </c>
      <c r="C195" s="65"/>
      <c r="D195" s="66" t="s">
        <v>30</v>
      </c>
      <c r="E195" s="65"/>
      <c r="F195" s="25"/>
      <c r="G195" s="115">
        <v>0.10299999999999999</v>
      </c>
      <c r="H195" s="119">
        <v>150</v>
      </c>
      <c r="I195" s="76">
        <f t="shared" si="123"/>
        <v>15.45</v>
      </c>
      <c r="J195" s="115">
        <v>0.10299999999999999</v>
      </c>
      <c r="K195" s="119">
        <v>150</v>
      </c>
      <c r="L195" s="76">
        <f t="shared" si="124"/>
        <v>15.45</v>
      </c>
      <c r="M195" s="70">
        <f t="shared" si="88"/>
        <v>0</v>
      </c>
      <c r="N195" s="71">
        <f t="shared" si="89"/>
        <v>0</v>
      </c>
      <c r="O195" s="76"/>
      <c r="P195" s="115">
        <v>0.10299999999999999</v>
      </c>
      <c r="Q195" s="97">
        <v>150</v>
      </c>
      <c r="R195" s="76">
        <f t="shared" si="125"/>
        <v>15.45</v>
      </c>
      <c r="S195" s="73"/>
      <c r="T195" s="70">
        <f t="shared" si="91"/>
        <v>0</v>
      </c>
      <c r="U195" s="71">
        <f t="shared" si="92"/>
        <v>0</v>
      </c>
      <c r="V195" s="73"/>
      <c r="W195" s="115">
        <v>0.10299999999999999</v>
      </c>
      <c r="X195" s="97">
        <v>150</v>
      </c>
      <c r="Y195" s="76">
        <f t="shared" si="126"/>
        <v>15.45</v>
      </c>
      <c r="Z195" s="73"/>
      <c r="AA195" s="70">
        <f t="shared" si="127"/>
        <v>0</v>
      </c>
      <c r="AB195" s="71">
        <f t="shared" si="98"/>
        <v>0</v>
      </c>
      <c r="AC195" s="73"/>
      <c r="AD195" s="115">
        <v>0.10299999999999999</v>
      </c>
      <c r="AE195" s="97">
        <v>150</v>
      </c>
      <c r="AF195" s="76">
        <f t="shared" si="128"/>
        <v>15.45</v>
      </c>
      <c r="AG195" s="73"/>
      <c r="AH195" s="70">
        <f t="shared" si="99"/>
        <v>0</v>
      </c>
      <c r="AI195" s="71">
        <f t="shared" si="100"/>
        <v>0</v>
      </c>
      <c r="AJ195" s="73"/>
      <c r="AK195" s="115">
        <v>0.10299999999999999</v>
      </c>
      <c r="AL195" s="97">
        <v>150</v>
      </c>
      <c r="AM195" s="76">
        <f t="shared" si="129"/>
        <v>15.45</v>
      </c>
      <c r="AN195" s="73"/>
      <c r="AO195" s="70">
        <f t="shared" si="101"/>
        <v>0</v>
      </c>
      <c r="AP195" s="71">
        <f t="shared" si="102"/>
        <v>0</v>
      </c>
      <c r="AQ195" s="73"/>
      <c r="AR195" s="115">
        <v>0.10299999999999999</v>
      </c>
      <c r="AS195" s="97">
        <v>150</v>
      </c>
      <c r="AT195" s="76">
        <f t="shared" si="130"/>
        <v>15.45</v>
      </c>
      <c r="AU195" s="73"/>
      <c r="AV195" s="70">
        <f t="shared" si="103"/>
        <v>0</v>
      </c>
      <c r="AW195" s="71">
        <f t="shared" si="104"/>
        <v>0</v>
      </c>
      <c r="AX195" s="23"/>
      <c r="AY195" s="23"/>
    </row>
    <row r="196" spans="1:51" x14ac:dyDescent="0.3">
      <c r="B196" s="74" t="s">
        <v>48</v>
      </c>
      <c r="C196" s="65"/>
      <c r="D196" s="66" t="s">
        <v>30</v>
      </c>
      <c r="E196" s="65"/>
      <c r="F196" s="25"/>
      <c r="G196" s="115">
        <v>0.1076</v>
      </c>
      <c r="H196" s="97">
        <v>0</v>
      </c>
      <c r="I196" s="76">
        <f t="shared" si="123"/>
        <v>0</v>
      </c>
      <c r="J196" s="115">
        <v>0.1076</v>
      </c>
      <c r="K196" s="97">
        <v>0</v>
      </c>
      <c r="L196" s="76">
        <f t="shared" si="124"/>
        <v>0</v>
      </c>
      <c r="M196" s="70">
        <f t="shared" si="88"/>
        <v>0</v>
      </c>
      <c r="N196" s="71" t="str">
        <f t="shared" si="89"/>
        <v/>
      </c>
      <c r="O196" s="76"/>
      <c r="P196" s="115">
        <v>0.1076</v>
      </c>
      <c r="Q196" s="97">
        <v>0</v>
      </c>
      <c r="R196" s="76">
        <f t="shared" si="125"/>
        <v>0</v>
      </c>
      <c r="S196" s="73"/>
      <c r="T196" s="70">
        <f t="shared" si="91"/>
        <v>0</v>
      </c>
      <c r="U196" s="71" t="str">
        <f t="shared" si="92"/>
        <v/>
      </c>
      <c r="V196" s="73"/>
      <c r="W196" s="115">
        <v>0.1076</v>
      </c>
      <c r="X196" s="97">
        <v>0</v>
      </c>
      <c r="Y196" s="76">
        <f t="shared" si="126"/>
        <v>0</v>
      </c>
      <c r="Z196" s="73"/>
      <c r="AA196" s="70">
        <f t="shared" si="127"/>
        <v>0</v>
      </c>
      <c r="AB196" s="71" t="str">
        <f t="shared" si="98"/>
        <v/>
      </c>
      <c r="AC196" s="73"/>
      <c r="AD196" s="115">
        <v>0.1076</v>
      </c>
      <c r="AE196" s="97">
        <v>0</v>
      </c>
      <c r="AF196" s="76">
        <f t="shared" si="128"/>
        <v>0</v>
      </c>
      <c r="AG196" s="73"/>
      <c r="AH196" s="70">
        <f t="shared" si="99"/>
        <v>0</v>
      </c>
      <c r="AI196" s="71" t="str">
        <f t="shared" si="100"/>
        <v/>
      </c>
      <c r="AJ196" s="73"/>
      <c r="AK196" s="115">
        <v>0.1076</v>
      </c>
      <c r="AL196" s="97">
        <v>0</v>
      </c>
      <c r="AM196" s="76">
        <f t="shared" si="129"/>
        <v>0</v>
      </c>
      <c r="AN196" s="73"/>
      <c r="AO196" s="70">
        <f t="shared" si="101"/>
        <v>0</v>
      </c>
      <c r="AP196" s="71" t="str">
        <f t="shared" si="102"/>
        <v/>
      </c>
      <c r="AQ196" s="73"/>
      <c r="AR196" s="115">
        <v>0.1076</v>
      </c>
      <c r="AS196" s="97">
        <v>0</v>
      </c>
      <c r="AT196" s="76">
        <f t="shared" si="130"/>
        <v>0</v>
      </c>
      <c r="AU196" s="73"/>
      <c r="AV196" s="70">
        <f t="shared" si="103"/>
        <v>0</v>
      </c>
      <c r="AW196" s="71" t="str">
        <f t="shared" si="104"/>
        <v/>
      </c>
      <c r="AX196" s="23"/>
      <c r="AY196" s="23"/>
    </row>
    <row r="197" spans="1:51" ht="15" thickBot="1" x14ac:dyDescent="0.35">
      <c r="B197" s="79" t="s">
        <v>49</v>
      </c>
      <c r="C197" s="65"/>
      <c r="D197" s="66" t="s">
        <v>30</v>
      </c>
      <c r="E197" s="65"/>
      <c r="F197" s="25"/>
      <c r="G197" s="115">
        <f>G196</f>
        <v>0.1076</v>
      </c>
      <c r="H197" s="97">
        <v>0</v>
      </c>
      <c r="I197" s="76">
        <f t="shared" si="123"/>
        <v>0</v>
      </c>
      <c r="J197" s="115">
        <f>J196</f>
        <v>0.1076</v>
      </c>
      <c r="K197" s="97">
        <v>0</v>
      </c>
      <c r="L197" s="76">
        <f t="shared" si="124"/>
        <v>0</v>
      </c>
      <c r="M197" s="70">
        <f t="shared" si="88"/>
        <v>0</v>
      </c>
      <c r="N197" s="71" t="str">
        <f t="shared" si="89"/>
        <v/>
      </c>
      <c r="O197" s="76"/>
      <c r="P197" s="115">
        <f>P196</f>
        <v>0.1076</v>
      </c>
      <c r="Q197" s="97">
        <v>0</v>
      </c>
      <c r="R197" s="76">
        <f t="shared" si="125"/>
        <v>0</v>
      </c>
      <c r="S197" s="73"/>
      <c r="T197" s="70">
        <f t="shared" si="91"/>
        <v>0</v>
      </c>
      <c r="U197" s="71" t="str">
        <f t="shared" si="92"/>
        <v/>
      </c>
      <c r="V197" s="73"/>
      <c r="W197" s="115">
        <f>W196</f>
        <v>0.1076</v>
      </c>
      <c r="X197" s="97">
        <v>0</v>
      </c>
      <c r="Y197" s="76">
        <f t="shared" si="126"/>
        <v>0</v>
      </c>
      <c r="Z197" s="73"/>
      <c r="AA197" s="70">
        <f t="shared" si="127"/>
        <v>0</v>
      </c>
      <c r="AB197" s="71" t="str">
        <f t="shared" si="98"/>
        <v/>
      </c>
      <c r="AC197" s="73"/>
      <c r="AD197" s="115">
        <f>AD196</f>
        <v>0.1076</v>
      </c>
      <c r="AE197" s="97">
        <v>0</v>
      </c>
      <c r="AF197" s="76">
        <f t="shared" si="128"/>
        <v>0</v>
      </c>
      <c r="AG197" s="73"/>
      <c r="AH197" s="70">
        <f t="shared" si="99"/>
        <v>0</v>
      </c>
      <c r="AI197" s="71" t="str">
        <f t="shared" si="100"/>
        <v/>
      </c>
      <c r="AJ197" s="73"/>
      <c r="AK197" s="115">
        <f>AK196</f>
        <v>0.1076</v>
      </c>
      <c r="AL197" s="97">
        <v>0</v>
      </c>
      <c r="AM197" s="76">
        <f t="shared" si="129"/>
        <v>0</v>
      </c>
      <c r="AN197" s="73"/>
      <c r="AO197" s="70">
        <f t="shared" si="101"/>
        <v>0</v>
      </c>
      <c r="AP197" s="71" t="str">
        <f t="shared" si="102"/>
        <v/>
      </c>
      <c r="AQ197" s="73"/>
      <c r="AR197" s="115">
        <f>AR196</f>
        <v>0.1076</v>
      </c>
      <c r="AS197" s="97">
        <v>0</v>
      </c>
      <c r="AT197" s="76">
        <f t="shared" si="130"/>
        <v>0</v>
      </c>
      <c r="AU197" s="73"/>
      <c r="AV197" s="70">
        <f t="shared" si="103"/>
        <v>0</v>
      </c>
      <c r="AW197" s="71" t="str">
        <f t="shared" si="104"/>
        <v/>
      </c>
      <c r="AX197" s="23"/>
      <c r="AY197" s="23"/>
    </row>
    <row r="198" spans="1:51" ht="15" thickBot="1" x14ac:dyDescent="0.35">
      <c r="B198" s="120"/>
      <c r="C198" s="121"/>
      <c r="D198" s="122"/>
      <c r="E198" s="121"/>
      <c r="F198" s="123"/>
      <c r="G198" s="124"/>
      <c r="H198" s="125"/>
      <c r="I198" s="131"/>
      <c r="J198" s="124"/>
      <c r="K198" s="125"/>
      <c r="L198" s="131"/>
      <c r="M198" s="127">
        <f t="shared" si="88"/>
        <v>0</v>
      </c>
      <c r="N198" s="128" t="str">
        <f t="shared" si="89"/>
        <v/>
      </c>
      <c r="O198" s="131"/>
      <c r="P198" s="124"/>
      <c r="Q198" s="125"/>
      <c r="R198" s="131"/>
      <c r="S198" s="132"/>
      <c r="T198" s="127">
        <f t="shared" si="91"/>
        <v>0</v>
      </c>
      <c r="U198" s="128" t="str">
        <f t="shared" si="92"/>
        <v/>
      </c>
      <c r="V198" s="73"/>
      <c r="W198" s="124"/>
      <c r="X198" s="125"/>
      <c r="Y198" s="131"/>
      <c r="Z198" s="132"/>
      <c r="AA198" s="127">
        <f t="shared" si="127"/>
        <v>0</v>
      </c>
      <c r="AB198" s="128" t="str">
        <f t="shared" si="98"/>
        <v/>
      </c>
      <c r="AC198" s="73"/>
      <c r="AD198" s="124"/>
      <c r="AE198" s="125"/>
      <c r="AF198" s="131"/>
      <c r="AG198" s="132"/>
      <c r="AH198" s="127">
        <f t="shared" si="99"/>
        <v>0</v>
      </c>
      <c r="AI198" s="128" t="str">
        <f t="shared" si="100"/>
        <v/>
      </c>
      <c r="AJ198" s="73"/>
      <c r="AK198" s="124"/>
      <c r="AL198" s="125"/>
      <c r="AM198" s="131"/>
      <c r="AN198" s="132"/>
      <c r="AO198" s="127">
        <f t="shared" si="101"/>
        <v>0</v>
      </c>
      <c r="AP198" s="128" t="str">
        <f t="shared" si="102"/>
        <v/>
      </c>
      <c r="AQ198" s="73"/>
      <c r="AR198" s="124"/>
      <c r="AS198" s="125"/>
      <c r="AT198" s="131"/>
      <c r="AU198" s="132"/>
      <c r="AV198" s="127">
        <f t="shared" si="103"/>
        <v>0</v>
      </c>
      <c r="AW198" s="128" t="str">
        <f t="shared" si="104"/>
        <v/>
      </c>
      <c r="AX198" s="23"/>
      <c r="AY198" s="23"/>
    </row>
    <row r="199" spans="1:51" x14ac:dyDescent="0.3">
      <c r="B199" s="133" t="s">
        <v>50</v>
      </c>
      <c r="C199" s="65"/>
      <c r="E199" s="65"/>
      <c r="F199" s="134"/>
      <c r="G199" s="135"/>
      <c r="H199" s="135"/>
      <c r="I199" s="136">
        <f>SUM(I186:I193,I185)</f>
        <v>133.86280625000001</v>
      </c>
      <c r="J199" s="135"/>
      <c r="K199" s="135"/>
      <c r="L199" s="136">
        <f>SUM(L186:L193,L185)</f>
        <v>137.02172250000001</v>
      </c>
      <c r="M199" s="137">
        <f t="shared" si="88"/>
        <v>3.1589162500000043</v>
      </c>
      <c r="N199" s="138">
        <f t="shared" si="89"/>
        <v>2.3598162465684931E-2</v>
      </c>
      <c r="O199" s="137"/>
      <c r="P199" s="135"/>
      <c r="Q199" s="135"/>
      <c r="R199" s="136">
        <f>SUM(R186:R193,R185)</f>
        <v>140.12466625000002</v>
      </c>
      <c r="S199" s="140"/>
      <c r="T199" s="137">
        <f t="shared" si="91"/>
        <v>3.1029437500000085</v>
      </c>
      <c r="U199" s="138">
        <f t="shared" si="92"/>
        <v>2.264563379722517E-2</v>
      </c>
      <c r="V199" s="73"/>
      <c r="W199" s="135"/>
      <c r="X199" s="135"/>
      <c r="Y199" s="136">
        <f>SUM(Y186:Y193,Y185)</f>
        <v>141.88466625000001</v>
      </c>
      <c r="Z199" s="140"/>
      <c r="AA199" s="137">
        <f t="shared" si="127"/>
        <v>1.7599999999999909</v>
      </c>
      <c r="AB199" s="138">
        <f t="shared" si="98"/>
        <v>1.2560244010572198E-2</v>
      </c>
      <c r="AC199" s="73"/>
      <c r="AD199" s="135"/>
      <c r="AE199" s="135"/>
      <c r="AF199" s="136">
        <f>SUM(AF186:AG193,AF185)</f>
        <v>144.83466625</v>
      </c>
      <c r="AG199" s="140"/>
      <c r="AH199" s="137">
        <f t="shared" si="99"/>
        <v>2.9499999999999886</v>
      </c>
      <c r="AI199" s="138">
        <f t="shared" si="100"/>
        <v>2.0791534969692247E-2</v>
      </c>
      <c r="AJ199" s="73"/>
      <c r="AK199" s="135"/>
      <c r="AL199" s="135"/>
      <c r="AM199" s="136">
        <f>SUM(AM186:AM193,AM185)</f>
        <v>148.61466625</v>
      </c>
      <c r="AN199" s="140"/>
      <c r="AO199" s="137">
        <f t="shared" si="101"/>
        <v>3.7800000000000011</v>
      </c>
      <c r="AP199" s="138">
        <f t="shared" si="102"/>
        <v>2.6098724137461126E-2</v>
      </c>
      <c r="AQ199" s="73"/>
      <c r="AR199" s="135"/>
      <c r="AS199" s="135"/>
      <c r="AT199" s="136">
        <f>SUM(AT186:AU193,AT185)</f>
        <v>151.34466624999999</v>
      </c>
      <c r="AU199" s="140"/>
      <c r="AV199" s="137">
        <f t="shared" si="103"/>
        <v>2.7299999999999898</v>
      </c>
      <c r="AW199" s="138">
        <f t="shared" si="104"/>
        <v>1.8369654011183366E-2</v>
      </c>
      <c r="AX199" s="23"/>
      <c r="AY199" s="23"/>
    </row>
    <row r="200" spans="1:51" x14ac:dyDescent="0.3">
      <c r="B200" s="141" t="s">
        <v>51</v>
      </c>
      <c r="C200" s="65"/>
      <c r="E200" s="65"/>
      <c r="F200" s="134"/>
      <c r="G200" s="142">
        <v>-0.11700000000000001</v>
      </c>
      <c r="H200" s="143"/>
      <c r="I200" s="70">
        <f>+I199*G200</f>
        <v>-15.661948331250002</v>
      </c>
      <c r="J200" s="142">
        <v>-0.11700000000000001</v>
      </c>
      <c r="K200" s="143"/>
      <c r="L200" s="70">
        <f>+L199*J200</f>
        <v>-16.0315415325</v>
      </c>
      <c r="M200" s="70">
        <f t="shared" si="88"/>
        <v>-0.36959320124999806</v>
      </c>
      <c r="N200" s="71">
        <f t="shared" si="89"/>
        <v>2.3598162465684771E-2</v>
      </c>
      <c r="O200" s="70"/>
      <c r="P200" s="142">
        <v>-0.11700000000000001</v>
      </c>
      <c r="Q200" s="143"/>
      <c r="R200" s="70">
        <f>+R199*P200</f>
        <v>-16.394585951250004</v>
      </c>
      <c r="S200" s="140"/>
      <c r="T200" s="70">
        <f t="shared" si="91"/>
        <v>-0.36304441875000393</v>
      </c>
      <c r="U200" s="71">
        <f t="shared" si="92"/>
        <v>2.2645633797225354E-2</v>
      </c>
      <c r="V200" s="73"/>
      <c r="W200" s="142">
        <v>-0.11700000000000001</v>
      </c>
      <c r="X200" s="143"/>
      <c r="Y200" s="70">
        <f>+Y199*W200</f>
        <v>-16.600505951250003</v>
      </c>
      <c r="Z200" s="140"/>
      <c r="AA200" s="70">
        <f t="shared" si="127"/>
        <v>-0.20591999999999899</v>
      </c>
      <c r="AB200" s="71">
        <f t="shared" si="98"/>
        <v>1.2560244010572199E-2</v>
      </c>
      <c r="AC200" s="73"/>
      <c r="AD200" s="142">
        <v>-0.11700000000000001</v>
      </c>
      <c r="AE200" s="143"/>
      <c r="AF200" s="70">
        <f>+AF199*AD200</f>
        <v>-16.94565595125</v>
      </c>
      <c r="AG200" s="140"/>
      <c r="AH200" s="70">
        <f t="shared" si="99"/>
        <v>-0.34514999999999674</v>
      </c>
      <c r="AI200" s="71">
        <f t="shared" si="100"/>
        <v>2.0791534969692129E-2</v>
      </c>
      <c r="AJ200" s="73"/>
      <c r="AK200" s="142">
        <v>-0.11700000000000001</v>
      </c>
      <c r="AL200" s="143"/>
      <c r="AM200" s="70">
        <f>+AM199*AK200</f>
        <v>-17.387915951250001</v>
      </c>
      <c r="AN200" s="140"/>
      <c r="AO200" s="70">
        <f t="shared" si="101"/>
        <v>-0.44226000000000099</v>
      </c>
      <c r="AP200" s="71">
        <f t="shared" si="102"/>
        <v>2.6098724137461175E-2</v>
      </c>
      <c r="AQ200" s="73"/>
      <c r="AR200" s="142">
        <v>-0.11700000000000001</v>
      </c>
      <c r="AS200" s="143"/>
      <c r="AT200" s="70">
        <f>+AT199*AR200</f>
        <v>-17.707325951249999</v>
      </c>
      <c r="AU200" s="140"/>
      <c r="AV200" s="70">
        <f t="shared" si="103"/>
        <v>-0.31940999999999775</v>
      </c>
      <c r="AW200" s="71">
        <f t="shared" si="104"/>
        <v>1.8369654011183303E-2</v>
      </c>
      <c r="AX200" s="23"/>
      <c r="AY200" s="23"/>
    </row>
    <row r="201" spans="1:51" x14ac:dyDescent="0.3">
      <c r="B201" s="145" t="s">
        <v>52</v>
      </c>
      <c r="C201" s="65"/>
      <c r="E201" s="65"/>
      <c r="F201" s="146"/>
      <c r="G201" s="147">
        <v>0.13</v>
      </c>
      <c r="H201" s="75"/>
      <c r="I201" s="70">
        <f>I199*G201</f>
        <v>17.402164812500001</v>
      </c>
      <c r="J201" s="147">
        <v>0.13</v>
      </c>
      <c r="K201" s="75"/>
      <c r="L201" s="70">
        <f>L199*J201</f>
        <v>17.812823925000004</v>
      </c>
      <c r="M201" s="70">
        <f t="shared" si="88"/>
        <v>0.41065911250000298</v>
      </c>
      <c r="N201" s="71">
        <f t="shared" si="89"/>
        <v>2.3598162465685069E-2</v>
      </c>
      <c r="O201" s="70"/>
      <c r="P201" s="147">
        <v>0.13</v>
      </c>
      <c r="Q201" s="75"/>
      <c r="R201" s="70">
        <f>R199*P201</f>
        <v>18.216206612500002</v>
      </c>
      <c r="S201" s="73"/>
      <c r="T201" s="70">
        <f t="shared" si="91"/>
        <v>0.40338268749999884</v>
      </c>
      <c r="U201" s="71">
        <f t="shared" si="92"/>
        <v>2.2645633797225038E-2</v>
      </c>
      <c r="V201" s="73"/>
      <c r="W201" s="147">
        <v>0.13</v>
      </c>
      <c r="X201" s="75"/>
      <c r="Y201" s="70">
        <f>Y199*W201</f>
        <v>18.445006612500002</v>
      </c>
      <c r="Z201" s="73"/>
      <c r="AA201" s="70">
        <f t="shared" si="127"/>
        <v>0.22879999999999967</v>
      </c>
      <c r="AB201" s="71">
        <f t="shared" si="98"/>
        <v>1.2560244010572244E-2</v>
      </c>
      <c r="AC201" s="73"/>
      <c r="AD201" s="147">
        <v>0.13</v>
      </c>
      <c r="AE201" s="75"/>
      <c r="AF201" s="70">
        <f>AF199*AD201</f>
        <v>18.8285066125</v>
      </c>
      <c r="AG201" s="73"/>
      <c r="AH201" s="70">
        <f t="shared" si="99"/>
        <v>0.38349999999999795</v>
      </c>
      <c r="AI201" s="71">
        <f t="shared" si="100"/>
        <v>2.0791534969692216E-2</v>
      </c>
      <c r="AJ201" s="73"/>
      <c r="AK201" s="147">
        <v>0.13</v>
      </c>
      <c r="AL201" s="75"/>
      <c r="AM201" s="70">
        <f>AM199*AK201</f>
        <v>19.319906612500002</v>
      </c>
      <c r="AN201" s="73"/>
      <c r="AO201" s="70">
        <f t="shared" si="101"/>
        <v>0.49140000000000228</v>
      </c>
      <c r="AP201" s="71">
        <f t="shared" si="102"/>
        <v>2.6098724137461237E-2</v>
      </c>
      <c r="AQ201" s="73"/>
      <c r="AR201" s="147">
        <v>0.13</v>
      </c>
      <c r="AS201" s="75"/>
      <c r="AT201" s="70">
        <f>AT199*AR201</f>
        <v>19.674806612499999</v>
      </c>
      <c r="AU201" s="73"/>
      <c r="AV201" s="70">
        <f t="shared" si="103"/>
        <v>0.35489999999999711</v>
      </c>
      <c r="AW201" s="71">
        <f t="shared" si="104"/>
        <v>1.8369654011183283E-2</v>
      </c>
      <c r="AX201" s="23"/>
      <c r="AY201" s="23"/>
    </row>
    <row r="202" spans="1:51" s="148" customFormat="1" ht="15" thickBot="1" x14ac:dyDescent="0.35">
      <c r="B202" s="149" t="s">
        <v>53</v>
      </c>
      <c r="C202" s="149"/>
      <c r="D202" s="149"/>
      <c r="E202" s="150"/>
      <c r="F202" s="151"/>
      <c r="G202" s="152"/>
      <c r="H202" s="152"/>
      <c r="I202" s="153">
        <f>SUM(I199:I201)</f>
        <v>135.60302273125001</v>
      </c>
      <c r="J202" s="152"/>
      <c r="K202" s="152"/>
      <c r="L202" s="153">
        <f>SUM(L199:L201)</f>
        <v>138.80300489250001</v>
      </c>
      <c r="M202" s="154">
        <f t="shared" si="88"/>
        <v>3.1999821612500057</v>
      </c>
      <c r="N202" s="155">
        <f t="shared" si="89"/>
        <v>2.3598162465684941E-2</v>
      </c>
      <c r="O202" s="153"/>
      <c r="P202" s="152"/>
      <c r="Q202" s="152"/>
      <c r="R202" s="153">
        <f>SUM(R199:R201)</f>
        <v>141.94628691125001</v>
      </c>
      <c r="S202" s="157"/>
      <c r="T202" s="154">
        <f t="shared" si="91"/>
        <v>3.1432820187499999</v>
      </c>
      <c r="U202" s="155">
        <f t="shared" si="92"/>
        <v>2.2645633797225104E-2</v>
      </c>
      <c r="V202" s="140"/>
      <c r="W202" s="152"/>
      <c r="X202" s="152"/>
      <c r="Y202" s="153">
        <f>SUM(Y199:Y201)</f>
        <v>143.72916691125002</v>
      </c>
      <c r="Z202" s="157"/>
      <c r="AA202" s="154">
        <f t="shared" si="127"/>
        <v>1.7828800000000058</v>
      </c>
      <c r="AB202" s="155">
        <f t="shared" si="98"/>
        <v>1.2560244010572303E-2</v>
      </c>
      <c r="AC202" s="140"/>
      <c r="AD202" s="152"/>
      <c r="AE202" s="152"/>
      <c r="AF202" s="153">
        <f>SUM(AF199:AF201)</f>
        <v>146.71751691124999</v>
      </c>
      <c r="AG202" s="157"/>
      <c r="AH202" s="154">
        <f t="shared" si="99"/>
        <v>2.9883499999999685</v>
      </c>
      <c r="AI202" s="155">
        <f t="shared" si="100"/>
        <v>2.0791534969692108E-2</v>
      </c>
      <c r="AJ202" s="140"/>
      <c r="AK202" s="152"/>
      <c r="AL202" s="152"/>
      <c r="AM202" s="153">
        <f>SUM(AM199:AM201)</f>
        <v>150.54665691125001</v>
      </c>
      <c r="AN202" s="157"/>
      <c r="AO202" s="154">
        <f t="shared" si="101"/>
        <v>3.8291400000000237</v>
      </c>
      <c r="AP202" s="155">
        <f t="shared" si="102"/>
        <v>2.6098724137461282E-2</v>
      </c>
      <c r="AQ202" s="140"/>
      <c r="AR202" s="152"/>
      <c r="AS202" s="152"/>
      <c r="AT202" s="153">
        <f>SUM(AT199:AT201)</f>
        <v>153.31214691124998</v>
      </c>
      <c r="AU202" s="157"/>
      <c r="AV202" s="154">
        <f t="shared" si="103"/>
        <v>2.7654899999999714</v>
      </c>
      <c r="AW202" s="155">
        <f t="shared" si="104"/>
        <v>1.8369654011183244E-2</v>
      </c>
    </row>
    <row r="203" spans="1:51" ht="15" thickBot="1" x14ac:dyDescent="0.35">
      <c r="A203" s="158"/>
      <c r="B203" s="120" t="s">
        <v>54</v>
      </c>
      <c r="C203" s="159"/>
      <c r="D203" s="160"/>
      <c r="E203" s="159"/>
      <c r="F203" s="161"/>
      <c r="G203" s="162"/>
      <c r="H203" s="163"/>
      <c r="I203" s="164"/>
      <c r="J203" s="162"/>
      <c r="K203" s="163"/>
      <c r="L203" s="164"/>
      <c r="M203" s="165"/>
      <c r="N203" s="166"/>
      <c r="O203" s="172"/>
      <c r="P203" s="162"/>
      <c r="Q203" s="163"/>
      <c r="R203" s="164"/>
      <c r="S203" s="161"/>
      <c r="T203" s="165"/>
      <c r="U203" s="166"/>
      <c r="W203" s="162"/>
      <c r="X203" s="163"/>
      <c r="Y203" s="164"/>
      <c r="Z203" s="161"/>
      <c r="AA203" s="165"/>
      <c r="AB203" s="166"/>
      <c r="AD203" s="162"/>
      <c r="AE203" s="163"/>
      <c r="AF203" s="164"/>
      <c r="AG203" s="161"/>
      <c r="AH203" s="165"/>
      <c r="AI203" s="166"/>
      <c r="AK203" s="162"/>
      <c r="AL203" s="163"/>
      <c r="AM203" s="164"/>
      <c r="AN203" s="161"/>
      <c r="AO203" s="165"/>
      <c r="AP203" s="166"/>
      <c r="AR203" s="162"/>
      <c r="AS203" s="163"/>
      <c r="AT203" s="164"/>
      <c r="AU203" s="161"/>
      <c r="AV203" s="165"/>
      <c r="AW203" s="166"/>
      <c r="AX203" s="23"/>
      <c r="AY203" s="23"/>
    </row>
    <row r="204" spans="1:51" x14ac:dyDescent="0.3">
      <c r="I204" s="40"/>
      <c r="L204" s="40"/>
      <c r="O204" s="40"/>
      <c r="R204" s="40"/>
      <c r="Y204" s="40"/>
      <c r="AF204" s="40"/>
      <c r="AM204" s="40"/>
      <c r="AT204" s="40"/>
      <c r="AX204" s="23"/>
      <c r="AY204" s="23"/>
    </row>
    <row r="205" spans="1:51" x14ac:dyDescent="0.3">
      <c r="B205" s="169" t="s">
        <v>55</v>
      </c>
      <c r="G205" s="170">
        <v>2.9499999999999998E-2</v>
      </c>
      <c r="J205" s="170">
        <v>2.9499999999999998E-2</v>
      </c>
      <c r="P205" s="170">
        <v>2.9499999999999998E-2</v>
      </c>
      <c r="V205" s="140"/>
      <c r="W205" s="170">
        <v>2.9499999999999998E-2</v>
      </c>
      <c r="AC205" s="140"/>
      <c r="AD205" s="170">
        <v>2.9499999999999998E-2</v>
      </c>
      <c r="AJ205" s="140"/>
      <c r="AK205" s="170">
        <v>2.9499999999999998E-2</v>
      </c>
      <c r="AQ205" s="140"/>
      <c r="AR205" s="170">
        <v>2.9499999999999998E-2</v>
      </c>
      <c r="AX205" s="23"/>
      <c r="AY205" s="23"/>
    </row>
    <row r="210" spans="2:51" ht="17.399999999999999" x14ac:dyDescent="0.3">
      <c r="B210" s="24" t="s">
        <v>0</v>
      </c>
      <c r="C210" s="24"/>
      <c r="D210" s="24"/>
      <c r="E210" s="24"/>
      <c r="F210" s="24"/>
      <c r="G210" s="24"/>
      <c r="H210" s="24"/>
      <c r="I210" s="24"/>
      <c r="J210" s="24"/>
    </row>
    <row r="211" spans="2:51" ht="17.399999999999999" x14ac:dyDescent="0.3">
      <c r="B211" s="24" t="s">
        <v>1</v>
      </c>
      <c r="C211" s="24"/>
      <c r="D211" s="24"/>
      <c r="E211" s="24"/>
      <c r="F211" s="24"/>
      <c r="G211" s="24"/>
      <c r="H211" s="24"/>
      <c r="I211" s="24"/>
      <c r="J211" s="24"/>
    </row>
    <row r="213" spans="2:51" x14ac:dyDescent="0.3">
      <c r="M213" s="6"/>
      <c r="N213" s="181">
        <v>2</v>
      </c>
      <c r="T213" s="6"/>
      <c r="U213" s="181">
        <v>2</v>
      </c>
      <c r="AA213" s="6"/>
      <c r="AB213" s="181">
        <v>2</v>
      </c>
      <c r="AH213" s="6"/>
      <c r="AI213" s="181">
        <v>2</v>
      </c>
      <c r="AO213" s="6"/>
      <c r="AP213" s="181">
        <v>2</v>
      </c>
      <c r="AV213" s="6"/>
      <c r="AW213" s="181">
        <v>2</v>
      </c>
    </row>
    <row r="214" spans="2:51" ht="15.6" x14ac:dyDescent="0.3">
      <c r="B214" s="30" t="s">
        <v>2</v>
      </c>
      <c r="D214" s="31" t="s">
        <v>3</v>
      </c>
      <c r="E214" s="31"/>
      <c r="F214" s="31"/>
      <c r="G214" s="31"/>
      <c r="H214" s="31"/>
      <c r="I214" s="31"/>
      <c r="J214" s="31"/>
    </row>
    <row r="215" spans="2:51" ht="15.6" x14ac:dyDescent="0.3">
      <c r="B215" s="33"/>
      <c r="D215" s="34"/>
      <c r="E215" s="35"/>
      <c r="F215" s="35"/>
      <c r="G215" s="34"/>
      <c r="H215" s="34"/>
      <c r="I215" s="34"/>
      <c r="J215" s="34"/>
      <c r="M215" s="34"/>
      <c r="Q215" s="34"/>
      <c r="T215" s="34"/>
      <c r="X215" s="34"/>
      <c r="AA215" s="34"/>
      <c r="AE215" s="34"/>
      <c r="AH215" s="34"/>
      <c r="AL215" s="34"/>
      <c r="AO215" s="34"/>
      <c r="AS215" s="34"/>
      <c r="AV215" s="34"/>
    </row>
    <row r="216" spans="2:51" ht="15.6" x14ac:dyDescent="0.3">
      <c r="B216" s="30" t="s">
        <v>4</v>
      </c>
      <c r="D216" s="37" t="s">
        <v>5</v>
      </c>
      <c r="E216" s="35"/>
      <c r="F216" s="35"/>
      <c r="H216" s="34"/>
      <c r="I216" s="38"/>
      <c r="J216" s="34"/>
      <c r="K216" s="182"/>
      <c r="M216" s="38"/>
      <c r="O216" s="40"/>
      <c r="P216" s="42"/>
      <c r="Q216" s="34"/>
      <c r="R216" s="182"/>
      <c r="T216" s="38"/>
      <c r="V216" s="40"/>
      <c r="W216" s="42"/>
      <c r="X216" s="34"/>
      <c r="Y216" s="182"/>
      <c r="AA216" s="38"/>
      <c r="AC216" s="40"/>
      <c r="AD216" s="42"/>
      <c r="AE216" s="34"/>
      <c r="AF216" s="182"/>
      <c r="AH216" s="38"/>
      <c r="AJ216" s="40"/>
      <c r="AK216" s="42"/>
      <c r="AL216" s="34"/>
      <c r="AM216" s="182"/>
      <c r="AO216" s="38"/>
      <c r="AQ216" s="40"/>
      <c r="AR216" s="42"/>
      <c r="AS216" s="34"/>
      <c r="AT216" s="182"/>
      <c r="AV216" s="38"/>
      <c r="AX216" s="40"/>
      <c r="AY216" s="42"/>
    </row>
    <row r="217" spans="2:51" ht="15.6" x14ac:dyDescent="0.3">
      <c r="B217" s="33"/>
      <c r="D217" s="34"/>
      <c r="E217" s="35"/>
      <c r="F217" s="35"/>
      <c r="G217" s="34"/>
      <c r="H217" s="34"/>
      <c r="I217" s="34"/>
      <c r="J217" s="34"/>
      <c r="Q217" s="34"/>
      <c r="X217" s="34"/>
      <c r="AE217" s="34"/>
      <c r="AL217" s="34"/>
      <c r="AS217" s="34"/>
    </row>
    <row r="218" spans="2:51" x14ac:dyDescent="0.3">
      <c r="B218" s="43"/>
      <c r="D218" s="44" t="s">
        <v>6</v>
      </c>
      <c r="E218" s="45"/>
      <c r="G218" s="46">
        <v>212</v>
      </c>
      <c r="H218" s="47" t="s">
        <v>7</v>
      </c>
    </row>
    <row r="219" spans="2:51" x14ac:dyDescent="0.3">
      <c r="B219" s="43"/>
      <c r="I219" s="40"/>
    </row>
    <row r="220" spans="2:51" x14ac:dyDescent="0.3">
      <c r="B220" s="43"/>
      <c r="D220" s="44"/>
      <c r="E220" s="45"/>
      <c r="G220" s="48" t="str">
        <f>G151</f>
        <v>2023 Board-Approved</v>
      </c>
      <c r="H220" s="49"/>
      <c r="I220" s="50"/>
      <c r="J220" s="48" t="s">
        <v>9</v>
      </c>
      <c r="K220" s="49"/>
      <c r="L220" s="50"/>
      <c r="M220" s="48" t="s">
        <v>10</v>
      </c>
      <c r="N220" s="50"/>
      <c r="O220" s="171"/>
      <c r="P220" s="48" t="s">
        <v>11</v>
      </c>
      <c r="Q220" s="49"/>
      <c r="R220" s="50"/>
      <c r="T220" s="48" t="s">
        <v>10</v>
      </c>
      <c r="U220" s="50"/>
      <c r="W220" s="48" t="s">
        <v>12</v>
      </c>
      <c r="X220" s="49"/>
      <c r="Y220" s="50"/>
      <c r="AA220" s="48" t="s">
        <v>10</v>
      </c>
      <c r="AB220" s="50"/>
      <c r="AD220" s="48" t="s">
        <v>13</v>
      </c>
      <c r="AE220" s="49"/>
      <c r="AF220" s="50"/>
      <c r="AH220" s="48" t="s">
        <v>10</v>
      </c>
      <c r="AI220" s="50"/>
      <c r="AK220" s="48" t="s">
        <v>14</v>
      </c>
      <c r="AL220" s="49"/>
      <c r="AM220" s="50"/>
      <c r="AO220" s="48" t="s">
        <v>10</v>
      </c>
      <c r="AP220" s="50"/>
      <c r="AR220" s="48" t="s">
        <v>15</v>
      </c>
      <c r="AS220" s="49"/>
      <c r="AT220" s="50"/>
      <c r="AV220" s="48" t="s">
        <v>10</v>
      </c>
      <c r="AW220" s="50"/>
      <c r="AX220" s="23"/>
      <c r="AY220" s="23"/>
    </row>
    <row r="221" spans="2:51" ht="15" customHeight="1" x14ac:dyDescent="0.3">
      <c r="B221" s="43"/>
      <c r="D221" s="51" t="s">
        <v>16</v>
      </c>
      <c r="E221" s="52"/>
      <c r="G221" s="53" t="s">
        <v>17</v>
      </c>
      <c r="H221" s="54" t="s">
        <v>18</v>
      </c>
      <c r="I221" s="55" t="s">
        <v>19</v>
      </c>
      <c r="J221" s="53" t="s">
        <v>17</v>
      </c>
      <c r="K221" s="54" t="s">
        <v>18</v>
      </c>
      <c r="L221" s="55" t="s">
        <v>19</v>
      </c>
      <c r="M221" s="56" t="s">
        <v>20</v>
      </c>
      <c r="N221" s="57" t="s">
        <v>21</v>
      </c>
      <c r="O221" s="55"/>
      <c r="P221" s="53" t="s">
        <v>17</v>
      </c>
      <c r="Q221" s="54" t="s">
        <v>18</v>
      </c>
      <c r="R221" s="55" t="s">
        <v>19</v>
      </c>
      <c r="T221" s="56" t="s">
        <v>20</v>
      </c>
      <c r="U221" s="57" t="s">
        <v>21</v>
      </c>
      <c r="W221" s="53" t="s">
        <v>17</v>
      </c>
      <c r="X221" s="54" t="s">
        <v>18</v>
      </c>
      <c r="Y221" s="55" t="s">
        <v>19</v>
      </c>
      <c r="AA221" s="56" t="s">
        <v>20</v>
      </c>
      <c r="AB221" s="57" t="s">
        <v>21</v>
      </c>
      <c r="AD221" s="53" t="s">
        <v>17</v>
      </c>
      <c r="AE221" s="54" t="s">
        <v>18</v>
      </c>
      <c r="AF221" s="55" t="s">
        <v>19</v>
      </c>
      <c r="AH221" s="56" t="s">
        <v>20</v>
      </c>
      <c r="AI221" s="57" t="s">
        <v>21</v>
      </c>
      <c r="AK221" s="53" t="s">
        <v>17</v>
      </c>
      <c r="AL221" s="54" t="s">
        <v>18</v>
      </c>
      <c r="AM221" s="55" t="s">
        <v>19</v>
      </c>
      <c r="AO221" s="56" t="s">
        <v>20</v>
      </c>
      <c r="AP221" s="57" t="s">
        <v>21</v>
      </c>
      <c r="AR221" s="53" t="s">
        <v>17</v>
      </c>
      <c r="AS221" s="54" t="s">
        <v>18</v>
      </c>
      <c r="AT221" s="55" t="s">
        <v>19</v>
      </c>
      <c r="AV221" s="56" t="s">
        <v>20</v>
      </c>
      <c r="AW221" s="57" t="s">
        <v>21</v>
      </c>
      <c r="AX221" s="23"/>
      <c r="AY221" s="23"/>
    </row>
    <row r="222" spans="2:51" x14ac:dyDescent="0.3">
      <c r="B222" s="183"/>
      <c r="D222" s="58"/>
      <c r="E222" s="52"/>
      <c r="G222" s="59" t="s">
        <v>22</v>
      </c>
      <c r="H222" s="60"/>
      <c r="I222" s="60" t="s">
        <v>22</v>
      </c>
      <c r="J222" s="59" t="s">
        <v>22</v>
      </c>
      <c r="K222" s="60"/>
      <c r="L222" s="60" t="s">
        <v>22</v>
      </c>
      <c r="M222" s="61"/>
      <c r="N222" s="62"/>
      <c r="O222" s="60"/>
      <c r="P222" s="59" t="s">
        <v>22</v>
      </c>
      <c r="Q222" s="60"/>
      <c r="R222" s="60" t="s">
        <v>22</v>
      </c>
      <c r="T222" s="61"/>
      <c r="U222" s="62"/>
      <c r="W222" s="59" t="s">
        <v>22</v>
      </c>
      <c r="X222" s="60"/>
      <c r="Y222" s="60" t="s">
        <v>22</v>
      </c>
      <c r="AA222" s="61"/>
      <c r="AB222" s="62"/>
      <c r="AD222" s="59" t="s">
        <v>22</v>
      </c>
      <c r="AE222" s="60"/>
      <c r="AF222" s="60" t="s">
        <v>22</v>
      </c>
      <c r="AH222" s="61"/>
      <c r="AI222" s="62"/>
      <c r="AK222" s="59" t="s">
        <v>22</v>
      </c>
      <c r="AL222" s="60"/>
      <c r="AM222" s="60" t="s">
        <v>22</v>
      </c>
      <c r="AO222" s="61"/>
      <c r="AP222" s="62"/>
      <c r="AR222" s="59" t="s">
        <v>22</v>
      </c>
      <c r="AS222" s="60"/>
      <c r="AT222" s="60" t="s">
        <v>22</v>
      </c>
      <c r="AV222" s="61"/>
      <c r="AW222" s="62"/>
      <c r="AX222" s="23"/>
      <c r="AY222" s="23"/>
    </row>
    <row r="223" spans="2:51" x14ac:dyDescent="0.3">
      <c r="B223" s="74" t="s">
        <v>23</v>
      </c>
      <c r="C223" s="65"/>
      <c r="D223" s="66" t="s">
        <v>24</v>
      </c>
      <c r="E223" s="65"/>
      <c r="F223" s="25"/>
      <c r="G223" s="67">
        <v>43.31</v>
      </c>
      <c r="H223" s="68">
        <v>1</v>
      </c>
      <c r="I223" s="69">
        <f t="shared" ref="I223:I228" si="131">H223*G223</f>
        <v>43.31</v>
      </c>
      <c r="J223" s="67">
        <v>45.3</v>
      </c>
      <c r="K223" s="68">
        <v>1</v>
      </c>
      <c r="L223" s="69">
        <f t="shared" ref="L223:L228" si="132">K223*J223</f>
        <v>45.3</v>
      </c>
      <c r="M223" s="70">
        <f t="shared" ref="M223:M270" si="133">L223-I223</f>
        <v>1.9899999999999949</v>
      </c>
      <c r="N223" s="71">
        <f t="shared" ref="N223:N270" si="134">IF(OR(I223=0,L223=0),"",(M223/I223))</f>
        <v>4.5947818055876118E-2</v>
      </c>
      <c r="O223" s="69"/>
      <c r="P223" s="67">
        <v>49.71</v>
      </c>
      <c r="Q223" s="68">
        <v>1</v>
      </c>
      <c r="R223" s="69">
        <f t="shared" ref="R223:R244" si="135">Q223*P223</f>
        <v>49.71</v>
      </c>
      <c r="S223" s="73"/>
      <c r="T223" s="70">
        <f t="shared" ref="T223:T270" si="136">R223-L223</f>
        <v>4.4100000000000037</v>
      </c>
      <c r="U223" s="71">
        <f t="shared" ref="U223:U270" si="137">IF(OR(L223=0,R223=0),"",(T223/L223))</f>
        <v>9.7350993377483527E-2</v>
      </c>
      <c r="V223" s="73"/>
      <c r="W223" s="67">
        <v>51.96</v>
      </c>
      <c r="X223" s="68">
        <v>1</v>
      </c>
      <c r="Y223" s="69">
        <f t="shared" ref="Y223:Y244" si="138">X223*W223</f>
        <v>51.96</v>
      </c>
      <c r="Z223" s="73"/>
      <c r="AA223" s="70">
        <f t="shared" ref="AA223:AA270" si="139">Y223-R223</f>
        <v>2.25</v>
      </c>
      <c r="AB223" s="71">
        <f t="shared" ref="AB223:AB270" si="140">IF(OR(R223=0,Y223=0),"",(AA223/R223))</f>
        <v>4.5262522631261314E-2</v>
      </c>
      <c r="AC223" s="73"/>
      <c r="AD223" s="67">
        <v>53.8</v>
      </c>
      <c r="AE223" s="68">
        <v>1</v>
      </c>
      <c r="AF223" s="69">
        <f t="shared" ref="AF223:AF244" si="141">AE223*AD223</f>
        <v>53.8</v>
      </c>
      <c r="AG223" s="73"/>
      <c r="AH223" s="70">
        <f t="shared" ref="AH223:AH270" si="142">AF223-Y223</f>
        <v>1.8399999999999963</v>
      </c>
      <c r="AI223" s="71">
        <f t="shared" ref="AI223:AI270" si="143">IF(OR(Y223=0,AF223=0),"",(AH223/Y223))</f>
        <v>3.5411855273287073E-2</v>
      </c>
      <c r="AJ223" s="73"/>
      <c r="AK223" s="67">
        <v>58.16</v>
      </c>
      <c r="AL223" s="68">
        <v>1</v>
      </c>
      <c r="AM223" s="69">
        <f t="shared" ref="AM223:AM244" si="144">AL223*AK223</f>
        <v>58.16</v>
      </c>
      <c r="AN223" s="73"/>
      <c r="AO223" s="70">
        <f t="shared" ref="AO223:AO270" si="145">AM223-AF223</f>
        <v>4.3599999999999994</v>
      </c>
      <c r="AP223" s="71">
        <f t="shared" ref="AP223:AP270" si="146">IF(OR(AF223=0,AM223=0),"",(AO223/AF223))</f>
        <v>8.1040892193308539E-2</v>
      </c>
      <c r="AQ223" s="73"/>
      <c r="AR223" s="67">
        <v>59.98</v>
      </c>
      <c r="AS223" s="68">
        <v>1</v>
      </c>
      <c r="AT223" s="69">
        <f t="shared" ref="AT223:AT244" si="147">AS223*AR223</f>
        <v>59.98</v>
      </c>
      <c r="AU223" s="73"/>
      <c r="AV223" s="70">
        <f t="shared" ref="AV223:AV270" si="148">AT223-AM223</f>
        <v>1.8200000000000003</v>
      </c>
      <c r="AW223" s="71">
        <f t="shared" ref="AW223:AW270" si="149">IF(OR(AM223=0,AT223=0),"",(AV223/AM223))</f>
        <v>3.1292984869326003E-2</v>
      </c>
      <c r="AX223" s="23"/>
      <c r="AY223" s="23"/>
    </row>
    <row r="224" spans="2:51" x14ac:dyDescent="0.3">
      <c r="B224" s="74" t="s">
        <v>25</v>
      </c>
      <c r="C224" s="65"/>
      <c r="D224" s="66" t="s">
        <v>24</v>
      </c>
      <c r="E224" s="65"/>
      <c r="F224" s="25"/>
      <c r="G224" s="67">
        <v>-0.02</v>
      </c>
      <c r="H224" s="75">
        <v>1</v>
      </c>
      <c r="I224" s="76">
        <f t="shared" si="131"/>
        <v>-0.02</v>
      </c>
      <c r="J224" s="67">
        <v>-0.02</v>
      </c>
      <c r="K224" s="75">
        <v>1</v>
      </c>
      <c r="L224" s="76">
        <f t="shared" si="132"/>
        <v>-0.02</v>
      </c>
      <c r="M224" s="70">
        <f t="shared" si="133"/>
        <v>0</v>
      </c>
      <c r="N224" s="71">
        <f t="shared" si="134"/>
        <v>0</v>
      </c>
      <c r="O224" s="76"/>
      <c r="P224" s="67"/>
      <c r="Q224" s="75">
        <v>1</v>
      </c>
      <c r="R224" s="76">
        <f t="shared" si="135"/>
        <v>0</v>
      </c>
      <c r="S224" s="73"/>
      <c r="T224" s="70">
        <f t="shared" si="136"/>
        <v>0.02</v>
      </c>
      <c r="U224" s="71" t="str">
        <f t="shared" si="137"/>
        <v/>
      </c>
      <c r="V224" s="73"/>
      <c r="W224" s="67"/>
      <c r="X224" s="75">
        <v>1</v>
      </c>
      <c r="Y224" s="76">
        <f t="shared" si="138"/>
        <v>0</v>
      </c>
      <c r="Z224" s="73"/>
      <c r="AA224" s="70">
        <f t="shared" si="139"/>
        <v>0</v>
      </c>
      <c r="AB224" s="71" t="str">
        <f t="shared" si="140"/>
        <v/>
      </c>
      <c r="AC224" s="73"/>
      <c r="AD224" s="67"/>
      <c r="AE224" s="75">
        <v>1</v>
      </c>
      <c r="AF224" s="76">
        <f t="shared" si="141"/>
        <v>0</v>
      </c>
      <c r="AG224" s="73"/>
      <c r="AH224" s="70">
        <f t="shared" si="142"/>
        <v>0</v>
      </c>
      <c r="AI224" s="71" t="str">
        <f t="shared" si="143"/>
        <v/>
      </c>
      <c r="AJ224" s="73"/>
      <c r="AK224" s="67"/>
      <c r="AL224" s="75">
        <v>1</v>
      </c>
      <c r="AM224" s="76">
        <f t="shared" si="144"/>
        <v>0</v>
      </c>
      <c r="AN224" s="73"/>
      <c r="AO224" s="70">
        <f t="shared" si="145"/>
        <v>0</v>
      </c>
      <c r="AP224" s="71" t="str">
        <f t="shared" si="146"/>
        <v/>
      </c>
      <c r="AQ224" s="73"/>
      <c r="AR224" s="67"/>
      <c r="AS224" s="75">
        <v>1</v>
      </c>
      <c r="AT224" s="76">
        <f t="shared" si="147"/>
        <v>0</v>
      </c>
      <c r="AU224" s="73"/>
      <c r="AV224" s="70">
        <f t="shared" si="148"/>
        <v>0</v>
      </c>
      <c r="AW224" s="71" t="str">
        <f t="shared" si="149"/>
        <v/>
      </c>
      <c r="AX224" s="23"/>
      <c r="AY224" s="23"/>
    </row>
    <row r="225" spans="2:51" x14ac:dyDescent="0.3">
      <c r="B225" s="78" t="s">
        <v>103</v>
      </c>
      <c r="C225" s="65"/>
      <c r="D225" s="66" t="s">
        <v>24</v>
      </c>
      <c r="E225" s="65"/>
      <c r="F225" s="25"/>
      <c r="G225" s="67">
        <v>-0.01</v>
      </c>
      <c r="H225" s="68">
        <v>1</v>
      </c>
      <c r="I225" s="76">
        <f t="shared" si="131"/>
        <v>-0.01</v>
      </c>
      <c r="J225" s="67">
        <v>-0.01</v>
      </c>
      <c r="K225" s="68">
        <v>1</v>
      </c>
      <c r="L225" s="76">
        <f t="shared" si="132"/>
        <v>-0.01</v>
      </c>
      <c r="M225" s="70">
        <f t="shared" si="133"/>
        <v>0</v>
      </c>
      <c r="N225" s="71">
        <f t="shared" si="134"/>
        <v>0</v>
      </c>
      <c r="O225" s="76"/>
      <c r="P225" s="67">
        <v>0</v>
      </c>
      <c r="Q225" s="68">
        <v>1</v>
      </c>
      <c r="R225" s="76">
        <f t="shared" si="135"/>
        <v>0</v>
      </c>
      <c r="S225" s="73"/>
      <c r="T225" s="70">
        <f t="shared" si="136"/>
        <v>0.01</v>
      </c>
      <c r="U225" s="71" t="str">
        <f t="shared" si="137"/>
        <v/>
      </c>
      <c r="V225" s="73"/>
      <c r="W225" s="67">
        <v>0</v>
      </c>
      <c r="X225" s="68">
        <v>1</v>
      </c>
      <c r="Y225" s="76">
        <f t="shared" si="138"/>
        <v>0</v>
      </c>
      <c r="Z225" s="73"/>
      <c r="AA225" s="70">
        <f t="shared" si="139"/>
        <v>0</v>
      </c>
      <c r="AB225" s="71" t="str">
        <f t="shared" si="140"/>
        <v/>
      </c>
      <c r="AC225" s="73"/>
      <c r="AD225" s="67">
        <v>0.22</v>
      </c>
      <c r="AE225" s="68">
        <v>1</v>
      </c>
      <c r="AF225" s="76">
        <f t="shared" si="141"/>
        <v>0.22</v>
      </c>
      <c r="AG225" s="73"/>
      <c r="AH225" s="70">
        <f t="shared" si="142"/>
        <v>0.22</v>
      </c>
      <c r="AI225" s="71" t="str">
        <f t="shared" si="143"/>
        <v/>
      </c>
      <c r="AJ225" s="73"/>
      <c r="AK225" s="67">
        <v>0</v>
      </c>
      <c r="AL225" s="68">
        <v>1</v>
      </c>
      <c r="AM225" s="76">
        <f t="shared" si="144"/>
        <v>0</v>
      </c>
      <c r="AN225" s="73"/>
      <c r="AO225" s="70">
        <f t="shared" si="145"/>
        <v>-0.22</v>
      </c>
      <c r="AP225" s="71" t="str">
        <f t="shared" si="146"/>
        <v/>
      </c>
      <c r="AQ225" s="73"/>
      <c r="AR225" s="67">
        <v>0</v>
      </c>
      <c r="AS225" s="68">
        <v>1</v>
      </c>
      <c r="AT225" s="76">
        <f t="shared" si="147"/>
        <v>0</v>
      </c>
      <c r="AU225" s="73"/>
      <c r="AV225" s="70">
        <f t="shared" si="148"/>
        <v>0</v>
      </c>
      <c r="AW225" s="71" t="str">
        <f t="shared" si="149"/>
        <v/>
      </c>
      <c r="AX225" s="23"/>
      <c r="AY225" s="23"/>
    </row>
    <row r="226" spans="2:51" x14ac:dyDescent="0.3">
      <c r="B226" s="78" t="s">
        <v>26</v>
      </c>
      <c r="C226" s="65"/>
      <c r="D226" s="66" t="s">
        <v>24</v>
      </c>
      <c r="E226" s="65"/>
      <c r="F226" s="25"/>
      <c r="G226" s="67">
        <v>-2.17</v>
      </c>
      <c r="H226" s="75">
        <v>1</v>
      </c>
      <c r="I226" s="76">
        <f t="shared" si="131"/>
        <v>-2.17</v>
      </c>
      <c r="J226" s="67">
        <v>-2.17</v>
      </c>
      <c r="K226" s="75">
        <v>1</v>
      </c>
      <c r="L226" s="76">
        <f t="shared" si="132"/>
        <v>-2.17</v>
      </c>
      <c r="M226" s="70">
        <f t="shared" si="133"/>
        <v>0</v>
      </c>
      <c r="N226" s="71">
        <f t="shared" si="134"/>
        <v>0</v>
      </c>
      <c r="O226" s="76"/>
      <c r="P226" s="67"/>
      <c r="Q226" s="75">
        <v>1</v>
      </c>
      <c r="R226" s="76">
        <f t="shared" si="135"/>
        <v>0</v>
      </c>
      <c r="S226" s="73"/>
      <c r="T226" s="70">
        <f t="shared" si="136"/>
        <v>2.17</v>
      </c>
      <c r="U226" s="71" t="str">
        <f t="shared" si="137"/>
        <v/>
      </c>
      <c r="V226" s="73"/>
      <c r="W226" s="67"/>
      <c r="X226" s="75">
        <v>1</v>
      </c>
      <c r="Y226" s="76">
        <f t="shared" si="138"/>
        <v>0</v>
      </c>
      <c r="Z226" s="73"/>
      <c r="AA226" s="70">
        <f t="shared" si="139"/>
        <v>0</v>
      </c>
      <c r="AB226" s="71" t="str">
        <f t="shared" si="140"/>
        <v/>
      </c>
      <c r="AC226" s="73"/>
      <c r="AD226" s="67"/>
      <c r="AE226" s="75">
        <v>1</v>
      </c>
      <c r="AF226" s="76">
        <f t="shared" si="141"/>
        <v>0</v>
      </c>
      <c r="AG226" s="73"/>
      <c r="AH226" s="70">
        <f t="shared" si="142"/>
        <v>0</v>
      </c>
      <c r="AI226" s="71" t="str">
        <f t="shared" si="143"/>
        <v/>
      </c>
      <c r="AJ226" s="73"/>
      <c r="AK226" s="67"/>
      <c r="AL226" s="75">
        <v>1</v>
      </c>
      <c r="AM226" s="76">
        <f t="shared" si="144"/>
        <v>0</v>
      </c>
      <c r="AN226" s="73"/>
      <c r="AO226" s="70">
        <f t="shared" si="145"/>
        <v>0</v>
      </c>
      <c r="AP226" s="71" t="str">
        <f t="shared" si="146"/>
        <v/>
      </c>
      <c r="AQ226" s="73"/>
      <c r="AR226" s="67"/>
      <c r="AS226" s="75">
        <v>1</v>
      </c>
      <c r="AT226" s="76">
        <f t="shared" si="147"/>
        <v>0</v>
      </c>
      <c r="AU226" s="73"/>
      <c r="AV226" s="70">
        <f t="shared" si="148"/>
        <v>0</v>
      </c>
      <c r="AW226" s="71" t="str">
        <f t="shared" si="149"/>
        <v/>
      </c>
      <c r="AX226" s="23"/>
      <c r="AY226" s="23"/>
    </row>
    <row r="227" spans="2:51" x14ac:dyDescent="0.3">
      <c r="B227" s="78" t="s">
        <v>104</v>
      </c>
      <c r="C227" s="65"/>
      <c r="D227" s="66" t="s">
        <v>24</v>
      </c>
      <c r="E227" s="65"/>
      <c r="F227" s="25"/>
      <c r="G227" s="67">
        <v>-0.31</v>
      </c>
      <c r="H227" s="75">
        <v>1</v>
      </c>
      <c r="I227" s="76">
        <f t="shared" si="131"/>
        <v>-0.31</v>
      </c>
      <c r="J227" s="67">
        <v>-0.31</v>
      </c>
      <c r="K227" s="75">
        <v>1</v>
      </c>
      <c r="L227" s="76">
        <f t="shared" si="132"/>
        <v>-0.31</v>
      </c>
      <c r="M227" s="70">
        <f t="shared" si="133"/>
        <v>0</v>
      </c>
      <c r="N227" s="71">
        <f t="shared" si="134"/>
        <v>0</v>
      </c>
      <c r="O227" s="76"/>
      <c r="P227" s="67">
        <v>-0.09</v>
      </c>
      <c r="Q227" s="75">
        <v>1</v>
      </c>
      <c r="R227" s="76">
        <f t="shared" si="135"/>
        <v>-0.09</v>
      </c>
      <c r="S227" s="73"/>
      <c r="T227" s="70">
        <f t="shared" si="136"/>
        <v>0.22</v>
      </c>
      <c r="U227" s="71">
        <f t="shared" si="137"/>
        <v>-0.70967741935483875</v>
      </c>
      <c r="V227" s="73"/>
      <c r="W227" s="67">
        <v>0</v>
      </c>
      <c r="X227" s="75">
        <v>1</v>
      </c>
      <c r="Y227" s="76">
        <f t="shared" si="138"/>
        <v>0</v>
      </c>
      <c r="Z227" s="73"/>
      <c r="AA227" s="70">
        <f t="shared" si="139"/>
        <v>0.09</v>
      </c>
      <c r="AB227" s="71" t="str">
        <f t="shared" si="140"/>
        <v/>
      </c>
      <c r="AC227" s="73"/>
      <c r="AD227" s="67">
        <v>0</v>
      </c>
      <c r="AE227" s="75">
        <v>1</v>
      </c>
      <c r="AF227" s="76">
        <f t="shared" si="141"/>
        <v>0</v>
      </c>
      <c r="AG227" s="73"/>
      <c r="AH227" s="70">
        <f t="shared" si="142"/>
        <v>0</v>
      </c>
      <c r="AI227" s="71" t="str">
        <f t="shared" si="143"/>
        <v/>
      </c>
      <c r="AJ227" s="73"/>
      <c r="AK227" s="67">
        <v>0</v>
      </c>
      <c r="AL227" s="75">
        <v>1</v>
      </c>
      <c r="AM227" s="76">
        <f t="shared" si="144"/>
        <v>0</v>
      </c>
      <c r="AN227" s="73"/>
      <c r="AO227" s="70">
        <f t="shared" si="145"/>
        <v>0</v>
      </c>
      <c r="AP227" s="71" t="str">
        <f t="shared" si="146"/>
        <v/>
      </c>
      <c r="AQ227" s="73"/>
      <c r="AR227" s="67">
        <v>0</v>
      </c>
      <c r="AS227" s="75">
        <v>1</v>
      </c>
      <c r="AT227" s="76">
        <f t="shared" si="147"/>
        <v>0</v>
      </c>
      <c r="AU227" s="73"/>
      <c r="AV227" s="70">
        <f t="shared" si="148"/>
        <v>0</v>
      </c>
      <c r="AW227" s="71" t="str">
        <f t="shared" si="149"/>
        <v/>
      </c>
      <c r="AX227" s="23"/>
      <c r="AY227" s="23"/>
    </row>
    <row r="228" spans="2:51" x14ac:dyDescent="0.3">
      <c r="B228" s="78" t="s">
        <v>27</v>
      </c>
      <c r="C228" s="65"/>
      <c r="D228" s="66" t="s">
        <v>24</v>
      </c>
      <c r="E228" s="65"/>
      <c r="F228" s="25"/>
      <c r="G228" s="67">
        <v>-0.1</v>
      </c>
      <c r="H228" s="75">
        <v>1</v>
      </c>
      <c r="I228" s="76">
        <f t="shared" si="131"/>
        <v>-0.1</v>
      </c>
      <c r="J228" s="67">
        <v>-0.1</v>
      </c>
      <c r="K228" s="75">
        <v>1</v>
      </c>
      <c r="L228" s="76">
        <f t="shared" si="132"/>
        <v>-0.1</v>
      </c>
      <c r="M228" s="70">
        <f t="shared" si="133"/>
        <v>0</v>
      </c>
      <c r="N228" s="71">
        <f t="shared" si="134"/>
        <v>0</v>
      </c>
      <c r="O228" s="76"/>
      <c r="P228" s="67"/>
      <c r="Q228" s="75">
        <v>1</v>
      </c>
      <c r="R228" s="76">
        <f t="shared" si="135"/>
        <v>0</v>
      </c>
      <c r="S228" s="73"/>
      <c r="T228" s="70">
        <f t="shared" si="136"/>
        <v>0.1</v>
      </c>
      <c r="U228" s="71" t="str">
        <f t="shared" si="137"/>
        <v/>
      </c>
      <c r="V228" s="73"/>
      <c r="W228" s="67"/>
      <c r="X228" s="75">
        <v>1</v>
      </c>
      <c r="Y228" s="76">
        <f t="shared" si="138"/>
        <v>0</v>
      </c>
      <c r="Z228" s="73"/>
      <c r="AA228" s="70">
        <f t="shared" si="139"/>
        <v>0</v>
      </c>
      <c r="AB228" s="71" t="str">
        <f t="shared" si="140"/>
        <v/>
      </c>
      <c r="AC228" s="73"/>
      <c r="AD228" s="67"/>
      <c r="AE228" s="75">
        <v>1</v>
      </c>
      <c r="AF228" s="76">
        <f t="shared" si="141"/>
        <v>0</v>
      </c>
      <c r="AG228" s="73"/>
      <c r="AH228" s="70">
        <f t="shared" si="142"/>
        <v>0</v>
      </c>
      <c r="AI228" s="71" t="str">
        <f t="shared" si="143"/>
        <v/>
      </c>
      <c r="AJ228" s="73"/>
      <c r="AK228" s="67"/>
      <c r="AL228" s="75">
        <v>1</v>
      </c>
      <c r="AM228" s="76">
        <f t="shared" si="144"/>
        <v>0</v>
      </c>
      <c r="AN228" s="73"/>
      <c r="AO228" s="70">
        <f t="shared" si="145"/>
        <v>0</v>
      </c>
      <c r="AP228" s="71" t="str">
        <f t="shared" si="146"/>
        <v/>
      </c>
      <c r="AQ228" s="73"/>
      <c r="AR228" s="67"/>
      <c r="AS228" s="75">
        <v>1</v>
      </c>
      <c r="AT228" s="76">
        <f t="shared" si="147"/>
        <v>0</v>
      </c>
      <c r="AU228" s="73"/>
      <c r="AV228" s="70">
        <f t="shared" si="148"/>
        <v>0</v>
      </c>
      <c r="AW228" s="71" t="str">
        <f t="shared" si="149"/>
        <v/>
      </c>
      <c r="AX228" s="23"/>
      <c r="AY228" s="23"/>
    </row>
    <row r="229" spans="2:51" x14ac:dyDescent="0.3">
      <c r="B229" s="78" t="s">
        <v>105</v>
      </c>
      <c r="C229" s="65"/>
      <c r="D229" s="66" t="s">
        <v>24</v>
      </c>
      <c r="E229" s="65"/>
      <c r="F229" s="25"/>
      <c r="G229" s="67"/>
      <c r="H229" s="75"/>
      <c r="I229" s="76"/>
      <c r="J229" s="67"/>
      <c r="K229" s="75"/>
      <c r="L229" s="76"/>
      <c r="M229" s="70">
        <f t="shared" si="133"/>
        <v>0</v>
      </c>
      <c r="N229" s="71" t="str">
        <f t="shared" si="134"/>
        <v/>
      </c>
      <c r="O229" s="76"/>
      <c r="P229" s="67">
        <v>0</v>
      </c>
      <c r="Q229" s="75">
        <v>1</v>
      </c>
      <c r="R229" s="76">
        <f t="shared" si="135"/>
        <v>0</v>
      </c>
      <c r="S229" s="73"/>
      <c r="T229" s="70">
        <f t="shared" si="136"/>
        <v>0</v>
      </c>
      <c r="U229" s="71" t="str">
        <f t="shared" si="137"/>
        <v/>
      </c>
      <c r="V229" s="73"/>
      <c r="W229" s="67">
        <v>0</v>
      </c>
      <c r="X229" s="75">
        <v>1</v>
      </c>
      <c r="Y229" s="76">
        <f t="shared" si="138"/>
        <v>0</v>
      </c>
      <c r="Z229" s="73"/>
      <c r="AA229" s="70">
        <f t="shared" si="139"/>
        <v>0</v>
      </c>
      <c r="AB229" s="71" t="str">
        <f t="shared" si="140"/>
        <v/>
      </c>
      <c r="AC229" s="73"/>
      <c r="AD229" s="67">
        <v>-0.12</v>
      </c>
      <c r="AE229" s="75">
        <v>1</v>
      </c>
      <c r="AF229" s="76">
        <f t="shared" si="141"/>
        <v>-0.12</v>
      </c>
      <c r="AG229" s="73"/>
      <c r="AH229" s="70">
        <f t="shared" si="142"/>
        <v>-0.12</v>
      </c>
      <c r="AI229" s="71" t="str">
        <f t="shared" si="143"/>
        <v/>
      </c>
      <c r="AJ229" s="73"/>
      <c r="AK229" s="67">
        <v>0</v>
      </c>
      <c r="AL229" s="75">
        <v>1</v>
      </c>
      <c r="AM229" s="76">
        <f t="shared" si="144"/>
        <v>0</v>
      </c>
      <c r="AN229" s="73"/>
      <c r="AO229" s="70">
        <f t="shared" si="145"/>
        <v>0.12</v>
      </c>
      <c r="AP229" s="71" t="str">
        <f t="shared" si="146"/>
        <v/>
      </c>
      <c r="AQ229" s="73"/>
      <c r="AR229" s="67">
        <v>0</v>
      </c>
      <c r="AS229" s="75">
        <v>1</v>
      </c>
      <c r="AT229" s="76">
        <f t="shared" si="147"/>
        <v>0</v>
      </c>
      <c r="AU229" s="73"/>
      <c r="AV229" s="70">
        <f t="shared" si="148"/>
        <v>0</v>
      </c>
      <c r="AW229" s="71" t="str">
        <f t="shared" si="149"/>
        <v/>
      </c>
      <c r="AX229" s="23"/>
      <c r="AY229" s="23"/>
    </row>
    <row r="230" spans="2:51" x14ac:dyDescent="0.3">
      <c r="B230" s="78" t="s">
        <v>106</v>
      </c>
      <c r="C230" s="65"/>
      <c r="D230" s="66" t="s">
        <v>24</v>
      </c>
      <c r="E230" s="65"/>
      <c r="F230" s="25"/>
      <c r="G230" s="67"/>
      <c r="H230" s="75"/>
      <c r="I230" s="76"/>
      <c r="J230" s="67"/>
      <c r="K230" s="75"/>
      <c r="L230" s="76"/>
      <c r="M230" s="70">
        <f t="shared" si="133"/>
        <v>0</v>
      </c>
      <c r="N230" s="71" t="str">
        <f t="shared" si="134"/>
        <v/>
      </c>
      <c r="O230" s="76"/>
      <c r="P230" s="67">
        <v>-1.79</v>
      </c>
      <c r="Q230" s="75">
        <v>1</v>
      </c>
      <c r="R230" s="76">
        <f t="shared" si="135"/>
        <v>-1.79</v>
      </c>
      <c r="S230" s="73"/>
      <c r="T230" s="70">
        <f t="shared" si="136"/>
        <v>-1.79</v>
      </c>
      <c r="U230" s="71" t="str">
        <f t="shared" si="137"/>
        <v/>
      </c>
      <c r="V230" s="73"/>
      <c r="W230" s="67">
        <v>0</v>
      </c>
      <c r="X230" s="75">
        <v>1</v>
      </c>
      <c r="Y230" s="76">
        <f t="shared" si="138"/>
        <v>0</v>
      </c>
      <c r="Z230" s="73"/>
      <c r="AA230" s="70">
        <f t="shared" si="139"/>
        <v>1.79</v>
      </c>
      <c r="AB230" s="71" t="str">
        <f t="shared" si="140"/>
        <v/>
      </c>
      <c r="AC230" s="73"/>
      <c r="AD230" s="67">
        <v>0</v>
      </c>
      <c r="AE230" s="75">
        <v>1</v>
      </c>
      <c r="AF230" s="76">
        <f t="shared" si="141"/>
        <v>0</v>
      </c>
      <c r="AG230" s="73"/>
      <c r="AH230" s="70">
        <f t="shared" si="142"/>
        <v>0</v>
      </c>
      <c r="AI230" s="71" t="str">
        <f t="shared" si="143"/>
        <v/>
      </c>
      <c r="AJ230" s="73"/>
      <c r="AK230" s="67">
        <v>0</v>
      </c>
      <c r="AL230" s="75">
        <v>1</v>
      </c>
      <c r="AM230" s="76">
        <f t="shared" si="144"/>
        <v>0</v>
      </c>
      <c r="AN230" s="73"/>
      <c r="AO230" s="70">
        <f t="shared" si="145"/>
        <v>0</v>
      </c>
      <c r="AP230" s="71" t="str">
        <f t="shared" si="146"/>
        <v/>
      </c>
      <c r="AQ230" s="73"/>
      <c r="AR230" s="67">
        <v>0</v>
      </c>
      <c r="AS230" s="75">
        <v>1</v>
      </c>
      <c r="AT230" s="76">
        <f t="shared" si="147"/>
        <v>0</v>
      </c>
      <c r="AU230" s="73"/>
      <c r="AV230" s="70">
        <f t="shared" si="148"/>
        <v>0</v>
      </c>
      <c r="AW230" s="71" t="str">
        <f t="shared" si="149"/>
        <v/>
      </c>
      <c r="AX230" s="23"/>
      <c r="AY230" s="23"/>
    </row>
    <row r="231" spans="2:51" x14ac:dyDescent="0.3">
      <c r="B231" s="78" t="s">
        <v>107</v>
      </c>
      <c r="C231" s="65"/>
      <c r="D231" s="66" t="s">
        <v>24</v>
      </c>
      <c r="E231" s="65"/>
      <c r="F231" s="25"/>
      <c r="G231" s="67"/>
      <c r="H231" s="75"/>
      <c r="I231" s="76"/>
      <c r="J231" s="67"/>
      <c r="K231" s="75"/>
      <c r="L231" s="76"/>
      <c r="M231" s="70">
        <f t="shared" si="133"/>
        <v>0</v>
      </c>
      <c r="N231" s="71" t="str">
        <f t="shared" si="134"/>
        <v/>
      </c>
      <c r="O231" s="76"/>
      <c r="P231" s="67">
        <v>0</v>
      </c>
      <c r="Q231" s="75">
        <v>1</v>
      </c>
      <c r="R231" s="76">
        <f t="shared" si="135"/>
        <v>0</v>
      </c>
      <c r="S231" s="73"/>
      <c r="T231" s="70">
        <f t="shared" si="136"/>
        <v>0</v>
      </c>
      <c r="U231" s="71" t="str">
        <f t="shared" si="137"/>
        <v/>
      </c>
      <c r="V231" s="73"/>
      <c r="W231" s="67">
        <v>0</v>
      </c>
      <c r="X231" s="75">
        <v>1</v>
      </c>
      <c r="Y231" s="76">
        <f t="shared" si="138"/>
        <v>0</v>
      </c>
      <c r="Z231" s="73"/>
      <c r="AA231" s="70">
        <f t="shared" si="139"/>
        <v>0</v>
      </c>
      <c r="AB231" s="71" t="str">
        <f t="shared" si="140"/>
        <v/>
      </c>
      <c r="AC231" s="73"/>
      <c r="AD231" s="67">
        <v>0</v>
      </c>
      <c r="AE231" s="75">
        <v>1</v>
      </c>
      <c r="AF231" s="76">
        <f t="shared" si="141"/>
        <v>0</v>
      </c>
      <c r="AG231" s="73"/>
      <c r="AH231" s="70">
        <f t="shared" si="142"/>
        <v>0</v>
      </c>
      <c r="AI231" s="71" t="str">
        <f t="shared" si="143"/>
        <v/>
      </c>
      <c r="AJ231" s="73"/>
      <c r="AK231" s="67">
        <v>0</v>
      </c>
      <c r="AL231" s="75">
        <v>1</v>
      </c>
      <c r="AM231" s="76">
        <f t="shared" si="144"/>
        <v>0</v>
      </c>
      <c r="AN231" s="73"/>
      <c r="AO231" s="70">
        <f t="shared" si="145"/>
        <v>0</v>
      </c>
      <c r="AP231" s="71" t="str">
        <f t="shared" si="146"/>
        <v/>
      </c>
      <c r="AQ231" s="73"/>
      <c r="AR231" s="67">
        <v>0</v>
      </c>
      <c r="AS231" s="75">
        <v>1</v>
      </c>
      <c r="AT231" s="76">
        <f t="shared" si="147"/>
        <v>0</v>
      </c>
      <c r="AU231" s="73"/>
      <c r="AV231" s="70">
        <f t="shared" si="148"/>
        <v>0</v>
      </c>
      <c r="AW231" s="71" t="str">
        <f t="shared" si="149"/>
        <v/>
      </c>
      <c r="AX231" s="23"/>
      <c r="AY231" s="23"/>
    </row>
    <row r="232" spans="2:51" x14ac:dyDescent="0.3">
      <c r="B232" s="78" t="s">
        <v>108</v>
      </c>
      <c r="C232" s="65"/>
      <c r="D232" s="66" t="s">
        <v>24</v>
      </c>
      <c r="E232" s="65"/>
      <c r="F232" s="25"/>
      <c r="G232" s="67"/>
      <c r="H232" s="75"/>
      <c r="I232" s="76"/>
      <c r="J232" s="67"/>
      <c r="K232" s="75"/>
      <c r="L232" s="76"/>
      <c r="M232" s="70">
        <f t="shared" si="133"/>
        <v>0</v>
      </c>
      <c r="N232" s="71" t="str">
        <f t="shared" si="134"/>
        <v/>
      </c>
      <c r="O232" s="76"/>
      <c r="P232" s="67">
        <v>0</v>
      </c>
      <c r="Q232" s="75">
        <v>1</v>
      </c>
      <c r="R232" s="76">
        <f t="shared" si="135"/>
        <v>0</v>
      </c>
      <c r="S232" s="73"/>
      <c r="T232" s="70">
        <f t="shared" si="136"/>
        <v>0</v>
      </c>
      <c r="U232" s="71" t="str">
        <f t="shared" si="137"/>
        <v/>
      </c>
      <c r="V232" s="73"/>
      <c r="W232" s="67">
        <v>0.47</v>
      </c>
      <c r="X232" s="75">
        <v>1</v>
      </c>
      <c r="Y232" s="76">
        <f t="shared" si="138"/>
        <v>0.47</v>
      </c>
      <c r="Z232" s="73"/>
      <c r="AA232" s="70">
        <f t="shared" si="139"/>
        <v>0.47</v>
      </c>
      <c r="AB232" s="71" t="str">
        <f t="shared" si="140"/>
        <v/>
      </c>
      <c r="AC232" s="73"/>
      <c r="AD232" s="67">
        <v>0</v>
      </c>
      <c r="AE232" s="75">
        <v>1</v>
      </c>
      <c r="AF232" s="76">
        <f t="shared" si="141"/>
        <v>0</v>
      </c>
      <c r="AG232" s="73"/>
      <c r="AH232" s="70">
        <f t="shared" si="142"/>
        <v>-0.47</v>
      </c>
      <c r="AI232" s="71" t="str">
        <f t="shared" si="143"/>
        <v/>
      </c>
      <c r="AJ232" s="73"/>
      <c r="AK232" s="67">
        <v>0</v>
      </c>
      <c r="AL232" s="75">
        <v>1</v>
      </c>
      <c r="AM232" s="76">
        <f t="shared" si="144"/>
        <v>0</v>
      </c>
      <c r="AN232" s="73"/>
      <c r="AO232" s="70">
        <f t="shared" si="145"/>
        <v>0</v>
      </c>
      <c r="AP232" s="71" t="str">
        <f t="shared" si="146"/>
        <v/>
      </c>
      <c r="AQ232" s="73"/>
      <c r="AR232" s="67">
        <v>0</v>
      </c>
      <c r="AS232" s="75">
        <v>1</v>
      </c>
      <c r="AT232" s="76">
        <f t="shared" si="147"/>
        <v>0</v>
      </c>
      <c r="AU232" s="73"/>
      <c r="AV232" s="70">
        <f t="shared" si="148"/>
        <v>0</v>
      </c>
      <c r="AW232" s="71" t="str">
        <f t="shared" si="149"/>
        <v/>
      </c>
      <c r="AX232" s="23"/>
      <c r="AY232" s="23"/>
    </row>
    <row r="233" spans="2:51" x14ac:dyDescent="0.3">
      <c r="B233" s="78" t="s">
        <v>109</v>
      </c>
      <c r="C233" s="65"/>
      <c r="D233" s="66" t="s">
        <v>24</v>
      </c>
      <c r="E233" s="65"/>
      <c r="F233" s="25"/>
      <c r="G233" s="67"/>
      <c r="H233" s="75"/>
      <c r="I233" s="76"/>
      <c r="J233" s="67"/>
      <c r="K233" s="75"/>
      <c r="L233" s="76"/>
      <c r="M233" s="70">
        <f t="shared" si="133"/>
        <v>0</v>
      </c>
      <c r="N233" s="71" t="str">
        <f t="shared" si="134"/>
        <v/>
      </c>
      <c r="O233" s="76"/>
      <c r="P233" s="67">
        <v>0</v>
      </c>
      <c r="Q233" s="75">
        <v>1</v>
      </c>
      <c r="R233" s="76">
        <f t="shared" si="135"/>
        <v>0</v>
      </c>
      <c r="S233" s="73"/>
      <c r="T233" s="70">
        <f t="shared" si="136"/>
        <v>0</v>
      </c>
      <c r="U233" s="71" t="str">
        <f t="shared" si="137"/>
        <v/>
      </c>
      <c r="V233" s="73"/>
      <c r="W233" s="67">
        <v>0</v>
      </c>
      <c r="X233" s="75">
        <v>1</v>
      </c>
      <c r="Y233" s="76">
        <f t="shared" si="138"/>
        <v>0</v>
      </c>
      <c r="Z233" s="73"/>
      <c r="AA233" s="70">
        <f t="shared" si="139"/>
        <v>0</v>
      </c>
      <c r="AB233" s="71" t="str">
        <f t="shared" si="140"/>
        <v/>
      </c>
      <c r="AC233" s="73"/>
      <c r="AD233" s="67">
        <v>7.0000000000000007E-2</v>
      </c>
      <c r="AE233" s="75">
        <v>1</v>
      </c>
      <c r="AF233" s="76">
        <f t="shared" si="141"/>
        <v>7.0000000000000007E-2</v>
      </c>
      <c r="AG233" s="73"/>
      <c r="AH233" s="70">
        <f t="shared" si="142"/>
        <v>7.0000000000000007E-2</v>
      </c>
      <c r="AI233" s="71" t="str">
        <f t="shared" si="143"/>
        <v/>
      </c>
      <c r="AJ233" s="73"/>
      <c r="AK233" s="67">
        <v>0</v>
      </c>
      <c r="AL233" s="75">
        <v>1</v>
      </c>
      <c r="AM233" s="76">
        <f t="shared" si="144"/>
        <v>0</v>
      </c>
      <c r="AN233" s="73"/>
      <c r="AO233" s="70">
        <f t="shared" si="145"/>
        <v>-7.0000000000000007E-2</v>
      </c>
      <c r="AP233" s="71" t="str">
        <f t="shared" si="146"/>
        <v/>
      </c>
      <c r="AQ233" s="73"/>
      <c r="AR233" s="67">
        <v>0</v>
      </c>
      <c r="AS233" s="75">
        <v>1</v>
      </c>
      <c r="AT233" s="76">
        <f t="shared" si="147"/>
        <v>0</v>
      </c>
      <c r="AU233" s="73"/>
      <c r="AV233" s="70">
        <f t="shared" si="148"/>
        <v>0</v>
      </c>
      <c r="AW233" s="71" t="str">
        <f t="shared" si="149"/>
        <v/>
      </c>
      <c r="AX233" s="23"/>
      <c r="AY233" s="23"/>
    </row>
    <row r="234" spans="2:51" x14ac:dyDescent="0.3">
      <c r="B234" s="78" t="s">
        <v>110</v>
      </c>
      <c r="C234" s="65"/>
      <c r="D234" s="66" t="s">
        <v>24</v>
      </c>
      <c r="E234" s="65"/>
      <c r="F234" s="25"/>
      <c r="G234" s="67"/>
      <c r="H234" s="75"/>
      <c r="I234" s="76"/>
      <c r="J234" s="67"/>
      <c r="K234" s="75"/>
      <c r="L234" s="76"/>
      <c r="M234" s="70">
        <f t="shared" si="133"/>
        <v>0</v>
      </c>
      <c r="N234" s="71" t="str">
        <f t="shared" si="134"/>
        <v/>
      </c>
      <c r="O234" s="76"/>
      <c r="P234" s="67">
        <v>0</v>
      </c>
      <c r="Q234" s="75">
        <v>1</v>
      </c>
      <c r="R234" s="76">
        <f t="shared" si="135"/>
        <v>0</v>
      </c>
      <c r="S234" s="73"/>
      <c r="T234" s="70">
        <f t="shared" si="136"/>
        <v>0</v>
      </c>
      <c r="U234" s="71" t="str">
        <f t="shared" si="137"/>
        <v/>
      </c>
      <c r="V234" s="73"/>
      <c r="W234" s="67">
        <v>0</v>
      </c>
      <c r="X234" s="75">
        <v>1</v>
      </c>
      <c r="Y234" s="76">
        <f t="shared" si="138"/>
        <v>0</v>
      </c>
      <c r="Z234" s="73"/>
      <c r="AA234" s="70">
        <f t="shared" si="139"/>
        <v>0</v>
      </c>
      <c r="AB234" s="71" t="str">
        <f t="shared" si="140"/>
        <v/>
      </c>
      <c r="AC234" s="73"/>
      <c r="AD234" s="67">
        <v>0</v>
      </c>
      <c r="AE234" s="75">
        <v>1</v>
      </c>
      <c r="AF234" s="76">
        <f t="shared" si="141"/>
        <v>0</v>
      </c>
      <c r="AG234" s="73"/>
      <c r="AH234" s="70">
        <f t="shared" si="142"/>
        <v>0</v>
      </c>
      <c r="AI234" s="71" t="str">
        <f t="shared" si="143"/>
        <v/>
      </c>
      <c r="AJ234" s="73"/>
      <c r="AK234" s="67">
        <v>0</v>
      </c>
      <c r="AL234" s="75">
        <v>1</v>
      </c>
      <c r="AM234" s="76">
        <f t="shared" si="144"/>
        <v>0</v>
      </c>
      <c r="AN234" s="73"/>
      <c r="AO234" s="70">
        <f t="shared" si="145"/>
        <v>0</v>
      </c>
      <c r="AP234" s="71" t="str">
        <f t="shared" si="146"/>
        <v/>
      </c>
      <c r="AQ234" s="73"/>
      <c r="AR234" s="67">
        <v>0.84</v>
      </c>
      <c r="AS234" s="75">
        <v>1</v>
      </c>
      <c r="AT234" s="76">
        <f t="shared" si="147"/>
        <v>0.84</v>
      </c>
      <c r="AU234" s="73"/>
      <c r="AV234" s="70">
        <f t="shared" si="148"/>
        <v>0.84</v>
      </c>
      <c r="AW234" s="71" t="str">
        <f t="shared" si="149"/>
        <v/>
      </c>
      <c r="AX234" s="23"/>
      <c r="AY234" s="23"/>
    </row>
    <row r="235" spans="2:51" x14ac:dyDescent="0.3">
      <c r="B235" s="78" t="s">
        <v>111</v>
      </c>
      <c r="C235" s="65"/>
      <c r="D235" s="66" t="s">
        <v>24</v>
      </c>
      <c r="E235" s="65"/>
      <c r="F235" s="25"/>
      <c r="G235" s="67"/>
      <c r="H235" s="75"/>
      <c r="I235" s="76"/>
      <c r="J235" s="67"/>
      <c r="K235" s="75"/>
      <c r="L235" s="76"/>
      <c r="M235" s="70">
        <f t="shared" si="133"/>
        <v>0</v>
      </c>
      <c r="N235" s="71" t="str">
        <f t="shared" si="134"/>
        <v/>
      </c>
      <c r="O235" s="76"/>
      <c r="P235" s="67">
        <v>0.01</v>
      </c>
      <c r="Q235" s="75">
        <v>1</v>
      </c>
      <c r="R235" s="76">
        <f t="shared" si="135"/>
        <v>0.01</v>
      </c>
      <c r="S235" s="73"/>
      <c r="T235" s="70">
        <f t="shared" si="136"/>
        <v>0.01</v>
      </c>
      <c r="U235" s="71" t="str">
        <f t="shared" si="137"/>
        <v/>
      </c>
      <c r="V235" s="73"/>
      <c r="W235" s="67">
        <v>0</v>
      </c>
      <c r="X235" s="75">
        <v>1</v>
      </c>
      <c r="Y235" s="76">
        <f t="shared" si="138"/>
        <v>0</v>
      </c>
      <c r="Z235" s="73"/>
      <c r="AA235" s="70">
        <f t="shared" si="139"/>
        <v>-0.01</v>
      </c>
      <c r="AB235" s="71" t="str">
        <f t="shared" si="140"/>
        <v/>
      </c>
      <c r="AC235" s="73"/>
      <c r="AD235" s="67">
        <v>0</v>
      </c>
      <c r="AE235" s="75">
        <v>1</v>
      </c>
      <c r="AF235" s="76">
        <f t="shared" si="141"/>
        <v>0</v>
      </c>
      <c r="AG235" s="73"/>
      <c r="AH235" s="70">
        <f t="shared" si="142"/>
        <v>0</v>
      </c>
      <c r="AI235" s="71" t="str">
        <f t="shared" si="143"/>
        <v/>
      </c>
      <c r="AJ235" s="73"/>
      <c r="AK235" s="67">
        <v>0</v>
      </c>
      <c r="AL235" s="75">
        <v>1</v>
      </c>
      <c r="AM235" s="76">
        <f t="shared" si="144"/>
        <v>0</v>
      </c>
      <c r="AN235" s="73"/>
      <c r="AO235" s="70">
        <f t="shared" si="145"/>
        <v>0</v>
      </c>
      <c r="AP235" s="71" t="str">
        <f t="shared" si="146"/>
        <v/>
      </c>
      <c r="AQ235" s="73"/>
      <c r="AR235" s="67">
        <v>0</v>
      </c>
      <c r="AS235" s="75">
        <v>1</v>
      </c>
      <c r="AT235" s="76">
        <f t="shared" si="147"/>
        <v>0</v>
      </c>
      <c r="AU235" s="73"/>
      <c r="AV235" s="70">
        <f t="shared" si="148"/>
        <v>0</v>
      </c>
      <c r="AW235" s="71" t="str">
        <f t="shared" si="149"/>
        <v/>
      </c>
      <c r="AX235" s="23"/>
      <c r="AY235" s="23"/>
    </row>
    <row r="236" spans="2:51" x14ac:dyDescent="0.3">
      <c r="B236" s="78" t="s">
        <v>112</v>
      </c>
      <c r="C236" s="65"/>
      <c r="D236" s="66" t="s">
        <v>24</v>
      </c>
      <c r="E236" s="65"/>
      <c r="F236" s="25"/>
      <c r="G236" s="67"/>
      <c r="H236" s="75"/>
      <c r="I236" s="76"/>
      <c r="J236" s="67"/>
      <c r="K236" s="75"/>
      <c r="L236" s="76"/>
      <c r="M236" s="70">
        <f t="shared" si="133"/>
        <v>0</v>
      </c>
      <c r="N236" s="71" t="str">
        <f t="shared" si="134"/>
        <v/>
      </c>
      <c r="O236" s="76"/>
      <c r="P236" s="67">
        <v>0</v>
      </c>
      <c r="Q236" s="75">
        <v>1</v>
      </c>
      <c r="R236" s="76">
        <f t="shared" si="135"/>
        <v>0</v>
      </c>
      <c r="S236" s="73"/>
      <c r="T236" s="70">
        <f t="shared" si="136"/>
        <v>0</v>
      </c>
      <c r="U236" s="71" t="str">
        <f t="shared" si="137"/>
        <v/>
      </c>
      <c r="V236" s="73"/>
      <c r="W236" s="67">
        <v>-0.06</v>
      </c>
      <c r="X236" s="75">
        <v>1</v>
      </c>
      <c r="Y236" s="76">
        <f t="shared" si="138"/>
        <v>-0.06</v>
      </c>
      <c r="Z236" s="73"/>
      <c r="AA236" s="70">
        <f t="shared" si="139"/>
        <v>-0.06</v>
      </c>
      <c r="AB236" s="71" t="str">
        <f t="shared" si="140"/>
        <v/>
      </c>
      <c r="AC236" s="73"/>
      <c r="AD236" s="67">
        <v>-0.06</v>
      </c>
      <c r="AE236" s="75">
        <v>1</v>
      </c>
      <c r="AF236" s="76">
        <f t="shared" si="141"/>
        <v>-0.06</v>
      </c>
      <c r="AG236" s="73"/>
      <c r="AH236" s="70">
        <f t="shared" si="142"/>
        <v>0</v>
      </c>
      <c r="AI236" s="71">
        <f t="shared" si="143"/>
        <v>0</v>
      </c>
      <c r="AJ236" s="73"/>
      <c r="AK236" s="67">
        <v>-0.06</v>
      </c>
      <c r="AL236" s="75">
        <v>1</v>
      </c>
      <c r="AM236" s="76">
        <f t="shared" si="144"/>
        <v>-0.06</v>
      </c>
      <c r="AN236" s="73"/>
      <c r="AO236" s="70">
        <f t="shared" si="145"/>
        <v>0</v>
      </c>
      <c r="AP236" s="71">
        <f t="shared" si="146"/>
        <v>0</v>
      </c>
      <c r="AQ236" s="73"/>
      <c r="AR236" s="67">
        <v>0</v>
      </c>
      <c r="AS236" s="75">
        <v>1</v>
      </c>
      <c r="AT236" s="76">
        <f t="shared" si="147"/>
        <v>0</v>
      </c>
      <c r="AU236" s="73"/>
      <c r="AV236" s="70">
        <f t="shared" si="148"/>
        <v>0.06</v>
      </c>
      <c r="AW236" s="71" t="str">
        <f t="shared" si="149"/>
        <v/>
      </c>
      <c r="AX236" s="23"/>
      <c r="AY236" s="23"/>
    </row>
    <row r="237" spans="2:51" x14ac:dyDescent="0.3">
      <c r="B237" s="74" t="s">
        <v>113</v>
      </c>
      <c r="C237" s="65"/>
      <c r="D237" s="66" t="s">
        <v>24</v>
      </c>
      <c r="E237" s="65"/>
      <c r="F237" s="25"/>
      <c r="G237" s="67"/>
      <c r="H237" s="75"/>
      <c r="I237" s="76"/>
      <c r="J237" s="67"/>
      <c r="K237" s="75"/>
      <c r="L237" s="76"/>
      <c r="M237" s="70">
        <f t="shared" si="133"/>
        <v>0</v>
      </c>
      <c r="N237" s="71" t="str">
        <f t="shared" si="134"/>
        <v/>
      </c>
      <c r="O237" s="76"/>
      <c r="P237" s="67">
        <v>0</v>
      </c>
      <c r="Q237" s="75">
        <v>1</v>
      </c>
      <c r="R237" s="76">
        <f t="shared" si="135"/>
        <v>0</v>
      </c>
      <c r="S237" s="73"/>
      <c r="T237" s="70">
        <f t="shared" si="136"/>
        <v>0</v>
      </c>
      <c r="U237" s="71" t="str">
        <f t="shared" si="137"/>
        <v/>
      </c>
      <c r="V237" s="73"/>
      <c r="W237" s="67">
        <v>-0.14000000000000001</v>
      </c>
      <c r="X237" s="75">
        <v>1</v>
      </c>
      <c r="Y237" s="76">
        <f t="shared" si="138"/>
        <v>-0.14000000000000001</v>
      </c>
      <c r="Z237" s="73"/>
      <c r="AA237" s="70">
        <f t="shared" si="139"/>
        <v>-0.14000000000000001</v>
      </c>
      <c r="AB237" s="71" t="str">
        <f t="shared" si="140"/>
        <v/>
      </c>
      <c r="AC237" s="73"/>
      <c r="AD237" s="67">
        <v>-0.14000000000000001</v>
      </c>
      <c r="AE237" s="75">
        <v>1</v>
      </c>
      <c r="AF237" s="76">
        <f t="shared" si="141"/>
        <v>-0.14000000000000001</v>
      </c>
      <c r="AG237" s="73"/>
      <c r="AH237" s="70">
        <f t="shared" si="142"/>
        <v>0</v>
      </c>
      <c r="AI237" s="71">
        <f t="shared" si="143"/>
        <v>0</v>
      </c>
      <c r="AJ237" s="73"/>
      <c r="AK237" s="67">
        <v>-0.14000000000000001</v>
      </c>
      <c r="AL237" s="75">
        <v>1</v>
      </c>
      <c r="AM237" s="76">
        <f t="shared" si="144"/>
        <v>-0.14000000000000001</v>
      </c>
      <c r="AN237" s="73"/>
      <c r="AO237" s="70">
        <f t="shared" si="145"/>
        <v>0</v>
      </c>
      <c r="AP237" s="71">
        <f t="shared" si="146"/>
        <v>0</v>
      </c>
      <c r="AQ237" s="73"/>
      <c r="AR237" s="67">
        <v>-0.14000000000000001</v>
      </c>
      <c r="AS237" s="75">
        <v>1</v>
      </c>
      <c r="AT237" s="76">
        <f t="shared" si="147"/>
        <v>-0.14000000000000001</v>
      </c>
      <c r="AU237" s="73"/>
      <c r="AV237" s="70">
        <f t="shared" si="148"/>
        <v>0</v>
      </c>
      <c r="AW237" s="71">
        <f t="shared" si="149"/>
        <v>0</v>
      </c>
      <c r="AX237" s="23"/>
      <c r="AY237" s="23"/>
    </row>
    <row r="238" spans="2:51" x14ac:dyDescent="0.3">
      <c r="B238" s="74" t="s">
        <v>114</v>
      </c>
      <c r="C238" s="65"/>
      <c r="D238" s="66" t="s">
        <v>24</v>
      </c>
      <c r="E238" s="65"/>
      <c r="F238" s="25"/>
      <c r="G238" s="67"/>
      <c r="H238" s="75"/>
      <c r="I238" s="76"/>
      <c r="J238" s="67"/>
      <c r="K238" s="75"/>
      <c r="L238" s="76"/>
      <c r="M238" s="70">
        <f t="shared" si="133"/>
        <v>0</v>
      </c>
      <c r="N238" s="71" t="str">
        <f t="shared" si="134"/>
        <v/>
      </c>
      <c r="O238" s="76"/>
      <c r="P238" s="67">
        <v>-1.41</v>
      </c>
      <c r="Q238" s="75">
        <v>1</v>
      </c>
      <c r="R238" s="76">
        <f>Q238*P238</f>
        <v>-1.41</v>
      </c>
      <c r="S238" s="73"/>
      <c r="T238" s="70">
        <f t="shared" si="136"/>
        <v>-1.41</v>
      </c>
      <c r="U238" s="71" t="str">
        <f t="shared" si="137"/>
        <v/>
      </c>
      <c r="V238" s="73"/>
      <c r="W238" s="67">
        <v>-1.41</v>
      </c>
      <c r="X238" s="75">
        <v>1</v>
      </c>
      <c r="Y238" s="76">
        <f>X238*W238</f>
        <v>-1.41</v>
      </c>
      <c r="Z238" s="73"/>
      <c r="AA238" s="70">
        <f>Y238-R238</f>
        <v>0</v>
      </c>
      <c r="AB238" s="71">
        <f>IF(OR(R238=0,Y238=0),"",(AA238/R238))</f>
        <v>0</v>
      </c>
      <c r="AC238" s="73"/>
      <c r="AD238" s="67">
        <v>0</v>
      </c>
      <c r="AE238" s="75">
        <v>1</v>
      </c>
      <c r="AF238" s="76">
        <f>AE238*AD238</f>
        <v>0</v>
      </c>
      <c r="AG238" s="73"/>
      <c r="AH238" s="70">
        <f>AF238-Y238</f>
        <v>1.41</v>
      </c>
      <c r="AI238" s="71" t="str">
        <f>IF(OR(Y238=0,AF238=0),"",(AH238/Y238))</f>
        <v/>
      </c>
      <c r="AJ238" s="73"/>
      <c r="AK238" s="67">
        <v>0</v>
      </c>
      <c r="AL238" s="75">
        <v>1</v>
      </c>
      <c r="AM238" s="76">
        <f>AL238*AK238</f>
        <v>0</v>
      </c>
      <c r="AN238" s="73"/>
      <c r="AO238" s="70">
        <f>AM238-AF238</f>
        <v>0</v>
      </c>
      <c r="AP238" s="71" t="str">
        <f>IF(OR(AF238=0,AM238=0),"",(AO238/AF238))</f>
        <v/>
      </c>
      <c r="AQ238" s="73"/>
      <c r="AR238" s="67">
        <v>0</v>
      </c>
      <c r="AS238" s="75">
        <v>1</v>
      </c>
      <c r="AT238" s="76">
        <f>AS238*AR238</f>
        <v>0</v>
      </c>
      <c r="AU238" s="73"/>
      <c r="AV238" s="70">
        <f>AT238-AM238</f>
        <v>0</v>
      </c>
      <c r="AW238" s="71" t="str">
        <f>IF(OR(AM238=0,AT238=0),"",(AV238/AM238))</f>
        <v/>
      </c>
      <c r="AX238" s="23"/>
      <c r="AY238" s="23"/>
    </row>
    <row r="239" spans="2:51" x14ac:dyDescent="0.3">
      <c r="B239" s="74" t="s">
        <v>115</v>
      </c>
      <c r="C239" s="65"/>
      <c r="D239" s="66" t="s">
        <v>24</v>
      </c>
      <c r="E239" s="65"/>
      <c r="F239" s="25"/>
      <c r="G239" s="67"/>
      <c r="H239" s="75"/>
      <c r="I239" s="76"/>
      <c r="J239" s="67"/>
      <c r="K239" s="75"/>
      <c r="L239" s="76"/>
      <c r="M239" s="70">
        <f t="shared" si="133"/>
        <v>0</v>
      </c>
      <c r="N239" s="71" t="str">
        <f t="shared" si="134"/>
        <v/>
      </c>
      <c r="O239" s="76"/>
      <c r="P239" s="67">
        <v>-0.27</v>
      </c>
      <c r="Q239" s="75">
        <v>1</v>
      </c>
      <c r="R239" s="76">
        <f>Q239*P239</f>
        <v>-0.27</v>
      </c>
      <c r="S239" s="73"/>
      <c r="T239" s="70">
        <f>R239-L239</f>
        <v>-0.27</v>
      </c>
      <c r="U239" s="71" t="str">
        <f>IF(OR(L239=0,R239=0),"",(T239/L239))</f>
        <v/>
      </c>
      <c r="V239" s="73"/>
      <c r="W239" s="67">
        <v>-0.27</v>
      </c>
      <c r="X239" s="75">
        <v>1</v>
      </c>
      <c r="Y239" s="76">
        <f>X239*W239</f>
        <v>-0.27</v>
      </c>
      <c r="Z239" s="73"/>
      <c r="AA239" s="70">
        <f>Y239-R239</f>
        <v>0</v>
      </c>
      <c r="AB239" s="71">
        <f>IF(OR(R239=0,Y239=0),"",(AA239/R239))</f>
        <v>0</v>
      </c>
      <c r="AC239" s="73"/>
      <c r="AD239" s="67">
        <v>-0.27</v>
      </c>
      <c r="AE239" s="75">
        <v>1</v>
      </c>
      <c r="AF239" s="76">
        <f>AE239*AD239</f>
        <v>-0.27</v>
      </c>
      <c r="AG239" s="73"/>
      <c r="AH239" s="70">
        <f>AF239-Y239</f>
        <v>0</v>
      </c>
      <c r="AI239" s="71">
        <f>IF(OR(Y239=0,AF239=0),"",(AH239/Y239))</f>
        <v>0</v>
      </c>
      <c r="AJ239" s="73"/>
      <c r="AK239" s="67">
        <v>-0.27</v>
      </c>
      <c r="AL239" s="75">
        <v>1</v>
      </c>
      <c r="AM239" s="76">
        <f>AL239*AK239</f>
        <v>-0.27</v>
      </c>
      <c r="AN239" s="73"/>
      <c r="AO239" s="70">
        <f>AM239-AF239</f>
        <v>0</v>
      </c>
      <c r="AP239" s="71">
        <f>IF(OR(AF239=0,AM239=0),"",(AO239/AF239))</f>
        <v>0</v>
      </c>
      <c r="AQ239" s="73"/>
      <c r="AR239" s="67">
        <v>-0.27</v>
      </c>
      <c r="AS239" s="75">
        <v>1</v>
      </c>
      <c r="AT239" s="76">
        <f>AS239*AR239</f>
        <v>-0.27</v>
      </c>
      <c r="AU239" s="73"/>
      <c r="AV239" s="70">
        <f>AT239-AM239</f>
        <v>0</v>
      </c>
      <c r="AW239" s="71">
        <f>IF(OR(AM239=0,AT239=0),"",(AV239/AM239))</f>
        <v>0</v>
      </c>
      <c r="AX239" s="23"/>
      <c r="AY239" s="23"/>
    </row>
    <row r="240" spans="2:51" x14ac:dyDescent="0.3">
      <c r="B240" s="79" t="s">
        <v>116</v>
      </c>
      <c r="C240" s="65"/>
      <c r="D240" s="66" t="s">
        <v>24</v>
      </c>
      <c r="E240" s="65"/>
      <c r="F240" s="25"/>
      <c r="G240" s="67"/>
      <c r="H240" s="75"/>
      <c r="I240" s="76"/>
      <c r="J240" s="67"/>
      <c r="K240" s="75"/>
      <c r="L240" s="76"/>
      <c r="M240" s="70">
        <f t="shared" si="133"/>
        <v>0</v>
      </c>
      <c r="N240" s="71" t="str">
        <f t="shared" si="134"/>
        <v/>
      </c>
      <c r="O240" s="76"/>
      <c r="P240" s="67">
        <v>0</v>
      </c>
      <c r="Q240" s="75">
        <v>1</v>
      </c>
      <c r="R240" s="76">
        <f t="shared" si="135"/>
        <v>0</v>
      </c>
      <c r="S240" s="73"/>
      <c r="T240" s="70">
        <f t="shared" si="136"/>
        <v>0</v>
      </c>
      <c r="U240" s="71" t="str">
        <f t="shared" si="137"/>
        <v/>
      </c>
      <c r="V240" s="73"/>
      <c r="W240" s="67">
        <v>-0.74</v>
      </c>
      <c r="X240" s="75">
        <v>1</v>
      </c>
      <c r="Y240" s="76">
        <f t="shared" si="138"/>
        <v>-0.74</v>
      </c>
      <c r="Z240" s="73"/>
      <c r="AA240" s="70">
        <f t="shared" si="139"/>
        <v>-0.74</v>
      </c>
      <c r="AB240" s="71" t="str">
        <f t="shared" si="140"/>
        <v/>
      </c>
      <c r="AC240" s="73"/>
      <c r="AD240" s="67">
        <v>-0.74</v>
      </c>
      <c r="AE240" s="75">
        <v>1</v>
      </c>
      <c r="AF240" s="76">
        <f t="shared" si="141"/>
        <v>-0.74</v>
      </c>
      <c r="AG240" s="73"/>
      <c r="AH240" s="70">
        <f t="shared" si="142"/>
        <v>0</v>
      </c>
      <c r="AI240" s="71">
        <f t="shared" si="143"/>
        <v>0</v>
      </c>
      <c r="AJ240" s="73"/>
      <c r="AK240" s="67">
        <v>-0.74</v>
      </c>
      <c r="AL240" s="75">
        <v>1</v>
      </c>
      <c r="AM240" s="76">
        <f t="shared" si="144"/>
        <v>-0.74</v>
      </c>
      <c r="AN240" s="73"/>
      <c r="AO240" s="70">
        <f t="shared" si="145"/>
        <v>0</v>
      </c>
      <c r="AP240" s="71">
        <f t="shared" si="146"/>
        <v>0</v>
      </c>
      <c r="AQ240" s="73"/>
      <c r="AR240" s="67">
        <v>-0.74</v>
      </c>
      <c r="AS240" s="75">
        <v>1</v>
      </c>
      <c r="AT240" s="76">
        <f t="shared" si="147"/>
        <v>-0.74</v>
      </c>
      <c r="AU240" s="73"/>
      <c r="AV240" s="70">
        <f t="shared" si="148"/>
        <v>0</v>
      </c>
      <c r="AW240" s="71">
        <f t="shared" si="149"/>
        <v>0</v>
      </c>
      <c r="AX240" s="23"/>
      <c r="AY240" s="23"/>
    </row>
    <row r="241" spans="2:51" x14ac:dyDescent="0.3">
      <c r="B241" s="74" t="s">
        <v>117</v>
      </c>
      <c r="C241" s="65"/>
      <c r="D241" s="66" t="s">
        <v>24</v>
      </c>
      <c r="E241" s="65"/>
      <c r="F241" s="25"/>
      <c r="G241" s="67"/>
      <c r="H241" s="68"/>
      <c r="I241" s="76"/>
      <c r="J241" s="67"/>
      <c r="K241" s="68"/>
      <c r="L241" s="76"/>
      <c r="M241" s="70">
        <f t="shared" si="133"/>
        <v>0</v>
      </c>
      <c r="N241" s="71" t="str">
        <f t="shared" si="134"/>
        <v/>
      </c>
      <c r="O241" s="77"/>
      <c r="P241" s="67">
        <v>-0.01</v>
      </c>
      <c r="Q241" s="68">
        <v>1</v>
      </c>
      <c r="R241" s="76">
        <f t="shared" si="135"/>
        <v>-0.01</v>
      </c>
      <c r="S241" s="73"/>
      <c r="T241" s="70">
        <f t="shared" si="136"/>
        <v>-0.01</v>
      </c>
      <c r="U241" s="71" t="str">
        <f t="shared" si="137"/>
        <v/>
      </c>
      <c r="V241" s="73"/>
      <c r="W241" s="67">
        <v>-0.01</v>
      </c>
      <c r="X241" s="75">
        <v>1</v>
      </c>
      <c r="Y241" s="76">
        <f t="shared" si="138"/>
        <v>-0.01</v>
      </c>
      <c r="Z241" s="73"/>
      <c r="AA241" s="70">
        <f t="shared" si="139"/>
        <v>0</v>
      </c>
      <c r="AB241" s="71">
        <f t="shared" si="140"/>
        <v>0</v>
      </c>
      <c r="AC241" s="73"/>
      <c r="AD241" s="67">
        <v>-0.01</v>
      </c>
      <c r="AE241" s="75">
        <v>1</v>
      </c>
      <c r="AF241" s="76">
        <f t="shared" si="141"/>
        <v>-0.01</v>
      </c>
      <c r="AG241" s="73"/>
      <c r="AH241" s="70">
        <f t="shared" si="142"/>
        <v>0</v>
      </c>
      <c r="AI241" s="71">
        <f t="shared" si="143"/>
        <v>0</v>
      </c>
      <c r="AJ241" s="73"/>
      <c r="AK241" s="67">
        <v>-0.01</v>
      </c>
      <c r="AL241" s="75">
        <v>1</v>
      </c>
      <c r="AM241" s="76">
        <f t="shared" si="144"/>
        <v>-0.01</v>
      </c>
      <c r="AN241" s="73"/>
      <c r="AO241" s="70">
        <f t="shared" si="145"/>
        <v>0</v>
      </c>
      <c r="AP241" s="71">
        <f t="shared" si="146"/>
        <v>0</v>
      </c>
      <c r="AQ241" s="73"/>
      <c r="AR241" s="67">
        <v>0</v>
      </c>
      <c r="AS241" s="75">
        <v>1</v>
      </c>
      <c r="AT241" s="76">
        <f t="shared" si="147"/>
        <v>0</v>
      </c>
      <c r="AU241" s="73"/>
      <c r="AV241" s="70">
        <f t="shared" si="148"/>
        <v>0.01</v>
      </c>
      <c r="AW241" s="71" t="str">
        <f t="shared" si="149"/>
        <v/>
      </c>
      <c r="AX241" s="23"/>
      <c r="AY241" s="23"/>
    </row>
    <row r="242" spans="2:51" x14ac:dyDescent="0.3">
      <c r="B242" s="80" t="s">
        <v>118</v>
      </c>
      <c r="C242" s="65"/>
      <c r="D242" s="66" t="s">
        <v>24</v>
      </c>
      <c r="E242" s="65"/>
      <c r="F242" s="25"/>
      <c r="G242" s="67"/>
      <c r="H242" s="68"/>
      <c r="I242" s="76"/>
      <c r="J242" s="67"/>
      <c r="K242" s="68"/>
      <c r="L242" s="76"/>
      <c r="M242" s="70">
        <f t="shared" si="133"/>
        <v>0</v>
      </c>
      <c r="N242" s="71" t="str">
        <f t="shared" si="134"/>
        <v/>
      </c>
      <c r="O242" s="77"/>
      <c r="P242" s="67">
        <v>0.04</v>
      </c>
      <c r="Q242" s="68">
        <v>1</v>
      </c>
      <c r="R242" s="76">
        <f t="shared" si="135"/>
        <v>0.04</v>
      </c>
      <c r="S242" s="73"/>
      <c r="T242" s="70">
        <f t="shared" si="136"/>
        <v>0.04</v>
      </c>
      <c r="U242" s="71" t="str">
        <f t="shared" si="137"/>
        <v/>
      </c>
      <c r="V242" s="73"/>
      <c r="W242" s="67">
        <v>0.04</v>
      </c>
      <c r="X242" s="75">
        <v>1</v>
      </c>
      <c r="Y242" s="76">
        <f t="shared" si="138"/>
        <v>0.04</v>
      </c>
      <c r="Z242" s="73"/>
      <c r="AA242" s="70">
        <f t="shared" si="139"/>
        <v>0</v>
      </c>
      <c r="AB242" s="71">
        <f t="shared" si="140"/>
        <v>0</v>
      </c>
      <c r="AC242" s="73"/>
      <c r="AD242" s="67">
        <v>0.04</v>
      </c>
      <c r="AE242" s="75">
        <v>1</v>
      </c>
      <c r="AF242" s="76">
        <f t="shared" si="141"/>
        <v>0.04</v>
      </c>
      <c r="AG242" s="73"/>
      <c r="AH242" s="70">
        <f t="shared" si="142"/>
        <v>0</v>
      </c>
      <c r="AI242" s="71">
        <f t="shared" si="143"/>
        <v>0</v>
      </c>
      <c r="AJ242" s="73"/>
      <c r="AK242" s="67">
        <v>0.04</v>
      </c>
      <c r="AL242" s="75">
        <v>1</v>
      </c>
      <c r="AM242" s="76">
        <f t="shared" si="144"/>
        <v>0.04</v>
      </c>
      <c r="AN242" s="73"/>
      <c r="AO242" s="70">
        <f t="shared" si="145"/>
        <v>0</v>
      </c>
      <c r="AP242" s="71">
        <f t="shared" si="146"/>
        <v>0</v>
      </c>
      <c r="AQ242" s="73"/>
      <c r="AR242" s="67">
        <v>0.04</v>
      </c>
      <c r="AS242" s="75">
        <v>1</v>
      </c>
      <c r="AT242" s="76">
        <f t="shared" si="147"/>
        <v>0.04</v>
      </c>
      <c r="AU242" s="73"/>
      <c r="AV242" s="70">
        <f t="shared" si="148"/>
        <v>0</v>
      </c>
      <c r="AW242" s="71">
        <f t="shared" si="149"/>
        <v>0</v>
      </c>
      <c r="AX242" s="23"/>
      <c r="AY242" s="23"/>
    </row>
    <row r="243" spans="2:51" x14ac:dyDescent="0.3">
      <c r="B243" s="80" t="s">
        <v>119</v>
      </c>
      <c r="C243" s="65"/>
      <c r="D243" s="66" t="s">
        <v>24</v>
      </c>
      <c r="E243" s="65"/>
      <c r="F243" s="25"/>
      <c r="G243" s="67"/>
      <c r="H243" s="68"/>
      <c r="I243" s="76"/>
      <c r="J243" s="67"/>
      <c r="K243" s="68"/>
      <c r="L243" s="76"/>
      <c r="M243" s="70">
        <f t="shared" si="133"/>
        <v>0</v>
      </c>
      <c r="N243" s="71" t="str">
        <f t="shared" si="134"/>
        <v/>
      </c>
      <c r="O243" s="77"/>
      <c r="P243" s="67">
        <v>0.03</v>
      </c>
      <c r="Q243" s="68">
        <v>1</v>
      </c>
      <c r="R243" s="76">
        <f t="shared" si="135"/>
        <v>0.03</v>
      </c>
      <c r="S243" s="73"/>
      <c r="T243" s="70">
        <f t="shared" si="136"/>
        <v>0.03</v>
      </c>
      <c r="U243" s="71" t="str">
        <f t="shared" si="137"/>
        <v/>
      </c>
      <c r="V243" s="73"/>
      <c r="W243" s="67">
        <v>0.03</v>
      </c>
      <c r="X243" s="75">
        <v>1</v>
      </c>
      <c r="Y243" s="76">
        <f t="shared" si="138"/>
        <v>0.03</v>
      </c>
      <c r="Z243" s="73"/>
      <c r="AA243" s="70">
        <f t="shared" si="139"/>
        <v>0</v>
      </c>
      <c r="AB243" s="71">
        <f t="shared" si="140"/>
        <v>0</v>
      </c>
      <c r="AC243" s="73"/>
      <c r="AD243" s="67">
        <v>0.03</v>
      </c>
      <c r="AE243" s="75">
        <v>1</v>
      </c>
      <c r="AF243" s="76">
        <f t="shared" si="141"/>
        <v>0.03</v>
      </c>
      <c r="AG243" s="73"/>
      <c r="AH243" s="70">
        <f t="shared" si="142"/>
        <v>0</v>
      </c>
      <c r="AI243" s="71">
        <f t="shared" si="143"/>
        <v>0</v>
      </c>
      <c r="AJ243" s="73"/>
      <c r="AK243" s="67">
        <v>0.03</v>
      </c>
      <c r="AL243" s="75">
        <v>1</v>
      </c>
      <c r="AM243" s="76">
        <f t="shared" si="144"/>
        <v>0.03</v>
      </c>
      <c r="AN243" s="73"/>
      <c r="AO243" s="70">
        <f t="shared" si="145"/>
        <v>0</v>
      </c>
      <c r="AP243" s="71">
        <f t="shared" si="146"/>
        <v>0</v>
      </c>
      <c r="AQ243" s="73"/>
      <c r="AR243" s="67">
        <v>0.03</v>
      </c>
      <c r="AS243" s="75">
        <v>1</v>
      </c>
      <c r="AT243" s="76">
        <f t="shared" si="147"/>
        <v>0.03</v>
      </c>
      <c r="AU243" s="73"/>
      <c r="AV243" s="70">
        <f t="shared" si="148"/>
        <v>0</v>
      </c>
      <c r="AW243" s="71">
        <f t="shared" si="149"/>
        <v>0</v>
      </c>
      <c r="AX243" s="23"/>
      <c r="AY243" s="23"/>
    </row>
    <row r="244" spans="2:51" x14ac:dyDescent="0.3">
      <c r="B244" s="80" t="s">
        <v>120</v>
      </c>
      <c r="C244" s="65"/>
      <c r="D244" s="66" t="s">
        <v>24</v>
      </c>
      <c r="E244" s="65"/>
      <c r="F244" s="25"/>
      <c r="G244" s="67"/>
      <c r="H244" s="68"/>
      <c r="I244" s="76"/>
      <c r="J244" s="67"/>
      <c r="K244" s="68"/>
      <c r="L244" s="76"/>
      <c r="M244" s="70">
        <f t="shared" si="133"/>
        <v>0</v>
      </c>
      <c r="N244" s="71" t="str">
        <f t="shared" si="134"/>
        <v/>
      </c>
      <c r="O244" s="77"/>
      <c r="P244" s="67">
        <v>0.02</v>
      </c>
      <c r="Q244" s="68">
        <v>1</v>
      </c>
      <c r="R244" s="76">
        <f t="shared" si="135"/>
        <v>0.02</v>
      </c>
      <c r="S244" s="73"/>
      <c r="T244" s="70">
        <f t="shared" si="136"/>
        <v>0.02</v>
      </c>
      <c r="U244" s="71" t="str">
        <f t="shared" si="137"/>
        <v/>
      </c>
      <c r="V244" s="73"/>
      <c r="W244" s="67">
        <v>0.02</v>
      </c>
      <c r="X244" s="75">
        <v>1</v>
      </c>
      <c r="Y244" s="76">
        <f t="shared" si="138"/>
        <v>0.02</v>
      </c>
      <c r="Z244" s="73"/>
      <c r="AA244" s="70">
        <f t="shared" si="139"/>
        <v>0</v>
      </c>
      <c r="AB244" s="71">
        <f t="shared" si="140"/>
        <v>0</v>
      </c>
      <c r="AC244" s="73"/>
      <c r="AD244" s="67">
        <v>0.02</v>
      </c>
      <c r="AE244" s="75">
        <v>1</v>
      </c>
      <c r="AF244" s="76">
        <f t="shared" si="141"/>
        <v>0.02</v>
      </c>
      <c r="AG244" s="73"/>
      <c r="AH244" s="70">
        <f t="shared" si="142"/>
        <v>0</v>
      </c>
      <c r="AI244" s="71">
        <f t="shared" si="143"/>
        <v>0</v>
      </c>
      <c r="AJ244" s="73"/>
      <c r="AK244" s="67">
        <v>0.02</v>
      </c>
      <c r="AL244" s="75">
        <v>1</v>
      </c>
      <c r="AM244" s="76">
        <f t="shared" si="144"/>
        <v>0.02</v>
      </c>
      <c r="AN244" s="73"/>
      <c r="AO244" s="70">
        <f t="shared" si="145"/>
        <v>0</v>
      </c>
      <c r="AP244" s="71">
        <f t="shared" si="146"/>
        <v>0</v>
      </c>
      <c r="AQ244" s="73"/>
      <c r="AR244" s="67">
        <v>0.02</v>
      </c>
      <c r="AS244" s="75">
        <v>1</v>
      </c>
      <c r="AT244" s="76">
        <f t="shared" si="147"/>
        <v>0.02</v>
      </c>
      <c r="AU244" s="73"/>
      <c r="AV244" s="70">
        <f t="shared" si="148"/>
        <v>0</v>
      </c>
      <c r="AW244" s="71">
        <f t="shared" si="149"/>
        <v>0</v>
      </c>
      <c r="AX244" s="23"/>
      <c r="AY244" s="23"/>
    </row>
    <row r="245" spans="2:51" s="81" customFormat="1" x14ac:dyDescent="0.3">
      <c r="B245" s="184" t="s">
        <v>28</v>
      </c>
      <c r="C245" s="83"/>
      <c r="D245" s="84"/>
      <c r="E245" s="83"/>
      <c r="F245" s="85"/>
      <c r="G245" s="86"/>
      <c r="H245" s="87"/>
      <c r="I245" s="88">
        <f>SUM(I223:I244)</f>
        <v>40.699999999999996</v>
      </c>
      <c r="J245" s="86"/>
      <c r="K245" s="87"/>
      <c r="L245" s="88">
        <f>SUM(L223:L244)</f>
        <v>42.689999999999991</v>
      </c>
      <c r="M245" s="89">
        <f t="shared" si="133"/>
        <v>1.9899999999999949</v>
      </c>
      <c r="N245" s="90">
        <f t="shared" si="134"/>
        <v>4.8894348894348773E-2</v>
      </c>
      <c r="O245" s="88"/>
      <c r="P245" s="86"/>
      <c r="Q245" s="87"/>
      <c r="R245" s="88">
        <f>SUM(R223:R244)</f>
        <v>46.24</v>
      </c>
      <c r="S245" s="92"/>
      <c r="T245" s="89">
        <f t="shared" si="136"/>
        <v>3.5500000000000114</v>
      </c>
      <c r="U245" s="90">
        <f t="shared" si="137"/>
        <v>8.3157648161162154E-2</v>
      </c>
      <c r="V245" s="92"/>
      <c r="W245" s="86"/>
      <c r="X245" s="87"/>
      <c r="Y245" s="88">
        <f>SUM(Y223:Y244)</f>
        <v>49.89</v>
      </c>
      <c r="Z245" s="92"/>
      <c r="AA245" s="89">
        <f t="shared" si="139"/>
        <v>3.6499999999999986</v>
      </c>
      <c r="AB245" s="90">
        <f t="shared" si="140"/>
        <v>7.8935986159169511E-2</v>
      </c>
      <c r="AC245" s="92"/>
      <c r="AD245" s="86"/>
      <c r="AE245" s="87"/>
      <c r="AF245" s="88">
        <f>SUM(AF223:AF244)</f>
        <v>52.839999999999996</v>
      </c>
      <c r="AG245" s="92"/>
      <c r="AH245" s="89">
        <f t="shared" si="142"/>
        <v>2.9499999999999957</v>
      </c>
      <c r="AI245" s="90">
        <f t="shared" si="143"/>
        <v>5.913008618961707E-2</v>
      </c>
      <c r="AJ245" s="92"/>
      <c r="AK245" s="86"/>
      <c r="AL245" s="87"/>
      <c r="AM245" s="88">
        <f>SUM(AM223:AM244)</f>
        <v>57.029999999999994</v>
      </c>
      <c r="AN245" s="92"/>
      <c r="AO245" s="89">
        <f t="shared" si="145"/>
        <v>4.1899999999999977</v>
      </c>
      <c r="AP245" s="90">
        <f t="shared" si="146"/>
        <v>7.9295987887963632E-2</v>
      </c>
      <c r="AQ245" s="92"/>
      <c r="AR245" s="86"/>
      <c r="AS245" s="87"/>
      <c r="AT245" s="88">
        <f>SUM(AT223:AT244)</f>
        <v>59.76</v>
      </c>
      <c r="AU245" s="92"/>
      <c r="AV245" s="89">
        <f t="shared" si="148"/>
        <v>2.730000000000004</v>
      </c>
      <c r="AW245" s="90">
        <f t="shared" si="149"/>
        <v>4.7869542346133685E-2</v>
      </c>
    </row>
    <row r="246" spans="2:51" x14ac:dyDescent="0.3">
      <c r="B246" s="74" t="s">
        <v>29</v>
      </c>
      <c r="C246" s="65"/>
      <c r="D246" s="66" t="s">
        <v>30</v>
      </c>
      <c r="E246" s="65"/>
      <c r="F246" s="25"/>
      <c r="G246" s="94">
        <f>IF(ISBLANK($D216)=TRUE, 0, IF($D216="TOU", $D$340*G259+$D$341*G260+$D$342*G261, IF(AND($D216="non-TOU", H263&gt;0), G263,G262)))</f>
        <v>9.3670000000000003E-2</v>
      </c>
      <c r="H246" s="95">
        <f>$G$218*(1+G273)-$G$218</f>
        <v>6.2540000000000191</v>
      </c>
      <c r="I246" s="76">
        <f>H246*G246</f>
        <v>0.58581218000000179</v>
      </c>
      <c r="J246" s="94">
        <f>IF(ISBLANK($D216)=TRUE, 0, IF($D216="TOU", $D$340*J259+$D$341*J260+$D$342*J261, IF(AND($D216="non-TOU", K263&gt;0), J263,J262)))</f>
        <v>9.3670000000000003E-2</v>
      </c>
      <c r="K246" s="95">
        <f>$G$218*(1+J273)-$G$218</f>
        <v>6.2540000000000191</v>
      </c>
      <c r="L246" s="76">
        <f>K246*J246</f>
        <v>0.58581218000000179</v>
      </c>
      <c r="M246" s="70">
        <f t="shared" si="133"/>
        <v>0</v>
      </c>
      <c r="N246" s="71">
        <f t="shared" si="134"/>
        <v>0</v>
      </c>
      <c r="O246" s="76"/>
      <c r="P246" s="94">
        <f>IF(ISBLANK($D216)=TRUE, 0, IF($D216="TOU", $D$340*P259+$D$341*P260+$D$342*P261, IF(AND($D216="non-TOU", Q263&gt;0), P263,P262)))</f>
        <v>9.3670000000000003E-2</v>
      </c>
      <c r="Q246" s="95">
        <f>$G$218*(1+P273)-$G$218</f>
        <v>6.2540000000000191</v>
      </c>
      <c r="R246" s="76">
        <f>Q246*P246</f>
        <v>0.58581218000000179</v>
      </c>
      <c r="S246" s="73"/>
      <c r="T246" s="70">
        <f t="shared" si="136"/>
        <v>0</v>
      </c>
      <c r="U246" s="71">
        <f t="shared" si="137"/>
        <v>0</v>
      </c>
      <c r="V246" s="73"/>
      <c r="W246" s="94">
        <f>IF(ISBLANK($D216)=TRUE, 0, IF($D216="TOU", $D$340*W259+$D$341*W260+$D$342*W261, IF(AND($D216="non-TOU", X263&gt;0), W263,W262)))</f>
        <v>9.3670000000000003E-2</v>
      </c>
      <c r="X246" s="95">
        <f>$G$218*(1+W273)-$G$218</f>
        <v>6.2540000000000191</v>
      </c>
      <c r="Y246" s="76">
        <f>X246*W246</f>
        <v>0.58581218000000179</v>
      </c>
      <c r="Z246" s="73"/>
      <c r="AA246" s="70">
        <f t="shared" si="139"/>
        <v>0</v>
      </c>
      <c r="AB246" s="71">
        <f t="shared" si="140"/>
        <v>0</v>
      </c>
      <c r="AC246" s="73"/>
      <c r="AD246" s="94">
        <f>IF(ISBLANK($D216)=TRUE, 0, IF($D216="TOU", $D$340*AD259+$D$341*AD260+$D$342*AD261, IF(AND($D216="non-TOU", AE263&gt;0), AD263,AD262)))</f>
        <v>9.3670000000000003E-2</v>
      </c>
      <c r="AE246" s="95">
        <f>$G$218*(1+AD273)-$G$218</f>
        <v>6.2540000000000191</v>
      </c>
      <c r="AF246" s="76">
        <f>AE246*AD246</f>
        <v>0.58581218000000179</v>
      </c>
      <c r="AG246" s="73"/>
      <c r="AH246" s="70">
        <f t="shared" si="142"/>
        <v>0</v>
      </c>
      <c r="AI246" s="71">
        <f t="shared" si="143"/>
        <v>0</v>
      </c>
      <c r="AJ246" s="73"/>
      <c r="AK246" s="94">
        <f>IF(ISBLANK($D216)=TRUE, 0, IF($D216="TOU", $D$340*AK259+$D$341*AK260+$D$342*AK261, IF(AND($D216="non-TOU", AL263&gt;0), AK263,AK262)))</f>
        <v>9.3670000000000003E-2</v>
      </c>
      <c r="AL246" s="95">
        <f>$G$218*(1+AK273)-$G$218</f>
        <v>6.2540000000000191</v>
      </c>
      <c r="AM246" s="76">
        <f>AL246*AK246</f>
        <v>0.58581218000000179</v>
      </c>
      <c r="AN246" s="73"/>
      <c r="AO246" s="70">
        <f t="shared" si="145"/>
        <v>0</v>
      </c>
      <c r="AP246" s="71">
        <f t="shared" si="146"/>
        <v>0</v>
      </c>
      <c r="AQ246" s="73"/>
      <c r="AR246" s="94">
        <f>IF(ISBLANK($D216)=TRUE, 0, IF($D216="TOU", $D$340*AR259+$D$341*AR260+$D$342*AR261, IF(AND($D216="non-TOU", AS263&gt;0), AR263,AR262)))</f>
        <v>9.3670000000000003E-2</v>
      </c>
      <c r="AS246" s="95">
        <f>$G$218*(1+AR273)-$G$218</f>
        <v>6.2540000000000191</v>
      </c>
      <c r="AT246" s="76">
        <f>AS246*AR246</f>
        <v>0.58581218000000179</v>
      </c>
      <c r="AU246" s="73"/>
      <c r="AV246" s="70">
        <f t="shared" si="148"/>
        <v>0</v>
      </c>
      <c r="AW246" s="71">
        <f t="shared" si="149"/>
        <v>0</v>
      </c>
      <c r="AX246" s="23"/>
      <c r="AY246" s="23"/>
    </row>
    <row r="247" spans="2:51" x14ac:dyDescent="0.3">
      <c r="B247" s="74" t="str">
        <f>B47</f>
        <v>Rate Rider for Disposition of Deferral/Variance Accounts - effective until December 31, 2024</v>
      </c>
      <c r="C247" s="65"/>
      <c r="D247" s="66" t="s">
        <v>30</v>
      </c>
      <c r="E247" s="65"/>
      <c r="F247" s="25"/>
      <c r="G247" s="96">
        <v>3.1900000000000001E-3</v>
      </c>
      <c r="H247" s="97">
        <f>$G$218</f>
        <v>212</v>
      </c>
      <c r="I247" s="76">
        <f t="shared" ref="I247" si="150">H247*G247</f>
        <v>0.67627999999999999</v>
      </c>
      <c r="J247" s="96">
        <v>4.4299999999999999E-3</v>
      </c>
      <c r="K247" s="97">
        <f>$G$218</f>
        <v>212</v>
      </c>
      <c r="L247" s="76">
        <f t="shared" ref="L247" si="151">K247*J247</f>
        <v>0.93915999999999999</v>
      </c>
      <c r="M247" s="70">
        <f t="shared" si="133"/>
        <v>0.26288</v>
      </c>
      <c r="N247" s="71">
        <f t="shared" si="134"/>
        <v>0.38871473354231978</v>
      </c>
      <c r="O247" s="76"/>
      <c r="P247" s="96">
        <v>2.3400000000000001E-3</v>
      </c>
      <c r="Q247" s="97">
        <f>$G$218</f>
        <v>212</v>
      </c>
      <c r="R247" s="76">
        <f t="shared" ref="R247" si="152">Q247*P247</f>
        <v>0.49608000000000002</v>
      </c>
      <c r="S247" s="73"/>
      <c r="T247" s="70">
        <f t="shared" si="136"/>
        <v>-0.44307999999999997</v>
      </c>
      <c r="U247" s="71">
        <f t="shared" si="137"/>
        <v>-0.47178329571106092</v>
      </c>
      <c r="V247" s="73"/>
      <c r="W247" s="96">
        <v>0</v>
      </c>
      <c r="X247" s="97">
        <f>$G$218</f>
        <v>212</v>
      </c>
      <c r="Y247" s="76">
        <f t="shared" ref="Y247" si="153">X247*W247</f>
        <v>0</v>
      </c>
      <c r="Z247" s="73"/>
      <c r="AA247" s="70">
        <f t="shared" si="139"/>
        <v>-0.49608000000000002</v>
      </c>
      <c r="AB247" s="71" t="str">
        <f t="shared" si="140"/>
        <v/>
      </c>
      <c r="AC247" s="73"/>
      <c r="AD247" s="96">
        <v>0</v>
      </c>
      <c r="AE247" s="97">
        <f>$G$218</f>
        <v>212</v>
      </c>
      <c r="AF247" s="76">
        <f t="shared" ref="AF247" si="154">AE247*AD247</f>
        <v>0</v>
      </c>
      <c r="AG247" s="73"/>
      <c r="AH247" s="70">
        <f t="shared" si="142"/>
        <v>0</v>
      </c>
      <c r="AI247" s="71" t="str">
        <f t="shared" si="143"/>
        <v/>
      </c>
      <c r="AJ247" s="73"/>
      <c r="AK247" s="96">
        <v>0</v>
      </c>
      <c r="AL247" s="97">
        <f>$G$218</f>
        <v>212</v>
      </c>
      <c r="AM247" s="76">
        <f t="shared" ref="AM247" si="155">AL247*AK247</f>
        <v>0</v>
      </c>
      <c r="AN247" s="73"/>
      <c r="AO247" s="70">
        <f t="shared" si="145"/>
        <v>0</v>
      </c>
      <c r="AP247" s="71" t="str">
        <f t="shared" si="146"/>
        <v/>
      </c>
      <c r="AQ247" s="73"/>
      <c r="AR247" s="96">
        <v>0</v>
      </c>
      <c r="AS247" s="97">
        <f>$G$218</f>
        <v>212</v>
      </c>
      <c r="AT247" s="76">
        <f t="shared" ref="AT247" si="156">AS247*AR247</f>
        <v>0</v>
      </c>
      <c r="AU247" s="73"/>
      <c r="AV247" s="70">
        <f t="shared" si="148"/>
        <v>0</v>
      </c>
      <c r="AW247" s="71" t="str">
        <f t="shared" si="149"/>
        <v/>
      </c>
      <c r="AX247" s="23"/>
      <c r="AY247" s="23"/>
    </row>
    <row r="248" spans="2:51" x14ac:dyDescent="0.3">
      <c r="B248" s="74" t="str">
        <f>B48</f>
        <v>Rate Rider for Disposition of Capacity Based Recovery Account - Applicable only for Class B Customers - effective until December 31, 2024</v>
      </c>
      <c r="C248" s="65"/>
      <c r="D248" s="66" t="s">
        <v>30</v>
      </c>
      <c r="E248" s="65"/>
      <c r="F248" s="25"/>
      <c r="G248" s="96">
        <v>-1.4999999999999999E-4</v>
      </c>
      <c r="H248" s="97">
        <f>$G$218</f>
        <v>212</v>
      </c>
      <c r="I248" s="76">
        <f>H248*G248</f>
        <v>-3.1799999999999995E-2</v>
      </c>
      <c r="J248" s="96">
        <v>-1.2999999999999999E-4</v>
      </c>
      <c r="K248" s="97">
        <f>$G$218</f>
        <v>212</v>
      </c>
      <c r="L248" s="76">
        <f>K248*J248</f>
        <v>-2.7559999999999998E-2</v>
      </c>
      <c r="M248" s="70">
        <f t="shared" si="133"/>
        <v>4.2399999999999972E-3</v>
      </c>
      <c r="N248" s="71">
        <f t="shared" si="134"/>
        <v>-0.13333333333333328</v>
      </c>
      <c r="O248" s="76"/>
      <c r="P248" s="96">
        <v>1.8000000000000001E-4</v>
      </c>
      <c r="Q248" s="97">
        <f>$G$218</f>
        <v>212</v>
      </c>
      <c r="R248" s="76">
        <f>Q248*P248</f>
        <v>3.8159999999999999E-2</v>
      </c>
      <c r="S248" s="73"/>
      <c r="T248" s="70">
        <f t="shared" si="136"/>
        <v>6.5720000000000001E-2</v>
      </c>
      <c r="U248" s="71">
        <f t="shared" si="137"/>
        <v>-2.384615384615385</v>
      </c>
      <c r="V248" s="73"/>
      <c r="W248" s="96">
        <v>0</v>
      </c>
      <c r="X248" s="97">
        <f>$G$218</f>
        <v>212</v>
      </c>
      <c r="Y248" s="76">
        <f>X248*W248</f>
        <v>0</v>
      </c>
      <c r="Z248" s="73"/>
      <c r="AA248" s="70">
        <f t="shared" si="139"/>
        <v>-3.8159999999999999E-2</v>
      </c>
      <c r="AB248" s="71" t="str">
        <f t="shared" si="140"/>
        <v/>
      </c>
      <c r="AC248" s="73"/>
      <c r="AD248" s="96">
        <v>0</v>
      </c>
      <c r="AE248" s="97">
        <f>$G$218</f>
        <v>212</v>
      </c>
      <c r="AF248" s="76">
        <f>AE248*AD248</f>
        <v>0</v>
      </c>
      <c r="AG248" s="73"/>
      <c r="AH248" s="70">
        <f t="shared" si="142"/>
        <v>0</v>
      </c>
      <c r="AI248" s="71" t="str">
        <f t="shared" si="143"/>
        <v/>
      </c>
      <c r="AJ248" s="73"/>
      <c r="AK248" s="96">
        <v>0</v>
      </c>
      <c r="AL248" s="97">
        <f>$G$218</f>
        <v>212</v>
      </c>
      <c r="AM248" s="76">
        <f>AL248*AK248</f>
        <v>0</v>
      </c>
      <c r="AN248" s="73"/>
      <c r="AO248" s="70">
        <f t="shared" si="145"/>
        <v>0</v>
      </c>
      <c r="AP248" s="71" t="str">
        <f t="shared" si="146"/>
        <v/>
      </c>
      <c r="AQ248" s="73"/>
      <c r="AR248" s="96">
        <v>0</v>
      </c>
      <c r="AS248" s="97">
        <f>$G$218</f>
        <v>212</v>
      </c>
      <c r="AT248" s="76">
        <f>AS248*AR248</f>
        <v>0</v>
      </c>
      <c r="AU248" s="73"/>
      <c r="AV248" s="70">
        <f t="shared" si="148"/>
        <v>0</v>
      </c>
      <c r="AW248" s="71" t="str">
        <f t="shared" si="149"/>
        <v/>
      </c>
      <c r="AX248" s="23"/>
      <c r="AY248" s="23"/>
    </row>
    <row r="249" spans="2:51" x14ac:dyDescent="0.3">
      <c r="B249" s="74" t="str">
        <f>B49</f>
        <v>Rate Rider for Disposition of Global Adjustment Account - Applicable only for Non-RPP Customers - effective until December 31, 2023</v>
      </c>
      <c r="C249" s="65"/>
      <c r="D249" s="66" t="s">
        <v>30</v>
      </c>
      <c r="E249" s="65"/>
      <c r="F249" s="25"/>
      <c r="G249" s="96">
        <v>-2.5100000000000001E-3</v>
      </c>
      <c r="H249" s="97"/>
      <c r="I249" s="76">
        <f t="shared" ref="I249" si="157">H249*G249</f>
        <v>0</v>
      </c>
      <c r="J249" s="96">
        <v>0</v>
      </c>
      <c r="K249" s="97"/>
      <c r="L249" s="76">
        <f t="shared" ref="L249" si="158">K249*J249</f>
        <v>0</v>
      </c>
      <c r="M249" s="70">
        <f t="shared" si="133"/>
        <v>0</v>
      </c>
      <c r="N249" s="71" t="str">
        <f t="shared" si="134"/>
        <v/>
      </c>
      <c r="O249" s="76"/>
      <c r="P249" s="96">
        <v>1.2099999999999999E-3</v>
      </c>
      <c r="Q249" s="97"/>
      <c r="R249" s="76">
        <f t="shared" ref="R249" si="159">Q249*P249</f>
        <v>0</v>
      </c>
      <c r="S249" s="73"/>
      <c r="T249" s="70">
        <f t="shared" si="136"/>
        <v>0</v>
      </c>
      <c r="U249" s="71" t="str">
        <f t="shared" si="137"/>
        <v/>
      </c>
      <c r="V249" s="73"/>
      <c r="W249" s="96">
        <v>0</v>
      </c>
      <c r="X249" s="97"/>
      <c r="Y249" s="76">
        <f t="shared" ref="Y249" si="160">X249*W249</f>
        <v>0</v>
      </c>
      <c r="Z249" s="73"/>
      <c r="AA249" s="70">
        <f t="shared" si="139"/>
        <v>0</v>
      </c>
      <c r="AB249" s="71" t="str">
        <f t="shared" si="140"/>
        <v/>
      </c>
      <c r="AC249" s="73"/>
      <c r="AD249" s="96">
        <v>0</v>
      </c>
      <c r="AE249" s="97"/>
      <c r="AF249" s="76">
        <f t="shared" ref="AF249" si="161">AE249*AD249</f>
        <v>0</v>
      </c>
      <c r="AG249" s="73"/>
      <c r="AH249" s="70">
        <f t="shared" si="142"/>
        <v>0</v>
      </c>
      <c r="AI249" s="71" t="str">
        <f t="shared" si="143"/>
        <v/>
      </c>
      <c r="AJ249" s="73"/>
      <c r="AK249" s="96">
        <v>0</v>
      </c>
      <c r="AL249" s="97"/>
      <c r="AM249" s="76">
        <f t="shared" ref="AM249" si="162">AL249*AK249</f>
        <v>0</v>
      </c>
      <c r="AN249" s="73"/>
      <c r="AO249" s="70">
        <f t="shared" si="145"/>
        <v>0</v>
      </c>
      <c r="AP249" s="71" t="str">
        <f t="shared" si="146"/>
        <v/>
      </c>
      <c r="AQ249" s="73"/>
      <c r="AR249" s="96">
        <v>0</v>
      </c>
      <c r="AS249" s="97"/>
      <c r="AT249" s="76">
        <f t="shared" ref="AT249" si="163">AS249*AR249</f>
        <v>0</v>
      </c>
      <c r="AU249" s="73"/>
      <c r="AV249" s="70">
        <f t="shared" si="148"/>
        <v>0</v>
      </c>
      <c r="AW249" s="71" t="str">
        <f t="shared" si="149"/>
        <v/>
      </c>
      <c r="AX249" s="23"/>
      <c r="AY249" s="23"/>
    </row>
    <row r="250" spans="2:51" x14ac:dyDescent="0.3">
      <c r="B250" s="74" t="str">
        <f>B50</f>
        <v>Rate Rider for Smart Metering Entity Charge - effective until December 31, 2027</v>
      </c>
      <c r="C250" s="65"/>
      <c r="D250" s="66" t="s">
        <v>24</v>
      </c>
      <c r="E250" s="65"/>
      <c r="F250" s="25"/>
      <c r="G250" s="99">
        <f>G50</f>
        <v>0.41</v>
      </c>
      <c r="H250" s="68">
        <v>1</v>
      </c>
      <c r="I250" s="76">
        <f>H250*G250</f>
        <v>0.41</v>
      </c>
      <c r="J250" s="99">
        <f>J50</f>
        <v>0.41</v>
      </c>
      <c r="K250" s="68">
        <v>1</v>
      </c>
      <c r="L250" s="76">
        <f>K250*J250</f>
        <v>0.41</v>
      </c>
      <c r="M250" s="70">
        <f t="shared" si="133"/>
        <v>0</v>
      </c>
      <c r="N250" s="71">
        <f t="shared" si="134"/>
        <v>0</v>
      </c>
      <c r="O250" s="76"/>
      <c r="P250" s="99">
        <f>P50</f>
        <v>0.41</v>
      </c>
      <c r="Q250" s="68">
        <v>1</v>
      </c>
      <c r="R250" s="76">
        <f>Q250*P250</f>
        <v>0.41</v>
      </c>
      <c r="S250" s="73"/>
      <c r="T250" s="70">
        <f t="shared" si="136"/>
        <v>0</v>
      </c>
      <c r="U250" s="71">
        <f t="shared" si="137"/>
        <v>0</v>
      </c>
      <c r="V250" s="73"/>
      <c r="W250" s="99">
        <f>W50</f>
        <v>0.41</v>
      </c>
      <c r="X250" s="68">
        <v>1</v>
      </c>
      <c r="Y250" s="76">
        <f>X250*W250</f>
        <v>0.41</v>
      </c>
      <c r="Z250" s="73"/>
      <c r="AA250" s="70">
        <f t="shared" si="139"/>
        <v>0</v>
      </c>
      <c r="AB250" s="71">
        <f t="shared" si="140"/>
        <v>0</v>
      </c>
      <c r="AC250" s="73"/>
      <c r="AD250" s="99">
        <f>AD50</f>
        <v>0.41</v>
      </c>
      <c r="AE250" s="68">
        <v>1</v>
      </c>
      <c r="AF250" s="76">
        <f>AE250*AD250</f>
        <v>0.41</v>
      </c>
      <c r="AG250" s="73"/>
      <c r="AH250" s="70">
        <f t="shared" si="142"/>
        <v>0</v>
      </c>
      <c r="AI250" s="71">
        <f t="shared" si="143"/>
        <v>0</v>
      </c>
      <c r="AJ250" s="73"/>
      <c r="AK250" s="99">
        <f>AK50</f>
        <v>0</v>
      </c>
      <c r="AL250" s="68">
        <v>1</v>
      </c>
      <c r="AM250" s="76">
        <f>AL250*AK250</f>
        <v>0</v>
      </c>
      <c r="AN250" s="73"/>
      <c r="AO250" s="70">
        <f t="shared" si="145"/>
        <v>-0.41</v>
      </c>
      <c r="AP250" s="71" t="str">
        <f t="shared" si="146"/>
        <v/>
      </c>
      <c r="AQ250" s="73"/>
      <c r="AR250" s="99">
        <f>AR50</f>
        <v>0</v>
      </c>
      <c r="AS250" s="68">
        <v>1</v>
      </c>
      <c r="AT250" s="76">
        <f>AS250*AR250</f>
        <v>0</v>
      </c>
      <c r="AU250" s="73"/>
      <c r="AV250" s="70">
        <f t="shared" si="148"/>
        <v>0</v>
      </c>
      <c r="AW250" s="71" t="str">
        <f t="shared" si="149"/>
        <v/>
      </c>
      <c r="AX250" s="23"/>
      <c r="AY250" s="23"/>
    </row>
    <row r="251" spans="2:51" s="81" customFormat="1" x14ac:dyDescent="0.3">
      <c r="B251" s="100" t="s">
        <v>35</v>
      </c>
      <c r="C251" s="101"/>
      <c r="D251" s="102"/>
      <c r="E251" s="101"/>
      <c r="F251" s="85"/>
      <c r="G251" s="103"/>
      <c r="H251" s="104"/>
      <c r="I251" s="105">
        <f>SUM(I246:I250)+I245</f>
        <v>42.340292179999999</v>
      </c>
      <c r="J251" s="103"/>
      <c r="K251" s="104"/>
      <c r="L251" s="105">
        <f>SUM(L246:L250)+L245</f>
        <v>44.597412179999992</v>
      </c>
      <c r="M251" s="89">
        <f t="shared" si="133"/>
        <v>2.2571199999999934</v>
      </c>
      <c r="N251" s="90">
        <f t="shared" si="134"/>
        <v>5.3309032219342453E-2</v>
      </c>
      <c r="O251" s="105"/>
      <c r="P251" s="103"/>
      <c r="Q251" s="104"/>
      <c r="R251" s="105">
        <f>SUM(R246:R250)+R245</f>
        <v>47.77005218</v>
      </c>
      <c r="S251" s="92"/>
      <c r="T251" s="89">
        <f t="shared" si="136"/>
        <v>3.1726400000000083</v>
      </c>
      <c r="U251" s="90">
        <f t="shared" si="137"/>
        <v>7.1139553730043562E-2</v>
      </c>
      <c r="V251" s="92"/>
      <c r="W251" s="103"/>
      <c r="X251" s="104"/>
      <c r="Y251" s="105">
        <f>SUM(Y246:Y250)+Y245</f>
        <v>50.885812180000002</v>
      </c>
      <c r="Z251" s="92"/>
      <c r="AA251" s="89">
        <f t="shared" si="139"/>
        <v>3.1157600000000016</v>
      </c>
      <c r="AB251" s="90">
        <f t="shared" si="140"/>
        <v>6.5224128042809304E-2</v>
      </c>
      <c r="AC251" s="92"/>
      <c r="AD251" s="103"/>
      <c r="AE251" s="104"/>
      <c r="AF251" s="105">
        <f>SUM(AF246:AF250)+AF245</f>
        <v>53.835812179999998</v>
      </c>
      <c r="AG251" s="92"/>
      <c r="AH251" s="89">
        <f t="shared" si="142"/>
        <v>2.9499999999999957</v>
      </c>
      <c r="AI251" s="90">
        <f t="shared" si="143"/>
        <v>5.7972937320227236E-2</v>
      </c>
      <c r="AJ251" s="92"/>
      <c r="AK251" s="103"/>
      <c r="AL251" s="104"/>
      <c r="AM251" s="105">
        <f>SUM(AM246:AM250)+AM245</f>
        <v>57.615812179999999</v>
      </c>
      <c r="AN251" s="92"/>
      <c r="AO251" s="89">
        <f t="shared" si="145"/>
        <v>3.7800000000000011</v>
      </c>
      <c r="AP251" s="90">
        <f t="shared" si="146"/>
        <v>7.0213485167857664E-2</v>
      </c>
      <c r="AQ251" s="92"/>
      <c r="AR251" s="103"/>
      <c r="AS251" s="104"/>
      <c r="AT251" s="105">
        <f>SUM(AT246:AT250)+AT245</f>
        <v>60.345812180000003</v>
      </c>
      <c r="AU251" s="92"/>
      <c r="AV251" s="89">
        <f t="shared" si="148"/>
        <v>2.730000000000004</v>
      </c>
      <c r="AW251" s="90">
        <f t="shared" si="149"/>
        <v>4.7382825941446341E-2</v>
      </c>
    </row>
    <row r="252" spans="2:51" x14ac:dyDescent="0.3">
      <c r="B252" s="107" t="s">
        <v>36</v>
      </c>
      <c r="C252" s="25"/>
      <c r="D252" s="66" t="s">
        <v>30</v>
      </c>
      <c r="E252" s="25"/>
      <c r="F252" s="25"/>
      <c r="G252" s="108">
        <v>1.158E-2</v>
      </c>
      <c r="H252" s="109">
        <f>$G$218*(1+G273)</f>
        <v>218.25400000000002</v>
      </c>
      <c r="I252" s="69">
        <f>H252*G252</f>
        <v>2.5273813200000004</v>
      </c>
      <c r="J252" s="108">
        <f>J52</f>
        <v>1.141E-2</v>
      </c>
      <c r="K252" s="109">
        <f>$G$218*(1+J273)</f>
        <v>218.25400000000002</v>
      </c>
      <c r="L252" s="69">
        <f>K252*J252</f>
        <v>2.49027814</v>
      </c>
      <c r="M252" s="70">
        <f t="shared" si="133"/>
        <v>-3.7103180000000346E-2</v>
      </c>
      <c r="N252" s="71">
        <f t="shared" si="134"/>
        <v>-1.4680483592400826E-2</v>
      </c>
      <c r="O252" s="69"/>
      <c r="P252" s="108">
        <f>P52</f>
        <v>1.2019999999999999E-2</v>
      </c>
      <c r="Q252" s="109">
        <f>$G$218*(1+P273)</f>
        <v>218.25400000000002</v>
      </c>
      <c r="R252" s="69">
        <f>Q252*P252</f>
        <v>2.6234130800000002</v>
      </c>
      <c r="S252" s="73"/>
      <c r="T252" s="70">
        <f t="shared" si="136"/>
        <v>0.13313494000000015</v>
      </c>
      <c r="U252" s="71">
        <f t="shared" si="137"/>
        <v>5.3461875547765179E-2</v>
      </c>
      <c r="V252" s="73"/>
      <c r="W252" s="108">
        <f>W52</f>
        <v>1.2019999999999999E-2</v>
      </c>
      <c r="X252" s="109">
        <f>$G$218*(1+W273)</f>
        <v>218.25400000000002</v>
      </c>
      <c r="Y252" s="69">
        <f>X252*W252</f>
        <v>2.6234130800000002</v>
      </c>
      <c r="Z252" s="73"/>
      <c r="AA252" s="70">
        <f t="shared" si="139"/>
        <v>0</v>
      </c>
      <c r="AB252" s="71">
        <f t="shared" si="140"/>
        <v>0</v>
      </c>
      <c r="AC252" s="73"/>
      <c r="AD252" s="108">
        <f>AD52</f>
        <v>1.2019999999999999E-2</v>
      </c>
      <c r="AE252" s="109">
        <f>$G$218*(1+AD273)</f>
        <v>218.25400000000002</v>
      </c>
      <c r="AF252" s="69">
        <f>AE252*AD252</f>
        <v>2.6234130800000002</v>
      </c>
      <c r="AG252" s="73"/>
      <c r="AH252" s="70">
        <f t="shared" si="142"/>
        <v>0</v>
      </c>
      <c r="AI252" s="71">
        <f t="shared" si="143"/>
        <v>0</v>
      </c>
      <c r="AJ252" s="73"/>
      <c r="AK252" s="108">
        <f>AK52</f>
        <v>1.2019999999999999E-2</v>
      </c>
      <c r="AL252" s="109">
        <f>$G$218*(1+AK273)</f>
        <v>218.25400000000002</v>
      </c>
      <c r="AM252" s="69">
        <f>AL252*AK252</f>
        <v>2.6234130800000002</v>
      </c>
      <c r="AN252" s="73"/>
      <c r="AO252" s="70">
        <f t="shared" si="145"/>
        <v>0</v>
      </c>
      <c r="AP252" s="71">
        <f t="shared" si="146"/>
        <v>0</v>
      </c>
      <c r="AQ252" s="73"/>
      <c r="AR252" s="108">
        <f>AR52</f>
        <v>1.2019999999999999E-2</v>
      </c>
      <c r="AS252" s="109">
        <f>$G$218*(1+AR273)</f>
        <v>218.25400000000002</v>
      </c>
      <c r="AT252" s="69">
        <f>AS252*AR252</f>
        <v>2.6234130800000002</v>
      </c>
      <c r="AU252" s="73"/>
      <c r="AV252" s="70">
        <f t="shared" si="148"/>
        <v>0</v>
      </c>
      <c r="AW252" s="71">
        <f t="shared" si="149"/>
        <v>0</v>
      </c>
      <c r="AX252" s="23"/>
      <c r="AY252" s="23"/>
    </row>
    <row r="253" spans="2:51" x14ac:dyDescent="0.3">
      <c r="B253" s="107" t="s">
        <v>37</v>
      </c>
      <c r="C253" s="25"/>
      <c r="D253" s="66" t="s">
        <v>30</v>
      </c>
      <c r="E253" s="25"/>
      <c r="F253" s="25"/>
      <c r="G253" s="108">
        <v>7.3299999999999997E-3</v>
      </c>
      <c r="H253" s="110">
        <f>+H252</f>
        <v>218.25400000000002</v>
      </c>
      <c r="I253" s="69">
        <f>H253*G253</f>
        <v>1.5998018200000002</v>
      </c>
      <c r="J253" s="108">
        <f>J53</f>
        <v>7.79E-3</v>
      </c>
      <c r="K253" s="110">
        <f>+K252</f>
        <v>218.25400000000002</v>
      </c>
      <c r="L253" s="69">
        <f>K253*J253</f>
        <v>1.7001986600000001</v>
      </c>
      <c r="M253" s="70">
        <f t="shared" si="133"/>
        <v>0.10039683999999993</v>
      </c>
      <c r="N253" s="71">
        <f t="shared" si="134"/>
        <v>6.2755798090040879E-2</v>
      </c>
      <c r="O253" s="69"/>
      <c r="P253" s="108">
        <f>P53</f>
        <v>8.3300000000000006E-3</v>
      </c>
      <c r="Q253" s="110">
        <f>+Q252</f>
        <v>218.25400000000002</v>
      </c>
      <c r="R253" s="69">
        <f>Q253*P253</f>
        <v>1.8180558200000003</v>
      </c>
      <c r="S253" s="73"/>
      <c r="T253" s="70">
        <f t="shared" si="136"/>
        <v>0.11785716000000024</v>
      </c>
      <c r="U253" s="71">
        <f t="shared" si="137"/>
        <v>6.931964056482684E-2</v>
      </c>
      <c r="V253" s="73"/>
      <c r="W253" s="108">
        <f>W53</f>
        <v>8.3300000000000006E-3</v>
      </c>
      <c r="X253" s="110">
        <f>+X252</f>
        <v>218.25400000000002</v>
      </c>
      <c r="Y253" s="69">
        <f>X253*W253</f>
        <v>1.8180558200000003</v>
      </c>
      <c r="Z253" s="73"/>
      <c r="AA253" s="70">
        <f t="shared" si="139"/>
        <v>0</v>
      </c>
      <c r="AB253" s="71">
        <f t="shared" si="140"/>
        <v>0</v>
      </c>
      <c r="AC253" s="73"/>
      <c r="AD253" s="108">
        <f>AD53</f>
        <v>8.3300000000000006E-3</v>
      </c>
      <c r="AE253" s="110">
        <f>+AE252</f>
        <v>218.25400000000002</v>
      </c>
      <c r="AF253" s="69">
        <f>AE253*AD253</f>
        <v>1.8180558200000003</v>
      </c>
      <c r="AG253" s="73"/>
      <c r="AH253" s="70">
        <f t="shared" si="142"/>
        <v>0</v>
      </c>
      <c r="AI253" s="71">
        <f t="shared" si="143"/>
        <v>0</v>
      </c>
      <c r="AJ253" s="73"/>
      <c r="AK253" s="108">
        <f>AK53</f>
        <v>8.3300000000000006E-3</v>
      </c>
      <c r="AL253" s="110">
        <f>+AL252</f>
        <v>218.25400000000002</v>
      </c>
      <c r="AM253" s="69">
        <f>AL253*AK253</f>
        <v>1.8180558200000003</v>
      </c>
      <c r="AN253" s="73"/>
      <c r="AO253" s="70">
        <f t="shared" si="145"/>
        <v>0</v>
      </c>
      <c r="AP253" s="71">
        <f t="shared" si="146"/>
        <v>0</v>
      </c>
      <c r="AQ253" s="73"/>
      <c r="AR253" s="108">
        <f>AR53</f>
        <v>8.3300000000000006E-3</v>
      </c>
      <c r="AS253" s="110">
        <f>+AS252</f>
        <v>218.25400000000002</v>
      </c>
      <c r="AT253" s="69">
        <f>AS253*AR253</f>
        <v>1.8180558200000003</v>
      </c>
      <c r="AU253" s="73"/>
      <c r="AV253" s="70">
        <f t="shared" si="148"/>
        <v>0</v>
      </c>
      <c r="AW253" s="71">
        <f t="shared" si="149"/>
        <v>0</v>
      </c>
      <c r="AX253" s="23"/>
      <c r="AY253" s="23"/>
    </row>
    <row r="254" spans="2:51" s="81" customFormat="1" x14ac:dyDescent="0.3">
      <c r="B254" s="100" t="s">
        <v>38</v>
      </c>
      <c r="C254" s="83"/>
      <c r="D254" s="102"/>
      <c r="E254" s="83"/>
      <c r="F254" s="111"/>
      <c r="G254" s="112"/>
      <c r="H254" s="113"/>
      <c r="I254" s="105">
        <f>SUM(I251:I253)</f>
        <v>46.467475320000005</v>
      </c>
      <c r="J254" s="112"/>
      <c r="K254" s="113"/>
      <c r="L254" s="105">
        <f>SUM(L251:L253)</f>
        <v>48.787888979999991</v>
      </c>
      <c r="M254" s="89">
        <f t="shared" si="133"/>
        <v>2.3204136599999856</v>
      </c>
      <c r="N254" s="90">
        <f t="shared" si="134"/>
        <v>4.9936297249212919E-2</v>
      </c>
      <c r="O254" s="105"/>
      <c r="P254" s="112"/>
      <c r="Q254" s="113"/>
      <c r="R254" s="105">
        <f>SUM(R251:R253)</f>
        <v>52.211521079999997</v>
      </c>
      <c r="S254" s="114"/>
      <c r="T254" s="89">
        <f t="shared" si="136"/>
        <v>3.4236321000000061</v>
      </c>
      <c r="U254" s="90">
        <f t="shared" si="137"/>
        <v>7.0173810992385482E-2</v>
      </c>
      <c r="V254" s="92"/>
      <c r="W254" s="112"/>
      <c r="X254" s="113"/>
      <c r="Y254" s="105">
        <f>SUM(Y251:Y253)</f>
        <v>55.327281079999999</v>
      </c>
      <c r="Z254" s="114"/>
      <c r="AA254" s="89">
        <f t="shared" si="139"/>
        <v>3.1157600000000016</v>
      </c>
      <c r="AB254" s="90">
        <f t="shared" si="140"/>
        <v>5.9675717840626488E-2</v>
      </c>
      <c r="AC254" s="92"/>
      <c r="AD254" s="112"/>
      <c r="AE254" s="113"/>
      <c r="AF254" s="105">
        <f>SUM(AF251:AF253)</f>
        <v>58.277281079999995</v>
      </c>
      <c r="AG254" s="114"/>
      <c r="AH254" s="89">
        <f t="shared" si="142"/>
        <v>2.9499999999999957</v>
      </c>
      <c r="AI254" s="90">
        <f t="shared" si="143"/>
        <v>5.3319084950776252E-2</v>
      </c>
      <c r="AJ254" s="92"/>
      <c r="AK254" s="112"/>
      <c r="AL254" s="113"/>
      <c r="AM254" s="105">
        <f>SUM(AM251:AM253)</f>
        <v>62.057281079999996</v>
      </c>
      <c r="AN254" s="114"/>
      <c r="AO254" s="89">
        <f t="shared" si="145"/>
        <v>3.7800000000000011</v>
      </c>
      <c r="AP254" s="90">
        <f t="shared" si="146"/>
        <v>6.486232593471572E-2</v>
      </c>
      <c r="AQ254" s="92"/>
      <c r="AR254" s="112"/>
      <c r="AS254" s="113"/>
      <c r="AT254" s="105">
        <f>SUM(AT251:AT253)</f>
        <v>64.78728108</v>
      </c>
      <c r="AU254" s="114"/>
      <c r="AV254" s="89">
        <f t="shared" si="148"/>
        <v>2.730000000000004</v>
      </c>
      <c r="AW254" s="90">
        <f t="shared" si="149"/>
        <v>4.3991614722544405E-2</v>
      </c>
    </row>
    <row r="255" spans="2:51" x14ac:dyDescent="0.3">
      <c r="B255" s="65" t="s">
        <v>39</v>
      </c>
      <c r="C255" s="65"/>
      <c r="D255" s="66" t="s">
        <v>30</v>
      </c>
      <c r="E255" s="65"/>
      <c r="F255" s="25"/>
      <c r="G255" s="115">
        <v>4.1000000000000003E-3</v>
      </c>
      <c r="H255" s="97">
        <f>+H252</f>
        <v>218.25400000000002</v>
      </c>
      <c r="I255" s="76">
        <f t="shared" ref="I255:I265" si="164">H255*G255</f>
        <v>0.89484140000000012</v>
      </c>
      <c r="J255" s="115">
        <v>4.1000000000000003E-3</v>
      </c>
      <c r="K255" s="97">
        <f>+K252</f>
        <v>218.25400000000002</v>
      </c>
      <c r="L255" s="76">
        <f t="shared" ref="L255:L265" si="165">K255*J255</f>
        <v>0.89484140000000012</v>
      </c>
      <c r="M255" s="70">
        <f t="shared" si="133"/>
        <v>0</v>
      </c>
      <c r="N255" s="71">
        <f t="shared" si="134"/>
        <v>0</v>
      </c>
      <c r="O255" s="76"/>
      <c r="P255" s="115">
        <v>4.1000000000000003E-3</v>
      </c>
      <c r="Q255" s="97">
        <f>+Q252</f>
        <v>218.25400000000002</v>
      </c>
      <c r="R255" s="76">
        <f t="shared" ref="R255:R265" si="166">Q255*P255</f>
        <v>0.89484140000000012</v>
      </c>
      <c r="S255" s="73"/>
      <c r="T255" s="70">
        <f t="shared" si="136"/>
        <v>0</v>
      </c>
      <c r="U255" s="71">
        <f t="shared" si="137"/>
        <v>0</v>
      </c>
      <c r="V255" s="73"/>
      <c r="W255" s="115">
        <v>4.1000000000000003E-3</v>
      </c>
      <c r="X255" s="97">
        <f>+X252</f>
        <v>218.25400000000002</v>
      </c>
      <c r="Y255" s="76">
        <f t="shared" ref="Y255:Y265" si="167">X255*W255</f>
        <v>0.89484140000000012</v>
      </c>
      <c r="Z255" s="73"/>
      <c r="AA255" s="70">
        <f t="shared" si="139"/>
        <v>0</v>
      </c>
      <c r="AB255" s="71">
        <f t="shared" si="140"/>
        <v>0</v>
      </c>
      <c r="AC255" s="73"/>
      <c r="AD255" s="115">
        <v>4.1000000000000003E-3</v>
      </c>
      <c r="AE255" s="97">
        <f>+AE252</f>
        <v>218.25400000000002</v>
      </c>
      <c r="AF255" s="76">
        <f t="shared" ref="AF255:AF265" si="168">AE255*AD255</f>
        <v>0.89484140000000012</v>
      </c>
      <c r="AG255" s="73"/>
      <c r="AH255" s="70">
        <f t="shared" si="142"/>
        <v>0</v>
      </c>
      <c r="AI255" s="71">
        <f t="shared" si="143"/>
        <v>0</v>
      </c>
      <c r="AJ255" s="73"/>
      <c r="AK255" s="115">
        <v>4.1000000000000003E-3</v>
      </c>
      <c r="AL255" s="97">
        <f>+AL252</f>
        <v>218.25400000000002</v>
      </c>
      <c r="AM255" s="76">
        <f t="shared" ref="AM255:AM265" si="169">AL255*AK255</f>
        <v>0.89484140000000012</v>
      </c>
      <c r="AN255" s="73"/>
      <c r="AO255" s="70">
        <f t="shared" si="145"/>
        <v>0</v>
      </c>
      <c r="AP255" s="71">
        <f t="shared" si="146"/>
        <v>0</v>
      </c>
      <c r="AQ255" s="73"/>
      <c r="AR255" s="115">
        <v>4.1000000000000003E-3</v>
      </c>
      <c r="AS255" s="97">
        <f>+AS252</f>
        <v>218.25400000000002</v>
      </c>
      <c r="AT255" s="76">
        <f t="shared" ref="AT255:AT265" si="170">AS255*AR255</f>
        <v>0.89484140000000012</v>
      </c>
      <c r="AU255" s="73"/>
      <c r="AV255" s="70">
        <f t="shared" si="148"/>
        <v>0</v>
      </c>
      <c r="AW255" s="71">
        <f t="shared" si="149"/>
        <v>0</v>
      </c>
      <c r="AX255" s="23"/>
      <c r="AY255" s="23"/>
    </row>
    <row r="256" spans="2:51" x14ac:dyDescent="0.3">
      <c r="B256" s="65" t="s">
        <v>40</v>
      </c>
      <c r="C256" s="65"/>
      <c r="D256" s="66" t="s">
        <v>30</v>
      </c>
      <c r="E256" s="65"/>
      <c r="F256" s="25"/>
      <c r="G256" s="115">
        <v>6.9999999999999999E-4</v>
      </c>
      <c r="H256" s="97">
        <f>+H252</f>
        <v>218.25400000000002</v>
      </c>
      <c r="I256" s="76">
        <f t="shared" si="164"/>
        <v>0.15277780000000002</v>
      </c>
      <c r="J256" s="115">
        <v>6.9999999999999999E-4</v>
      </c>
      <c r="K256" s="97">
        <f>+K252</f>
        <v>218.25400000000002</v>
      </c>
      <c r="L256" s="76">
        <f t="shared" si="165"/>
        <v>0.15277780000000002</v>
      </c>
      <c r="M256" s="70">
        <f t="shared" si="133"/>
        <v>0</v>
      </c>
      <c r="N256" s="71">
        <f t="shared" si="134"/>
        <v>0</v>
      </c>
      <c r="O256" s="76"/>
      <c r="P256" s="115">
        <v>6.9999999999999999E-4</v>
      </c>
      <c r="Q256" s="97">
        <f>+Q252</f>
        <v>218.25400000000002</v>
      </c>
      <c r="R256" s="76">
        <f t="shared" si="166"/>
        <v>0.15277780000000002</v>
      </c>
      <c r="S256" s="73"/>
      <c r="T256" s="70">
        <f t="shared" si="136"/>
        <v>0</v>
      </c>
      <c r="U256" s="71">
        <f t="shared" si="137"/>
        <v>0</v>
      </c>
      <c r="V256" s="73"/>
      <c r="W256" s="115">
        <v>6.9999999999999999E-4</v>
      </c>
      <c r="X256" s="97">
        <f>+X252</f>
        <v>218.25400000000002</v>
      </c>
      <c r="Y256" s="76">
        <f t="shared" si="167"/>
        <v>0.15277780000000002</v>
      </c>
      <c r="Z256" s="73"/>
      <c r="AA256" s="70">
        <f t="shared" si="139"/>
        <v>0</v>
      </c>
      <c r="AB256" s="71">
        <f t="shared" si="140"/>
        <v>0</v>
      </c>
      <c r="AC256" s="73"/>
      <c r="AD256" s="115">
        <v>6.9999999999999999E-4</v>
      </c>
      <c r="AE256" s="97">
        <f>+AE252</f>
        <v>218.25400000000002</v>
      </c>
      <c r="AF256" s="76">
        <f t="shared" si="168"/>
        <v>0.15277780000000002</v>
      </c>
      <c r="AG256" s="73"/>
      <c r="AH256" s="70">
        <f t="shared" si="142"/>
        <v>0</v>
      </c>
      <c r="AI256" s="71">
        <f t="shared" si="143"/>
        <v>0</v>
      </c>
      <c r="AJ256" s="73"/>
      <c r="AK256" s="115">
        <v>6.9999999999999999E-4</v>
      </c>
      <c r="AL256" s="97">
        <f>+AL252</f>
        <v>218.25400000000002</v>
      </c>
      <c r="AM256" s="76">
        <f t="shared" si="169"/>
        <v>0.15277780000000002</v>
      </c>
      <c r="AN256" s="73"/>
      <c r="AO256" s="70">
        <f t="shared" si="145"/>
        <v>0</v>
      </c>
      <c r="AP256" s="71">
        <f t="shared" si="146"/>
        <v>0</v>
      </c>
      <c r="AQ256" s="73"/>
      <c r="AR256" s="115">
        <v>6.9999999999999999E-4</v>
      </c>
      <c r="AS256" s="97">
        <f>+AS252</f>
        <v>218.25400000000002</v>
      </c>
      <c r="AT256" s="76">
        <f t="shared" si="170"/>
        <v>0.15277780000000002</v>
      </c>
      <c r="AU256" s="73"/>
      <c r="AV256" s="70">
        <f t="shared" si="148"/>
        <v>0</v>
      </c>
      <c r="AW256" s="71">
        <f t="shared" si="149"/>
        <v>0</v>
      </c>
      <c r="AX256" s="23"/>
      <c r="AY256" s="23"/>
    </row>
    <row r="257" spans="1:51" x14ac:dyDescent="0.3">
      <c r="B257" s="65" t="s">
        <v>41</v>
      </c>
      <c r="C257" s="65"/>
      <c r="D257" s="66" t="s">
        <v>30</v>
      </c>
      <c r="E257" s="65"/>
      <c r="F257" s="25"/>
      <c r="G257" s="115">
        <v>4.0000000000000002E-4</v>
      </c>
      <c r="H257" s="97">
        <f>+H252</f>
        <v>218.25400000000002</v>
      </c>
      <c r="I257" s="76">
        <f t="shared" si="164"/>
        <v>8.7301600000000007E-2</v>
      </c>
      <c r="J257" s="115">
        <v>4.0000000000000002E-4</v>
      </c>
      <c r="K257" s="97">
        <f>+K252</f>
        <v>218.25400000000002</v>
      </c>
      <c r="L257" s="76">
        <f t="shared" si="165"/>
        <v>8.7301600000000007E-2</v>
      </c>
      <c r="M257" s="70">
        <f t="shared" si="133"/>
        <v>0</v>
      </c>
      <c r="N257" s="71">
        <f t="shared" si="134"/>
        <v>0</v>
      </c>
      <c r="O257" s="76"/>
      <c r="P257" s="115">
        <v>4.0000000000000002E-4</v>
      </c>
      <c r="Q257" s="97">
        <f>+Q252</f>
        <v>218.25400000000002</v>
      </c>
      <c r="R257" s="76">
        <f t="shared" si="166"/>
        <v>8.7301600000000007E-2</v>
      </c>
      <c r="S257" s="73"/>
      <c r="T257" s="70">
        <f t="shared" si="136"/>
        <v>0</v>
      </c>
      <c r="U257" s="71">
        <f t="shared" si="137"/>
        <v>0</v>
      </c>
      <c r="V257" s="73"/>
      <c r="W257" s="115">
        <v>4.0000000000000002E-4</v>
      </c>
      <c r="X257" s="97">
        <f>+X252</f>
        <v>218.25400000000002</v>
      </c>
      <c r="Y257" s="76">
        <f t="shared" si="167"/>
        <v>8.7301600000000007E-2</v>
      </c>
      <c r="Z257" s="73"/>
      <c r="AA257" s="70">
        <f t="shared" si="139"/>
        <v>0</v>
      </c>
      <c r="AB257" s="71">
        <f t="shared" si="140"/>
        <v>0</v>
      </c>
      <c r="AC257" s="73"/>
      <c r="AD257" s="115">
        <v>4.0000000000000002E-4</v>
      </c>
      <c r="AE257" s="97">
        <f>+AE252</f>
        <v>218.25400000000002</v>
      </c>
      <c r="AF257" s="76">
        <f t="shared" si="168"/>
        <v>8.7301600000000007E-2</v>
      </c>
      <c r="AG257" s="73"/>
      <c r="AH257" s="70">
        <f t="shared" si="142"/>
        <v>0</v>
      </c>
      <c r="AI257" s="71">
        <f t="shared" si="143"/>
        <v>0</v>
      </c>
      <c r="AJ257" s="73"/>
      <c r="AK257" s="115">
        <v>4.0000000000000002E-4</v>
      </c>
      <c r="AL257" s="97">
        <f>+AL252</f>
        <v>218.25400000000002</v>
      </c>
      <c r="AM257" s="76">
        <f t="shared" si="169"/>
        <v>8.7301600000000007E-2</v>
      </c>
      <c r="AN257" s="73"/>
      <c r="AO257" s="70">
        <f t="shared" si="145"/>
        <v>0</v>
      </c>
      <c r="AP257" s="71">
        <f t="shared" si="146"/>
        <v>0</v>
      </c>
      <c r="AQ257" s="73"/>
      <c r="AR257" s="115">
        <v>4.0000000000000002E-4</v>
      </c>
      <c r="AS257" s="97">
        <f>+AS252</f>
        <v>218.25400000000002</v>
      </c>
      <c r="AT257" s="76">
        <f t="shared" si="170"/>
        <v>8.7301600000000007E-2</v>
      </c>
      <c r="AU257" s="73"/>
      <c r="AV257" s="70">
        <f t="shared" si="148"/>
        <v>0</v>
      </c>
      <c r="AW257" s="71">
        <f t="shared" si="149"/>
        <v>0</v>
      </c>
      <c r="AX257" s="23"/>
      <c r="AY257" s="23"/>
    </row>
    <row r="258" spans="1:51" x14ac:dyDescent="0.3">
      <c r="B258" s="65" t="s">
        <v>42</v>
      </c>
      <c r="C258" s="65"/>
      <c r="D258" s="66" t="s">
        <v>24</v>
      </c>
      <c r="E258" s="65"/>
      <c r="F258" s="25"/>
      <c r="G258" s="116">
        <v>0.25</v>
      </c>
      <c r="H258" s="68">
        <v>1</v>
      </c>
      <c r="I258" s="69">
        <f t="shared" si="164"/>
        <v>0.25</v>
      </c>
      <c r="J258" s="116">
        <v>0.25</v>
      </c>
      <c r="K258" s="68">
        <v>1</v>
      </c>
      <c r="L258" s="69">
        <f t="shared" si="165"/>
        <v>0.25</v>
      </c>
      <c r="M258" s="70">
        <f t="shared" si="133"/>
        <v>0</v>
      </c>
      <c r="N258" s="71">
        <f t="shared" si="134"/>
        <v>0</v>
      </c>
      <c r="O258" s="69"/>
      <c r="P258" s="116">
        <v>0.25</v>
      </c>
      <c r="Q258" s="68">
        <v>1</v>
      </c>
      <c r="R258" s="69">
        <f t="shared" si="166"/>
        <v>0.25</v>
      </c>
      <c r="S258" s="73"/>
      <c r="T258" s="70">
        <f t="shared" si="136"/>
        <v>0</v>
      </c>
      <c r="U258" s="71">
        <f t="shared" si="137"/>
        <v>0</v>
      </c>
      <c r="V258" s="73"/>
      <c r="W258" s="116">
        <v>0.25</v>
      </c>
      <c r="X258" s="68">
        <v>1</v>
      </c>
      <c r="Y258" s="69">
        <f t="shared" si="167"/>
        <v>0.25</v>
      </c>
      <c r="Z258" s="73"/>
      <c r="AA258" s="70">
        <f t="shared" si="139"/>
        <v>0</v>
      </c>
      <c r="AB258" s="71">
        <f t="shared" si="140"/>
        <v>0</v>
      </c>
      <c r="AC258" s="73"/>
      <c r="AD258" s="116">
        <v>0.25</v>
      </c>
      <c r="AE258" s="68">
        <v>1</v>
      </c>
      <c r="AF258" s="69">
        <f t="shared" si="168"/>
        <v>0.25</v>
      </c>
      <c r="AG258" s="73"/>
      <c r="AH258" s="70">
        <f t="shared" si="142"/>
        <v>0</v>
      </c>
      <c r="AI258" s="71">
        <f t="shared" si="143"/>
        <v>0</v>
      </c>
      <c r="AJ258" s="73"/>
      <c r="AK258" s="116">
        <v>0.25</v>
      </c>
      <c r="AL258" s="68">
        <v>1</v>
      </c>
      <c r="AM258" s="69">
        <f t="shared" si="169"/>
        <v>0.25</v>
      </c>
      <c r="AN258" s="73"/>
      <c r="AO258" s="70">
        <f t="shared" si="145"/>
        <v>0</v>
      </c>
      <c r="AP258" s="71">
        <f t="shared" si="146"/>
        <v>0</v>
      </c>
      <c r="AQ258" s="73"/>
      <c r="AR258" s="116">
        <v>0.25</v>
      </c>
      <c r="AS258" s="68">
        <v>1</v>
      </c>
      <c r="AT258" s="69">
        <f t="shared" si="170"/>
        <v>0.25</v>
      </c>
      <c r="AU258" s="73"/>
      <c r="AV258" s="70">
        <f t="shared" si="148"/>
        <v>0</v>
      </c>
      <c r="AW258" s="71">
        <f t="shared" si="149"/>
        <v>0</v>
      </c>
      <c r="AX258" s="23"/>
      <c r="AY258" s="23"/>
    </row>
    <row r="259" spans="1:51" x14ac:dyDescent="0.3">
      <c r="B259" s="65" t="s">
        <v>43</v>
      </c>
      <c r="C259" s="65"/>
      <c r="D259" s="66" t="s">
        <v>30</v>
      </c>
      <c r="E259" s="65"/>
      <c r="F259" s="25"/>
      <c r="G259" s="115">
        <v>7.3999999999999996E-2</v>
      </c>
      <c r="H259" s="97">
        <f>$D$340*$G$218</f>
        <v>133.56</v>
      </c>
      <c r="I259" s="76">
        <f t="shared" si="164"/>
        <v>9.8834400000000002</v>
      </c>
      <c r="J259" s="115">
        <v>7.3999999999999996E-2</v>
      </c>
      <c r="K259" s="97">
        <f>$D$340*$G$218</f>
        <v>133.56</v>
      </c>
      <c r="L259" s="76">
        <f t="shared" si="165"/>
        <v>9.8834400000000002</v>
      </c>
      <c r="M259" s="70">
        <f t="shared" si="133"/>
        <v>0</v>
      </c>
      <c r="N259" s="71">
        <f t="shared" si="134"/>
        <v>0</v>
      </c>
      <c r="O259" s="76"/>
      <c r="P259" s="115">
        <v>7.3999999999999996E-2</v>
      </c>
      <c r="Q259" s="97">
        <f>$D$340*$G$218</f>
        <v>133.56</v>
      </c>
      <c r="R259" s="76">
        <f t="shared" si="166"/>
        <v>9.8834400000000002</v>
      </c>
      <c r="S259" s="73"/>
      <c r="T259" s="70">
        <f t="shared" si="136"/>
        <v>0</v>
      </c>
      <c r="U259" s="71">
        <f t="shared" si="137"/>
        <v>0</v>
      </c>
      <c r="V259" s="73"/>
      <c r="W259" s="115">
        <v>7.3999999999999996E-2</v>
      </c>
      <c r="X259" s="97">
        <f>$D$340*$G$218</f>
        <v>133.56</v>
      </c>
      <c r="Y259" s="76">
        <f t="shared" si="167"/>
        <v>9.8834400000000002</v>
      </c>
      <c r="Z259" s="73"/>
      <c r="AA259" s="70">
        <f t="shared" si="139"/>
        <v>0</v>
      </c>
      <c r="AB259" s="71">
        <f t="shared" si="140"/>
        <v>0</v>
      </c>
      <c r="AC259" s="73"/>
      <c r="AD259" s="115">
        <v>7.3999999999999996E-2</v>
      </c>
      <c r="AE259" s="97">
        <f>$D$340*$G$218</f>
        <v>133.56</v>
      </c>
      <c r="AF259" s="76">
        <f t="shared" si="168"/>
        <v>9.8834400000000002</v>
      </c>
      <c r="AG259" s="73"/>
      <c r="AH259" s="70">
        <f t="shared" si="142"/>
        <v>0</v>
      </c>
      <c r="AI259" s="71">
        <f t="shared" si="143"/>
        <v>0</v>
      </c>
      <c r="AJ259" s="73"/>
      <c r="AK259" s="115">
        <v>7.3999999999999996E-2</v>
      </c>
      <c r="AL259" s="97">
        <f>$D$340*$G$218</f>
        <v>133.56</v>
      </c>
      <c r="AM259" s="76">
        <f t="shared" si="169"/>
        <v>9.8834400000000002</v>
      </c>
      <c r="AN259" s="73"/>
      <c r="AO259" s="70">
        <f t="shared" si="145"/>
        <v>0</v>
      </c>
      <c r="AP259" s="71">
        <f t="shared" si="146"/>
        <v>0</v>
      </c>
      <c r="AQ259" s="73"/>
      <c r="AR259" s="115">
        <v>7.3999999999999996E-2</v>
      </c>
      <c r="AS259" s="97">
        <f>$D$340*$G$218</f>
        <v>133.56</v>
      </c>
      <c r="AT259" s="76">
        <f t="shared" si="170"/>
        <v>9.8834400000000002</v>
      </c>
      <c r="AU259" s="73"/>
      <c r="AV259" s="70">
        <f t="shared" si="148"/>
        <v>0</v>
      </c>
      <c r="AW259" s="71">
        <f t="shared" si="149"/>
        <v>0</v>
      </c>
      <c r="AX259" s="23"/>
      <c r="AY259" s="23"/>
    </row>
    <row r="260" spans="1:51" x14ac:dyDescent="0.3">
      <c r="B260" s="65" t="s">
        <v>44</v>
      </c>
      <c r="C260" s="65"/>
      <c r="D260" s="66" t="s">
        <v>30</v>
      </c>
      <c r="E260" s="65"/>
      <c r="F260" s="25"/>
      <c r="G260" s="115">
        <v>0.10199999999999999</v>
      </c>
      <c r="H260" s="97">
        <f>$D$341*$G$218</f>
        <v>38.159999999999997</v>
      </c>
      <c r="I260" s="76">
        <f t="shared" si="164"/>
        <v>3.8923199999999993</v>
      </c>
      <c r="J260" s="115">
        <v>0.10199999999999999</v>
      </c>
      <c r="K260" s="97">
        <f>$D$341*$G$218</f>
        <v>38.159999999999997</v>
      </c>
      <c r="L260" s="76">
        <f t="shared" si="165"/>
        <v>3.8923199999999993</v>
      </c>
      <c r="M260" s="70">
        <f t="shared" si="133"/>
        <v>0</v>
      </c>
      <c r="N260" s="71">
        <f t="shared" si="134"/>
        <v>0</v>
      </c>
      <c r="O260" s="76"/>
      <c r="P260" s="115">
        <v>0.10199999999999999</v>
      </c>
      <c r="Q260" s="97">
        <f>$D$341*$G$218</f>
        <v>38.159999999999997</v>
      </c>
      <c r="R260" s="76">
        <f t="shared" si="166"/>
        <v>3.8923199999999993</v>
      </c>
      <c r="S260" s="73"/>
      <c r="T260" s="70">
        <f t="shared" si="136"/>
        <v>0</v>
      </c>
      <c r="U260" s="71">
        <f t="shared" si="137"/>
        <v>0</v>
      </c>
      <c r="V260" s="73"/>
      <c r="W260" s="115">
        <v>0.10199999999999999</v>
      </c>
      <c r="X260" s="97">
        <f>$D$341*$G$218</f>
        <v>38.159999999999997</v>
      </c>
      <c r="Y260" s="76">
        <f t="shared" si="167"/>
        <v>3.8923199999999993</v>
      </c>
      <c r="Z260" s="73"/>
      <c r="AA260" s="70">
        <f t="shared" si="139"/>
        <v>0</v>
      </c>
      <c r="AB260" s="71">
        <f t="shared" si="140"/>
        <v>0</v>
      </c>
      <c r="AC260" s="73"/>
      <c r="AD260" s="115">
        <v>0.10199999999999999</v>
      </c>
      <c r="AE260" s="97">
        <f>$D$341*$G$218</f>
        <v>38.159999999999997</v>
      </c>
      <c r="AF260" s="76">
        <f t="shared" si="168"/>
        <v>3.8923199999999993</v>
      </c>
      <c r="AG260" s="73"/>
      <c r="AH260" s="70">
        <f t="shared" si="142"/>
        <v>0</v>
      </c>
      <c r="AI260" s="71">
        <f t="shared" si="143"/>
        <v>0</v>
      </c>
      <c r="AJ260" s="73"/>
      <c r="AK260" s="115">
        <v>0.10199999999999999</v>
      </c>
      <c r="AL260" s="97">
        <f>$D$341*$G$218</f>
        <v>38.159999999999997</v>
      </c>
      <c r="AM260" s="76">
        <f t="shared" si="169"/>
        <v>3.8923199999999993</v>
      </c>
      <c r="AN260" s="73"/>
      <c r="AO260" s="70">
        <f t="shared" si="145"/>
        <v>0</v>
      </c>
      <c r="AP260" s="71">
        <f t="shared" si="146"/>
        <v>0</v>
      </c>
      <c r="AQ260" s="73"/>
      <c r="AR260" s="115">
        <v>0.10199999999999999</v>
      </c>
      <c r="AS260" s="97">
        <f>$D$341*$G$218</f>
        <v>38.159999999999997</v>
      </c>
      <c r="AT260" s="76">
        <f t="shared" si="170"/>
        <v>3.8923199999999993</v>
      </c>
      <c r="AU260" s="73"/>
      <c r="AV260" s="70">
        <f t="shared" si="148"/>
        <v>0</v>
      </c>
      <c r="AW260" s="71">
        <f t="shared" si="149"/>
        <v>0</v>
      </c>
      <c r="AX260" s="23"/>
      <c r="AY260" s="23"/>
    </row>
    <row r="261" spans="1:51" x14ac:dyDescent="0.3">
      <c r="B261" s="65" t="s">
        <v>45</v>
      </c>
      <c r="C261" s="65"/>
      <c r="D261" s="66" t="s">
        <v>30</v>
      </c>
      <c r="E261" s="65"/>
      <c r="F261" s="25"/>
      <c r="G261" s="115">
        <v>0.151</v>
      </c>
      <c r="H261" s="97">
        <f>$D$342*$G$218</f>
        <v>40.28</v>
      </c>
      <c r="I261" s="76">
        <f t="shared" si="164"/>
        <v>6.0822799999999999</v>
      </c>
      <c r="J261" s="115">
        <v>0.151</v>
      </c>
      <c r="K261" s="97">
        <f>$D$342*$G$218</f>
        <v>40.28</v>
      </c>
      <c r="L261" s="76">
        <f t="shared" si="165"/>
        <v>6.0822799999999999</v>
      </c>
      <c r="M261" s="70">
        <f t="shared" si="133"/>
        <v>0</v>
      </c>
      <c r="N261" s="71">
        <f t="shared" si="134"/>
        <v>0</v>
      </c>
      <c r="O261" s="76"/>
      <c r="P261" s="115">
        <v>0.151</v>
      </c>
      <c r="Q261" s="97">
        <f>$D$342*$G$218</f>
        <v>40.28</v>
      </c>
      <c r="R261" s="76">
        <f t="shared" si="166"/>
        <v>6.0822799999999999</v>
      </c>
      <c r="S261" s="73"/>
      <c r="T261" s="70">
        <f t="shared" si="136"/>
        <v>0</v>
      </c>
      <c r="U261" s="71">
        <f t="shared" si="137"/>
        <v>0</v>
      </c>
      <c r="V261" s="73"/>
      <c r="W261" s="115">
        <v>0.151</v>
      </c>
      <c r="X261" s="97">
        <f>$D$342*$G$218</f>
        <v>40.28</v>
      </c>
      <c r="Y261" s="76">
        <f t="shared" si="167"/>
        <v>6.0822799999999999</v>
      </c>
      <c r="Z261" s="73"/>
      <c r="AA261" s="70">
        <f t="shared" si="139"/>
        <v>0</v>
      </c>
      <c r="AB261" s="71">
        <f t="shared" si="140"/>
        <v>0</v>
      </c>
      <c r="AC261" s="73"/>
      <c r="AD261" s="115">
        <v>0.151</v>
      </c>
      <c r="AE261" s="97">
        <f>$D$342*$G$218</f>
        <v>40.28</v>
      </c>
      <c r="AF261" s="76">
        <f t="shared" si="168"/>
        <v>6.0822799999999999</v>
      </c>
      <c r="AG261" s="73"/>
      <c r="AH261" s="70">
        <f t="shared" si="142"/>
        <v>0</v>
      </c>
      <c r="AI261" s="71">
        <f t="shared" si="143"/>
        <v>0</v>
      </c>
      <c r="AJ261" s="73"/>
      <c r="AK261" s="115">
        <v>0.151</v>
      </c>
      <c r="AL261" s="97">
        <f>$D$342*$G$218</f>
        <v>40.28</v>
      </c>
      <c r="AM261" s="76">
        <f t="shared" si="169"/>
        <v>6.0822799999999999</v>
      </c>
      <c r="AN261" s="73"/>
      <c r="AO261" s="70">
        <f t="shared" si="145"/>
        <v>0</v>
      </c>
      <c r="AP261" s="71">
        <f t="shared" si="146"/>
        <v>0</v>
      </c>
      <c r="AQ261" s="73"/>
      <c r="AR261" s="115">
        <v>0.151</v>
      </c>
      <c r="AS261" s="97">
        <f>$D$342*$G$218</f>
        <v>40.28</v>
      </c>
      <c r="AT261" s="76">
        <f t="shared" si="170"/>
        <v>6.0822799999999999</v>
      </c>
      <c r="AU261" s="73"/>
      <c r="AV261" s="70">
        <f t="shared" si="148"/>
        <v>0</v>
      </c>
      <c r="AW261" s="71">
        <f t="shared" si="149"/>
        <v>0</v>
      </c>
      <c r="AX261" s="23"/>
      <c r="AY261" s="23"/>
    </row>
    <row r="262" spans="1:51" x14ac:dyDescent="0.3">
      <c r="B262" s="65" t="s">
        <v>46</v>
      </c>
      <c r="C262" s="65"/>
      <c r="D262" s="66" t="s">
        <v>30</v>
      </c>
      <c r="E262" s="65"/>
      <c r="F262" s="25"/>
      <c r="G262" s="115">
        <v>8.6999999999999994E-2</v>
      </c>
      <c r="H262" s="180">
        <f>H62</f>
        <v>600</v>
      </c>
      <c r="I262" s="76">
        <f t="shared" si="164"/>
        <v>52.199999999999996</v>
      </c>
      <c r="J262" s="115">
        <v>8.6999999999999994E-2</v>
      </c>
      <c r="K262" s="180">
        <f>K62</f>
        <v>600</v>
      </c>
      <c r="L262" s="76">
        <f t="shared" si="165"/>
        <v>52.199999999999996</v>
      </c>
      <c r="M262" s="70">
        <f t="shared" si="133"/>
        <v>0</v>
      </c>
      <c r="N262" s="71">
        <f t="shared" si="134"/>
        <v>0</v>
      </c>
      <c r="O262" s="76"/>
      <c r="P262" s="115">
        <v>8.6999999999999994E-2</v>
      </c>
      <c r="Q262" s="97">
        <f>Q62</f>
        <v>600</v>
      </c>
      <c r="R262" s="76">
        <f t="shared" si="166"/>
        <v>52.199999999999996</v>
      </c>
      <c r="S262" s="73"/>
      <c r="T262" s="70">
        <f t="shared" si="136"/>
        <v>0</v>
      </c>
      <c r="U262" s="71">
        <f t="shared" si="137"/>
        <v>0</v>
      </c>
      <c r="V262" s="73"/>
      <c r="W262" s="115">
        <v>8.6999999999999994E-2</v>
      </c>
      <c r="X262" s="97">
        <f>X62</f>
        <v>600</v>
      </c>
      <c r="Y262" s="76">
        <f t="shared" si="167"/>
        <v>52.199999999999996</v>
      </c>
      <c r="Z262" s="73"/>
      <c r="AA262" s="70">
        <f t="shared" si="139"/>
        <v>0</v>
      </c>
      <c r="AB262" s="71">
        <f t="shared" si="140"/>
        <v>0</v>
      </c>
      <c r="AC262" s="73"/>
      <c r="AD262" s="115">
        <v>8.6999999999999994E-2</v>
      </c>
      <c r="AE262" s="97">
        <f>AE62</f>
        <v>600</v>
      </c>
      <c r="AF262" s="76">
        <f t="shared" si="168"/>
        <v>52.199999999999996</v>
      </c>
      <c r="AG262" s="73"/>
      <c r="AH262" s="70">
        <f t="shared" si="142"/>
        <v>0</v>
      </c>
      <c r="AI262" s="71">
        <f t="shared" si="143"/>
        <v>0</v>
      </c>
      <c r="AJ262" s="73"/>
      <c r="AK262" s="115">
        <v>8.6999999999999994E-2</v>
      </c>
      <c r="AL262" s="97">
        <f>AL62</f>
        <v>600</v>
      </c>
      <c r="AM262" s="76">
        <f t="shared" si="169"/>
        <v>52.199999999999996</v>
      </c>
      <c r="AN262" s="73"/>
      <c r="AO262" s="70">
        <f t="shared" si="145"/>
        <v>0</v>
      </c>
      <c r="AP262" s="71">
        <f t="shared" si="146"/>
        <v>0</v>
      </c>
      <c r="AQ262" s="73"/>
      <c r="AR262" s="115">
        <v>8.6999999999999994E-2</v>
      </c>
      <c r="AS262" s="97">
        <f>AS62</f>
        <v>600</v>
      </c>
      <c r="AT262" s="76">
        <f t="shared" si="170"/>
        <v>52.199999999999996</v>
      </c>
      <c r="AU262" s="73"/>
      <c r="AV262" s="70">
        <f t="shared" si="148"/>
        <v>0</v>
      </c>
      <c r="AW262" s="71">
        <f t="shared" si="149"/>
        <v>0</v>
      </c>
      <c r="AX262" s="23"/>
      <c r="AY262" s="23"/>
    </row>
    <row r="263" spans="1:51" x14ac:dyDescent="0.3">
      <c r="B263" s="65" t="s">
        <v>47</v>
      </c>
      <c r="C263" s="65"/>
      <c r="D263" s="66" t="s">
        <v>30</v>
      </c>
      <c r="E263" s="65"/>
      <c r="F263" s="25"/>
      <c r="G263" s="115">
        <v>0.10299999999999999</v>
      </c>
      <c r="H263" s="180">
        <f>H63</f>
        <v>150</v>
      </c>
      <c r="I263" s="76">
        <f t="shared" si="164"/>
        <v>15.45</v>
      </c>
      <c r="J263" s="115">
        <v>0.10299999999999999</v>
      </c>
      <c r="K263" s="180">
        <f>K63</f>
        <v>150</v>
      </c>
      <c r="L263" s="76">
        <f t="shared" si="165"/>
        <v>15.45</v>
      </c>
      <c r="M263" s="70">
        <f t="shared" si="133"/>
        <v>0</v>
      </c>
      <c r="N263" s="71">
        <f t="shared" si="134"/>
        <v>0</v>
      </c>
      <c r="O263" s="76"/>
      <c r="P263" s="115">
        <v>0.10299999999999999</v>
      </c>
      <c r="Q263" s="97">
        <f>Q63</f>
        <v>150</v>
      </c>
      <c r="R263" s="76">
        <f t="shared" si="166"/>
        <v>15.45</v>
      </c>
      <c r="S263" s="73"/>
      <c r="T263" s="70">
        <f t="shared" si="136"/>
        <v>0</v>
      </c>
      <c r="U263" s="71">
        <f t="shared" si="137"/>
        <v>0</v>
      </c>
      <c r="V263" s="73"/>
      <c r="W263" s="115">
        <v>0.10299999999999999</v>
      </c>
      <c r="X263" s="97">
        <f>X63</f>
        <v>150</v>
      </c>
      <c r="Y263" s="76">
        <f t="shared" si="167"/>
        <v>15.45</v>
      </c>
      <c r="Z263" s="73"/>
      <c r="AA263" s="70">
        <f t="shared" si="139"/>
        <v>0</v>
      </c>
      <c r="AB263" s="71">
        <f t="shared" si="140"/>
        <v>0</v>
      </c>
      <c r="AC263" s="73"/>
      <c r="AD263" s="115">
        <v>0.10299999999999999</v>
      </c>
      <c r="AE263" s="97">
        <f>AE63</f>
        <v>150</v>
      </c>
      <c r="AF263" s="76">
        <f t="shared" si="168"/>
        <v>15.45</v>
      </c>
      <c r="AG263" s="73"/>
      <c r="AH263" s="70">
        <f t="shared" si="142"/>
        <v>0</v>
      </c>
      <c r="AI263" s="71">
        <f t="shared" si="143"/>
        <v>0</v>
      </c>
      <c r="AJ263" s="73"/>
      <c r="AK263" s="115">
        <v>0.10299999999999999</v>
      </c>
      <c r="AL263" s="97">
        <f>AL63</f>
        <v>150</v>
      </c>
      <c r="AM263" s="76">
        <f t="shared" si="169"/>
        <v>15.45</v>
      </c>
      <c r="AN263" s="73"/>
      <c r="AO263" s="70">
        <f t="shared" si="145"/>
        <v>0</v>
      </c>
      <c r="AP263" s="71">
        <f t="shared" si="146"/>
        <v>0</v>
      </c>
      <c r="AQ263" s="73"/>
      <c r="AR263" s="115">
        <v>0.10299999999999999</v>
      </c>
      <c r="AS263" s="97">
        <f>AS63</f>
        <v>150</v>
      </c>
      <c r="AT263" s="76">
        <f t="shared" si="170"/>
        <v>15.45</v>
      </c>
      <c r="AU263" s="73"/>
      <c r="AV263" s="70">
        <f t="shared" si="148"/>
        <v>0</v>
      </c>
      <c r="AW263" s="71">
        <f t="shared" si="149"/>
        <v>0</v>
      </c>
      <c r="AX263" s="23"/>
      <c r="AY263" s="23"/>
    </row>
    <row r="264" spans="1:51" x14ac:dyDescent="0.3">
      <c r="B264" s="65" t="s">
        <v>48</v>
      </c>
      <c r="C264" s="65"/>
      <c r="D264" s="66" t="s">
        <v>30</v>
      </c>
      <c r="E264" s="65"/>
      <c r="F264" s="25"/>
      <c r="G264" s="115">
        <v>0.1076</v>
      </c>
      <c r="H264" s="97">
        <f>H64</f>
        <v>0</v>
      </c>
      <c r="I264" s="76">
        <f t="shared" si="164"/>
        <v>0</v>
      </c>
      <c r="J264" s="115">
        <v>0.1076</v>
      </c>
      <c r="K264" s="97">
        <f>K64</f>
        <v>0</v>
      </c>
      <c r="L264" s="76">
        <f t="shared" si="165"/>
        <v>0</v>
      </c>
      <c r="M264" s="70">
        <f t="shared" si="133"/>
        <v>0</v>
      </c>
      <c r="N264" s="71" t="str">
        <f t="shared" si="134"/>
        <v/>
      </c>
      <c r="O264" s="76"/>
      <c r="P264" s="115">
        <v>0.1076</v>
      </c>
      <c r="Q264" s="97">
        <f>Q64</f>
        <v>0</v>
      </c>
      <c r="R264" s="76">
        <f t="shared" si="166"/>
        <v>0</v>
      </c>
      <c r="S264" s="73"/>
      <c r="T264" s="70">
        <f t="shared" si="136"/>
        <v>0</v>
      </c>
      <c r="U264" s="71" t="str">
        <f t="shared" si="137"/>
        <v/>
      </c>
      <c r="V264" s="73"/>
      <c r="W264" s="115">
        <v>0.1076</v>
      </c>
      <c r="X264" s="97">
        <f>X64</f>
        <v>0</v>
      </c>
      <c r="Y264" s="76">
        <f t="shared" si="167"/>
        <v>0</v>
      </c>
      <c r="Z264" s="73"/>
      <c r="AA264" s="70">
        <f t="shared" si="139"/>
        <v>0</v>
      </c>
      <c r="AB264" s="71" t="str">
        <f t="shared" si="140"/>
        <v/>
      </c>
      <c r="AC264" s="73"/>
      <c r="AD264" s="115">
        <v>0.1076</v>
      </c>
      <c r="AE264" s="97">
        <f>AE64</f>
        <v>0</v>
      </c>
      <c r="AF264" s="76">
        <f t="shared" si="168"/>
        <v>0</v>
      </c>
      <c r="AG264" s="73"/>
      <c r="AH264" s="70">
        <f t="shared" si="142"/>
        <v>0</v>
      </c>
      <c r="AI264" s="71" t="str">
        <f t="shared" si="143"/>
        <v/>
      </c>
      <c r="AJ264" s="73"/>
      <c r="AK264" s="115">
        <v>0.1076</v>
      </c>
      <c r="AL264" s="97">
        <f>AL64</f>
        <v>0</v>
      </c>
      <c r="AM264" s="76">
        <f t="shared" si="169"/>
        <v>0</v>
      </c>
      <c r="AN264" s="73"/>
      <c r="AO264" s="70">
        <f t="shared" si="145"/>
        <v>0</v>
      </c>
      <c r="AP264" s="71" t="str">
        <f t="shared" si="146"/>
        <v/>
      </c>
      <c r="AQ264" s="73"/>
      <c r="AR264" s="115">
        <v>0.1076</v>
      </c>
      <c r="AS264" s="97">
        <f>AS64</f>
        <v>0</v>
      </c>
      <c r="AT264" s="76">
        <f t="shared" si="170"/>
        <v>0</v>
      </c>
      <c r="AU264" s="73"/>
      <c r="AV264" s="70">
        <f t="shared" si="148"/>
        <v>0</v>
      </c>
      <c r="AW264" s="71" t="str">
        <f t="shared" si="149"/>
        <v/>
      </c>
      <c r="AX264" s="23"/>
      <c r="AY264" s="23"/>
    </row>
    <row r="265" spans="1:51" ht="15" thickBot="1" x14ac:dyDescent="0.35">
      <c r="B265" s="65" t="s">
        <v>49</v>
      </c>
      <c r="C265" s="65"/>
      <c r="D265" s="66" t="s">
        <v>30</v>
      </c>
      <c r="E265" s="65"/>
      <c r="F265" s="25"/>
      <c r="G265" s="115">
        <f>G264</f>
        <v>0.1076</v>
      </c>
      <c r="H265" s="97">
        <f>H65</f>
        <v>0</v>
      </c>
      <c r="I265" s="76">
        <f t="shared" si="164"/>
        <v>0</v>
      </c>
      <c r="J265" s="115">
        <f>J264</f>
        <v>0.1076</v>
      </c>
      <c r="K265" s="97">
        <f>K65</f>
        <v>0</v>
      </c>
      <c r="L265" s="76">
        <f t="shared" si="165"/>
        <v>0</v>
      </c>
      <c r="M265" s="70">
        <f t="shared" si="133"/>
        <v>0</v>
      </c>
      <c r="N265" s="71" t="str">
        <f t="shared" si="134"/>
        <v/>
      </c>
      <c r="O265" s="76"/>
      <c r="P265" s="115">
        <f>P264</f>
        <v>0.1076</v>
      </c>
      <c r="Q265" s="97">
        <f>Q65</f>
        <v>0</v>
      </c>
      <c r="R265" s="76">
        <f t="shared" si="166"/>
        <v>0</v>
      </c>
      <c r="S265" s="73"/>
      <c r="T265" s="70">
        <f t="shared" si="136"/>
        <v>0</v>
      </c>
      <c r="U265" s="71" t="str">
        <f t="shared" si="137"/>
        <v/>
      </c>
      <c r="V265" s="73"/>
      <c r="W265" s="115">
        <f>W264</f>
        <v>0.1076</v>
      </c>
      <c r="X265" s="97">
        <f>X65</f>
        <v>0</v>
      </c>
      <c r="Y265" s="76">
        <f t="shared" si="167"/>
        <v>0</v>
      </c>
      <c r="Z265" s="73"/>
      <c r="AA265" s="70">
        <f t="shared" si="139"/>
        <v>0</v>
      </c>
      <c r="AB265" s="71" t="str">
        <f t="shared" si="140"/>
        <v/>
      </c>
      <c r="AC265" s="73"/>
      <c r="AD265" s="115">
        <f>AD264</f>
        <v>0.1076</v>
      </c>
      <c r="AE265" s="97">
        <f>AE65</f>
        <v>0</v>
      </c>
      <c r="AF265" s="76">
        <f t="shared" si="168"/>
        <v>0</v>
      </c>
      <c r="AG265" s="73"/>
      <c r="AH265" s="70">
        <f t="shared" si="142"/>
        <v>0</v>
      </c>
      <c r="AI265" s="71" t="str">
        <f t="shared" si="143"/>
        <v/>
      </c>
      <c r="AJ265" s="73"/>
      <c r="AK265" s="115">
        <f>AK264</f>
        <v>0.1076</v>
      </c>
      <c r="AL265" s="97">
        <f>AL65</f>
        <v>0</v>
      </c>
      <c r="AM265" s="76">
        <f t="shared" si="169"/>
        <v>0</v>
      </c>
      <c r="AN265" s="73"/>
      <c r="AO265" s="70">
        <f t="shared" si="145"/>
        <v>0</v>
      </c>
      <c r="AP265" s="71" t="str">
        <f t="shared" si="146"/>
        <v/>
      </c>
      <c r="AQ265" s="73"/>
      <c r="AR265" s="115">
        <f>AR264</f>
        <v>0.1076</v>
      </c>
      <c r="AS265" s="97">
        <f>AS65</f>
        <v>0</v>
      </c>
      <c r="AT265" s="76">
        <f t="shared" si="170"/>
        <v>0</v>
      </c>
      <c r="AU265" s="73"/>
      <c r="AV265" s="70">
        <f t="shared" si="148"/>
        <v>0</v>
      </c>
      <c r="AW265" s="71" t="str">
        <f t="shared" si="149"/>
        <v/>
      </c>
      <c r="AX265" s="23"/>
      <c r="AY265" s="23"/>
    </row>
    <row r="266" spans="1:51" ht="15" thickBot="1" x14ac:dyDescent="0.35">
      <c r="B266" s="185"/>
      <c r="C266" s="121"/>
      <c r="D266" s="122"/>
      <c r="E266" s="121"/>
      <c r="F266" s="123"/>
      <c r="G266" s="124"/>
      <c r="H266" s="125"/>
      <c r="I266" s="131"/>
      <c r="J266" s="124"/>
      <c r="K266" s="125"/>
      <c r="L266" s="131"/>
      <c r="M266" s="127">
        <f t="shared" si="133"/>
        <v>0</v>
      </c>
      <c r="N266" s="128" t="str">
        <f t="shared" si="134"/>
        <v/>
      </c>
      <c r="O266" s="131"/>
      <c r="P266" s="124"/>
      <c r="Q266" s="125"/>
      <c r="R266" s="131"/>
      <c r="S266" s="132"/>
      <c r="T266" s="127">
        <f t="shared" si="136"/>
        <v>0</v>
      </c>
      <c r="U266" s="128" t="str">
        <f t="shared" si="137"/>
        <v/>
      </c>
      <c r="V266" s="73"/>
      <c r="W266" s="124"/>
      <c r="X266" s="125"/>
      <c r="Y266" s="131"/>
      <c r="Z266" s="132"/>
      <c r="AA266" s="127">
        <f t="shared" si="139"/>
        <v>0</v>
      </c>
      <c r="AB266" s="128" t="str">
        <f t="shared" si="140"/>
        <v/>
      </c>
      <c r="AC266" s="73"/>
      <c r="AD266" s="124"/>
      <c r="AE266" s="125"/>
      <c r="AF266" s="131"/>
      <c r="AG266" s="132"/>
      <c r="AH266" s="127">
        <f t="shared" si="142"/>
        <v>0</v>
      </c>
      <c r="AI266" s="128" t="str">
        <f t="shared" si="143"/>
        <v/>
      </c>
      <c r="AJ266" s="73"/>
      <c r="AK266" s="124"/>
      <c r="AL266" s="125"/>
      <c r="AM266" s="131"/>
      <c r="AN266" s="132"/>
      <c r="AO266" s="127">
        <f t="shared" si="145"/>
        <v>0</v>
      </c>
      <c r="AP266" s="128" t="str">
        <f t="shared" si="146"/>
        <v/>
      </c>
      <c r="AQ266" s="73"/>
      <c r="AR266" s="124"/>
      <c r="AS266" s="125"/>
      <c r="AT266" s="131"/>
      <c r="AU266" s="132"/>
      <c r="AV266" s="127">
        <f t="shared" si="148"/>
        <v>0</v>
      </c>
      <c r="AW266" s="128" t="str">
        <f t="shared" si="149"/>
        <v/>
      </c>
      <c r="AX266" s="23"/>
      <c r="AY266" s="23"/>
    </row>
    <row r="267" spans="1:51" x14ac:dyDescent="0.3">
      <c r="B267" s="133" t="s">
        <v>50</v>
      </c>
      <c r="C267" s="65"/>
      <c r="E267" s="65"/>
      <c r="F267" s="134"/>
      <c r="G267" s="135"/>
      <c r="H267" s="135"/>
      <c r="I267" s="136">
        <f>SUM(I255:I261,I254)</f>
        <v>67.710436119999997</v>
      </c>
      <c r="J267" s="135"/>
      <c r="K267" s="135"/>
      <c r="L267" s="136">
        <f>SUM(L255:L261,L254)</f>
        <v>70.030849779999983</v>
      </c>
      <c r="M267" s="137">
        <f t="shared" si="133"/>
        <v>2.3204136599999856</v>
      </c>
      <c r="N267" s="138">
        <f t="shared" si="134"/>
        <v>3.4269660527479491E-2</v>
      </c>
      <c r="O267" s="137"/>
      <c r="P267" s="135"/>
      <c r="Q267" s="135"/>
      <c r="R267" s="136">
        <f>SUM(R255:R261,R254)</f>
        <v>73.454481880000003</v>
      </c>
      <c r="S267" s="140"/>
      <c r="T267" s="137">
        <f t="shared" si="136"/>
        <v>3.4236321000000203</v>
      </c>
      <c r="U267" s="138">
        <f t="shared" si="137"/>
        <v>4.8887484740728807E-2</v>
      </c>
      <c r="V267" s="73"/>
      <c r="W267" s="135"/>
      <c r="X267" s="135"/>
      <c r="Y267" s="136">
        <f>SUM(Y255:Y261,Y254)</f>
        <v>76.570241879999998</v>
      </c>
      <c r="Z267" s="140"/>
      <c r="AA267" s="137">
        <f t="shared" si="139"/>
        <v>3.1157599999999945</v>
      </c>
      <c r="AB267" s="138">
        <f t="shared" si="140"/>
        <v>4.2417561464664633E-2</v>
      </c>
      <c r="AC267" s="73"/>
      <c r="AD267" s="135"/>
      <c r="AE267" s="135"/>
      <c r="AF267" s="136">
        <f>SUM(AF255:AF261,AF254)</f>
        <v>79.520241879999986</v>
      </c>
      <c r="AG267" s="140"/>
      <c r="AH267" s="137">
        <f t="shared" si="142"/>
        <v>2.9499999999999886</v>
      </c>
      <c r="AI267" s="138">
        <f t="shared" si="143"/>
        <v>3.8526716483711712E-2</v>
      </c>
      <c r="AJ267" s="73"/>
      <c r="AK267" s="135"/>
      <c r="AL267" s="135"/>
      <c r="AM267" s="136">
        <f>SUM(AM255:AM261,AM254)</f>
        <v>83.300241879999987</v>
      </c>
      <c r="AN267" s="140"/>
      <c r="AO267" s="137">
        <f t="shared" si="145"/>
        <v>3.7800000000000011</v>
      </c>
      <c r="AP267" s="138">
        <f t="shared" si="146"/>
        <v>4.7535066677792677E-2</v>
      </c>
      <c r="AQ267" s="73"/>
      <c r="AR267" s="135"/>
      <c r="AS267" s="135"/>
      <c r="AT267" s="136">
        <f>SUM(AT255:AT261,AT254)</f>
        <v>86.030241880000005</v>
      </c>
      <c r="AU267" s="140"/>
      <c r="AV267" s="137">
        <f t="shared" si="148"/>
        <v>2.7300000000000182</v>
      </c>
      <c r="AW267" s="138">
        <f t="shared" si="149"/>
        <v>3.2773014079992474E-2</v>
      </c>
      <c r="AX267" s="23"/>
      <c r="AY267" s="23"/>
    </row>
    <row r="268" spans="1:51" x14ac:dyDescent="0.3">
      <c r="B268" s="133" t="s">
        <v>51</v>
      </c>
      <c r="C268" s="65"/>
      <c r="E268" s="65"/>
      <c r="F268" s="134"/>
      <c r="G268" s="142">
        <v>-0.11700000000000001</v>
      </c>
      <c r="H268" s="143"/>
      <c r="I268" s="70">
        <f>+I267*G268</f>
        <v>-7.9221210260400001</v>
      </c>
      <c r="J268" s="142">
        <v>-0.11700000000000001</v>
      </c>
      <c r="K268" s="143"/>
      <c r="L268" s="70">
        <f>+L267*J268</f>
        <v>-8.1936094242599982</v>
      </c>
      <c r="M268" s="70">
        <f t="shared" si="133"/>
        <v>-0.27148839821999804</v>
      </c>
      <c r="N268" s="71">
        <f t="shared" si="134"/>
        <v>3.4269660527479456E-2</v>
      </c>
      <c r="O268" s="70"/>
      <c r="P268" s="142">
        <v>-0.11700000000000001</v>
      </c>
      <c r="Q268" s="143"/>
      <c r="R268" s="70">
        <f>+R267*P268</f>
        <v>-8.5941743799600001</v>
      </c>
      <c r="S268" s="140"/>
      <c r="T268" s="70">
        <f t="shared" si="136"/>
        <v>-0.40056495570000195</v>
      </c>
      <c r="U268" s="71">
        <f t="shared" si="137"/>
        <v>4.8887484740728751E-2</v>
      </c>
      <c r="V268" s="73"/>
      <c r="W268" s="142">
        <v>-0.11700000000000001</v>
      </c>
      <c r="X268" s="143"/>
      <c r="Y268" s="70">
        <f>+Y267*W268</f>
        <v>-8.958718299960001</v>
      </c>
      <c r="Z268" s="140"/>
      <c r="AA268" s="70">
        <f t="shared" si="139"/>
        <v>-0.36454392000000091</v>
      </c>
      <c r="AB268" s="71">
        <f t="shared" si="140"/>
        <v>4.2417561464664813E-2</v>
      </c>
      <c r="AC268" s="73"/>
      <c r="AD268" s="142">
        <v>-0.11700000000000001</v>
      </c>
      <c r="AE268" s="143"/>
      <c r="AF268" s="70">
        <f>+AF267*AD268</f>
        <v>-9.3038682999599995</v>
      </c>
      <c r="AG268" s="140"/>
      <c r="AH268" s="70">
        <f t="shared" si="142"/>
        <v>-0.34514999999999851</v>
      </c>
      <c r="AI268" s="71">
        <f t="shared" si="143"/>
        <v>3.8526716483711684E-2</v>
      </c>
      <c r="AJ268" s="73"/>
      <c r="AK268" s="142">
        <v>-0.11700000000000001</v>
      </c>
      <c r="AL268" s="143"/>
      <c r="AM268" s="70">
        <f>+AM267*AK268</f>
        <v>-9.7461282999599987</v>
      </c>
      <c r="AN268" s="140"/>
      <c r="AO268" s="70">
        <f t="shared" si="145"/>
        <v>-0.44225999999999921</v>
      </c>
      <c r="AP268" s="71">
        <f t="shared" si="146"/>
        <v>4.7535066677792573E-2</v>
      </c>
      <c r="AQ268" s="73"/>
      <c r="AR268" s="142">
        <v>-0.11700000000000001</v>
      </c>
      <c r="AS268" s="143"/>
      <c r="AT268" s="70">
        <f>+AT267*AR268</f>
        <v>-10.065538299960002</v>
      </c>
      <c r="AU268" s="140"/>
      <c r="AV268" s="70">
        <f t="shared" si="148"/>
        <v>-0.31941000000000308</v>
      </c>
      <c r="AW268" s="71">
        <f t="shared" si="149"/>
        <v>3.2773014079992571E-2</v>
      </c>
      <c r="AX268" s="23"/>
      <c r="AY268" s="23"/>
    </row>
    <row r="269" spans="1:51" x14ac:dyDescent="0.3">
      <c r="B269" s="186" t="s">
        <v>52</v>
      </c>
      <c r="C269" s="65"/>
      <c r="E269" s="65"/>
      <c r="F269" s="146"/>
      <c r="G269" s="147">
        <v>0.13</v>
      </c>
      <c r="H269" s="75"/>
      <c r="I269" s="70">
        <f>I267*G269</f>
        <v>8.8023566956000003</v>
      </c>
      <c r="J269" s="147">
        <v>0.13</v>
      </c>
      <c r="K269" s="75"/>
      <c r="L269" s="70">
        <f>L267*J269</f>
        <v>9.1040104713999987</v>
      </c>
      <c r="M269" s="70">
        <f t="shared" si="133"/>
        <v>0.30165377579999841</v>
      </c>
      <c r="N269" s="71">
        <f t="shared" si="134"/>
        <v>3.4269660527479526E-2</v>
      </c>
      <c r="O269" s="70"/>
      <c r="P269" s="147">
        <v>0.13</v>
      </c>
      <c r="Q269" s="75"/>
      <c r="R269" s="70">
        <f>R267*P269</f>
        <v>9.5490826444000003</v>
      </c>
      <c r="S269" s="73"/>
      <c r="T269" s="70">
        <f t="shared" si="136"/>
        <v>0.44507217300000157</v>
      </c>
      <c r="U269" s="71">
        <f t="shared" si="137"/>
        <v>4.8887484740728682E-2</v>
      </c>
      <c r="V269" s="73"/>
      <c r="W269" s="147">
        <v>0.13</v>
      </c>
      <c r="X269" s="75"/>
      <c r="Y269" s="70">
        <f>Y267*W269</f>
        <v>9.9541314443999998</v>
      </c>
      <c r="Z269" s="73"/>
      <c r="AA269" s="70">
        <f t="shared" si="139"/>
        <v>0.40504879999999943</v>
      </c>
      <c r="AB269" s="71">
        <f t="shared" si="140"/>
        <v>4.2417561464664646E-2</v>
      </c>
      <c r="AC269" s="73"/>
      <c r="AD269" s="147">
        <v>0.13</v>
      </c>
      <c r="AE269" s="75"/>
      <c r="AF269" s="70">
        <f>AF267*AD269</f>
        <v>10.337631444399998</v>
      </c>
      <c r="AG269" s="73"/>
      <c r="AH269" s="70">
        <f t="shared" si="142"/>
        <v>0.38349999999999795</v>
      </c>
      <c r="AI269" s="71">
        <f t="shared" si="143"/>
        <v>3.852671648371165E-2</v>
      </c>
      <c r="AJ269" s="73"/>
      <c r="AK269" s="147">
        <v>0.13</v>
      </c>
      <c r="AL269" s="75"/>
      <c r="AM269" s="70">
        <f>AM267*AK269</f>
        <v>10.829031444399998</v>
      </c>
      <c r="AN269" s="73"/>
      <c r="AO269" s="70">
        <f t="shared" si="145"/>
        <v>0.4914000000000005</v>
      </c>
      <c r="AP269" s="71">
        <f t="shared" si="146"/>
        <v>4.7535066677792712E-2</v>
      </c>
      <c r="AQ269" s="73"/>
      <c r="AR269" s="147">
        <v>0.13</v>
      </c>
      <c r="AS269" s="75"/>
      <c r="AT269" s="70">
        <f>AT267*AR269</f>
        <v>11.183931444400001</v>
      </c>
      <c r="AU269" s="73"/>
      <c r="AV269" s="70">
        <f t="shared" si="148"/>
        <v>0.35490000000000244</v>
      </c>
      <c r="AW269" s="71">
        <f t="shared" si="149"/>
        <v>3.2773014079992481E-2</v>
      </c>
      <c r="AX269" s="23"/>
      <c r="AY269" s="23"/>
    </row>
    <row r="270" spans="1:51" ht="15" thickBot="1" x14ac:dyDescent="0.35">
      <c r="B270" s="149" t="s">
        <v>53</v>
      </c>
      <c r="C270" s="149"/>
      <c r="D270" s="149"/>
      <c r="E270" s="187"/>
      <c r="F270" s="151"/>
      <c r="G270" s="152"/>
      <c r="H270" s="152"/>
      <c r="I270" s="153">
        <f>SUM(I267:I269)</f>
        <v>68.590671789559991</v>
      </c>
      <c r="J270" s="152"/>
      <c r="K270" s="152"/>
      <c r="L270" s="153">
        <f>SUM(L267:L269)</f>
        <v>70.941250827139982</v>
      </c>
      <c r="M270" s="154">
        <f t="shared" si="133"/>
        <v>2.3505790375799904</v>
      </c>
      <c r="N270" s="155">
        <f t="shared" si="134"/>
        <v>3.4269660527479567E-2</v>
      </c>
      <c r="O270" s="153"/>
      <c r="P270" s="152"/>
      <c r="Q270" s="152"/>
      <c r="R270" s="153">
        <f>SUM(R267:R269)</f>
        <v>74.40939014444001</v>
      </c>
      <c r="S270" s="157"/>
      <c r="T270" s="188">
        <f t="shared" si="136"/>
        <v>3.4681393173000288</v>
      </c>
      <c r="U270" s="189">
        <f t="shared" si="137"/>
        <v>4.8887484740728918E-2</v>
      </c>
      <c r="V270" s="73"/>
      <c r="W270" s="152"/>
      <c r="X270" s="152"/>
      <c r="Y270" s="153">
        <f>SUM(Y267:Y269)</f>
        <v>77.565655024440005</v>
      </c>
      <c r="Z270" s="157"/>
      <c r="AA270" s="188">
        <f t="shared" si="139"/>
        <v>3.1562648799999948</v>
      </c>
      <c r="AB270" s="189">
        <f t="shared" si="140"/>
        <v>4.2417561464664633E-2</v>
      </c>
      <c r="AC270" s="73"/>
      <c r="AD270" s="152"/>
      <c r="AE270" s="152"/>
      <c r="AF270" s="153">
        <f>SUM(AF267:AF269)</f>
        <v>80.554005024439988</v>
      </c>
      <c r="AG270" s="157"/>
      <c r="AH270" s="188">
        <f t="shared" si="142"/>
        <v>2.9883499999999827</v>
      </c>
      <c r="AI270" s="189">
        <f t="shared" si="143"/>
        <v>3.8526716483711636E-2</v>
      </c>
      <c r="AJ270" s="73"/>
      <c r="AK270" s="152"/>
      <c r="AL270" s="152"/>
      <c r="AM270" s="153">
        <f>SUM(AM267:AM269)</f>
        <v>84.383145024439997</v>
      </c>
      <c r="AN270" s="157"/>
      <c r="AO270" s="188">
        <f t="shared" si="145"/>
        <v>3.8291400000000095</v>
      </c>
      <c r="AP270" s="189">
        <f t="shared" si="146"/>
        <v>4.7535066677792781E-2</v>
      </c>
      <c r="AQ270" s="73"/>
      <c r="AR270" s="152"/>
      <c r="AS270" s="152"/>
      <c r="AT270" s="153">
        <f>SUM(AT267:AT269)</f>
        <v>87.148635024440011</v>
      </c>
      <c r="AU270" s="157"/>
      <c r="AV270" s="188">
        <f t="shared" si="148"/>
        <v>2.765490000000014</v>
      </c>
      <c r="AW270" s="189">
        <f t="shared" si="149"/>
        <v>3.2773014079992419E-2</v>
      </c>
      <c r="AX270" s="23"/>
      <c r="AY270" s="23"/>
    </row>
    <row r="271" spans="1:51" ht="15" thickBot="1" x14ac:dyDescent="0.35">
      <c r="A271" s="158"/>
      <c r="B271" s="120" t="s">
        <v>54</v>
      </c>
      <c r="C271" s="159"/>
      <c r="D271" s="160"/>
      <c r="E271" s="159"/>
      <c r="F271" s="161"/>
      <c r="G271" s="124"/>
      <c r="H271" s="190"/>
      <c r="I271" s="191"/>
      <c r="J271" s="124"/>
      <c r="K271" s="190"/>
      <c r="L271" s="191"/>
      <c r="M271" s="165"/>
      <c r="N271" s="166"/>
      <c r="O271" s="126"/>
      <c r="P271" s="124"/>
      <c r="Q271" s="190"/>
      <c r="R271" s="191"/>
      <c r="S271" s="192"/>
      <c r="T271" s="193"/>
      <c r="U271" s="194"/>
      <c r="V271" s="73"/>
      <c r="W271" s="124"/>
      <c r="X271" s="190"/>
      <c r="Y271" s="191"/>
      <c r="Z271" s="192"/>
      <c r="AA271" s="193"/>
      <c r="AB271" s="194"/>
      <c r="AC271" s="73"/>
      <c r="AD271" s="124"/>
      <c r="AE271" s="190"/>
      <c r="AF271" s="191"/>
      <c r="AG271" s="192"/>
      <c r="AH271" s="193"/>
      <c r="AI271" s="194"/>
      <c r="AJ271" s="73"/>
      <c r="AK271" s="124"/>
      <c r="AL271" s="190"/>
      <c r="AM271" s="191"/>
      <c r="AN271" s="192"/>
      <c r="AO271" s="193"/>
      <c r="AP271" s="194"/>
      <c r="AQ271" s="73"/>
      <c r="AR271" s="124"/>
      <c r="AS271" s="190"/>
      <c r="AT271" s="191"/>
      <c r="AU271" s="192"/>
      <c r="AV271" s="193"/>
      <c r="AW271" s="194"/>
      <c r="AX271" s="23"/>
      <c r="AY271" s="23"/>
    </row>
    <row r="272" spans="1:51" x14ac:dyDescent="0.3">
      <c r="I272" s="40"/>
      <c r="L272" s="40"/>
      <c r="M272" s="40"/>
      <c r="N272" s="40"/>
      <c r="O272" s="40"/>
      <c r="R272" s="40"/>
      <c r="Y272" s="40"/>
      <c r="AF272" s="40"/>
      <c r="AM272" s="40"/>
      <c r="AT272" s="40"/>
      <c r="AX272" s="23"/>
      <c r="AY272" s="23"/>
    </row>
    <row r="273" spans="2:51" x14ac:dyDescent="0.3">
      <c r="B273" s="45" t="s">
        <v>55</v>
      </c>
      <c r="G273" s="170">
        <f>G73</f>
        <v>2.9499999999999998E-2</v>
      </c>
      <c r="J273" s="170">
        <f>J73</f>
        <v>2.9499999999999998E-2</v>
      </c>
      <c r="P273" s="170">
        <v>2.9499999999999998E-2</v>
      </c>
      <c r="V273" s="140"/>
      <c r="W273" s="170">
        <v>2.9499999999999998E-2</v>
      </c>
      <c r="AC273" s="140"/>
      <c r="AD273" s="170">
        <v>2.9499999999999998E-2</v>
      </c>
      <c r="AJ273" s="140"/>
      <c r="AK273" s="170">
        <v>2.9499999999999998E-2</v>
      </c>
      <c r="AQ273" s="140"/>
      <c r="AR273" s="170">
        <v>2.9499999999999998E-2</v>
      </c>
      <c r="AX273" s="23"/>
      <c r="AY273" s="23"/>
    </row>
    <row r="275" spans="2:51" ht="17.399999999999999" x14ac:dyDescent="0.3">
      <c r="B275" s="24" t="s">
        <v>0</v>
      </c>
      <c r="C275" s="24"/>
      <c r="D275" s="24"/>
      <c r="E275" s="24"/>
      <c r="F275" s="24"/>
      <c r="G275" s="24"/>
      <c r="H275" s="24"/>
      <c r="I275" s="24"/>
      <c r="J275" s="24"/>
    </row>
    <row r="276" spans="2:51" ht="17.399999999999999" x14ac:dyDescent="0.3">
      <c r="B276" s="24" t="s">
        <v>1</v>
      </c>
      <c r="C276" s="24"/>
      <c r="D276" s="24"/>
      <c r="E276" s="24"/>
      <c r="F276" s="24"/>
      <c r="G276" s="24"/>
      <c r="H276" s="24"/>
      <c r="I276" s="24"/>
      <c r="J276" s="24"/>
    </row>
    <row r="278" spans="2:51" x14ac:dyDescent="0.3">
      <c r="N278" s="6">
        <v>2</v>
      </c>
      <c r="U278" s="6">
        <v>2</v>
      </c>
      <c r="AB278" s="6">
        <v>2</v>
      </c>
      <c r="AI278" s="6">
        <v>2</v>
      </c>
      <c r="AP278" s="6">
        <v>2</v>
      </c>
      <c r="AW278" s="6">
        <v>2</v>
      </c>
    </row>
    <row r="279" spans="2:51" ht="15.6" x14ac:dyDescent="0.3">
      <c r="B279" s="30" t="s">
        <v>2</v>
      </c>
      <c r="D279" s="31" t="s">
        <v>3</v>
      </c>
      <c r="E279" s="31"/>
      <c r="F279" s="31"/>
      <c r="G279" s="31"/>
      <c r="H279" s="31"/>
      <c r="I279" s="31"/>
      <c r="J279" s="31"/>
    </row>
    <row r="280" spans="2:51" ht="15.6" x14ac:dyDescent="0.3">
      <c r="B280" s="33"/>
      <c r="D280" s="34"/>
      <c r="E280" s="35"/>
      <c r="F280" s="35"/>
      <c r="G280" s="34"/>
      <c r="H280" s="34"/>
      <c r="I280" s="34"/>
      <c r="J280" s="34"/>
      <c r="M280" s="34"/>
      <c r="Q280" s="34"/>
      <c r="T280" s="34"/>
      <c r="X280" s="34"/>
      <c r="AA280" s="34"/>
      <c r="AE280" s="34"/>
      <c r="AH280" s="34"/>
      <c r="AL280" s="34"/>
      <c r="AO280" s="34"/>
      <c r="AS280" s="34"/>
      <c r="AV280" s="34"/>
    </row>
    <row r="281" spans="2:51" ht="15.6" x14ac:dyDescent="0.3">
      <c r="B281" s="30" t="s">
        <v>4</v>
      </c>
      <c r="D281" s="37" t="s">
        <v>5</v>
      </c>
      <c r="E281" s="35"/>
      <c r="F281" s="35"/>
      <c r="H281" s="34"/>
      <c r="I281" s="38"/>
      <c r="J281" s="34"/>
      <c r="K281" s="182"/>
      <c r="M281" s="38"/>
      <c r="O281" s="40"/>
      <c r="P281" s="42"/>
      <c r="Q281" s="34"/>
      <c r="R281" s="182"/>
      <c r="T281" s="38"/>
      <c r="V281" s="40"/>
      <c r="W281" s="42"/>
      <c r="X281" s="34"/>
      <c r="Y281" s="182"/>
      <c r="AA281" s="38"/>
      <c r="AC281" s="40"/>
      <c r="AD281" s="42"/>
      <c r="AE281" s="34"/>
      <c r="AF281" s="182"/>
      <c r="AH281" s="38"/>
      <c r="AJ281" s="40"/>
      <c r="AK281" s="42"/>
      <c r="AL281" s="34"/>
      <c r="AM281" s="182"/>
      <c r="AO281" s="38"/>
      <c r="AQ281" s="40"/>
      <c r="AR281" s="42"/>
      <c r="AS281" s="34"/>
      <c r="AT281" s="182"/>
      <c r="AV281" s="38"/>
      <c r="AX281" s="40"/>
      <c r="AY281" s="42"/>
    </row>
    <row r="282" spans="2:51" ht="15.6" x14ac:dyDescent="0.3">
      <c r="B282" s="33"/>
      <c r="D282" s="34"/>
      <c r="E282" s="35"/>
      <c r="F282" s="35"/>
      <c r="G282" s="34"/>
      <c r="H282" s="34"/>
      <c r="I282" s="34"/>
      <c r="J282" s="34"/>
      <c r="Q282" s="34"/>
      <c r="X282" s="34"/>
      <c r="AE282" s="34"/>
      <c r="AL282" s="34"/>
      <c r="AS282" s="34"/>
    </row>
    <row r="283" spans="2:51" x14ac:dyDescent="0.3">
      <c r="B283" s="43"/>
      <c r="D283" s="44" t="s">
        <v>6</v>
      </c>
      <c r="E283" s="45"/>
      <c r="G283" s="46">
        <v>650</v>
      </c>
      <c r="H283" s="47" t="s">
        <v>7</v>
      </c>
    </row>
    <row r="284" spans="2:51" x14ac:dyDescent="0.3">
      <c r="B284" s="43"/>
      <c r="I284" s="40"/>
    </row>
    <row r="285" spans="2:51" x14ac:dyDescent="0.3">
      <c r="B285" s="43"/>
      <c r="D285" s="44"/>
      <c r="E285" s="45"/>
      <c r="G285" s="48" t="str">
        <f>G220</f>
        <v>2023 Board-Approved</v>
      </c>
      <c r="H285" s="49"/>
      <c r="I285" s="50"/>
      <c r="J285" s="48" t="s">
        <v>9</v>
      </c>
      <c r="K285" s="49"/>
      <c r="L285" s="50"/>
      <c r="M285" s="48" t="s">
        <v>10</v>
      </c>
      <c r="N285" s="50"/>
      <c r="O285" s="171"/>
      <c r="P285" s="48" t="s">
        <v>11</v>
      </c>
      <c r="Q285" s="49"/>
      <c r="R285" s="50"/>
      <c r="T285" s="48" t="s">
        <v>10</v>
      </c>
      <c r="U285" s="50"/>
      <c r="W285" s="48" t="s">
        <v>12</v>
      </c>
      <c r="X285" s="49"/>
      <c r="Y285" s="50"/>
      <c r="AA285" s="48" t="s">
        <v>10</v>
      </c>
      <c r="AB285" s="50"/>
      <c r="AD285" s="48" t="s">
        <v>13</v>
      </c>
      <c r="AE285" s="49"/>
      <c r="AF285" s="50"/>
      <c r="AH285" s="48" t="s">
        <v>10</v>
      </c>
      <c r="AI285" s="50"/>
      <c r="AK285" s="48" t="s">
        <v>14</v>
      </c>
      <c r="AL285" s="49"/>
      <c r="AM285" s="50"/>
      <c r="AO285" s="48" t="s">
        <v>10</v>
      </c>
      <c r="AP285" s="50"/>
      <c r="AR285" s="48" t="s">
        <v>15</v>
      </c>
      <c r="AS285" s="49"/>
      <c r="AT285" s="50"/>
      <c r="AV285" s="48" t="s">
        <v>10</v>
      </c>
      <c r="AW285" s="50"/>
      <c r="AX285" s="23"/>
      <c r="AY285" s="23"/>
    </row>
    <row r="286" spans="2:51" ht="15" customHeight="1" x14ac:dyDescent="0.3">
      <c r="B286" s="43"/>
      <c r="D286" s="51" t="s">
        <v>16</v>
      </c>
      <c r="E286" s="52"/>
      <c r="G286" s="53" t="s">
        <v>17</v>
      </c>
      <c r="H286" s="54" t="s">
        <v>18</v>
      </c>
      <c r="I286" s="55" t="s">
        <v>19</v>
      </c>
      <c r="J286" s="53" t="s">
        <v>17</v>
      </c>
      <c r="K286" s="54" t="s">
        <v>18</v>
      </c>
      <c r="L286" s="55" t="s">
        <v>19</v>
      </c>
      <c r="M286" s="56" t="s">
        <v>20</v>
      </c>
      <c r="N286" s="57" t="s">
        <v>21</v>
      </c>
      <c r="O286" s="55"/>
      <c r="P286" s="53" t="s">
        <v>17</v>
      </c>
      <c r="Q286" s="54" t="s">
        <v>18</v>
      </c>
      <c r="R286" s="55" t="s">
        <v>19</v>
      </c>
      <c r="T286" s="56" t="s">
        <v>20</v>
      </c>
      <c r="U286" s="57" t="s">
        <v>21</v>
      </c>
      <c r="W286" s="53" t="s">
        <v>17</v>
      </c>
      <c r="X286" s="54" t="s">
        <v>18</v>
      </c>
      <c r="Y286" s="55" t="s">
        <v>19</v>
      </c>
      <c r="AA286" s="56" t="s">
        <v>20</v>
      </c>
      <c r="AB286" s="57" t="s">
        <v>21</v>
      </c>
      <c r="AD286" s="53" t="s">
        <v>17</v>
      </c>
      <c r="AE286" s="54" t="s">
        <v>18</v>
      </c>
      <c r="AF286" s="55" t="s">
        <v>19</v>
      </c>
      <c r="AH286" s="56" t="s">
        <v>20</v>
      </c>
      <c r="AI286" s="57" t="s">
        <v>21</v>
      </c>
      <c r="AK286" s="53" t="s">
        <v>17</v>
      </c>
      <c r="AL286" s="54" t="s">
        <v>18</v>
      </c>
      <c r="AM286" s="55" t="s">
        <v>19</v>
      </c>
      <c r="AO286" s="56" t="s">
        <v>20</v>
      </c>
      <c r="AP286" s="57" t="s">
        <v>21</v>
      </c>
      <c r="AR286" s="53" t="s">
        <v>17</v>
      </c>
      <c r="AS286" s="54" t="s">
        <v>18</v>
      </c>
      <c r="AT286" s="55" t="s">
        <v>19</v>
      </c>
      <c r="AV286" s="56" t="s">
        <v>20</v>
      </c>
      <c r="AW286" s="57" t="s">
        <v>21</v>
      </c>
      <c r="AX286" s="23"/>
      <c r="AY286" s="23"/>
    </row>
    <row r="287" spans="2:51" x14ac:dyDescent="0.3">
      <c r="B287" s="183"/>
      <c r="D287" s="58"/>
      <c r="E287" s="52"/>
      <c r="G287" s="59" t="s">
        <v>22</v>
      </c>
      <c r="H287" s="60"/>
      <c r="I287" s="60" t="s">
        <v>22</v>
      </c>
      <c r="J287" s="59" t="s">
        <v>22</v>
      </c>
      <c r="K287" s="60"/>
      <c r="L287" s="60" t="s">
        <v>22</v>
      </c>
      <c r="M287" s="61"/>
      <c r="N287" s="62"/>
      <c r="O287" s="60"/>
      <c r="P287" s="59" t="s">
        <v>22</v>
      </c>
      <c r="Q287" s="60"/>
      <c r="R287" s="60" t="s">
        <v>22</v>
      </c>
      <c r="T287" s="61"/>
      <c r="U287" s="62"/>
      <c r="W287" s="59" t="s">
        <v>22</v>
      </c>
      <c r="X287" s="60"/>
      <c r="Y287" s="60" t="s">
        <v>22</v>
      </c>
      <c r="AA287" s="61"/>
      <c r="AB287" s="62"/>
      <c r="AD287" s="59" t="s">
        <v>22</v>
      </c>
      <c r="AE287" s="60"/>
      <c r="AF287" s="60" t="s">
        <v>22</v>
      </c>
      <c r="AH287" s="61"/>
      <c r="AI287" s="62"/>
      <c r="AK287" s="59" t="s">
        <v>22</v>
      </c>
      <c r="AL287" s="60"/>
      <c r="AM287" s="60" t="s">
        <v>22</v>
      </c>
      <c r="AO287" s="61"/>
      <c r="AP287" s="62"/>
      <c r="AR287" s="59" t="s">
        <v>22</v>
      </c>
      <c r="AS287" s="60"/>
      <c r="AT287" s="60" t="s">
        <v>22</v>
      </c>
      <c r="AV287" s="61"/>
      <c r="AW287" s="62"/>
      <c r="AX287" s="23"/>
      <c r="AY287" s="23"/>
    </row>
    <row r="288" spans="2:51" x14ac:dyDescent="0.3">
      <c r="B288" s="74" t="s">
        <v>23</v>
      </c>
      <c r="C288" s="65"/>
      <c r="D288" s="66" t="s">
        <v>24</v>
      </c>
      <c r="E288" s="65"/>
      <c r="F288" s="25"/>
      <c r="G288" s="67">
        <v>43.31</v>
      </c>
      <c r="H288" s="195">
        <v>1</v>
      </c>
      <c r="I288" s="196">
        <f t="shared" ref="I288:I293" si="171">H288*G288</f>
        <v>43.31</v>
      </c>
      <c r="J288" s="197">
        <v>45.3</v>
      </c>
      <c r="K288" s="195">
        <v>1</v>
      </c>
      <c r="L288" s="196">
        <f t="shared" ref="L288:L293" si="172">K288*J288</f>
        <v>45.3</v>
      </c>
      <c r="M288" s="70">
        <f t="shared" ref="M288:M335" si="173">L288-I288</f>
        <v>1.9899999999999949</v>
      </c>
      <c r="N288" s="71">
        <f t="shared" ref="N288:N335" si="174">IF(OR(I288=0,L288=0),"",(M288/I288))</f>
        <v>4.5947818055876118E-2</v>
      </c>
      <c r="O288" s="196"/>
      <c r="P288" s="67">
        <v>49.71</v>
      </c>
      <c r="Q288" s="195">
        <v>1</v>
      </c>
      <c r="R288" s="196">
        <f t="shared" ref="R288:R309" si="175">Q288*P288</f>
        <v>49.71</v>
      </c>
      <c r="T288" s="198">
        <f t="shared" ref="T288:T335" si="176">R288-L288</f>
        <v>4.4100000000000037</v>
      </c>
      <c r="U288" s="199">
        <f t="shared" ref="U288:U335" si="177">IF(OR(L288=0,R288=0),"",(T288/L288))</f>
        <v>9.7350993377483527E-2</v>
      </c>
      <c r="W288" s="67">
        <v>51.96</v>
      </c>
      <c r="X288" s="195">
        <v>1</v>
      </c>
      <c r="Y288" s="196">
        <f t="shared" ref="Y288:Y309" si="178">X288*W288</f>
        <v>51.96</v>
      </c>
      <c r="AA288" s="198">
        <f t="shared" ref="AA288:AA335" si="179">Y288-R288</f>
        <v>2.25</v>
      </c>
      <c r="AB288" s="199">
        <f t="shared" ref="AB288:AB335" si="180">IF(OR(R288=0,Y288=0),"",(AA288/R288))</f>
        <v>4.5262522631261314E-2</v>
      </c>
      <c r="AD288" s="67">
        <v>53.8</v>
      </c>
      <c r="AE288" s="195">
        <v>1</v>
      </c>
      <c r="AF288" s="196">
        <f t="shared" ref="AF288:AF309" si="181">AE288*AD288</f>
        <v>53.8</v>
      </c>
      <c r="AH288" s="198">
        <f t="shared" ref="AH288:AH335" si="182">AF288-Y288</f>
        <v>1.8399999999999963</v>
      </c>
      <c r="AI288" s="199">
        <f t="shared" ref="AI288:AI335" si="183">IF(OR(Y288=0,AF288=0),"",(AH288/Y288))</f>
        <v>3.5411855273287073E-2</v>
      </c>
      <c r="AK288" s="67">
        <v>58.16</v>
      </c>
      <c r="AL288" s="195">
        <v>1</v>
      </c>
      <c r="AM288" s="196">
        <f t="shared" ref="AM288:AM309" si="184">AL288*AK288</f>
        <v>58.16</v>
      </c>
      <c r="AO288" s="198">
        <f t="shared" ref="AO288:AO335" si="185">AM288-AF288</f>
        <v>4.3599999999999994</v>
      </c>
      <c r="AP288" s="199">
        <f t="shared" ref="AP288:AP335" si="186">IF(OR(AF288=0,AM288=0),"",(AO288/AF288))</f>
        <v>8.1040892193308539E-2</v>
      </c>
      <c r="AR288" s="67">
        <v>59.98</v>
      </c>
      <c r="AS288" s="195">
        <v>1</v>
      </c>
      <c r="AT288" s="196">
        <f t="shared" ref="AT288:AT309" si="187">AS288*AR288</f>
        <v>59.98</v>
      </c>
      <c r="AV288" s="198">
        <f t="shared" ref="AV288:AV335" si="188">AT288-AM288</f>
        <v>1.8200000000000003</v>
      </c>
      <c r="AW288" s="199">
        <f t="shared" ref="AW288:AW335" si="189">IF(OR(AM288=0,AT288=0),"",(AV288/AM288))</f>
        <v>3.1292984869326003E-2</v>
      </c>
      <c r="AX288" s="23"/>
      <c r="AY288" s="23"/>
    </row>
    <row r="289" spans="2:51" x14ac:dyDescent="0.3">
      <c r="B289" s="74" t="s">
        <v>25</v>
      </c>
      <c r="C289" s="65"/>
      <c r="D289" s="66" t="s">
        <v>24</v>
      </c>
      <c r="E289" s="65"/>
      <c r="F289" s="25"/>
      <c r="G289" s="67">
        <v>-0.02</v>
      </c>
      <c r="H289" s="75">
        <v>1</v>
      </c>
      <c r="I289" s="76">
        <f t="shared" si="171"/>
        <v>-0.02</v>
      </c>
      <c r="J289" s="67">
        <v>-0.02</v>
      </c>
      <c r="K289" s="75">
        <v>1</v>
      </c>
      <c r="L289" s="76">
        <f t="shared" si="172"/>
        <v>-0.02</v>
      </c>
      <c r="M289" s="70">
        <f t="shared" si="173"/>
        <v>0</v>
      </c>
      <c r="N289" s="71">
        <f t="shared" si="174"/>
        <v>0</v>
      </c>
      <c r="O289" s="76"/>
      <c r="P289" s="67"/>
      <c r="Q289" s="75">
        <v>1</v>
      </c>
      <c r="R289" s="76">
        <f t="shared" si="175"/>
        <v>0</v>
      </c>
      <c r="S289" s="73"/>
      <c r="T289" s="70">
        <f t="shared" si="176"/>
        <v>0.02</v>
      </c>
      <c r="U289" s="71" t="str">
        <f t="shared" si="177"/>
        <v/>
      </c>
      <c r="V289" s="73"/>
      <c r="W289" s="67"/>
      <c r="X289" s="75">
        <v>1</v>
      </c>
      <c r="Y289" s="76">
        <f t="shared" si="178"/>
        <v>0</v>
      </c>
      <c r="Z289" s="73"/>
      <c r="AA289" s="70">
        <f t="shared" si="179"/>
        <v>0</v>
      </c>
      <c r="AB289" s="71" t="str">
        <f t="shared" si="180"/>
        <v/>
      </c>
      <c r="AC289" s="73"/>
      <c r="AD289" s="67"/>
      <c r="AE289" s="75">
        <v>1</v>
      </c>
      <c r="AF289" s="76">
        <f t="shared" si="181"/>
        <v>0</v>
      </c>
      <c r="AG289" s="73"/>
      <c r="AH289" s="70">
        <f t="shared" si="182"/>
        <v>0</v>
      </c>
      <c r="AI289" s="71" t="str">
        <f t="shared" si="183"/>
        <v/>
      </c>
      <c r="AJ289" s="73"/>
      <c r="AK289" s="67"/>
      <c r="AL289" s="75">
        <v>1</v>
      </c>
      <c r="AM289" s="76">
        <f t="shared" si="184"/>
        <v>0</v>
      </c>
      <c r="AN289" s="73"/>
      <c r="AO289" s="70">
        <f t="shared" si="185"/>
        <v>0</v>
      </c>
      <c r="AP289" s="71" t="str">
        <f t="shared" si="186"/>
        <v/>
      </c>
      <c r="AQ289" s="73"/>
      <c r="AR289" s="67"/>
      <c r="AS289" s="75">
        <v>1</v>
      </c>
      <c r="AT289" s="76">
        <f t="shared" si="187"/>
        <v>0</v>
      </c>
      <c r="AU289" s="73"/>
      <c r="AV289" s="70">
        <f t="shared" si="188"/>
        <v>0</v>
      </c>
      <c r="AW289" s="71" t="str">
        <f t="shared" si="189"/>
        <v/>
      </c>
      <c r="AX289" s="23"/>
      <c r="AY289" s="23"/>
    </row>
    <row r="290" spans="2:51" x14ac:dyDescent="0.3">
      <c r="B290" s="78" t="s">
        <v>103</v>
      </c>
      <c r="C290" s="65"/>
      <c r="D290" s="66" t="s">
        <v>24</v>
      </c>
      <c r="E290" s="65"/>
      <c r="F290" s="25"/>
      <c r="G290" s="67">
        <v>-0.01</v>
      </c>
      <c r="H290" s="68">
        <v>1</v>
      </c>
      <c r="I290" s="76">
        <f t="shared" si="171"/>
        <v>-0.01</v>
      </c>
      <c r="J290" s="67">
        <v>-0.01</v>
      </c>
      <c r="K290" s="68">
        <v>1</v>
      </c>
      <c r="L290" s="76">
        <f t="shared" si="172"/>
        <v>-0.01</v>
      </c>
      <c r="M290" s="70">
        <f t="shared" si="173"/>
        <v>0</v>
      </c>
      <c r="N290" s="71">
        <f t="shared" si="174"/>
        <v>0</v>
      </c>
      <c r="O290" s="76"/>
      <c r="P290" s="67">
        <v>0</v>
      </c>
      <c r="Q290" s="68">
        <v>1</v>
      </c>
      <c r="R290" s="76">
        <f t="shared" si="175"/>
        <v>0</v>
      </c>
      <c r="S290" s="73"/>
      <c r="T290" s="70">
        <f t="shared" si="176"/>
        <v>0.01</v>
      </c>
      <c r="U290" s="71" t="str">
        <f t="shared" si="177"/>
        <v/>
      </c>
      <c r="V290" s="73"/>
      <c r="W290" s="67">
        <v>0</v>
      </c>
      <c r="X290" s="68">
        <v>1</v>
      </c>
      <c r="Y290" s="76">
        <f t="shared" si="178"/>
        <v>0</v>
      </c>
      <c r="Z290" s="73"/>
      <c r="AA290" s="70">
        <f t="shared" si="179"/>
        <v>0</v>
      </c>
      <c r="AB290" s="71" t="str">
        <f t="shared" si="180"/>
        <v/>
      </c>
      <c r="AC290" s="73"/>
      <c r="AD290" s="67">
        <v>0.22</v>
      </c>
      <c r="AE290" s="68">
        <v>1</v>
      </c>
      <c r="AF290" s="76">
        <f t="shared" si="181"/>
        <v>0.22</v>
      </c>
      <c r="AG290" s="73"/>
      <c r="AH290" s="70">
        <f t="shared" si="182"/>
        <v>0.22</v>
      </c>
      <c r="AI290" s="71" t="str">
        <f t="shared" si="183"/>
        <v/>
      </c>
      <c r="AJ290" s="73"/>
      <c r="AK290" s="67">
        <v>0</v>
      </c>
      <c r="AL290" s="68">
        <v>1</v>
      </c>
      <c r="AM290" s="76">
        <f t="shared" si="184"/>
        <v>0</v>
      </c>
      <c r="AN290" s="73"/>
      <c r="AO290" s="70">
        <f t="shared" si="185"/>
        <v>-0.22</v>
      </c>
      <c r="AP290" s="71" t="str">
        <f t="shared" si="186"/>
        <v/>
      </c>
      <c r="AQ290" s="73"/>
      <c r="AR290" s="67">
        <v>0</v>
      </c>
      <c r="AS290" s="68">
        <v>1</v>
      </c>
      <c r="AT290" s="76">
        <f t="shared" si="187"/>
        <v>0</v>
      </c>
      <c r="AU290" s="73"/>
      <c r="AV290" s="70">
        <f t="shared" si="188"/>
        <v>0</v>
      </c>
      <c r="AW290" s="71" t="str">
        <f t="shared" si="189"/>
        <v/>
      </c>
      <c r="AX290" s="23"/>
      <c r="AY290" s="23"/>
    </row>
    <row r="291" spans="2:51" x14ac:dyDescent="0.3">
      <c r="B291" s="78" t="s">
        <v>26</v>
      </c>
      <c r="C291" s="65"/>
      <c r="D291" s="66" t="s">
        <v>24</v>
      </c>
      <c r="E291" s="65"/>
      <c r="F291" s="25"/>
      <c r="G291" s="67">
        <v>-2.17</v>
      </c>
      <c r="H291" s="75">
        <v>1</v>
      </c>
      <c r="I291" s="76">
        <f t="shared" si="171"/>
        <v>-2.17</v>
      </c>
      <c r="J291" s="67">
        <v>-2.17</v>
      </c>
      <c r="K291" s="75">
        <v>1</v>
      </c>
      <c r="L291" s="76">
        <f t="shared" si="172"/>
        <v>-2.17</v>
      </c>
      <c r="M291" s="70">
        <f t="shared" si="173"/>
        <v>0</v>
      </c>
      <c r="N291" s="71">
        <f t="shared" si="174"/>
        <v>0</v>
      </c>
      <c r="O291" s="76"/>
      <c r="P291" s="67"/>
      <c r="Q291" s="75">
        <v>1</v>
      </c>
      <c r="R291" s="76">
        <f t="shared" si="175"/>
        <v>0</v>
      </c>
      <c r="S291" s="73"/>
      <c r="T291" s="70">
        <f t="shared" si="176"/>
        <v>2.17</v>
      </c>
      <c r="U291" s="71" t="str">
        <f t="shared" si="177"/>
        <v/>
      </c>
      <c r="V291" s="73"/>
      <c r="W291" s="67"/>
      <c r="X291" s="75">
        <v>1</v>
      </c>
      <c r="Y291" s="76">
        <f t="shared" si="178"/>
        <v>0</v>
      </c>
      <c r="Z291" s="73"/>
      <c r="AA291" s="70">
        <f t="shared" si="179"/>
        <v>0</v>
      </c>
      <c r="AB291" s="71" t="str">
        <f t="shared" si="180"/>
        <v/>
      </c>
      <c r="AC291" s="73"/>
      <c r="AD291" s="67"/>
      <c r="AE291" s="75">
        <v>1</v>
      </c>
      <c r="AF291" s="76">
        <f t="shared" si="181"/>
        <v>0</v>
      </c>
      <c r="AG291" s="73"/>
      <c r="AH291" s="70">
        <f t="shared" si="182"/>
        <v>0</v>
      </c>
      <c r="AI291" s="71" t="str">
        <f t="shared" si="183"/>
        <v/>
      </c>
      <c r="AJ291" s="73"/>
      <c r="AK291" s="67"/>
      <c r="AL291" s="75">
        <v>1</v>
      </c>
      <c r="AM291" s="76">
        <f t="shared" si="184"/>
        <v>0</v>
      </c>
      <c r="AN291" s="73"/>
      <c r="AO291" s="70">
        <f t="shared" si="185"/>
        <v>0</v>
      </c>
      <c r="AP291" s="71" t="str">
        <f t="shared" si="186"/>
        <v/>
      </c>
      <c r="AQ291" s="73"/>
      <c r="AR291" s="67"/>
      <c r="AS291" s="75">
        <v>1</v>
      </c>
      <c r="AT291" s="76">
        <f t="shared" si="187"/>
        <v>0</v>
      </c>
      <c r="AU291" s="73"/>
      <c r="AV291" s="70">
        <f t="shared" si="188"/>
        <v>0</v>
      </c>
      <c r="AW291" s="71" t="str">
        <f t="shared" si="189"/>
        <v/>
      </c>
      <c r="AX291" s="23"/>
      <c r="AY291" s="23"/>
    </row>
    <row r="292" spans="2:51" x14ac:dyDescent="0.3">
      <c r="B292" s="78" t="s">
        <v>104</v>
      </c>
      <c r="C292" s="65"/>
      <c r="D292" s="66" t="s">
        <v>24</v>
      </c>
      <c r="E292" s="65"/>
      <c r="F292" s="25"/>
      <c r="G292" s="67">
        <v>-0.31</v>
      </c>
      <c r="H292" s="75">
        <v>1</v>
      </c>
      <c r="I292" s="76">
        <f t="shared" si="171"/>
        <v>-0.31</v>
      </c>
      <c r="J292" s="67">
        <v>-0.31</v>
      </c>
      <c r="K292" s="75">
        <v>1</v>
      </c>
      <c r="L292" s="76">
        <f t="shared" si="172"/>
        <v>-0.31</v>
      </c>
      <c r="M292" s="70">
        <f t="shared" si="173"/>
        <v>0</v>
      </c>
      <c r="N292" s="71">
        <f t="shared" si="174"/>
        <v>0</v>
      </c>
      <c r="O292" s="76"/>
      <c r="P292" s="67">
        <v>-0.09</v>
      </c>
      <c r="Q292" s="75">
        <v>1</v>
      </c>
      <c r="R292" s="76">
        <f t="shared" si="175"/>
        <v>-0.09</v>
      </c>
      <c r="S292" s="73"/>
      <c r="T292" s="70">
        <f t="shared" si="176"/>
        <v>0.22</v>
      </c>
      <c r="U292" s="71">
        <f t="shared" si="177"/>
        <v>-0.70967741935483875</v>
      </c>
      <c r="V292" s="73"/>
      <c r="W292" s="67">
        <v>0</v>
      </c>
      <c r="X292" s="75">
        <v>1</v>
      </c>
      <c r="Y292" s="76">
        <f t="shared" si="178"/>
        <v>0</v>
      </c>
      <c r="Z292" s="73"/>
      <c r="AA292" s="70">
        <f t="shared" si="179"/>
        <v>0.09</v>
      </c>
      <c r="AB292" s="71" t="str">
        <f t="shared" si="180"/>
        <v/>
      </c>
      <c r="AC292" s="73"/>
      <c r="AD292" s="67">
        <v>0</v>
      </c>
      <c r="AE292" s="75">
        <v>1</v>
      </c>
      <c r="AF292" s="76">
        <f t="shared" si="181"/>
        <v>0</v>
      </c>
      <c r="AG292" s="73"/>
      <c r="AH292" s="70">
        <f t="shared" si="182"/>
        <v>0</v>
      </c>
      <c r="AI292" s="71" t="str">
        <f t="shared" si="183"/>
        <v/>
      </c>
      <c r="AJ292" s="73"/>
      <c r="AK292" s="67">
        <v>0</v>
      </c>
      <c r="AL292" s="75">
        <v>1</v>
      </c>
      <c r="AM292" s="76">
        <f t="shared" si="184"/>
        <v>0</v>
      </c>
      <c r="AN292" s="73"/>
      <c r="AO292" s="70">
        <f t="shared" si="185"/>
        <v>0</v>
      </c>
      <c r="AP292" s="71" t="str">
        <f t="shared" si="186"/>
        <v/>
      </c>
      <c r="AQ292" s="73"/>
      <c r="AR292" s="67">
        <v>0</v>
      </c>
      <c r="AS292" s="75">
        <v>1</v>
      </c>
      <c r="AT292" s="76">
        <f t="shared" si="187"/>
        <v>0</v>
      </c>
      <c r="AU292" s="73"/>
      <c r="AV292" s="70">
        <f t="shared" si="188"/>
        <v>0</v>
      </c>
      <c r="AW292" s="71" t="str">
        <f t="shared" si="189"/>
        <v/>
      </c>
      <c r="AX292" s="23"/>
      <c r="AY292" s="23"/>
    </row>
    <row r="293" spans="2:51" x14ac:dyDescent="0.3">
      <c r="B293" s="78" t="s">
        <v>27</v>
      </c>
      <c r="C293" s="65"/>
      <c r="D293" s="66" t="s">
        <v>24</v>
      </c>
      <c r="E293" s="65"/>
      <c r="F293" s="25"/>
      <c r="G293" s="67">
        <v>-0.1</v>
      </c>
      <c r="H293" s="75">
        <v>1</v>
      </c>
      <c r="I293" s="76">
        <f t="shared" si="171"/>
        <v>-0.1</v>
      </c>
      <c r="J293" s="67">
        <v>-0.1</v>
      </c>
      <c r="K293" s="75">
        <v>1</v>
      </c>
      <c r="L293" s="76">
        <f t="shared" si="172"/>
        <v>-0.1</v>
      </c>
      <c r="M293" s="70">
        <f t="shared" si="173"/>
        <v>0</v>
      </c>
      <c r="N293" s="71">
        <f t="shared" si="174"/>
        <v>0</v>
      </c>
      <c r="O293" s="76"/>
      <c r="P293" s="67"/>
      <c r="Q293" s="75">
        <v>1</v>
      </c>
      <c r="R293" s="76">
        <f t="shared" si="175"/>
        <v>0</v>
      </c>
      <c r="S293" s="73"/>
      <c r="T293" s="70">
        <f t="shared" si="176"/>
        <v>0.1</v>
      </c>
      <c r="U293" s="71" t="str">
        <f t="shared" si="177"/>
        <v/>
      </c>
      <c r="V293" s="73"/>
      <c r="W293" s="67"/>
      <c r="X293" s="75">
        <v>1</v>
      </c>
      <c r="Y293" s="76">
        <f t="shared" si="178"/>
        <v>0</v>
      </c>
      <c r="Z293" s="73"/>
      <c r="AA293" s="70">
        <f t="shared" si="179"/>
        <v>0</v>
      </c>
      <c r="AB293" s="71" t="str">
        <f t="shared" si="180"/>
        <v/>
      </c>
      <c r="AC293" s="73"/>
      <c r="AD293" s="67"/>
      <c r="AE293" s="75">
        <v>1</v>
      </c>
      <c r="AF293" s="76">
        <f t="shared" si="181"/>
        <v>0</v>
      </c>
      <c r="AG293" s="73"/>
      <c r="AH293" s="70">
        <f t="shared" si="182"/>
        <v>0</v>
      </c>
      <c r="AI293" s="71" t="str">
        <f t="shared" si="183"/>
        <v/>
      </c>
      <c r="AJ293" s="73"/>
      <c r="AK293" s="67"/>
      <c r="AL293" s="75">
        <v>1</v>
      </c>
      <c r="AM293" s="76">
        <f t="shared" si="184"/>
        <v>0</v>
      </c>
      <c r="AN293" s="73"/>
      <c r="AO293" s="70">
        <f t="shared" si="185"/>
        <v>0</v>
      </c>
      <c r="AP293" s="71" t="str">
        <f t="shared" si="186"/>
        <v/>
      </c>
      <c r="AQ293" s="73"/>
      <c r="AR293" s="67"/>
      <c r="AS293" s="75">
        <v>1</v>
      </c>
      <c r="AT293" s="76">
        <f t="shared" si="187"/>
        <v>0</v>
      </c>
      <c r="AU293" s="73"/>
      <c r="AV293" s="70">
        <f t="shared" si="188"/>
        <v>0</v>
      </c>
      <c r="AW293" s="71" t="str">
        <f t="shared" si="189"/>
        <v/>
      </c>
      <c r="AX293" s="23"/>
      <c r="AY293" s="23"/>
    </row>
    <row r="294" spans="2:51" x14ac:dyDescent="0.3">
      <c r="B294" s="78" t="s">
        <v>105</v>
      </c>
      <c r="C294" s="65"/>
      <c r="D294" s="66" t="s">
        <v>24</v>
      </c>
      <c r="E294" s="65"/>
      <c r="F294" s="25"/>
      <c r="G294" s="67"/>
      <c r="H294" s="75"/>
      <c r="I294" s="76"/>
      <c r="J294" s="67"/>
      <c r="K294" s="75"/>
      <c r="L294" s="76"/>
      <c r="M294" s="70">
        <f t="shared" si="173"/>
        <v>0</v>
      </c>
      <c r="N294" s="71" t="str">
        <f t="shared" si="174"/>
        <v/>
      </c>
      <c r="O294" s="76"/>
      <c r="P294" s="67">
        <v>0</v>
      </c>
      <c r="Q294" s="75">
        <v>1</v>
      </c>
      <c r="R294" s="76">
        <f t="shared" si="175"/>
        <v>0</v>
      </c>
      <c r="S294" s="73"/>
      <c r="T294" s="70">
        <f t="shared" si="176"/>
        <v>0</v>
      </c>
      <c r="U294" s="71" t="str">
        <f t="shared" si="177"/>
        <v/>
      </c>
      <c r="V294" s="73"/>
      <c r="W294" s="67">
        <v>0</v>
      </c>
      <c r="X294" s="75">
        <v>1</v>
      </c>
      <c r="Y294" s="76">
        <f t="shared" si="178"/>
        <v>0</v>
      </c>
      <c r="Z294" s="73"/>
      <c r="AA294" s="70">
        <f t="shared" si="179"/>
        <v>0</v>
      </c>
      <c r="AB294" s="71" t="str">
        <f t="shared" si="180"/>
        <v/>
      </c>
      <c r="AC294" s="73"/>
      <c r="AD294" s="67">
        <v>-0.12</v>
      </c>
      <c r="AE294" s="75">
        <v>1</v>
      </c>
      <c r="AF294" s="76">
        <f t="shared" si="181"/>
        <v>-0.12</v>
      </c>
      <c r="AG294" s="73"/>
      <c r="AH294" s="70">
        <f t="shared" si="182"/>
        <v>-0.12</v>
      </c>
      <c r="AI294" s="71" t="str">
        <f t="shared" si="183"/>
        <v/>
      </c>
      <c r="AJ294" s="73"/>
      <c r="AK294" s="67">
        <v>0</v>
      </c>
      <c r="AL294" s="75">
        <v>1</v>
      </c>
      <c r="AM294" s="76">
        <f t="shared" si="184"/>
        <v>0</v>
      </c>
      <c r="AN294" s="73"/>
      <c r="AO294" s="70">
        <f t="shared" si="185"/>
        <v>0.12</v>
      </c>
      <c r="AP294" s="71" t="str">
        <f t="shared" si="186"/>
        <v/>
      </c>
      <c r="AQ294" s="73"/>
      <c r="AR294" s="67">
        <v>0</v>
      </c>
      <c r="AS294" s="75">
        <v>1</v>
      </c>
      <c r="AT294" s="76">
        <f t="shared" si="187"/>
        <v>0</v>
      </c>
      <c r="AU294" s="73"/>
      <c r="AV294" s="70">
        <f t="shared" si="188"/>
        <v>0</v>
      </c>
      <c r="AW294" s="71" t="str">
        <f t="shared" si="189"/>
        <v/>
      </c>
      <c r="AX294" s="23"/>
      <c r="AY294" s="23"/>
    </row>
    <row r="295" spans="2:51" x14ac:dyDescent="0.3">
      <c r="B295" s="78" t="s">
        <v>106</v>
      </c>
      <c r="C295" s="65"/>
      <c r="D295" s="66" t="s">
        <v>24</v>
      </c>
      <c r="E295" s="65"/>
      <c r="F295" s="25"/>
      <c r="G295" s="67"/>
      <c r="H295" s="75"/>
      <c r="I295" s="76"/>
      <c r="J295" s="67"/>
      <c r="K295" s="75"/>
      <c r="L295" s="76"/>
      <c r="M295" s="70">
        <f t="shared" si="173"/>
        <v>0</v>
      </c>
      <c r="N295" s="71" t="str">
        <f t="shared" si="174"/>
        <v/>
      </c>
      <c r="O295" s="76"/>
      <c r="P295" s="67">
        <v>-1.79</v>
      </c>
      <c r="Q295" s="75">
        <v>1</v>
      </c>
      <c r="R295" s="76">
        <f t="shared" si="175"/>
        <v>-1.79</v>
      </c>
      <c r="S295" s="73"/>
      <c r="T295" s="70">
        <f t="shared" si="176"/>
        <v>-1.79</v>
      </c>
      <c r="U295" s="71" t="str">
        <f t="shared" si="177"/>
        <v/>
      </c>
      <c r="V295" s="73"/>
      <c r="W295" s="67">
        <v>0</v>
      </c>
      <c r="X295" s="75">
        <v>1</v>
      </c>
      <c r="Y295" s="76">
        <f t="shared" si="178"/>
        <v>0</v>
      </c>
      <c r="Z295" s="73"/>
      <c r="AA295" s="70">
        <f t="shared" si="179"/>
        <v>1.79</v>
      </c>
      <c r="AB295" s="71" t="str">
        <f t="shared" si="180"/>
        <v/>
      </c>
      <c r="AC295" s="73"/>
      <c r="AD295" s="67">
        <v>0</v>
      </c>
      <c r="AE295" s="75">
        <v>1</v>
      </c>
      <c r="AF295" s="76">
        <f t="shared" si="181"/>
        <v>0</v>
      </c>
      <c r="AG295" s="73"/>
      <c r="AH295" s="70">
        <f t="shared" si="182"/>
        <v>0</v>
      </c>
      <c r="AI295" s="71" t="str">
        <f t="shared" si="183"/>
        <v/>
      </c>
      <c r="AJ295" s="73"/>
      <c r="AK295" s="67">
        <v>0</v>
      </c>
      <c r="AL295" s="75">
        <v>1</v>
      </c>
      <c r="AM295" s="76">
        <f t="shared" si="184"/>
        <v>0</v>
      </c>
      <c r="AN295" s="73"/>
      <c r="AO295" s="70">
        <f t="shared" si="185"/>
        <v>0</v>
      </c>
      <c r="AP295" s="71" t="str">
        <f t="shared" si="186"/>
        <v/>
      </c>
      <c r="AQ295" s="73"/>
      <c r="AR295" s="67">
        <v>0</v>
      </c>
      <c r="AS295" s="75">
        <v>1</v>
      </c>
      <c r="AT295" s="76">
        <f t="shared" si="187"/>
        <v>0</v>
      </c>
      <c r="AU295" s="73"/>
      <c r="AV295" s="70">
        <f t="shared" si="188"/>
        <v>0</v>
      </c>
      <c r="AW295" s="71" t="str">
        <f t="shared" si="189"/>
        <v/>
      </c>
      <c r="AX295" s="23"/>
      <c r="AY295" s="23"/>
    </row>
    <row r="296" spans="2:51" x14ac:dyDescent="0.3">
      <c r="B296" s="78" t="s">
        <v>107</v>
      </c>
      <c r="C296" s="65"/>
      <c r="D296" s="66" t="s">
        <v>24</v>
      </c>
      <c r="E296" s="65"/>
      <c r="F296" s="25"/>
      <c r="G296" s="67"/>
      <c r="H296" s="75"/>
      <c r="I296" s="76"/>
      <c r="J296" s="67"/>
      <c r="K296" s="75"/>
      <c r="L296" s="76"/>
      <c r="M296" s="70">
        <f t="shared" si="173"/>
        <v>0</v>
      </c>
      <c r="N296" s="71" t="str">
        <f t="shared" si="174"/>
        <v/>
      </c>
      <c r="O296" s="76"/>
      <c r="P296" s="67">
        <v>0</v>
      </c>
      <c r="Q296" s="75">
        <v>1</v>
      </c>
      <c r="R296" s="76">
        <f t="shared" si="175"/>
        <v>0</v>
      </c>
      <c r="S296" s="73"/>
      <c r="T296" s="70">
        <f t="shared" si="176"/>
        <v>0</v>
      </c>
      <c r="U296" s="71" t="str">
        <f t="shared" si="177"/>
        <v/>
      </c>
      <c r="V296" s="73"/>
      <c r="W296" s="67">
        <v>0</v>
      </c>
      <c r="X296" s="75">
        <v>1</v>
      </c>
      <c r="Y296" s="76">
        <f t="shared" si="178"/>
        <v>0</v>
      </c>
      <c r="Z296" s="73"/>
      <c r="AA296" s="70">
        <f t="shared" si="179"/>
        <v>0</v>
      </c>
      <c r="AB296" s="71" t="str">
        <f t="shared" si="180"/>
        <v/>
      </c>
      <c r="AC296" s="73"/>
      <c r="AD296" s="67">
        <v>0</v>
      </c>
      <c r="AE296" s="75">
        <v>1</v>
      </c>
      <c r="AF296" s="76">
        <f t="shared" si="181"/>
        <v>0</v>
      </c>
      <c r="AG296" s="73"/>
      <c r="AH296" s="70">
        <f t="shared" si="182"/>
        <v>0</v>
      </c>
      <c r="AI296" s="71" t="str">
        <f t="shared" si="183"/>
        <v/>
      </c>
      <c r="AJ296" s="73"/>
      <c r="AK296" s="67">
        <v>0</v>
      </c>
      <c r="AL296" s="75">
        <v>1</v>
      </c>
      <c r="AM296" s="76">
        <f t="shared" si="184"/>
        <v>0</v>
      </c>
      <c r="AN296" s="73"/>
      <c r="AO296" s="70">
        <f t="shared" si="185"/>
        <v>0</v>
      </c>
      <c r="AP296" s="71" t="str">
        <f t="shared" si="186"/>
        <v/>
      </c>
      <c r="AQ296" s="73"/>
      <c r="AR296" s="67">
        <v>0</v>
      </c>
      <c r="AS296" s="75">
        <v>1</v>
      </c>
      <c r="AT296" s="76">
        <f t="shared" si="187"/>
        <v>0</v>
      </c>
      <c r="AU296" s="73"/>
      <c r="AV296" s="70">
        <f t="shared" si="188"/>
        <v>0</v>
      </c>
      <c r="AW296" s="71" t="str">
        <f t="shared" si="189"/>
        <v/>
      </c>
      <c r="AX296" s="23"/>
      <c r="AY296" s="23"/>
    </row>
    <row r="297" spans="2:51" x14ac:dyDescent="0.3">
      <c r="B297" s="78" t="s">
        <v>108</v>
      </c>
      <c r="C297" s="65"/>
      <c r="D297" s="66" t="s">
        <v>24</v>
      </c>
      <c r="E297" s="65"/>
      <c r="F297" s="25"/>
      <c r="G297" s="67"/>
      <c r="H297" s="75"/>
      <c r="I297" s="76"/>
      <c r="J297" s="67"/>
      <c r="K297" s="75"/>
      <c r="L297" s="76"/>
      <c r="M297" s="70">
        <f t="shared" si="173"/>
        <v>0</v>
      </c>
      <c r="N297" s="71" t="str">
        <f t="shared" si="174"/>
        <v/>
      </c>
      <c r="O297" s="76"/>
      <c r="P297" s="67">
        <v>0</v>
      </c>
      <c r="Q297" s="75">
        <v>1</v>
      </c>
      <c r="R297" s="76">
        <f t="shared" si="175"/>
        <v>0</v>
      </c>
      <c r="S297" s="73"/>
      <c r="T297" s="70">
        <f t="shared" si="176"/>
        <v>0</v>
      </c>
      <c r="U297" s="71" t="str">
        <f t="shared" si="177"/>
        <v/>
      </c>
      <c r="V297" s="73"/>
      <c r="W297" s="67">
        <v>0.47</v>
      </c>
      <c r="X297" s="75">
        <v>1</v>
      </c>
      <c r="Y297" s="76">
        <f t="shared" si="178"/>
        <v>0.47</v>
      </c>
      <c r="Z297" s="73"/>
      <c r="AA297" s="70">
        <f t="shared" si="179"/>
        <v>0.47</v>
      </c>
      <c r="AB297" s="71" t="str">
        <f t="shared" si="180"/>
        <v/>
      </c>
      <c r="AC297" s="73"/>
      <c r="AD297" s="67">
        <v>0</v>
      </c>
      <c r="AE297" s="75">
        <v>1</v>
      </c>
      <c r="AF297" s="76">
        <f t="shared" si="181"/>
        <v>0</v>
      </c>
      <c r="AG297" s="73"/>
      <c r="AH297" s="70">
        <f t="shared" si="182"/>
        <v>-0.47</v>
      </c>
      <c r="AI297" s="71" t="str">
        <f t="shared" si="183"/>
        <v/>
      </c>
      <c r="AJ297" s="73"/>
      <c r="AK297" s="67">
        <v>0</v>
      </c>
      <c r="AL297" s="75">
        <v>1</v>
      </c>
      <c r="AM297" s="76">
        <f t="shared" si="184"/>
        <v>0</v>
      </c>
      <c r="AN297" s="73"/>
      <c r="AO297" s="70">
        <f t="shared" si="185"/>
        <v>0</v>
      </c>
      <c r="AP297" s="71" t="str">
        <f t="shared" si="186"/>
        <v/>
      </c>
      <c r="AQ297" s="73"/>
      <c r="AR297" s="67">
        <v>0</v>
      </c>
      <c r="AS297" s="75">
        <v>1</v>
      </c>
      <c r="AT297" s="76">
        <f t="shared" si="187"/>
        <v>0</v>
      </c>
      <c r="AU297" s="73"/>
      <c r="AV297" s="70">
        <f t="shared" si="188"/>
        <v>0</v>
      </c>
      <c r="AW297" s="71" t="str">
        <f t="shared" si="189"/>
        <v/>
      </c>
      <c r="AX297" s="23"/>
      <c r="AY297" s="23"/>
    </row>
    <row r="298" spans="2:51" x14ac:dyDescent="0.3">
      <c r="B298" s="78" t="s">
        <v>109</v>
      </c>
      <c r="C298" s="65"/>
      <c r="D298" s="66" t="s">
        <v>24</v>
      </c>
      <c r="E298" s="65"/>
      <c r="F298" s="25"/>
      <c r="G298" s="67"/>
      <c r="H298" s="75"/>
      <c r="I298" s="76"/>
      <c r="J298" s="67"/>
      <c r="K298" s="75"/>
      <c r="L298" s="76"/>
      <c r="M298" s="70">
        <f t="shared" si="173"/>
        <v>0</v>
      </c>
      <c r="N298" s="71" t="str">
        <f t="shared" si="174"/>
        <v/>
      </c>
      <c r="O298" s="76"/>
      <c r="P298" s="67">
        <v>0</v>
      </c>
      <c r="Q298" s="75">
        <v>1</v>
      </c>
      <c r="R298" s="76">
        <f t="shared" si="175"/>
        <v>0</v>
      </c>
      <c r="S298" s="73"/>
      <c r="T298" s="70">
        <f t="shared" si="176"/>
        <v>0</v>
      </c>
      <c r="U298" s="71" t="str">
        <f t="shared" si="177"/>
        <v/>
      </c>
      <c r="V298" s="73"/>
      <c r="W298" s="67">
        <v>0</v>
      </c>
      <c r="X298" s="75">
        <v>1</v>
      </c>
      <c r="Y298" s="76">
        <f t="shared" si="178"/>
        <v>0</v>
      </c>
      <c r="Z298" s="73"/>
      <c r="AA298" s="70">
        <f t="shared" si="179"/>
        <v>0</v>
      </c>
      <c r="AB298" s="71" t="str">
        <f t="shared" si="180"/>
        <v/>
      </c>
      <c r="AC298" s="73"/>
      <c r="AD298" s="67">
        <v>7.0000000000000007E-2</v>
      </c>
      <c r="AE298" s="75">
        <v>1</v>
      </c>
      <c r="AF298" s="76">
        <f t="shared" si="181"/>
        <v>7.0000000000000007E-2</v>
      </c>
      <c r="AG298" s="73"/>
      <c r="AH298" s="70">
        <f t="shared" si="182"/>
        <v>7.0000000000000007E-2</v>
      </c>
      <c r="AI298" s="71" t="str">
        <f t="shared" si="183"/>
        <v/>
      </c>
      <c r="AJ298" s="73"/>
      <c r="AK298" s="67">
        <v>0</v>
      </c>
      <c r="AL298" s="75">
        <v>1</v>
      </c>
      <c r="AM298" s="76">
        <f t="shared" si="184"/>
        <v>0</v>
      </c>
      <c r="AN298" s="73"/>
      <c r="AO298" s="70">
        <f t="shared" si="185"/>
        <v>-7.0000000000000007E-2</v>
      </c>
      <c r="AP298" s="71" t="str">
        <f t="shared" si="186"/>
        <v/>
      </c>
      <c r="AQ298" s="73"/>
      <c r="AR298" s="67">
        <v>0</v>
      </c>
      <c r="AS298" s="75">
        <v>1</v>
      </c>
      <c r="AT298" s="76">
        <f t="shared" si="187"/>
        <v>0</v>
      </c>
      <c r="AU298" s="73"/>
      <c r="AV298" s="70">
        <f t="shared" si="188"/>
        <v>0</v>
      </c>
      <c r="AW298" s="71" t="str">
        <f t="shared" si="189"/>
        <v/>
      </c>
      <c r="AX298" s="23"/>
      <c r="AY298" s="23"/>
    </row>
    <row r="299" spans="2:51" x14ac:dyDescent="0.3">
      <c r="B299" s="78" t="s">
        <v>110</v>
      </c>
      <c r="C299" s="65"/>
      <c r="D299" s="66" t="s">
        <v>24</v>
      </c>
      <c r="E299" s="65"/>
      <c r="F299" s="25"/>
      <c r="G299" s="67"/>
      <c r="H299" s="75"/>
      <c r="I299" s="76"/>
      <c r="J299" s="67"/>
      <c r="K299" s="75"/>
      <c r="L299" s="76"/>
      <c r="M299" s="70">
        <f t="shared" si="173"/>
        <v>0</v>
      </c>
      <c r="N299" s="71" t="str">
        <f t="shared" si="174"/>
        <v/>
      </c>
      <c r="O299" s="76"/>
      <c r="P299" s="67">
        <v>0</v>
      </c>
      <c r="Q299" s="75">
        <v>1</v>
      </c>
      <c r="R299" s="76">
        <f t="shared" si="175"/>
        <v>0</v>
      </c>
      <c r="S299" s="73"/>
      <c r="T299" s="70">
        <f t="shared" si="176"/>
        <v>0</v>
      </c>
      <c r="U299" s="71" t="str">
        <f t="shared" si="177"/>
        <v/>
      </c>
      <c r="V299" s="73"/>
      <c r="W299" s="67">
        <v>0</v>
      </c>
      <c r="X299" s="75">
        <v>1</v>
      </c>
      <c r="Y299" s="76">
        <f t="shared" si="178"/>
        <v>0</v>
      </c>
      <c r="Z299" s="73"/>
      <c r="AA299" s="70">
        <f t="shared" si="179"/>
        <v>0</v>
      </c>
      <c r="AB299" s="71" t="str">
        <f t="shared" si="180"/>
        <v/>
      </c>
      <c r="AC299" s="73"/>
      <c r="AD299" s="67">
        <v>0</v>
      </c>
      <c r="AE299" s="75">
        <v>1</v>
      </c>
      <c r="AF299" s="76">
        <f t="shared" si="181"/>
        <v>0</v>
      </c>
      <c r="AG299" s="73"/>
      <c r="AH299" s="70">
        <f t="shared" si="182"/>
        <v>0</v>
      </c>
      <c r="AI299" s="71" t="str">
        <f t="shared" si="183"/>
        <v/>
      </c>
      <c r="AJ299" s="73"/>
      <c r="AK299" s="67">
        <v>0</v>
      </c>
      <c r="AL299" s="75">
        <v>1</v>
      </c>
      <c r="AM299" s="76">
        <f t="shared" si="184"/>
        <v>0</v>
      </c>
      <c r="AN299" s="73"/>
      <c r="AO299" s="70">
        <f t="shared" si="185"/>
        <v>0</v>
      </c>
      <c r="AP299" s="71" t="str">
        <f t="shared" si="186"/>
        <v/>
      </c>
      <c r="AQ299" s="73"/>
      <c r="AR299" s="67">
        <v>0.84</v>
      </c>
      <c r="AS299" s="75">
        <v>1</v>
      </c>
      <c r="AT299" s="76">
        <f t="shared" si="187"/>
        <v>0.84</v>
      </c>
      <c r="AU299" s="73"/>
      <c r="AV299" s="70">
        <f t="shared" si="188"/>
        <v>0.84</v>
      </c>
      <c r="AW299" s="71" t="str">
        <f t="shared" si="189"/>
        <v/>
      </c>
      <c r="AX299" s="23"/>
      <c r="AY299" s="23"/>
    </row>
    <row r="300" spans="2:51" x14ac:dyDescent="0.3">
      <c r="B300" s="78" t="s">
        <v>111</v>
      </c>
      <c r="C300" s="65"/>
      <c r="D300" s="66" t="s">
        <v>24</v>
      </c>
      <c r="E300" s="65"/>
      <c r="F300" s="25"/>
      <c r="G300" s="67"/>
      <c r="H300" s="75"/>
      <c r="I300" s="76"/>
      <c r="J300" s="67"/>
      <c r="K300" s="75"/>
      <c r="L300" s="76"/>
      <c r="M300" s="70">
        <f t="shared" si="173"/>
        <v>0</v>
      </c>
      <c r="N300" s="71" t="str">
        <f t="shared" si="174"/>
        <v/>
      </c>
      <c r="O300" s="76"/>
      <c r="P300" s="67">
        <v>0.01</v>
      </c>
      <c r="Q300" s="75">
        <v>1</v>
      </c>
      <c r="R300" s="76">
        <f t="shared" si="175"/>
        <v>0.01</v>
      </c>
      <c r="S300" s="73"/>
      <c r="T300" s="70">
        <f t="shared" si="176"/>
        <v>0.01</v>
      </c>
      <c r="U300" s="71" t="str">
        <f t="shared" si="177"/>
        <v/>
      </c>
      <c r="V300" s="73"/>
      <c r="W300" s="67">
        <v>0</v>
      </c>
      <c r="X300" s="75">
        <v>1</v>
      </c>
      <c r="Y300" s="76">
        <f t="shared" si="178"/>
        <v>0</v>
      </c>
      <c r="Z300" s="73"/>
      <c r="AA300" s="70">
        <f t="shared" si="179"/>
        <v>-0.01</v>
      </c>
      <c r="AB300" s="71" t="str">
        <f t="shared" si="180"/>
        <v/>
      </c>
      <c r="AC300" s="73"/>
      <c r="AD300" s="67">
        <v>0</v>
      </c>
      <c r="AE300" s="75">
        <v>1</v>
      </c>
      <c r="AF300" s="76">
        <f t="shared" si="181"/>
        <v>0</v>
      </c>
      <c r="AG300" s="73"/>
      <c r="AH300" s="70">
        <f t="shared" si="182"/>
        <v>0</v>
      </c>
      <c r="AI300" s="71" t="str">
        <f t="shared" si="183"/>
        <v/>
      </c>
      <c r="AJ300" s="73"/>
      <c r="AK300" s="67">
        <v>0</v>
      </c>
      <c r="AL300" s="75">
        <v>1</v>
      </c>
      <c r="AM300" s="76">
        <f t="shared" si="184"/>
        <v>0</v>
      </c>
      <c r="AN300" s="73"/>
      <c r="AO300" s="70">
        <f t="shared" si="185"/>
        <v>0</v>
      </c>
      <c r="AP300" s="71" t="str">
        <f t="shared" si="186"/>
        <v/>
      </c>
      <c r="AQ300" s="73"/>
      <c r="AR300" s="67">
        <v>0</v>
      </c>
      <c r="AS300" s="75">
        <v>1</v>
      </c>
      <c r="AT300" s="76">
        <f t="shared" si="187"/>
        <v>0</v>
      </c>
      <c r="AU300" s="73"/>
      <c r="AV300" s="70">
        <f t="shared" si="188"/>
        <v>0</v>
      </c>
      <c r="AW300" s="71" t="str">
        <f t="shared" si="189"/>
        <v/>
      </c>
      <c r="AX300" s="23"/>
      <c r="AY300" s="23"/>
    </row>
    <row r="301" spans="2:51" x14ac:dyDescent="0.3">
      <c r="B301" s="78" t="s">
        <v>112</v>
      </c>
      <c r="C301" s="65"/>
      <c r="D301" s="66" t="s">
        <v>24</v>
      </c>
      <c r="E301" s="65"/>
      <c r="F301" s="25"/>
      <c r="G301" s="67"/>
      <c r="H301" s="75"/>
      <c r="I301" s="76"/>
      <c r="J301" s="67"/>
      <c r="K301" s="75"/>
      <c r="L301" s="76"/>
      <c r="M301" s="70">
        <f t="shared" si="173"/>
        <v>0</v>
      </c>
      <c r="N301" s="71" t="str">
        <f t="shared" si="174"/>
        <v/>
      </c>
      <c r="O301" s="76"/>
      <c r="P301" s="67">
        <v>0</v>
      </c>
      <c r="Q301" s="75">
        <v>1</v>
      </c>
      <c r="R301" s="76">
        <f t="shared" si="175"/>
        <v>0</v>
      </c>
      <c r="S301" s="73"/>
      <c r="T301" s="70">
        <f t="shared" si="176"/>
        <v>0</v>
      </c>
      <c r="U301" s="71" t="str">
        <f t="shared" si="177"/>
        <v/>
      </c>
      <c r="V301" s="73"/>
      <c r="W301" s="67">
        <v>-0.06</v>
      </c>
      <c r="X301" s="75">
        <v>1</v>
      </c>
      <c r="Y301" s="76">
        <f t="shared" si="178"/>
        <v>-0.06</v>
      </c>
      <c r="Z301" s="73"/>
      <c r="AA301" s="70">
        <f t="shared" si="179"/>
        <v>-0.06</v>
      </c>
      <c r="AB301" s="71" t="str">
        <f t="shared" si="180"/>
        <v/>
      </c>
      <c r="AC301" s="73"/>
      <c r="AD301" s="67">
        <v>-0.06</v>
      </c>
      <c r="AE301" s="75">
        <v>1</v>
      </c>
      <c r="AF301" s="76">
        <f t="shared" si="181"/>
        <v>-0.06</v>
      </c>
      <c r="AG301" s="73"/>
      <c r="AH301" s="70">
        <f t="shared" si="182"/>
        <v>0</v>
      </c>
      <c r="AI301" s="71">
        <f t="shared" si="183"/>
        <v>0</v>
      </c>
      <c r="AJ301" s="73"/>
      <c r="AK301" s="67">
        <v>-0.06</v>
      </c>
      <c r="AL301" s="75">
        <v>1</v>
      </c>
      <c r="AM301" s="76">
        <f t="shared" si="184"/>
        <v>-0.06</v>
      </c>
      <c r="AN301" s="73"/>
      <c r="AO301" s="70">
        <f t="shared" si="185"/>
        <v>0</v>
      </c>
      <c r="AP301" s="71">
        <f t="shared" si="186"/>
        <v>0</v>
      </c>
      <c r="AQ301" s="73"/>
      <c r="AR301" s="67">
        <v>0</v>
      </c>
      <c r="AS301" s="75">
        <v>1</v>
      </c>
      <c r="AT301" s="76">
        <f t="shared" si="187"/>
        <v>0</v>
      </c>
      <c r="AU301" s="73"/>
      <c r="AV301" s="70">
        <f t="shared" si="188"/>
        <v>0.06</v>
      </c>
      <c r="AW301" s="71" t="str">
        <f t="shared" si="189"/>
        <v/>
      </c>
      <c r="AX301" s="23"/>
      <c r="AY301" s="23"/>
    </row>
    <row r="302" spans="2:51" x14ac:dyDescent="0.3">
      <c r="B302" s="74" t="s">
        <v>113</v>
      </c>
      <c r="C302" s="65"/>
      <c r="D302" s="66" t="s">
        <v>24</v>
      </c>
      <c r="E302" s="65"/>
      <c r="F302" s="25"/>
      <c r="G302" s="67"/>
      <c r="H302" s="75"/>
      <c r="I302" s="76"/>
      <c r="J302" s="67"/>
      <c r="K302" s="75"/>
      <c r="L302" s="76"/>
      <c r="M302" s="70">
        <f t="shared" si="173"/>
        <v>0</v>
      </c>
      <c r="N302" s="71" t="str">
        <f t="shared" si="174"/>
        <v/>
      </c>
      <c r="O302" s="76"/>
      <c r="P302" s="67">
        <v>0</v>
      </c>
      <c r="Q302" s="75">
        <v>1</v>
      </c>
      <c r="R302" s="76">
        <f t="shared" si="175"/>
        <v>0</v>
      </c>
      <c r="S302" s="73"/>
      <c r="T302" s="70">
        <f t="shared" si="176"/>
        <v>0</v>
      </c>
      <c r="U302" s="71" t="str">
        <f t="shared" si="177"/>
        <v/>
      </c>
      <c r="V302" s="73"/>
      <c r="W302" s="67">
        <v>-0.14000000000000001</v>
      </c>
      <c r="X302" s="75">
        <v>1</v>
      </c>
      <c r="Y302" s="76">
        <f t="shared" si="178"/>
        <v>-0.14000000000000001</v>
      </c>
      <c r="Z302" s="73"/>
      <c r="AA302" s="70">
        <f t="shared" si="179"/>
        <v>-0.14000000000000001</v>
      </c>
      <c r="AB302" s="71" t="str">
        <f t="shared" si="180"/>
        <v/>
      </c>
      <c r="AC302" s="73"/>
      <c r="AD302" s="67">
        <v>-0.14000000000000001</v>
      </c>
      <c r="AE302" s="75">
        <v>1</v>
      </c>
      <c r="AF302" s="76">
        <f t="shared" si="181"/>
        <v>-0.14000000000000001</v>
      </c>
      <c r="AG302" s="73"/>
      <c r="AH302" s="70">
        <f t="shared" si="182"/>
        <v>0</v>
      </c>
      <c r="AI302" s="71">
        <f t="shared" si="183"/>
        <v>0</v>
      </c>
      <c r="AJ302" s="73"/>
      <c r="AK302" s="67">
        <v>-0.14000000000000001</v>
      </c>
      <c r="AL302" s="75">
        <v>1</v>
      </c>
      <c r="AM302" s="76">
        <f t="shared" si="184"/>
        <v>-0.14000000000000001</v>
      </c>
      <c r="AN302" s="73"/>
      <c r="AO302" s="70">
        <f t="shared" si="185"/>
        <v>0</v>
      </c>
      <c r="AP302" s="71">
        <f t="shared" si="186"/>
        <v>0</v>
      </c>
      <c r="AQ302" s="73"/>
      <c r="AR302" s="67">
        <v>-0.14000000000000001</v>
      </c>
      <c r="AS302" s="75">
        <v>1</v>
      </c>
      <c r="AT302" s="76">
        <f t="shared" si="187"/>
        <v>-0.14000000000000001</v>
      </c>
      <c r="AU302" s="73"/>
      <c r="AV302" s="70">
        <f t="shared" si="188"/>
        <v>0</v>
      </c>
      <c r="AW302" s="71">
        <f t="shared" si="189"/>
        <v>0</v>
      </c>
      <c r="AX302" s="23"/>
      <c r="AY302" s="23"/>
    </row>
    <row r="303" spans="2:51" x14ac:dyDescent="0.3">
      <c r="B303" s="74" t="s">
        <v>114</v>
      </c>
      <c r="C303" s="65"/>
      <c r="D303" s="66" t="s">
        <v>24</v>
      </c>
      <c r="E303" s="65"/>
      <c r="F303" s="25"/>
      <c r="G303" s="67"/>
      <c r="H303" s="75"/>
      <c r="I303" s="76"/>
      <c r="J303" s="67"/>
      <c r="K303" s="75"/>
      <c r="L303" s="76"/>
      <c r="M303" s="70">
        <f t="shared" si="173"/>
        <v>0</v>
      </c>
      <c r="N303" s="71" t="str">
        <f t="shared" si="174"/>
        <v/>
      </c>
      <c r="O303" s="76"/>
      <c r="P303" s="67">
        <v>-1.41</v>
      </c>
      <c r="Q303" s="75">
        <v>1</v>
      </c>
      <c r="R303" s="76">
        <f>Q303*P303</f>
        <v>-1.41</v>
      </c>
      <c r="S303" s="73"/>
      <c r="T303" s="70">
        <f t="shared" si="176"/>
        <v>-1.41</v>
      </c>
      <c r="U303" s="71" t="str">
        <f t="shared" si="177"/>
        <v/>
      </c>
      <c r="V303" s="73"/>
      <c r="W303" s="67">
        <v>-1.41</v>
      </c>
      <c r="X303" s="75">
        <v>1</v>
      </c>
      <c r="Y303" s="76">
        <f>X303*W303</f>
        <v>-1.41</v>
      </c>
      <c r="Z303" s="73"/>
      <c r="AA303" s="70">
        <f>Y303-R303</f>
        <v>0</v>
      </c>
      <c r="AB303" s="71">
        <f>IF(OR(R303=0,Y303=0),"",(AA303/R303))</f>
        <v>0</v>
      </c>
      <c r="AC303" s="73"/>
      <c r="AD303" s="67">
        <v>0</v>
      </c>
      <c r="AE303" s="75">
        <v>1</v>
      </c>
      <c r="AF303" s="76">
        <f>AE303*AD303</f>
        <v>0</v>
      </c>
      <c r="AG303" s="73"/>
      <c r="AH303" s="70">
        <f>AF303-Y303</f>
        <v>1.41</v>
      </c>
      <c r="AI303" s="71" t="str">
        <f>IF(OR(Y303=0,AF303=0),"",(AH303/Y303))</f>
        <v/>
      </c>
      <c r="AJ303" s="73"/>
      <c r="AK303" s="67">
        <v>0</v>
      </c>
      <c r="AL303" s="75">
        <v>1</v>
      </c>
      <c r="AM303" s="76">
        <f>AL303*AK303</f>
        <v>0</v>
      </c>
      <c r="AN303" s="73"/>
      <c r="AO303" s="70">
        <f>AM303-AF303</f>
        <v>0</v>
      </c>
      <c r="AP303" s="71" t="str">
        <f>IF(OR(AF303=0,AM303=0),"",(AO303/AF303))</f>
        <v/>
      </c>
      <c r="AQ303" s="73"/>
      <c r="AR303" s="67">
        <v>0</v>
      </c>
      <c r="AS303" s="75">
        <v>1</v>
      </c>
      <c r="AT303" s="76">
        <f>AS303*AR303</f>
        <v>0</v>
      </c>
      <c r="AU303" s="73"/>
      <c r="AV303" s="70">
        <f>AT303-AM303</f>
        <v>0</v>
      </c>
      <c r="AW303" s="71" t="str">
        <f>IF(OR(AM303=0,AT303=0),"",(AV303/AM303))</f>
        <v/>
      </c>
      <c r="AX303" s="23"/>
      <c r="AY303" s="23"/>
    </row>
    <row r="304" spans="2:51" x14ac:dyDescent="0.3">
      <c r="B304" s="74" t="s">
        <v>115</v>
      </c>
      <c r="C304" s="65"/>
      <c r="D304" s="66" t="s">
        <v>24</v>
      </c>
      <c r="E304" s="65"/>
      <c r="F304" s="25"/>
      <c r="G304" s="67"/>
      <c r="H304" s="75"/>
      <c r="I304" s="76"/>
      <c r="J304" s="67"/>
      <c r="K304" s="75"/>
      <c r="L304" s="76"/>
      <c r="M304" s="70">
        <f t="shared" si="173"/>
        <v>0</v>
      </c>
      <c r="N304" s="71" t="str">
        <f t="shared" si="174"/>
        <v/>
      </c>
      <c r="O304" s="76"/>
      <c r="P304" s="67">
        <v>-0.27</v>
      </c>
      <c r="Q304" s="75">
        <v>1</v>
      </c>
      <c r="R304" s="76">
        <f>Q304*P304</f>
        <v>-0.27</v>
      </c>
      <c r="S304" s="73"/>
      <c r="T304" s="70">
        <f>R304-L304</f>
        <v>-0.27</v>
      </c>
      <c r="U304" s="71" t="str">
        <f>IF(OR(L304=0,R304=0),"",(T304/L304))</f>
        <v/>
      </c>
      <c r="V304" s="73"/>
      <c r="W304" s="67">
        <v>-0.27</v>
      </c>
      <c r="X304" s="75">
        <v>1</v>
      </c>
      <c r="Y304" s="76">
        <f>X304*W304</f>
        <v>-0.27</v>
      </c>
      <c r="Z304" s="73"/>
      <c r="AA304" s="70">
        <f>Y304-R304</f>
        <v>0</v>
      </c>
      <c r="AB304" s="71">
        <f>IF(OR(R304=0,Y304=0),"",(AA304/R304))</f>
        <v>0</v>
      </c>
      <c r="AC304" s="73"/>
      <c r="AD304" s="67">
        <v>-0.27</v>
      </c>
      <c r="AE304" s="75">
        <v>1</v>
      </c>
      <c r="AF304" s="76">
        <f>AE304*AD304</f>
        <v>-0.27</v>
      </c>
      <c r="AG304" s="73"/>
      <c r="AH304" s="70">
        <f>AF304-Y304</f>
        <v>0</v>
      </c>
      <c r="AI304" s="71">
        <f>IF(OR(Y304=0,AF304=0),"",(AH304/Y304))</f>
        <v>0</v>
      </c>
      <c r="AJ304" s="73"/>
      <c r="AK304" s="67">
        <v>-0.27</v>
      </c>
      <c r="AL304" s="75">
        <v>1</v>
      </c>
      <c r="AM304" s="76">
        <f>AL304*AK304</f>
        <v>-0.27</v>
      </c>
      <c r="AN304" s="73"/>
      <c r="AO304" s="70">
        <f>AM304-AF304</f>
        <v>0</v>
      </c>
      <c r="AP304" s="71">
        <f>IF(OR(AF304=0,AM304=0),"",(AO304/AF304))</f>
        <v>0</v>
      </c>
      <c r="AQ304" s="73"/>
      <c r="AR304" s="67">
        <v>-0.27</v>
      </c>
      <c r="AS304" s="75">
        <v>1</v>
      </c>
      <c r="AT304" s="76">
        <f>AS304*AR304</f>
        <v>-0.27</v>
      </c>
      <c r="AU304" s="73"/>
      <c r="AV304" s="70">
        <f>AT304-AM304</f>
        <v>0</v>
      </c>
      <c r="AW304" s="71">
        <f>IF(OR(AM304=0,AT304=0),"",(AV304/AM304))</f>
        <v>0</v>
      </c>
      <c r="AX304" s="23"/>
      <c r="AY304" s="23"/>
    </row>
    <row r="305" spans="2:51" x14ac:dyDescent="0.3">
      <c r="B305" s="79" t="s">
        <v>116</v>
      </c>
      <c r="C305" s="65"/>
      <c r="D305" s="66" t="s">
        <v>24</v>
      </c>
      <c r="E305" s="65"/>
      <c r="F305" s="25"/>
      <c r="G305" s="67"/>
      <c r="H305" s="75"/>
      <c r="I305" s="76"/>
      <c r="J305" s="67"/>
      <c r="K305" s="75"/>
      <c r="L305" s="76"/>
      <c r="M305" s="70">
        <f t="shared" si="173"/>
        <v>0</v>
      </c>
      <c r="N305" s="71" t="str">
        <f t="shared" si="174"/>
        <v/>
      </c>
      <c r="O305" s="76"/>
      <c r="P305" s="67">
        <v>0</v>
      </c>
      <c r="Q305" s="75">
        <v>1</v>
      </c>
      <c r="R305" s="76">
        <f t="shared" si="175"/>
        <v>0</v>
      </c>
      <c r="S305" s="73"/>
      <c r="T305" s="70">
        <f t="shared" si="176"/>
        <v>0</v>
      </c>
      <c r="U305" s="71" t="str">
        <f t="shared" si="177"/>
        <v/>
      </c>
      <c r="V305" s="73"/>
      <c r="W305" s="67">
        <v>-0.74</v>
      </c>
      <c r="X305" s="75">
        <v>1</v>
      </c>
      <c r="Y305" s="76">
        <f t="shared" si="178"/>
        <v>-0.74</v>
      </c>
      <c r="Z305" s="73"/>
      <c r="AA305" s="70">
        <f t="shared" si="179"/>
        <v>-0.74</v>
      </c>
      <c r="AB305" s="71" t="str">
        <f t="shared" si="180"/>
        <v/>
      </c>
      <c r="AC305" s="73"/>
      <c r="AD305" s="67">
        <v>-0.74</v>
      </c>
      <c r="AE305" s="75">
        <v>1</v>
      </c>
      <c r="AF305" s="76">
        <f t="shared" si="181"/>
        <v>-0.74</v>
      </c>
      <c r="AG305" s="73"/>
      <c r="AH305" s="70">
        <f t="shared" si="182"/>
        <v>0</v>
      </c>
      <c r="AI305" s="71">
        <f t="shared" si="183"/>
        <v>0</v>
      </c>
      <c r="AJ305" s="73"/>
      <c r="AK305" s="67">
        <v>-0.74</v>
      </c>
      <c r="AL305" s="75">
        <v>1</v>
      </c>
      <c r="AM305" s="76">
        <f t="shared" si="184"/>
        <v>-0.74</v>
      </c>
      <c r="AN305" s="73"/>
      <c r="AO305" s="70">
        <f t="shared" si="185"/>
        <v>0</v>
      </c>
      <c r="AP305" s="71">
        <f t="shared" si="186"/>
        <v>0</v>
      </c>
      <c r="AQ305" s="73"/>
      <c r="AR305" s="67">
        <v>-0.74</v>
      </c>
      <c r="AS305" s="75">
        <v>1</v>
      </c>
      <c r="AT305" s="76">
        <f t="shared" si="187"/>
        <v>-0.74</v>
      </c>
      <c r="AU305" s="73"/>
      <c r="AV305" s="70">
        <f t="shared" si="188"/>
        <v>0</v>
      </c>
      <c r="AW305" s="71">
        <f t="shared" si="189"/>
        <v>0</v>
      </c>
      <c r="AX305" s="23"/>
      <c r="AY305" s="23"/>
    </row>
    <row r="306" spans="2:51" x14ac:dyDescent="0.3">
      <c r="B306" s="74" t="s">
        <v>117</v>
      </c>
      <c r="C306" s="65"/>
      <c r="D306" s="66" t="s">
        <v>24</v>
      </c>
      <c r="E306" s="65"/>
      <c r="F306" s="25"/>
      <c r="G306" s="67"/>
      <c r="H306" s="68"/>
      <c r="I306" s="76"/>
      <c r="J306" s="67"/>
      <c r="K306" s="68"/>
      <c r="L306" s="76"/>
      <c r="M306" s="70">
        <f t="shared" si="173"/>
        <v>0</v>
      </c>
      <c r="N306" s="71" t="str">
        <f t="shared" si="174"/>
        <v/>
      </c>
      <c r="O306" s="77"/>
      <c r="P306" s="67">
        <v>-0.01</v>
      </c>
      <c r="Q306" s="68">
        <v>1</v>
      </c>
      <c r="R306" s="76">
        <f t="shared" si="175"/>
        <v>-0.01</v>
      </c>
      <c r="S306" s="73"/>
      <c r="T306" s="70">
        <f t="shared" si="176"/>
        <v>-0.01</v>
      </c>
      <c r="U306" s="71" t="str">
        <f t="shared" si="177"/>
        <v/>
      </c>
      <c r="V306" s="73"/>
      <c r="W306" s="67">
        <v>-0.01</v>
      </c>
      <c r="X306" s="75">
        <v>1</v>
      </c>
      <c r="Y306" s="76">
        <f t="shared" si="178"/>
        <v>-0.01</v>
      </c>
      <c r="Z306" s="73"/>
      <c r="AA306" s="70">
        <f t="shared" si="179"/>
        <v>0</v>
      </c>
      <c r="AB306" s="71">
        <f t="shared" si="180"/>
        <v>0</v>
      </c>
      <c r="AC306" s="73"/>
      <c r="AD306" s="67">
        <v>-0.01</v>
      </c>
      <c r="AE306" s="75">
        <v>1</v>
      </c>
      <c r="AF306" s="76">
        <f t="shared" si="181"/>
        <v>-0.01</v>
      </c>
      <c r="AG306" s="73"/>
      <c r="AH306" s="70">
        <f t="shared" si="182"/>
        <v>0</v>
      </c>
      <c r="AI306" s="71">
        <f t="shared" si="183"/>
        <v>0</v>
      </c>
      <c r="AJ306" s="73"/>
      <c r="AK306" s="67">
        <v>-0.01</v>
      </c>
      <c r="AL306" s="75">
        <v>1</v>
      </c>
      <c r="AM306" s="76">
        <f t="shared" si="184"/>
        <v>-0.01</v>
      </c>
      <c r="AN306" s="73"/>
      <c r="AO306" s="70">
        <f t="shared" si="185"/>
        <v>0</v>
      </c>
      <c r="AP306" s="71">
        <f t="shared" si="186"/>
        <v>0</v>
      </c>
      <c r="AQ306" s="73"/>
      <c r="AR306" s="67">
        <v>0</v>
      </c>
      <c r="AS306" s="75">
        <v>1</v>
      </c>
      <c r="AT306" s="76">
        <f t="shared" si="187"/>
        <v>0</v>
      </c>
      <c r="AU306" s="73"/>
      <c r="AV306" s="70">
        <f t="shared" si="188"/>
        <v>0.01</v>
      </c>
      <c r="AW306" s="71" t="str">
        <f t="shared" si="189"/>
        <v/>
      </c>
      <c r="AX306" s="23"/>
      <c r="AY306" s="23"/>
    </row>
    <row r="307" spans="2:51" x14ac:dyDescent="0.3">
      <c r="B307" s="80" t="s">
        <v>118</v>
      </c>
      <c r="C307" s="65"/>
      <c r="D307" s="66" t="s">
        <v>24</v>
      </c>
      <c r="E307" s="65"/>
      <c r="F307" s="25"/>
      <c r="G307" s="67"/>
      <c r="H307" s="68"/>
      <c r="I307" s="76"/>
      <c r="J307" s="67"/>
      <c r="K307" s="68"/>
      <c r="L307" s="76"/>
      <c r="M307" s="70">
        <f t="shared" si="173"/>
        <v>0</v>
      </c>
      <c r="N307" s="71" t="str">
        <f t="shared" si="174"/>
        <v/>
      </c>
      <c r="O307" s="77"/>
      <c r="P307" s="67">
        <v>0.04</v>
      </c>
      <c r="Q307" s="68">
        <v>1</v>
      </c>
      <c r="R307" s="76">
        <f t="shared" si="175"/>
        <v>0.04</v>
      </c>
      <c r="S307" s="73"/>
      <c r="T307" s="70">
        <f t="shared" si="176"/>
        <v>0.04</v>
      </c>
      <c r="U307" s="71" t="str">
        <f t="shared" si="177"/>
        <v/>
      </c>
      <c r="V307" s="73"/>
      <c r="W307" s="67">
        <v>0.04</v>
      </c>
      <c r="X307" s="75">
        <v>1</v>
      </c>
      <c r="Y307" s="76">
        <f t="shared" si="178"/>
        <v>0.04</v>
      </c>
      <c r="Z307" s="73"/>
      <c r="AA307" s="70">
        <f t="shared" si="179"/>
        <v>0</v>
      </c>
      <c r="AB307" s="71">
        <f t="shared" si="180"/>
        <v>0</v>
      </c>
      <c r="AC307" s="73"/>
      <c r="AD307" s="67">
        <v>0.04</v>
      </c>
      <c r="AE307" s="75">
        <v>1</v>
      </c>
      <c r="AF307" s="76">
        <f t="shared" si="181"/>
        <v>0.04</v>
      </c>
      <c r="AG307" s="73"/>
      <c r="AH307" s="70">
        <f t="shared" si="182"/>
        <v>0</v>
      </c>
      <c r="AI307" s="71">
        <f t="shared" si="183"/>
        <v>0</v>
      </c>
      <c r="AJ307" s="73"/>
      <c r="AK307" s="67">
        <v>0.04</v>
      </c>
      <c r="AL307" s="75">
        <v>1</v>
      </c>
      <c r="AM307" s="76">
        <f t="shared" si="184"/>
        <v>0.04</v>
      </c>
      <c r="AN307" s="73"/>
      <c r="AO307" s="70">
        <f t="shared" si="185"/>
        <v>0</v>
      </c>
      <c r="AP307" s="71">
        <f t="shared" si="186"/>
        <v>0</v>
      </c>
      <c r="AQ307" s="73"/>
      <c r="AR307" s="67">
        <v>0.04</v>
      </c>
      <c r="AS307" s="75">
        <v>1</v>
      </c>
      <c r="AT307" s="76">
        <f t="shared" si="187"/>
        <v>0.04</v>
      </c>
      <c r="AU307" s="73"/>
      <c r="AV307" s="70">
        <f t="shared" si="188"/>
        <v>0</v>
      </c>
      <c r="AW307" s="71">
        <f t="shared" si="189"/>
        <v>0</v>
      </c>
      <c r="AX307" s="23"/>
      <c r="AY307" s="23"/>
    </row>
    <row r="308" spans="2:51" x14ac:dyDescent="0.3">
      <c r="B308" s="80" t="s">
        <v>119</v>
      </c>
      <c r="C308" s="65"/>
      <c r="D308" s="66" t="s">
        <v>24</v>
      </c>
      <c r="E308" s="65"/>
      <c r="F308" s="25"/>
      <c r="G308" s="67"/>
      <c r="H308" s="68"/>
      <c r="I308" s="76"/>
      <c r="J308" s="67"/>
      <c r="K308" s="68"/>
      <c r="L308" s="76"/>
      <c r="M308" s="70">
        <f t="shared" si="173"/>
        <v>0</v>
      </c>
      <c r="N308" s="71" t="str">
        <f t="shared" si="174"/>
        <v/>
      </c>
      <c r="O308" s="77"/>
      <c r="P308" s="67">
        <v>0.03</v>
      </c>
      <c r="Q308" s="68">
        <v>1</v>
      </c>
      <c r="R308" s="76">
        <f t="shared" si="175"/>
        <v>0.03</v>
      </c>
      <c r="S308" s="73"/>
      <c r="T308" s="70">
        <f t="shared" si="176"/>
        <v>0.03</v>
      </c>
      <c r="U308" s="71" t="str">
        <f t="shared" si="177"/>
        <v/>
      </c>
      <c r="V308" s="73"/>
      <c r="W308" s="67">
        <v>0.03</v>
      </c>
      <c r="X308" s="75">
        <v>1</v>
      </c>
      <c r="Y308" s="76">
        <f t="shared" si="178"/>
        <v>0.03</v>
      </c>
      <c r="Z308" s="73"/>
      <c r="AA308" s="70">
        <f t="shared" si="179"/>
        <v>0</v>
      </c>
      <c r="AB308" s="71">
        <f t="shared" si="180"/>
        <v>0</v>
      </c>
      <c r="AC308" s="73"/>
      <c r="AD308" s="67">
        <v>0.03</v>
      </c>
      <c r="AE308" s="75">
        <v>1</v>
      </c>
      <c r="AF308" s="76">
        <f t="shared" si="181"/>
        <v>0.03</v>
      </c>
      <c r="AG308" s="73"/>
      <c r="AH308" s="70">
        <f t="shared" si="182"/>
        <v>0</v>
      </c>
      <c r="AI308" s="71">
        <f t="shared" si="183"/>
        <v>0</v>
      </c>
      <c r="AJ308" s="73"/>
      <c r="AK308" s="67">
        <v>0.03</v>
      </c>
      <c r="AL308" s="75">
        <v>1</v>
      </c>
      <c r="AM308" s="76">
        <f t="shared" si="184"/>
        <v>0.03</v>
      </c>
      <c r="AN308" s="73"/>
      <c r="AO308" s="70">
        <f t="shared" si="185"/>
        <v>0</v>
      </c>
      <c r="AP308" s="71">
        <f t="shared" si="186"/>
        <v>0</v>
      </c>
      <c r="AQ308" s="73"/>
      <c r="AR308" s="67">
        <v>0.03</v>
      </c>
      <c r="AS308" s="75">
        <v>1</v>
      </c>
      <c r="AT308" s="76">
        <f t="shared" si="187"/>
        <v>0.03</v>
      </c>
      <c r="AU308" s="73"/>
      <c r="AV308" s="70">
        <f t="shared" si="188"/>
        <v>0</v>
      </c>
      <c r="AW308" s="71">
        <f t="shared" si="189"/>
        <v>0</v>
      </c>
      <c r="AX308" s="23"/>
      <c r="AY308" s="23"/>
    </row>
    <row r="309" spans="2:51" x14ac:dyDescent="0.3">
      <c r="B309" s="80" t="s">
        <v>120</v>
      </c>
      <c r="C309" s="65"/>
      <c r="D309" s="66" t="s">
        <v>24</v>
      </c>
      <c r="E309" s="65"/>
      <c r="F309" s="25"/>
      <c r="G309" s="67"/>
      <c r="H309" s="68"/>
      <c r="I309" s="76"/>
      <c r="J309" s="67"/>
      <c r="K309" s="68"/>
      <c r="L309" s="76"/>
      <c r="M309" s="70">
        <f t="shared" si="173"/>
        <v>0</v>
      </c>
      <c r="N309" s="71" t="str">
        <f t="shared" si="174"/>
        <v/>
      </c>
      <c r="O309" s="77"/>
      <c r="P309" s="67">
        <v>0.02</v>
      </c>
      <c r="Q309" s="68">
        <v>1</v>
      </c>
      <c r="R309" s="76">
        <f t="shared" si="175"/>
        <v>0.02</v>
      </c>
      <c r="S309" s="73"/>
      <c r="T309" s="70">
        <f t="shared" si="176"/>
        <v>0.02</v>
      </c>
      <c r="U309" s="71" t="str">
        <f t="shared" si="177"/>
        <v/>
      </c>
      <c r="V309" s="73"/>
      <c r="W309" s="67">
        <v>0.02</v>
      </c>
      <c r="X309" s="75">
        <v>1</v>
      </c>
      <c r="Y309" s="76">
        <f t="shared" si="178"/>
        <v>0.02</v>
      </c>
      <c r="Z309" s="73"/>
      <c r="AA309" s="70">
        <f t="shared" si="179"/>
        <v>0</v>
      </c>
      <c r="AB309" s="71">
        <f t="shared" si="180"/>
        <v>0</v>
      </c>
      <c r="AC309" s="73"/>
      <c r="AD309" s="67">
        <v>0.02</v>
      </c>
      <c r="AE309" s="75">
        <v>1</v>
      </c>
      <c r="AF309" s="76">
        <f t="shared" si="181"/>
        <v>0.02</v>
      </c>
      <c r="AG309" s="73"/>
      <c r="AH309" s="70">
        <f t="shared" si="182"/>
        <v>0</v>
      </c>
      <c r="AI309" s="71">
        <f t="shared" si="183"/>
        <v>0</v>
      </c>
      <c r="AJ309" s="73"/>
      <c r="AK309" s="67">
        <v>0.02</v>
      </c>
      <c r="AL309" s="75">
        <v>1</v>
      </c>
      <c r="AM309" s="76">
        <f t="shared" si="184"/>
        <v>0.02</v>
      </c>
      <c r="AN309" s="73"/>
      <c r="AO309" s="70">
        <f t="shared" si="185"/>
        <v>0</v>
      </c>
      <c r="AP309" s="71">
        <f t="shared" si="186"/>
        <v>0</v>
      </c>
      <c r="AQ309" s="73"/>
      <c r="AR309" s="67">
        <v>0.02</v>
      </c>
      <c r="AS309" s="75">
        <v>1</v>
      </c>
      <c r="AT309" s="76">
        <f t="shared" si="187"/>
        <v>0.02</v>
      </c>
      <c r="AU309" s="73"/>
      <c r="AV309" s="70">
        <f t="shared" si="188"/>
        <v>0</v>
      </c>
      <c r="AW309" s="71">
        <f t="shared" si="189"/>
        <v>0</v>
      </c>
      <c r="AX309" s="23"/>
      <c r="AY309" s="23"/>
    </row>
    <row r="310" spans="2:51" x14ac:dyDescent="0.3">
      <c r="B310" s="184" t="s">
        <v>28</v>
      </c>
      <c r="C310" s="83"/>
      <c r="D310" s="84"/>
      <c r="E310" s="83"/>
      <c r="F310" s="85"/>
      <c r="G310" s="200"/>
      <c r="H310" s="201"/>
      <c r="I310" s="88">
        <f>SUM(I288:I309)</f>
        <v>40.699999999999996</v>
      </c>
      <c r="J310" s="200"/>
      <c r="K310" s="201"/>
      <c r="L310" s="88">
        <f>SUM(L288:L309)</f>
        <v>42.689999999999991</v>
      </c>
      <c r="M310" s="89">
        <f t="shared" si="173"/>
        <v>1.9899999999999949</v>
      </c>
      <c r="N310" s="90">
        <f t="shared" si="174"/>
        <v>4.8894348894348773E-2</v>
      </c>
      <c r="O310" s="88"/>
      <c r="P310" s="200"/>
      <c r="Q310" s="201"/>
      <c r="R310" s="88">
        <f>SUM(R288:R309)</f>
        <v>46.24</v>
      </c>
      <c r="S310" s="85"/>
      <c r="T310" s="89">
        <f t="shared" si="176"/>
        <v>3.5500000000000114</v>
      </c>
      <c r="U310" s="90">
        <f t="shared" si="177"/>
        <v>8.3157648161162154E-2</v>
      </c>
      <c r="V310" s="85"/>
      <c r="W310" s="200"/>
      <c r="X310" s="201"/>
      <c r="Y310" s="88">
        <f>SUM(Y288:Y309)</f>
        <v>49.89</v>
      </c>
      <c r="Z310" s="85"/>
      <c r="AA310" s="89">
        <f t="shared" si="179"/>
        <v>3.6499999999999986</v>
      </c>
      <c r="AB310" s="90">
        <f t="shared" si="180"/>
        <v>7.8935986159169511E-2</v>
      </c>
      <c r="AC310" s="85"/>
      <c r="AD310" s="200"/>
      <c r="AE310" s="201"/>
      <c r="AF310" s="88">
        <f>SUM(AF288:AF309)</f>
        <v>52.839999999999996</v>
      </c>
      <c r="AG310" s="85"/>
      <c r="AH310" s="89">
        <f t="shared" si="182"/>
        <v>2.9499999999999957</v>
      </c>
      <c r="AI310" s="90">
        <f t="shared" si="183"/>
        <v>5.913008618961707E-2</v>
      </c>
      <c r="AJ310" s="85"/>
      <c r="AK310" s="200"/>
      <c r="AL310" s="201"/>
      <c r="AM310" s="88">
        <f>SUM(AM288:AM309)</f>
        <v>57.029999999999994</v>
      </c>
      <c r="AN310" s="85"/>
      <c r="AO310" s="89">
        <f t="shared" si="185"/>
        <v>4.1899999999999977</v>
      </c>
      <c r="AP310" s="90">
        <f t="shared" si="186"/>
        <v>7.9295987887963632E-2</v>
      </c>
      <c r="AQ310" s="85"/>
      <c r="AR310" s="200"/>
      <c r="AS310" s="201"/>
      <c r="AT310" s="88">
        <f>SUM(AT288:AT309)</f>
        <v>59.76</v>
      </c>
      <c r="AU310" s="85"/>
      <c r="AV310" s="89">
        <f t="shared" si="188"/>
        <v>2.730000000000004</v>
      </c>
      <c r="AW310" s="90">
        <f t="shared" si="189"/>
        <v>4.7869542346133685E-2</v>
      </c>
      <c r="AX310" s="23"/>
      <c r="AY310" s="23"/>
    </row>
    <row r="311" spans="2:51" x14ac:dyDescent="0.3">
      <c r="B311" s="74" t="s">
        <v>29</v>
      </c>
      <c r="C311" s="65"/>
      <c r="D311" s="66" t="s">
        <v>30</v>
      </c>
      <c r="E311" s="65"/>
      <c r="F311" s="25"/>
      <c r="G311" s="96">
        <f>IF(ISBLANK($D281)=TRUE, 0, IF($D281="TOU", $D$340*G324+$D$341*G325+$D$342*G326, IF(AND($D281="non-TOU", H328&gt;0), G328,G327)))</f>
        <v>9.3670000000000003E-2</v>
      </c>
      <c r="H311" s="97">
        <f>$G$283*(1+G338)-$G$283</f>
        <v>19.175000000000068</v>
      </c>
      <c r="I311" s="76">
        <f>H311*G311</f>
        <v>1.7961222500000065</v>
      </c>
      <c r="J311" s="96">
        <f>IF(ISBLANK($D281)=TRUE, 0, IF($D281="TOU", $D$340*J324+$D$341*J325+$D$342*J326, IF(AND($D281="non-TOU", K328&gt;0), J328,J327)))</f>
        <v>9.3670000000000003E-2</v>
      </c>
      <c r="K311" s="97">
        <f>$G$283*(1+J338)-$G$283</f>
        <v>19.175000000000068</v>
      </c>
      <c r="L311" s="76">
        <f>K311*J311</f>
        <v>1.7961222500000065</v>
      </c>
      <c r="M311" s="70">
        <f t="shared" si="173"/>
        <v>0</v>
      </c>
      <c r="N311" s="71">
        <f t="shared" si="174"/>
        <v>0</v>
      </c>
      <c r="O311" s="76"/>
      <c r="P311" s="96">
        <f>IF(ISBLANK($D281)=TRUE, 0, IF($D281="TOU", $D$340*P324+$D$341*P325+$D$342*P326, IF(AND($D281="non-TOU", Q328&gt;0), P328,P327)))</f>
        <v>9.3670000000000003E-2</v>
      </c>
      <c r="Q311" s="97">
        <f>$G$283*(1+P338)-$G$283</f>
        <v>19.175000000000068</v>
      </c>
      <c r="R311" s="76">
        <f>Q311*P311</f>
        <v>1.7961222500000065</v>
      </c>
      <c r="S311" s="73"/>
      <c r="T311" s="70">
        <f t="shared" si="176"/>
        <v>0</v>
      </c>
      <c r="U311" s="71">
        <f t="shared" si="177"/>
        <v>0</v>
      </c>
      <c r="V311" s="73"/>
      <c r="W311" s="96">
        <f>IF(ISBLANK($D281)=TRUE, 0, IF($D281="TOU", $D$340*W324+$D$341*W325+$D$342*W326, IF(AND($D281="non-TOU", X328&gt;0), W328,W327)))</f>
        <v>9.3670000000000003E-2</v>
      </c>
      <c r="X311" s="97">
        <f>$G$283*(1+W338)-$G$283</f>
        <v>19.175000000000068</v>
      </c>
      <c r="Y311" s="76">
        <f>X311*W311</f>
        <v>1.7961222500000065</v>
      </c>
      <c r="Z311" s="73"/>
      <c r="AA311" s="70">
        <f t="shared" si="179"/>
        <v>0</v>
      </c>
      <c r="AB311" s="71">
        <f t="shared" si="180"/>
        <v>0</v>
      </c>
      <c r="AC311" s="73"/>
      <c r="AD311" s="96">
        <f>IF(ISBLANK($D281)=TRUE, 0, IF($D281="TOU", $D$340*AD324+$D$341*AD325+$D$342*AD326, IF(AND($D281="non-TOU", AE328&gt;0), AD328,AD327)))</f>
        <v>9.3670000000000003E-2</v>
      </c>
      <c r="AE311" s="97">
        <f>$G$283*(1+AD338)-$G$283</f>
        <v>19.175000000000068</v>
      </c>
      <c r="AF311" s="76">
        <f>AE311*AD311</f>
        <v>1.7961222500000065</v>
      </c>
      <c r="AG311" s="73"/>
      <c r="AH311" s="70">
        <f t="shared" si="182"/>
        <v>0</v>
      </c>
      <c r="AI311" s="71">
        <f t="shared" si="183"/>
        <v>0</v>
      </c>
      <c r="AJ311" s="73"/>
      <c r="AK311" s="96">
        <f>IF(ISBLANK($D281)=TRUE, 0, IF($D281="TOU", $D$340*AK324+$D$341*AK325+$D$342*AK326, IF(AND($D281="non-TOU", AL328&gt;0), AK328,AK327)))</f>
        <v>9.3670000000000003E-2</v>
      </c>
      <c r="AL311" s="97">
        <f>$G$283*(1+AK338)-$G$283</f>
        <v>19.175000000000068</v>
      </c>
      <c r="AM311" s="76">
        <f>AL311*AK311</f>
        <v>1.7961222500000065</v>
      </c>
      <c r="AN311" s="73"/>
      <c r="AO311" s="70">
        <f t="shared" si="185"/>
        <v>0</v>
      </c>
      <c r="AP311" s="71">
        <f t="shared" si="186"/>
        <v>0</v>
      </c>
      <c r="AQ311" s="73"/>
      <c r="AR311" s="96">
        <f>IF(ISBLANK($D281)=TRUE, 0, IF($D281="TOU", $D$340*AR324+$D$341*AR325+$D$342*AR326, IF(AND($D281="non-TOU", AS328&gt;0), AR328,AR327)))</f>
        <v>9.3670000000000003E-2</v>
      </c>
      <c r="AS311" s="97">
        <f>$G$283*(1+AR338)-$G$283</f>
        <v>19.175000000000068</v>
      </c>
      <c r="AT311" s="76">
        <f>AS311*AR311</f>
        <v>1.7961222500000065</v>
      </c>
      <c r="AU311" s="73"/>
      <c r="AV311" s="70">
        <f t="shared" si="188"/>
        <v>0</v>
      </c>
      <c r="AW311" s="71">
        <f t="shared" si="189"/>
        <v>0</v>
      </c>
      <c r="AX311" s="23"/>
      <c r="AY311" s="23"/>
    </row>
    <row r="312" spans="2:51" x14ac:dyDescent="0.3">
      <c r="B312" s="74" t="str">
        <f>B47</f>
        <v>Rate Rider for Disposition of Deferral/Variance Accounts - effective until December 31, 2024</v>
      </c>
      <c r="C312" s="65"/>
      <c r="D312" s="66" t="s">
        <v>30</v>
      </c>
      <c r="E312" s="65"/>
      <c r="F312" s="25"/>
      <c r="G312" s="96">
        <v>3.1900000000000001E-3</v>
      </c>
      <c r="H312" s="97">
        <f>$G$283</f>
        <v>650</v>
      </c>
      <c r="I312" s="76">
        <f t="shared" ref="I312" si="190">H312*G312</f>
        <v>2.0735000000000001</v>
      </c>
      <c r="J312" s="96">
        <v>4.4299999999999999E-3</v>
      </c>
      <c r="K312" s="97">
        <f>$G$283</f>
        <v>650</v>
      </c>
      <c r="L312" s="76">
        <f t="shared" ref="L312" si="191">K312*J312</f>
        <v>2.8794999999999997</v>
      </c>
      <c r="M312" s="70">
        <f t="shared" si="173"/>
        <v>0.80599999999999961</v>
      </c>
      <c r="N312" s="71">
        <f t="shared" si="174"/>
        <v>0.38871473354231956</v>
      </c>
      <c r="O312" s="76"/>
      <c r="P312" s="96">
        <v>2.3400000000000001E-3</v>
      </c>
      <c r="Q312" s="97">
        <f>$G$283</f>
        <v>650</v>
      </c>
      <c r="R312" s="76">
        <f t="shared" ref="R312" si="192">Q312*P312</f>
        <v>1.5210000000000001</v>
      </c>
      <c r="S312" s="73"/>
      <c r="T312" s="70">
        <f t="shared" si="176"/>
        <v>-1.3584999999999996</v>
      </c>
      <c r="U312" s="71">
        <f t="shared" si="177"/>
        <v>-0.47178329571106087</v>
      </c>
      <c r="V312" s="73"/>
      <c r="W312" s="96">
        <v>0</v>
      </c>
      <c r="X312" s="97">
        <f>$G$283</f>
        <v>650</v>
      </c>
      <c r="Y312" s="76">
        <f t="shared" ref="Y312" si="193">X312*W312</f>
        <v>0</v>
      </c>
      <c r="Z312" s="73"/>
      <c r="AA312" s="70">
        <f t="shared" si="179"/>
        <v>-1.5210000000000001</v>
      </c>
      <c r="AB312" s="71" t="str">
        <f t="shared" si="180"/>
        <v/>
      </c>
      <c r="AC312" s="73"/>
      <c r="AD312" s="96">
        <v>0</v>
      </c>
      <c r="AE312" s="97">
        <f>$G$283</f>
        <v>650</v>
      </c>
      <c r="AF312" s="76">
        <f t="shared" ref="AF312" si="194">AE312*AD312</f>
        <v>0</v>
      </c>
      <c r="AG312" s="73"/>
      <c r="AH312" s="70">
        <f t="shared" si="182"/>
        <v>0</v>
      </c>
      <c r="AI312" s="71" t="str">
        <f t="shared" si="183"/>
        <v/>
      </c>
      <c r="AJ312" s="73"/>
      <c r="AK312" s="96">
        <v>0</v>
      </c>
      <c r="AL312" s="97">
        <f>$G$283</f>
        <v>650</v>
      </c>
      <c r="AM312" s="76">
        <f t="shared" ref="AM312" si="195">AL312*AK312</f>
        <v>0</v>
      </c>
      <c r="AN312" s="73"/>
      <c r="AO312" s="70">
        <f t="shared" si="185"/>
        <v>0</v>
      </c>
      <c r="AP312" s="71" t="str">
        <f t="shared" si="186"/>
        <v/>
      </c>
      <c r="AQ312" s="73"/>
      <c r="AR312" s="96">
        <v>0</v>
      </c>
      <c r="AS312" s="97">
        <f>$G$283</f>
        <v>650</v>
      </c>
      <c r="AT312" s="76">
        <f t="shared" ref="AT312" si="196">AS312*AR312</f>
        <v>0</v>
      </c>
      <c r="AU312" s="73"/>
      <c r="AV312" s="70">
        <f t="shared" si="188"/>
        <v>0</v>
      </c>
      <c r="AW312" s="71" t="str">
        <f t="shared" si="189"/>
        <v/>
      </c>
      <c r="AX312" s="23"/>
      <c r="AY312" s="23"/>
    </row>
    <row r="313" spans="2:51" x14ac:dyDescent="0.3">
      <c r="B313" s="74" t="str">
        <f>B48</f>
        <v>Rate Rider for Disposition of Capacity Based Recovery Account - Applicable only for Class B Customers - effective until December 31, 2024</v>
      </c>
      <c r="C313" s="65"/>
      <c r="D313" s="66" t="s">
        <v>30</v>
      </c>
      <c r="E313" s="65"/>
      <c r="F313" s="25"/>
      <c r="G313" s="96">
        <v>-1.4999999999999999E-4</v>
      </c>
      <c r="H313" s="97">
        <f>$G$283</f>
        <v>650</v>
      </c>
      <c r="I313" s="76">
        <f>H313*G313</f>
        <v>-9.7499999999999989E-2</v>
      </c>
      <c r="J313" s="96">
        <v>-1.2999999999999999E-4</v>
      </c>
      <c r="K313" s="97">
        <f>$G$283</f>
        <v>650</v>
      </c>
      <c r="L313" s="76">
        <f>K313*J313</f>
        <v>-8.4499999999999992E-2</v>
      </c>
      <c r="M313" s="70">
        <f t="shared" si="173"/>
        <v>1.2999999999999998E-2</v>
      </c>
      <c r="N313" s="71">
        <f t="shared" si="174"/>
        <v>-0.13333333333333333</v>
      </c>
      <c r="O313" s="76"/>
      <c r="P313" s="96">
        <v>1.8000000000000001E-4</v>
      </c>
      <c r="Q313" s="97">
        <f>$G$283</f>
        <v>650</v>
      </c>
      <c r="R313" s="76">
        <f>Q313*P313</f>
        <v>0.11700000000000001</v>
      </c>
      <c r="S313" s="73"/>
      <c r="T313" s="70">
        <f t="shared" si="176"/>
        <v>0.20150000000000001</v>
      </c>
      <c r="U313" s="71">
        <f t="shared" si="177"/>
        <v>-2.384615384615385</v>
      </c>
      <c r="V313" s="73"/>
      <c r="W313" s="96">
        <v>0</v>
      </c>
      <c r="X313" s="97">
        <f>$G$283</f>
        <v>650</v>
      </c>
      <c r="Y313" s="76">
        <f>X313*W313</f>
        <v>0</v>
      </c>
      <c r="Z313" s="73"/>
      <c r="AA313" s="70">
        <f t="shared" si="179"/>
        <v>-0.11700000000000001</v>
      </c>
      <c r="AB313" s="71" t="str">
        <f t="shared" si="180"/>
        <v/>
      </c>
      <c r="AC313" s="73"/>
      <c r="AD313" s="96">
        <v>0</v>
      </c>
      <c r="AE313" s="97">
        <f>$G$283</f>
        <v>650</v>
      </c>
      <c r="AF313" s="76">
        <f>AE313*AD313</f>
        <v>0</v>
      </c>
      <c r="AG313" s="73"/>
      <c r="AH313" s="70">
        <f t="shared" si="182"/>
        <v>0</v>
      </c>
      <c r="AI313" s="71" t="str">
        <f t="shared" si="183"/>
        <v/>
      </c>
      <c r="AJ313" s="73"/>
      <c r="AK313" s="96">
        <v>0</v>
      </c>
      <c r="AL313" s="97">
        <f>$G$283</f>
        <v>650</v>
      </c>
      <c r="AM313" s="76">
        <f>AL313*AK313</f>
        <v>0</v>
      </c>
      <c r="AN313" s="73"/>
      <c r="AO313" s="70">
        <f t="shared" si="185"/>
        <v>0</v>
      </c>
      <c r="AP313" s="71" t="str">
        <f t="shared" si="186"/>
        <v/>
      </c>
      <c r="AQ313" s="73"/>
      <c r="AR313" s="96">
        <v>0</v>
      </c>
      <c r="AS313" s="97">
        <f>$G$283</f>
        <v>650</v>
      </c>
      <c r="AT313" s="76">
        <f>AS313*AR313</f>
        <v>0</v>
      </c>
      <c r="AU313" s="73"/>
      <c r="AV313" s="70">
        <f t="shared" si="188"/>
        <v>0</v>
      </c>
      <c r="AW313" s="71" t="str">
        <f t="shared" si="189"/>
        <v/>
      </c>
      <c r="AX313" s="23"/>
      <c r="AY313" s="23"/>
    </row>
    <row r="314" spans="2:51" x14ac:dyDescent="0.3">
      <c r="B314" s="74" t="str">
        <f>B49</f>
        <v>Rate Rider for Disposition of Global Adjustment Account - Applicable only for Non-RPP Customers - effective until December 31, 2023</v>
      </c>
      <c r="C314" s="65"/>
      <c r="D314" s="66" t="s">
        <v>30</v>
      </c>
      <c r="E314" s="65"/>
      <c r="F314" s="25"/>
      <c r="G314" s="96">
        <v>-2.5100000000000001E-3</v>
      </c>
      <c r="H314" s="97"/>
      <c r="I314" s="76">
        <f t="shared" ref="I314" si="197">H314*G314</f>
        <v>0</v>
      </c>
      <c r="J314" s="96">
        <v>0</v>
      </c>
      <c r="K314" s="97"/>
      <c r="L314" s="76">
        <f t="shared" ref="L314" si="198">K314*J314</f>
        <v>0</v>
      </c>
      <c r="M314" s="70">
        <f t="shared" si="173"/>
        <v>0</v>
      </c>
      <c r="N314" s="71" t="str">
        <f t="shared" si="174"/>
        <v/>
      </c>
      <c r="O314" s="76"/>
      <c r="P314" s="96">
        <v>1.2099999999999999E-3</v>
      </c>
      <c r="Q314" s="97"/>
      <c r="R314" s="76">
        <f t="shared" ref="R314" si="199">Q314*P314</f>
        <v>0</v>
      </c>
      <c r="S314" s="73"/>
      <c r="T314" s="70">
        <f t="shared" si="176"/>
        <v>0</v>
      </c>
      <c r="U314" s="71" t="str">
        <f t="shared" si="177"/>
        <v/>
      </c>
      <c r="V314" s="73"/>
      <c r="W314" s="96">
        <v>0</v>
      </c>
      <c r="X314" s="97"/>
      <c r="Y314" s="76">
        <f t="shared" ref="Y314" si="200">X314*W314</f>
        <v>0</v>
      </c>
      <c r="Z314" s="73"/>
      <c r="AA314" s="70">
        <f t="shared" si="179"/>
        <v>0</v>
      </c>
      <c r="AB314" s="71" t="str">
        <f t="shared" si="180"/>
        <v/>
      </c>
      <c r="AC314" s="73"/>
      <c r="AD314" s="96">
        <v>0</v>
      </c>
      <c r="AE314" s="97"/>
      <c r="AF314" s="76">
        <f t="shared" ref="AF314" si="201">AE314*AD314</f>
        <v>0</v>
      </c>
      <c r="AG314" s="73"/>
      <c r="AH314" s="70">
        <f t="shared" si="182"/>
        <v>0</v>
      </c>
      <c r="AI314" s="71" t="str">
        <f t="shared" si="183"/>
        <v/>
      </c>
      <c r="AJ314" s="73"/>
      <c r="AK314" s="96">
        <v>0</v>
      </c>
      <c r="AL314" s="97"/>
      <c r="AM314" s="76">
        <f t="shared" ref="AM314" si="202">AL314*AK314</f>
        <v>0</v>
      </c>
      <c r="AN314" s="73"/>
      <c r="AO314" s="70">
        <f t="shared" si="185"/>
        <v>0</v>
      </c>
      <c r="AP314" s="71" t="str">
        <f t="shared" si="186"/>
        <v/>
      </c>
      <c r="AQ314" s="73"/>
      <c r="AR314" s="96">
        <v>0</v>
      </c>
      <c r="AS314" s="97"/>
      <c r="AT314" s="76">
        <f t="shared" ref="AT314" si="203">AS314*AR314</f>
        <v>0</v>
      </c>
      <c r="AU314" s="73"/>
      <c r="AV314" s="70">
        <f t="shared" si="188"/>
        <v>0</v>
      </c>
      <c r="AW314" s="71" t="str">
        <f t="shared" si="189"/>
        <v/>
      </c>
      <c r="AX314" s="23"/>
      <c r="AY314" s="23"/>
    </row>
    <row r="315" spans="2:51" x14ac:dyDescent="0.3">
      <c r="B315" s="74" t="str">
        <f>B50</f>
        <v>Rate Rider for Smart Metering Entity Charge - effective until December 31, 2027</v>
      </c>
      <c r="C315" s="65"/>
      <c r="D315" s="66" t="s">
        <v>24</v>
      </c>
      <c r="E315" s="65"/>
      <c r="F315" s="25"/>
      <c r="G315" s="202">
        <f>G250</f>
        <v>0.41</v>
      </c>
      <c r="H315" s="195">
        <v>1</v>
      </c>
      <c r="I315" s="203">
        <f>H315*G315</f>
        <v>0.41</v>
      </c>
      <c r="J315" s="202">
        <f>J250</f>
        <v>0.41</v>
      </c>
      <c r="K315" s="195">
        <v>1</v>
      </c>
      <c r="L315" s="203">
        <f>K315*J315</f>
        <v>0.41</v>
      </c>
      <c r="M315" s="70">
        <f t="shared" si="173"/>
        <v>0</v>
      </c>
      <c r="N315" s="71">
        <f t="shared" si="174"/>
        <v>0</v>
      </c>
      <c r="O315" s="203"/>
      <c r="P315" s="202">
        <f>P250</f>
        <v>0.41</v>
      </c>
      <c r="Q315" s="195">
        <v>1</v>
      </c>
      <c r="R315" s="203">
        <f>Q315*P315</f>
        <v>0.41</v>
      </c>
      <c r="T315" s="198">
        <f t="shared" si="176"/>
        <v>0</v>
      </c>
      <c r="U315" s="71">
        <f t="shared" si="177"/>
        <v>0</v>
      </c>
      <c r="W315" s="202">
        <f>W250</f>
        <v>0.41</v>
      </c>
      <c r="X315" s="195">
        <v>1</v>
      </c>
      <c r="Y315" s="203">
        <f>X315*W315</f>
        <v>0.41</v>
      </c>
      <c r="AA315" s="198">
        <f t="shared" si="179"/>
        <v>0</v>
      </c>
      <c r="AB315" s="71">
        <f t="shared" si="180"/>
        <v>0</v>
      </c>
      <c r="AD315" s="202">
        <f>AD250</f>
        <v>0.41</v>
      </c>
      <c r="AE315" s="195">
        <v>1</v>
      </c>
      <c r="AF315" s="203">
        <f>AE315*AD315</f>
        <v>0.41</v>
      </c>
      <c r="AH315" s="198">
        <f t="shared" si="182"/>
        <v>0</v>
      </c>
      <c r="AI315" s="71">
        <f t="shared" si="183"/>
        <v>0</v>
      </c>
      <c r="AK315" s="202">
        <f>AK250</f>
        <v>0</v>
      </c>
      <c r="AL315" s="195">
        <v>1</v>
      </c>
      <c r="AM315" s="203">
        <f>AL315*AK315</f>
        <v>0</v>
      </c>
      <c r="AO315" s="198">
        <f t="shared" si="185"/>
        <v>-0.41</v>
      </c>
      <c r="AP315" s="71" t="str">
        <f t="shared" si="186"/>
        <v/>
      </c>
      <c r="AR315" s="202">
        <f>AR250</f>
        <v>0</v>
      </c>
      <c r="AS315" s="195">
        <v>1</v>
      </c>
      <c r="AT315" s="203">
        <f>AS315*AR315</f>
        <v>0</v>
      </c>
      <c r="AV315" s="198">
        <f t="shared" si="188"/>
        <v>0</v>
      </c>
      <c r="AW315" s="71" t="str">
        <f t="shared" si="189"/>
        <v/>
      </c>
      <c r="AX315" s="23"/>
      <c r="AY315" s="23"/>
    </row>
    <row r="316" spans="2:51" x14ac:dyDescent="0.3">
      <c r="B316" s="100" t="s">
        <v>35</v>
      </c>
      <c r="C316" s="101"/>
      <c r="D316" s="102"/>
      <c r="E316" s="101"/>
      <c r="F316" s="85"/>
      <c r="G316" s="204"/>
      <c r="H316" s="205"/>
      <c r="I316" s="105">
        <f>SUM(I311:I315)+I310</f>
        <v>44.882122250000002</v>
      </c>
      <c r="J316" s="204"/>
      <c r="K316" s="205"/>
      <c r="L316" s="105">
        <f>SUM(L311:L315)+L310</f>
        <v>47.691122249999999</v>
      </c>
      <c r="M316" s="89">
        <f t="shared" si="173"/>
        <v>2.8089999999999975</v>
      </c>
      <c r="N316" s="90">
        <f t="shared" si="174"/>
        <v>6.2586167034469883E-2</v>
      </c>
      <c r="O316" s="105"/>
      <c r="P316" s="204"/>
      <c r="Q316" s="205"/>
      <c r="R316" s="105">
        <f>SUM(R311:R315)+R310</f>
        <v>50.084122250000007</v>
      </c>
      <c r="S316" s="85"/>
      <c r="T316" s="89">
        <f t="shared" si="176"/>
        <v>2.3930000000000078</v>
      </c>
      <c r="U316" s="90">
        <f t="shared" si="177"/>
        <v>5.0177053654886637E-2</v>
      </c>
      <c r="V316" s="85"/>
      <c r="W316" s="204"/>
      <c r="X316" s="205"/>
      <c r="Y316" s="105">
        <f>SUM(Y311:Y315)+Y310</f>
        <v>52.096122250000008</v>
      </c>
      <c r="Z316" s="85"/>
      <c r="AA316" s="89">
        <f t="shared" si="179"/>
        <v>2.0120000000000005</v>
      </c>
      <c r="AB316" s="90">
        <f t="shared" si="180"/>
        <v>4.0172412126080539E-2</v>
      </c>
      <c r="AC316" s="85"/>
      <c r="AD316" s="204"/>
      <c r="AE316" s="205"/>
      <c r="AF316" s="105">
        <f>SUM(AF311:AF315)+AF310</f>
        <v>55.046122250000003</v>
      </c>
      <c r="AG316" s="85"/>
      <c r="AH316" s="89">
        <f t="shared" si="182"/>
        <v>2.9499999999999957</v>
      </c>
      <c r="AI316" s="90">
        <f t="shared" si="183"/>
        <v>5.6626095620773295E-2</v>
      </c>
      <c r="AJ316" s="85"/>
      <c r="AK316" s="204"/>
      <c r="AL316" s="205"/>
      <c r="AM316" s="105">
        <f>SUM(AM311:AM315)+AM310</f>
        <v>58.826122249999997</v>
      </c>
      <c r="AN316" s="85"/>
      <c r="AO316" s="89">
        <f t="shared" si="185"/>
        <v>3.779999999999994</v>
      </c>
      <c r="AP316" s="90">
        <f t="shared" si="186"/>
        <v>6.8669687263937906E-2</v>
      </c>
      <c r="AQ316" s="85"/>
      <c r="AR316" s="204"/>
      <c r="AS316" s="205"/>
      <c r="AT316" s="105">
        <f>SUM(AT311:AT315)+AT310</f>
        <v>61.556122250000001</v>
      </c>
      <c r="AU316" s="85"/>
      <c r="AV316" s="89">
        <f t="shared" si="188"/>
        <v>2.730000000000004</v>
      </c>
      <c r="AW316" s="90">
        <f t="shared" si="189"/>
        <v>4.6407954418583218E-2</v>
      </c>
      <c r="AX316" s="23"/>
      <c r="AY316" s="23"/>
    </row>
    <row r="317" spans="2:51" x14ac:dyDescent="0.3">
      <c r="B317" s="25" t="s">
        <v>36</v>
      </c>
      <c r="C317" s="25"/>
      <c r="D317" s="66" t="s">
        <v>30</v>
      </c>
      <c r="E317" s="25"/>
      <c r="F317" s="25"/>
      <c r="G317" s="206">
        <f>G52</f>
        <v>1.158E-2</v>
      </c>
      <c r="H317" s="207">
        <f>$G$283*(1+G338)</f>
        <v>669.17500000000007</v>
      </c>
      <c r="I317" s="196">
        <f>H317*G317</f>
        <v>7.7490465000000004</v>
      </c>
      <c r="J317" s="206">
        <f>J52</f>
        <v>1.141E-2</v>
      </c>
      <c r="K317" s="207">
        <f>$G$283*(1+J338)</f>
        <v>669.17500000000007</v>
      </c>
      <c r="L317" s="196">
        <f>K317*J317</f>
        <v>7.6352867500000006</v>
      </c>
      <c r="M317" s="70">
        <f t="shared" si="173"/>
        <v>-0.11375974999999983</v>
      </c>
      <c r="N317" s="71">
        <f t="shared" si="174"/>
        <v>-1.4680483592400668E-2</v>
      </c>
      <c r="O317" s="196"/>
      <c r="P317" s="206">
        <f>P52</f>
        <v>1.2019999999999999E-2</v>
      </c>
      <c r="Q317" s="207">
        <f>$G$283*(1+P338)</f>
        <v>669.17500000000007</v>
      </c>
      <c r="R317" s="196">
        <f>Q317*P317</f>
        <v>8.0434835000000007</v>
      </c>
      <c r="T317" s="198">
        <f t="shared" si="176"/>
        <v>0.40819675000000011</v>
      </c>
      <c r="U317" s="199">
        <f t="shared" si="177"/>
        <v>5.3461875547765131E-2</v>
      </c>
      <c r="W317" s="206">
        <f>W52</f>
        <v>1.2019999999999999E-2</v>
      </c>
      <c r="X317" s="207">
        <f>$G$283*(1+W338)</f>
        <v>669.17500000000007</v>
      </c>
      <c r="Y317" s="196">
        <f>X317*W317</f>
        <v>8.0434835000000007</v>
      </c>
      <c r="AA317" s="198">
        <f t="shared" si="179"/>
        <v>0</v>
      </c>
      <c r="AB317" s="199">
        <f t="shared" si="180"/>
        <v>0</v>
      </c>
      <c r="AD317" s="206">
        <f>AD52</f>
        <v>1.2019999999999999E-2</v>
      </c>
      <c r="AE317" s="207">
        <f>$G$283*(1+AD338)</f>
        <v>669.17500000000007</v>
      </c>
      <c r="AF317" s="196">
        <f>AE317*AD317</f>
        <v>8.0434835000000007</v>
      </c>
      <c r="AH317" s="198">
        <f t="shared" si="182"/>
        <v>0</v>
      </c>
      <c r="AI317" s="199">
        <f t="shared" si="183"/>
        <v>0</v>
      </c>
      <c r="AK317" s="206">
        <f>AK52</f>
        <v>1.2019999999999999E-2</v>
      </c>
      <c r="AL317" s="207">
        <f>$G$283*(1+AK338)</f>
        <v>669.17500000000007</v>
      </c>
      <c r="AM317" s="196">
        <f>AL317*AK317</f>
        <v>8.0434835000000007</v>
      </c>
      <c r="AO317" s="198">
        <f t="shared" si="185"/>
        <v>0</v>
      </c>
      <c r="AP317" s="199">
        <f t="shared" si="186"/>
        <v>0</v>
      </c>
      <c r="AR317" s="206">
        <f>AR52</f>
        <v>1.2019999999999999E-2</v>
      </c>
      <c r="AS317" s="207">
        <f>$G$283*(1+AR338)</f>
        <v>669.17500000000007</v>
      </c>
      <c r="AT317" s="196">
        <f>AS317*AR317</f>
        <v>8.0434835000000007</v>
      </c>
      <c r="AV317" s="198">
        <f t="shared" si="188"/>
        <v>0</v>
      </c>
      <c r="AW317" s="199">
        <f t="shared" si="189"/>
        <v>0</v>
      </c>
      <c r="AX317" s="23"/>
      <c r="AY317" s="23"/>
    </row>
    <row r="318" spans="2:51" x14ac:dyDescent="0.3">
      <c r="B318" s="25" t="s">
        <v>37</v>
      </c>
      <c r="C318" s="25"/>
      <c r="D318" s="66" t="s">
        <v>30</v>
      </c>
      <c r="E318" s="25"/>
      <c r="F318" s="25"/>
      <c r="G318" s="206">
        <f>G53</f>
        <v>7.3299999999999997E-3</v>
      </c>
      <c r="H318" s="208">
        <f>+H317</f>
        <v>669.17500000000007</v>
      </c>
      <c r="I318" s="196">
        <f>H318*G318</f>
        <v>4.9050527500000003</v>
      </c>
      <c r="J318" s="206">
        <f>J53</f>
        <v>7.79E-3</v>
      </c>
      <c r="K318" s="208">
        <f>+K317</f>
        <v>669.17500000000007</v>
      </c>
      <c r="L318" s="196">
        <f>K318*J318</f>
        <v>5.2128732500000003</v>
      </c>
      <c r="M318" s="70">
        <f t="shared" si="173"/>
        <v>0.30782050000000005</v>
      </c>
      <c r="N318" s="71">
        <f t="shared" si="174"/>
        <v>6.2755798090040935E-2</v>
      </c>
      <c r="O318" s="196"/>
      <c r="P318" s="206">
        <f>P53</f>
        <v>8.3300000000000006E-3</v>
      </c>
      <c r="Q318" s="208">
        <f>+Q317</f>
        <v>669.17500000000007</v>
      </c>
      <c r="R318" s="196">
        <f>Q318*P318</f>
        <v>5.5742277500000013</v>
      </c>
      <c r="T318" s="198">
        <f t="shared" si="176"/>
        <v>0.36135450000000091</v>
      </c>
      <c r="U318" s="199">
        <f t="shared" si="177"/>
        <v>6.9319640564826868E-2</v>
      </c>
      <c r="W318" s="206">
        <f>W53</f>
        <v>8.3300000000000006E-3</v>
      </c>
      <c r="X318" s="208">
        <f>+X317</f>
        <v>669.17500000000007</v>
      </c>
      <c r="Y318" s="196">
        <f>X318*W318</f>
        <v>5.5742277500000013</v>
      </c>
      <c r="AA318" s="198">
        <f t="shared" si="179"/>
        <v>0</v>
      </c>
      <c r="AB318" s="199">
        <f t="shared" si="180"/>
        <v>0</v>
      </c>
      <c r="AD318" s="206">
        <f>AD53</f>
        <v>8.3300000000000006E-3</v>
      </c>
      <c r="AE318" s="208">
        <f>+AE317</f>
        <v>669.17500000000007</v>
      </c>
      <c r="AF318" s="196">
        <f>AE318*AD318</f>
        <v>5.5742277500000013</v>
      </c>
      <c r="AH318" s="198">
        <f t="shared" si="182"/>
        <v>0</v>
      </c>
      <c r="AI318" s="199">
        <f t="shared" si="183"/>
        <v>0</v>
      </c>
      <c r="AK318" s="206">
        <f>AK53</f>
        <v>8.3300000000000006E-3</v>
      </c>
      <c r="AL318" s="208">
        <f>+AL317</f>
        <v>669.17500000000007</v>
      </c>
      <c r="AM318" s="196">
        <f>AL318*AK318</f>
        <v>5.5742277500000013</v>
      </c>
      <c r="AO318" s="198">
        <f t="shared" si="185"/>
        <v>0</v>
      </c>
      <c r="AP318" s="199">
        <f t="shared" si="186"/>
        <v>0</v>
      </c>
      <c r="AR318" s="206">
        <f>AR53</f>
        <v>8.3300000000000006E-3</v>
      </c>
      <c r="AS318" s="208">
        <f>+AS317</f>
        <v>669.17500000000007</v>
      </c>
      <c r="AT318" s="196">
        <f>AS318*AR318</f>
        <v>5.5742277500000013</v>
      </c>
      <c r="AV318" s="198">
        <f t="shared" si="188"/>
        <v>0</v>
      </c>
      <c r="AW318" s="199">
        <f t="shared" si="189"/>
        <v>0</v>
      </c>
      <c r="AX318" s="23"/>
      <c r="AY318" s="23"/>
    </row>
    <row r="319" spans="2:51" x14ac:dyDescent="0.3">
      <c r="B319" s="100" t="s">
        <v>38</v>
      </c>
      <c r="C319" s="83"/>
      <c r="D319" s="102"/>
      <c r="E319" s="83"/>
      <c r="F319" s="114"/>
      <c r="G319" s="112"/>
      <c r="H319" s="113"/>
      <c r="I319" s="105">
        <f>SUM(I316:I318)</f>
        <v>57.536221500000003</v>
      </c>
      <c r="J319" s="112"/>
      <c r="K319" s="113"/>
      <c r="L319" s="105">
        <f>SUM(L316:L318)</f>
        <v>60.539282249999999</v>
      </c>
      <c r="M319" s="89">
        <f t="shared" si="173"/>
        <v>3.0030607499999959</v>
      </c>
      <c r="N319" s="90">
        <f t="shared" si="174"/>
        <v>5.2194264268813614E-2</v>
      </c>
      <c r="O319" s="105"/>
      <c r="P319" s="112"/>
      <c r="Q319" s="113"/>
      <c r="R319" s="105">
        <f>SUM(R316:R318)</f>
        <v>63.701833500000006</v>
      </c>
      <c r="S319" s="114"/>
      <c r="T319" s="89">
        <f t="shared" si="176"/>
        <v>3.162551250000007</v>
      </c>
      <c r="U319" s="90">
        <f t="shared" si="177"/>
        <v>5.2239655517224225E-2</v>
      </c>
      <c r="V319" s="85"/>
      <c r="W319" s="112"/>
      <c r="X319" s="113"/>
      <c r="Y319" s="105">
        <f>SUM(Y316:Y318)</f>
        <v>65.713833500000007</v>
      </c>
      <c r="Z319" s="114"/>
      <c r="AA319" s="89">
        <f t="shared" si="179"/>
        <v>2.0120000000000005</v>
      </c>
      <c r="AB319" s="90">
        <f t="shared" si="180"/>
        <v>3.1584648187559627E-2</v>
      </c>
      <c r="AC319" s="85"/>
      <c r="AD319" s="112"/>
      <c r="AE319" s="113"/>
      <c r="AF319" s="105">
        <f>SUM(AF316:AF318)</f>
        <v>68.66383350000001</v>
      </c>
      <c r="AG319" s="114"/>
      <c r="AH319" s="89">
        <f t="shared" si="182"/>
        <v>2.9500000000000028</v>
      </c>
      <c r="AI319" s="90">
        <f t="shared" si="183"/>
        <v>4.4891613270438752E-2</v>
      </c>
      <c r="AJ319" s="85"/>
      <c r="AK319" s="112"/>
      <c r="AL319" s="113"/>
      <c r="AM319" s="105">
        <f>SUM(AM316:AM318)</f>
        <v>72.443833500000011</v>
      </c>
      <c r="AN319" s="114"/>
      <c r="AO319" s="89">
        <f t="shared" si="185"/>
        <v>3.7800000000000011</v>
      </c>
      <c r="AP319" s="90">
        <f t="shared" si="186"/>
        <v>5.5050815069915965E-2</v>
      </c>
      <c r="AQ319" s="85"/>
      <c r="AR319" s="112"/>
      <c r="AS319" s="113"/>
      <c r="AT319" s="105">
        <f>SUM(AT316:AT318)</f>
        <v>75.173833500000001</v>
      </c>
      <c r="AU319" s="114"/>
      <c r="AV319" s="89">
        <f t="shared" si="188"/>
        <v>2.7299999999999898</v>
      </c>
      <c r="AW319" s="90">
        <f t="shared" si="189"/>
        <v>3.7684366882655231E-2</v>
      </c>
      <c r="AX319" s="23"/>
      <c r="AY319" s="23"/>
    </row>
    <row r="320" spans="2:51" x14ac:dyDescent="0.3">
      <c r="B320" s="65" t="s">
        <v>39</v>
      </c>
      <c r="C320" s="65"/>
      <c r="D320" s="66" t="s">
        <v>30</v>
      </c>
      <c r="E320" s="65"/>
      <c r="F320" s="25"/>
      <c r="G320" s="115">
        <v>4.1000000000000003E-3</v>
      </c>
      <c r="H320" s="97">
        <f>+H317</f>
        <v>669.17500000000007</v>
      </c>
      <c r="I320" s="76">
        <f t="shared" ref="I320:I330" si="204">H320*G320</f>
        <v>2.7436175000000005</v>
      </c>
      <c r="J320" s="115">
        <v>4.1000000000000003E-3</v>
      </c>
      <c r="K320" s="97">
        <f>+K317</f>
        <v>669.17500000000007</v>
      </c>
      <c r="L320" s="76">
        <f t="shared" ref="L320:L330" si="205">K320*J320</f>
        <v>2.7436175000000005</v>
      </c>
      <c r="M320" s="70">
        <f t="shared" si="173"/>
        <v>0</v>
      </c>
      <c r="N320" s="71">
        <f t="shared" si="174"/>
        <v>0</v>
      </c>
      <c r="O320" s="76"/>
      <c r="P320" s="115">
        <v>4.1000000000000003E-3</v>
      </c>
      <c r="Q320" s="97">
        <f>+Q317</f>
        <v>669.17500000000007</v>
      </c>
      <c r="R320" s="76">
        <f t="shared" ref="R320:R330" si="206">Q320*P320</f>
        <v>2.7436175000000005</v>
      </c>
      <c r="S320" s="73"/>
      <c r="T320" s="70">
        <f t="shared" si="176"/>
        <v>0</v>
      </c>
      <c r="U320" s="71">
        <f t="shared" si="177"/>
        <v>0</v>
      </c>
      <c r="V320" s="73"/>
      <c r="W320" s="115">
        <v>4.1000000000000003E-3</v>
      </c>
      <c r="X320" s="97">
        <f>+X317</f>
        <v>669.17500000000007</v>
      </c>
      <c r="Y320" s="76">
        <f t="shared" ref="Y320:Y330" si="207">X320*W320</f>
        <v>2.7436175000000005</v>
      </c>
      <c r="Z320" s="73"/>
      <c r="AA320" s="70">
        <f t="shared" si="179"/>
        <v>0</v>
      </c>
      <c r="AB320" s="71">
        <f t="shared" si="180"/>
        <v>0</v>
      </c>
      <c r="AC320" s="73"/>
      <c r="AD320" s="115">
        <v>4.1000000000000003E-3</v>
      </c>
      <c r="AE320" s="97">
        <f>+AE317</f>
        <v>669.17500000000007</v>
      </c>
      <c r="AF320" s="76">
        <f t="shared" ref="AF320:AF330" si="208">AE320*AD320</f>
        <v>2.7436175000000005</v>
      </c>
      <c r="AG320" s="73"/>
      <c r="AH320" s="70">
        <f t="shared" si="182"/>
        <v>0</v>
      </c>
      <c r="AI320" s="71">
        <f t="shared" si="183"/>
        <v>0</v>
      </c>
      <c r="AJ320" s="73"/>
      <c r="AK320" s="115">
        <v>4.1000000000000003E-3</v>
      </c>
      <c r="AL320" s="97">
        <f>+AL317</f>
        <v>669.17500000000007</v>
      </c>
      <c r="AM320" s="76">
        <f t="shared" ref="AM320:AM330" si="209">AL320*AK320</f>
        <v>2.7436175000000005</v>
      </c>
      <c r="AN320" s="73"/>
      <c r="AO320" s="70">
        <f t="shared" si="185"/>
        <v>0</v>
      </c>
      <c r="AP320" s="71">
        <f t="shared" si="186"/>
        <v>0</v>
      </c>
      <c r="AQ320" s="73"/>
      <c r="AR320" s="115">
        <v>4.1000000000000003E-3</v>
      </c>
      <c r="AS320" s="97">
        <f>+AS317</f>
        <v>669.17500000000007</v>
      </c>
      <c r="AT320" s="76">
        <f t="shared" ref="AT320:AT330" si="210">AS320*AR320</f>
        <v>2.7436175000000005</v>
      </c>
      <c r="AU320" s="73"/>
      <c r="AV320" s="70">
        <f t="shared" si="188"/>
        <v>0</v>
      </c>
      <c r="AW320" s="71">
        <f t="shared" si="189"/>
        <v>0</v>
      </c>
      <c r="AX320" s="23"/>
      <c r="AY320" s="23"/>
    </row>
    <row r="321" spans="1:51" x14ac:dyDescent="0.3">
      <c r="B321" s="65" t="s">
        <v>40</v>
      </c>
      <c r="C321" s="65"/>
      <c r="D321" s="66" t="s">
        <v>30</v>
      </c>
      <c r="E321" s="65"/>
      <c r="F321" s="25"/>
      <c r="G321" s="115">
        <v>6.9999999999999999E-4</v>
      </c>
      <c r="H321" s="97">
        <f>+H317</f>
        <v>669.17500000000007</v>
      </c>
      <c r="I321" s="76">
        <f t="shared" si="204"/>
        <v>0.46842250000000002</v>
      </c>
      <c r="J321" s="115">
        <v>6.9999999999999999E-4</v>
      </c>
      <c r="K321" s="97">
        <f>+K317</f>
        <v>669.17500000000007</v>
      </c>
      <c r="L321" s="76">
        <f t="shared" si="205"/>
        <v>0.46842250000000002</v>
      </c>
      <c r="M321" s="70">
        <f t="shared" si="173"/>
        <v>0</v>
      </c>
      <c r="N321" s="71">
        <f t="shared" si="174"/>
        <v>0</v>
      </c>
      <c r="O321" s="76"/>
      <c r="P321" s="115">
        <v>6.9999999999999999E-4</v>
      </c>
      <c r="Q321" s="97">
        <f>+Q317</f>
        <v>669.17500000000007</v>
      </c>
      <c r="R321" s="76">
        <f t="shared" si="206"/>
        <v>0.46842250000000002</v>
      </c>
      <c r="S321" s="73"/>
      <c r="T321" s="70">
        <f t="shared" si="176"/>
        <v>0</v>
      </c>
      <c r="U321" s="71">
        <f t="shared" si="177"/>
        <v>0</v>
      </c>
      <c r="V321" s="73"/>
      <c r="W321" s="115">
        <v>6.9999999999999999E-4</v>
      </c>
      <c r="X321" s="97">
        <f>+X317</f>
        <v>669.17500000000007</v>
      </c>
      <c r="Y321" s="76">
        <f t="shared" si="207"/>
        <v>0.46842250000000002</v>
      </c>
      <c r="Z321" s="73"/>
      <c r="AA321" s="70">
        <f t="shared" si="179"/>
        <v>0</v>
      </c>
      <c r="AB321" s="71">
        <f t="shared" si="180"/>
        <v>0</v>
      </c>
      <c r="AC321" s="73"/>
      <c r="AD321" s="115">
        <v>6.9999999999999999E-4</v>
      </c>
      <c r="AE321" s="97">
        <f>+AE317</f>
        <v>669.17500000000007</v>
      </c>
      <c r="AF321" s="76">
        <f t="shared" si="208"/>
        <v>0.46842250000000002</v>
      </c>
      <c r="AG321" s="73"/>
      <c r="AH321" s="70">
        <f t="shared" si="182"/>
        <v>0</v>
      </c>
      <c r="AI321" s="71">
        <f t="shared" si="183"/>
        <v>0</v>
      </c>
      <c r="AJ321" s="73"/>
      <c r="AK321" s="115">
        <v>6.9999999999999999E-4</v>
      </c>
      <c r="AL321" s="97">
        <f>+AL317</f>
        <v>669.17500000000007</v>
      </c>
      <c r="AM321" s="76">
        <f t="shared" si="209"/>
        <v>0.46842250000000002</v>
      </c>
      <c r="AN321" s="73"/>
      <c r="AO321" s="70">
        <f t="shared" si="185"/>
        <v>0</v>
      </c>
      <c r="AP321" s="71">
        <f t="shared" si="186"/>
        <v>0</v>
      </c>
      <c r="AQ321" s="73"/>
      <c r="AR321" s="115">
        <v>6.9999999999999999E-4</v>
      </c>
      <c r="AS321" s="97">
        <f>+AS317</f>
        <v>669.17500000000007</v>
      </c>
      <c r="AT321" s="76">
        <f t="shared" si="210"/>
        <v>0.46842250000000002</v>
      </c>
      <c r="AU321" s="73"/>
      <c r="AV321" s="70">
        <f t="shared" si="188"/>
        <v>0</v>
      </c>
      <c r="AW321" s="71">
        <f t="shared" si="189"/>
        <v>0</v>
      </c>
      <c r="AX321" s="23"/>
      <c r="AY321" s="23"/>
    </row>
    <row r="322" spans="1:51" x14ac:dyDescent="0.3">
      <c r="B322" s="65" t="s">
        <v>41</v>
      </c>
      <c r="C322" s="65"/>
      <c r="D322" s="66" t="s">
        <v>30</v>
      </c>
      <c r="E322" s="65"/>
      <c r="F322" s="25"/>
      <c r="G322" s="115">
        <v>4.0000000000000002E-4</v>
      </c>
      <c r="H322" s="97">
        <f>+H317</f>
        <v>669.17500000000007</v>
      </c>
      <c r="I322" s="76">
        <f t="shared" si="204"/>
        <v>0.26767000000000002</v>
      </c>
      <c r="J322" s="115">
        <v>4.0000000000000002E-4</v>
      </c>
      <c r="K322" s="97">
        <f>+K317</f>
        <v>669.17500000000007</v>
      </c>
      <c r="L322" s="76">
        <f t="shared" si="205"/>
        <v>0.26767000000000002</v>
      </c>
      <c r="M322" s="70">
        <f t="shared" si="173"/>
        <v>0</v>
      </c>
      <c r="N322" s="71">
        <f t="shared" si="174"/>
        <v>0</v>
      </c>
      <c r="O322" s="76"/>
      <c r="P322" s="115">
        <v>4.0000000000000002E-4</v>
      </c>
      <c r="Q322" s="97">
        <f>+Q317</f>
        <v>669.17500000000007</v>
      </c>
      <c r="R322" s="76">
        <f t="shared" si="206"/>
        <v>0.26767000000000002</v>
      </c>
      <c r="S322" s="73"/>
      <c r="T322" s="70">
        <f t="shared" si="176"/>
        <v>0</v>
      </c>
      <c r="U322" s="71">
        <f t="shared" si="177"/>
        <v>0</v>
      </c>
      <c r="V322" s="73"/>
      <c r="W322" s="115">
        <v>4.0000000000000002E-4</v>
      </c>
      <c r="X322" s="97">
        <f>+X317</f>
        <v>669.17500000000007</v>
      </c>
      <c r="Y322" s="76">
        <f t="shared" si="207"/>
        <v>0.26767000000000002</v>
      </c>
      <c r="Z322" s="73"/>
      <c r="AA322" s="70">
        <f t="shared" si="179"/>
        <v>0</v>
      </c>
      <c r="AB322" s="71">
        <f t="shared" si="180"/>
        <v>0</v>
      </c>
      <c r="AC322" s="73"/>
      <c r="AD322" s="115">
        <v>4.0000000000000002E-4</v>
      </c>
      <c r="AE322" s="97">
        <f>+AE317</f>
        <v>669.17500000000007</v>
      </c>
      <c r="AF322" s="76">
        <f t="shared" si="208"/>
        <v>0.26767000000000002</v>
      </c>
      <c r="AG322" s="73"/>
      <c r="AH322" s="70">
        <f t="shared" si="182"/>
        <v>0</v>
      </c>
      <c r="AI322" s="71">
        <f t="shared" si="183"/>
        <v>0</v>
      </c>
      <c r="AJ322" s="73"/>
      <c r="AK322" s="115">
        <v>4.0000000000000002E-4</v>
      </c>
      <c r="AL322" s="97">
        <f>+AL317</f>
        <v>669.17500000000007</v>
      </c>
      <c r="AM322" s="76">
        <f t="shared" si="209"/>
        <v>0.26767000000000002</v>
      </c>
      <c r="AN322" s="73"/>
      <c r="AO322" s="70">
        <f t="shared" si="185"/>
        <v>0</v>
      </c>
      <c r="AP322" s="71">
        <f t="shared" si="186"/>
        <v>0</v>
      </c>
      <c r="AQ322" s="73"/>
      <c r="AR322" s="115">
        <v>4.0000000000000002E-4</v>
      </c>
      <c r="AS322" s="97">
        <f>+AS317</f>
        <v>669.17500000000007</v>
      </c>
      <c r="AT322" s="76">
        <f t="shared" si="210"/>
        <v>0.26767000000000002</v>
      </c>
      <c r="AU322" s="73"/>
      <c r="AV322" s="70">
        <f t="shared" si="188"/>
        <v>0</v>
      </c>
      <c r="AW322" s="71">
        <f t="shared" si="189"/>
        <v>0</v>
      </c>
      <c r="AX322" s="23"/>
      <c r="AY322" s="23"/>
    </row>
    <row r="323" spans="1:51" x14ac:dyDescent="0.3">
      <c r="B323" s="65" t="s">
        <v>42</v>
      </c>
      <c r="C323" s="65"/>
      <c r="D323" s="66" t="s">
        <v>24</v>
      </c>
      <c r="E323" s="65"/>
      <c r="F323" s="25"/>
      <c r="G323" s="116">
        <v>0.25</v>
      </c>
      <c r="H323" s="68">
        <v>1</v>
      </c>
      <c r="I323" s="69">
        <f t="shared" si="204"/>
        <v>0.25</v>
      </c>
      <c r="J323" s="116">
        <v>0.25</v>
      </c>
      <c r="K323" s="68">
        <v>1</v>
      </c>
      <c r="L323" s="69">
        <f t="shared" si="205"/>
        <v>0.25</v>
      </c>
      <c r="M323" s="70">
        <f t="shared" si="173"/>
        <v>0</v>
      </c>
      <c r="N323" s="71">
        <f t="shared" si="174"/>
        <v>0</v>
      </c>
      <c r="O323" s="69"/>
      <c r="P323" s="116">
        <v>0.25</v>
      </c>
      <c r="Q323" s="68">
        <v>1</v>
      </c>
      <c r="R323" s="69">
        <f t="shared" si="206"/>
        <v>0.25</v>
      </c>
      <c r="S323" s="73"/>
      <c r="T323" s="70">
        <f t="shared" si="176"/>
        <v>0</v>
      </c>
      <c r="U323" s="71">
        <f t="shared" si="177"/>
        <v>0</v>
      </c>
      <c r="V323" s="73"/>
      <c r="W323" s="116">
        <v>0.25</v>
      </c>
      <c r="X323" s="68">
        <v>1</v>
      </c>
      <c r="Y323" s="69">
        <f t="shared" si="207"/>
        <v>0.25</v>
      </c>
      <c r="Z323" s="73"/>
      <c r="AA323" s="70">
        <f t="shared" si="179"/>
        <v>0</v>
      </c>
      <c r="AB323" s="71">
        <f t="shared" si="180"/>
        <v>0</v>
      </c>
      <c r="AC323" s="73"/>
      <c r="AD323" s="116">
        <v>0.25</v>
      </c>
      <c r="AE323" s="68">
        <v>1</v>
      </c>
      <c r="AF323" s="69">
        <f t="shared" si="208"/>
        <v>0.25</v>
      </c>
      <c r="AG323" s="73"/>
      <c r="AH323" s="70">
        <f t="shared" si="182"/>
        <v>0</v>
      </c>
      <c r="AI323" s="71">
        <f t="shared" si="183"/>
        <v>0</v>
      </c>
      <c r="AJ323" s="73"/>
      <c r="AK323" s="116">
        <v>0.25</v>
      </c>
      <c r="AL323" s="68">
        <v>1</v>
      </c>
      <c r="AM323" s="69">
        <f t="shared" si="209"/>
        <v>0.25</v>
      </c>
      <c r="AN323" s="73"/>
      <c r="AO323" s="70">
        <f t="shared" si="185"/>
        <v>0</v>
      </c>
      <c r="AP323" s="71">
        <f t="shared" si="186"/>
        <v>0</v>
      </c>
      <c r="AQ323" s="73"/>
      <c r="AR323" s="116">
        <v>0.25</v>
      </c>
      <c r="AS323" s="68">
        <v>1</v>
      </c>
      <c r="AT323" s="69">
        <f t="shared" si="210"/>
        <v>0.25</v>
      </c>
      <c r="AU323" s="73"/>
      <c r="AV323" s="70">
        <f t="shared" si="188"/>
        <v>0</v>
      </c>
      <c r="AW323" s="71">
        <f t="shared" si="189"/>
        <v>0</v>
      </c>
      <c r="AX323" s="23"/>
      <c r="AY323" s="23"/>
    </row>
    <row r="324" spans="1:51" x14ac:dyDescent="0.3">
      <c r="B324" s="65" t="s">
        <v>43</v>
      </c>
      <c r="C324" s="65"/>
      <c r="D324" s="66" t="s">
        <v>30</v>
      </c>
      <c r="E324" s="65"/>
      <c r="F324" s="25"/>
      <c r="G324" s="115">
        <v>7.3999999999999996E-2</v>
      </c>
      <c r="H324" s="117">
        <f>$D$340*$G$283</f>
        <v>409.5</v>
      </c>
      <c r="I324" s="76">
        <f t="shared" si="204"/>
        <v>30.302999999999997</v>
      </c>
      <c r="J324" s="115">
        <v>7.3999999999999996E-2</v>
      </c>
      <c r="K324" s="117">
        <f>$D$340*$G$283</f>
        <v>409.5</v>
      </c>
      <c r="L324" s="76">
        <f t="shared" si="205"/>
        <v>30.302999999999997</v>
      </c>
      <c r="M324" s="70">
        <f t="shared" si="173"/>
        <v>0</v>
      </c>
      <c r="N324" s="71">
        <f t="shared" si="174"/>
        <v>0</v>
      </c>
      <c r="O324" s="76"/>
      <c r="P324" s="115">
        <v>7.3999999999999996E-2</v>
      </c>
      <c r="Q324" s="117">
        <f>$D$340*$G$283</f>
        <v>409.5</v>
      </c>
      <c r="R324" s="76">
        <f t="shared" si="206"/>
        <v>30.302999999999997</v>
      </c>
      <c r="S324" s="73"/>
      <c r="T324" s="70">
        <f t="shared" si="176"/>
        <v>0</v>
      </c>
      <c r="U324" s="71">
        <f t="shared" si="177"/>
        <v>0</v>
      </c>
      <c r="V324" s="73"/>
      <c r="W324" s="115">
        <v>7.3999999999999996E-2</v>
      </c>
      <c r="X324" s="117">
        <f>$D$340*$G$283</f>
        <v>409.5</v>
      </c>
      <c r="Y324" s="76">
        <f t="shared" si="207"/>
        <v>30.302999999999997</v>
      </c>
      <c r="Z324" s="73"/>
      <c r="AA324" s="70">
        <f t="shared" si="179"/>
        <v>0</v>
      </c>
      <c r="AB324" s="71">
        <f t="shared" si="180"/>
        <v>0</v>
      </c>
      <c r="AC324" s="73"/>
      <c r="AD324" s="115">
        <v>7.3999999999999996E-2</v>
      </c>
      <c r="AE324" s="117">
        <f>$D$340*$G$283</f>
        <v>409.5</v>
      </c>
      <c r="AF324" s="76">
        <f t="shared" si="208"/>
        <v>30.302999999999997</v>
      </c>
      <c r="AG324" s="73"/>
      <c r="AH324" s="70">
        <f t="shared" si="182"/>
        <v>0</v>
      </c>
      <c r="AI324" s="71">
        <f t="shared" si="183"/>
        <v>0</v>
      </c>
      <c r="AJ324" s="73"/>
      <c r="AK324" s="115">
        <v>7.3999999999999996E-2</v>
      </c>
      <c r="AL324" s="117">
        <f>$D$340*$G$283</f>
        <v>409.5</v>
      </c>
      <c r="AM324" s="76">
        <f t="shared" si="209"/>
        <v>30.302999999999997</v>
      </c>
      <c r="AN324" s="73"/>
      <c r="AO324" s="70">
        <f t="shared" si="185"/>
        <v>0</v>
      </c>
      <c r="AP324" s="71">
        <f t="shared" si="186"/>
        <v>0</v>
      </c>
      <c r="AQ324" s="73"/>
      <c r="AR324" s="115">
        <v>7.3999999999999996E-2</v>
      </c>
      <c r="AS324" s="117">
        <f>$D$340*$G$283</f>
        <v>409.5</v>
      </c>
      <c r="AT324" s="76">
        <f t="shared" si="210"/>
        <v>30.302999999999997</v>
      </c>
      <c r="AU324" s="73"/>
      <c r="AV324" s="70">
        <f t="shared" si="188"/>
        <v>0</v>
      </c>
      <c r="AW324" s="71">
        <f t="shared" si="189"/>
        <v>0</v>
      </c>
      <c r="AX324" s="23"/>
      <c r="AY324" s="23"/>
    </row>
    <row r="325" spans="1:51" x14ac:dyDescent="0.3">
      <c r="B325" s="65" t="s">
        <v>44</v>
      </c>
      <c r="C325" s="65"/>
      <c r="D325" s="66" t="s">
        <v>30</v>
      </c>
      <c r="E325" s="65"/>
      <c r="F325" s="25"/>
      <c r="G325" s="115">
        <v>0.10199999999999999</v>
      </c>
      <c r="H325" s="119">
        <f>$D$341*$G$283</f>
        <v>117</v>
      </c>
      <c r="I325" s="76">
        <f t="shared" si="204"/>
        <v>11.933999999999999</v>
      </c>
      <c r="J325" s="115">
        <v>0.10199999999999999</v>
      </c>
      <c r="K325" s="119">
        <f>$D$341*$G$283</f>
        <v>117</v>
      </c>
      <c r="L325" s="76">
        <f t="shared" si="205"/>
        <v>11.933999999999999</v>
      </c>
      <c r="M325" s="70">
        <f t="shared" si="173"/>
        <v>0</v>
      </c>
      <c r="N325" s="71">
        <f t="shared" si="174"/>
        <v>0</v>
      </c>
      <c r="O325" s="76"/>
      <c r="P325" s="115">
        <v>0.10199999999999999</v>
      </c>
      <c r="Q325" s="119">
        <f>$D$341*$G$283</f>
        <v>117</v>
      </c>
      <c r="R325" s="76">
        <f t="shared" si="206"/>
        <v>11.933999999999999</v>
      </c>
      <c r="S325" s="73"/>
      <c r="T325" s="70">
        <f t="shared" si="176"/>
        <v>0</v>
      </c>
      <c r="U325" s="71">
        <f t="shared" si="177"/>
        <v>0</v>
      </c>
      <c r="V325" s="73"/>
      <c r="W325" s="115">
        <v>0.10199999999999999</v>
      </c>
      <c r="X325" s="119">
        <f>$D$341*$G$283</f>
        <v>117</v>
      </c>
      <c r="Y325" s="76">
        <f t="shared" si="207"/>
        <v>11.933999999999999</v>
      </c>
      <c r="Z325" s="73"/>
      <c r="AA325" s="70">
        <f t="shared" si="179"/>
        <v>0</v>
      </c>
      <c r="AB325" s="71">
        <f t="shared" si="180"/>
        <v>0</v>
      </c>
      <c r="AC325" s="73"/>
      <c r="AD325" s="115">
        <v>0.10199999999999999</v>
      </c>
      <c r="AE325" s="119">
        <f>$D$341*$G$283</f>
        <v>117</v>
      </c>
      <c r="AF325" s="76">
        <f t="shared" si="208"/>
        <v>11.933999999999999</v>
      </c>
      <c r="AG325" s="73"/>
      <c r="AH325" s="70">
        <f t="shared" si="182"/>
        <v>0</v>
      </c>
      <c r="AI325" s="71">
        <f t="shared" si="183"/>
        <v>0</v>
      </c>
      <c r="AJ325" s="73"/>
      <c r="AK325" s="115">
        <v>0.10199999999999999</v>
      </c>
      <c r="AL325" s="119">
        <f>$D$341*$G$283</f>
        <v>117</v>
      </c>
      <c r="AM325" s="76">
        <f t="shared" si="209"/>
        <v>11.933999999999999</v>
      </c>
      <c r="AN325" s="73"/>
      <c r="AO325" s="70">
        <f t="shared" si="185"/>
        <v>0</v>
      </c>
      <c r="AP325" s="71">
        <f t="shared" si="186"/>
        <v>0</v>
      </c>
      <c r="AQ325" s="73"/>
      <c r="AR325" s="115">
        <v>0.10199999999999999</v>
      </c>
      <c r="AS325" s="119">
        <f>$D$341*$G$283</f>
        <v>117</v>
      </c>
      <c r="AT325" s="76">
        <f t="shared" si="210"/>
        <v>11.933999999999999</v>
      </c>
      <c r="AU325" s="73"/>
      <c r="AV325" s="70">
        <f t="shared" si="188"/>
        <v>0</v>
      </c>
      <c r="AW325" s="71">
        <f t="shared" si="189"/>
        <v>0</v>
      </c>
      <c r="AX325" s="23"/>
      <c r="AY325" s="23"/>
    </row>
    <row r="326" spans="1:51" x14ac:dyDescent="0.3">
      <c r="B326" s="65" t="s">
        <v>45</v>
      </c>
      <c r="C326" s="65"/>
      <c r="D326" s="66" t="s">
        <v>30</v>
      </c>
      <c r="E326" s="65"/>
      <c r="F326" s="25"/>
      <c r="G326" s="115">
        <v>0.151</v>
      </c>
      <c r="H326" s="119">
        <f>$D$342*$G$283</f>
        <v>123.5</v>
      </c>
      <c r="I326" s="76">
        <f t="shared" si="204"/>
        <v>18.648499999999999</v>
      </c>
      <c r="J326" s="115">
        <v>0.151</v>
      </c>
      <c r="K326" s="117">
        <f>$D$342*$G$283</f>
        <v>123.5</v>
      </c>
      <c r="L326" s="76">
        <f t="shared" si="205"/>
        <v>18.648499999999999</v>
      </c>
      <c r="M326" s="70">
        <f t="shared" si="173"/>
        <v>0</v>
      </c>
      <c r="N326" s="71">
        <f t="shared" si="174"/>
        <v>0</v>
      </c>
      <c r="O326" s="76"/>
      <c r="P326" s="115">
        <v>0.151</v>
      </c>
      <c r="Q326" s="117">
        <f>$D$342*$G$283</f>
        <v>123.5</v>
      </c>
      <c r="R326" s="76">
        <f t="shared" si="206"/>
        <v>18.648499999999999</v>
      </c>
      <c r="S326" s="73"/>
      <c r="T326" s="70">
        <f t="shared" si="176"/>
        <v>0</v>
      </c>
      <c r="U326" s="71">
        <f t="shared" si="177"/>
        <v>0</v>
      </c>
      <c r="V326" s="73"/>
      <c r="W326" s="115">
        <v>0.151</v>
      </c>
      <c r="X326" s="117">
        <f>$D$342*$G$283</f>
        <v>123.5</v>
      </c>
      <c r="Y326" s="76">
        <f t="shared" si="207"/>
        <v>18.648499999999999</v>
      </c>
      <c r="Z326" s="73"/>
      <c r="AA326" s="70">
        <f t="shared" si="179"/>
        <v>0</v>
      </c>
      <c r="AB326" s="71">
        <f t="shared" si="180"/>
        <v>0</v>
      </c>
      <c r="AC326" s="73"/>
      <c r="AD326" s="115">
        <v>0.151</v>
      </c>
      <c r="AE326" s="117">
        <f>$D$342*$G$283</f>
        <v>123.5</v>
      </c>
      <c r="AF326" s="76">
        <f t="shared" si="208"/>
        <v>18.648499999999999</v>
      </c>
      <c r="AG326" s="73"/>
      <c r="AH326" s="70">
        <f t="shared" si="182"/>
        <v>0</v>
      </c>
      <c r="AI326" s="71">
        <f t="shared" si="183"/>
        <v>0</v>
      </c>
      <c r="AJ326" s="73"/>
      <c r="AK326" s="115">
        <v>0.151</v>
      </c>
      <c r="AL326" s="117">
        <f>$D$342*$G$283</f>
        <v>123.5</v>
      </c>
      <c r="AM326" s="76">
        <f t="shared" si="209"/>
        <v>18.648499999999999</v>
      </c>
      <c r="AN326" s="73"/>
      <c r="AO326" s="70">
        <f t="shared" si="185"/>
        <v>0</v>
      </c>
      <c r="AP326" s="71">
        <f t="shared" si="186"/>
        <v>0</v>
      </c>
      <c r="AQ326" s="73"/>
      <c r="AR326" s="115">
        <v>0.151</v>
      </c>
      <c r="AS326" s="117">
        <f>$D$342*$G$283</f>
        <v>123.5</v>
      </c>
      <c r="AT326" s="76">
        <f t="shared" si="210"/>
        <v>18.648499999999999</v>
      </c>
      <c r="AU326" s="73"/>
      <c r="AV326" s="70">
        <f t="shared" si="188"/>
        <v>0</v>
      </c>
      <c r="AW326" s="71">
        <f t="shared" si="189"/>
        <v>0</v>
      </c>
      <c r="AX326" s="23"/>
      <c r="AY326" s="23"/>
    </row>
    <row r="327" spans="1:51" x14ac:dyDescent="0.3">
      <c r="B327" s="65" t="s">
        <v>46</v>
      </c>
      <c r="C327" s="65"/>
      <c r="D327" s="66" t="s">
        <v>30</v>
      </c>
      <c r="E327" s="65"/>
      <c r="F327" s="25"/>
      <c r="G327" s="115">
        <v>8.6999999999999994E-2</v>
      </c>
      <c r="H327" s="180">
        <f>H262</f>
        <v>600</v>
      </c>
      <c r="I327" s="76">
        <f t="shared" si="204"/>
        <v>52.199999999999996</v>
      </c>
      <c r="J327" s="115">
        <v>8.6999999999999994E-2</v>
      </c>
      <c r="K327" s="180">
        <f>K262</f>
        <v>600</v>
      </c>
      <c r="L327" s="76">
        <f t="shared" si="205"/>
        <v>52.199999999999996</v>
      </c>
      <c r="M327" s="70">
        <f t="shared" si="173"/>
        <v>0</v>
      </c>
      <c r="N327" s="71">
        <f t="shared" si="174"/>
        <v>0</v>
      </c>
      <c r="O327" s="76"/>
      <c r="P327" s="115">
        <v>8.6999999999999994E-2</v>
      </c>
      <c r="Q327" s="97">
        <f>Q262</f>
        <v>600</v>
      </c>
      <c r="R327" s="76">
        <f t="shared" si="206"/>
        <v>52.199999999999996</v>
      </c>
      <c r="S327" s="73"/>
      <c r="T327" s="70">
        <f t="shared" si="176"/>
        <v>0</v>
      </c>
      <c r="U327" s="71">
        <f t="shared" si="177"/>
        <v>0</v>
      </c>
      <c r="V327" s="73"/>
      <c r="W327" s="115">
        <v>8.6999999999999994E-2</v>
      </c>
      <c r="X327" s="97">
        <f>X262</f>
        <v>600</v>
      </c>
      <c r="Y327" s="76">
        <f t="shared" si="207"/>
        <v>52.199999999999996</v>
      </c>
      <c r="Z327" s="73"/>
      <c r="AA327" s="70">
        <f t="shared" si="179"/>
        <v>0</v>
      </c>
      <c r="AB327" s="71">
        <f t="shared" si="180"/>
        <v>0</v>
      </c>
      <c r="AC327" s="73"/>
      <c r="AD327" s="115">
        <v>8.6999999999999994E-2</v>
      </c>
      <c r="AE327" s="97">
        <f>AE262</f>
        <v>600</v>
      </c>
      <c r="AF327" s="76">
        <f t="shared" si="208"/>
        <v>52.199999999999996</v>
      </c>
      <c r="AG327" s="73"/>
      <c r="AH327" s="70">
        <f t="shared" si="182"/>
        <v>0</v>
      </c>
      <c r="AI327" s="71">
        <f t="shared" si="183"/>
        <v>0</v>
      </c>
      <c r="AJ327" s="73"/>
      <c r="AK327" s="115">
        <v>8.6999999999999994E-2</v>
      </c>
      <c r="AL327" s="97">
        <f>AL262</f>
        <v>600</v>
      </c>
      <c r="AM327" s="76">
        <f t="shared" si="209"/>
        <v>52.199999999999996</v>
      </c>
      <c r="AN327" s="73"/>
      <c r="AO327" s="70">
        <f t="shared" si="185"/>
        <v>0</v>
      </c>
      <c r="AP327" s="71">
        <f t="shared" si="186"/>
        <v>0</v>
      </c>
      <c r="AQ327" s="73"/>
      <c r="AR327" s="115">
        <v>8.6999999999999994E-2</v>
      </c>
      <c r="AS327" s="97">
        <f>AS262</f>
        <v>600</v>
      </c>
      <c r="AT327" s="76">
        <f t="shared" si="210"/>
        <v>52.199999999999996</v>
      </c>
      <c r="AU327" s="73"/>
      <c r="AV327" s="70">
        <f t="shared" si="188"/>
        <v>0</v>
      </c>
      <c r="AW327" s="71">
        <f t="shared" si="189"/>
        <v>0</v>
      </c>
      <c r="AX327" s="23"/>
      <c r="AY327" s="23"/>
    </row>
    <row r="328" spans="1:51" x14ac:dyDescent="0.3">
      <c r="B328" s="65" t="s">
        <v>47</v>
      </c>
      <c r="C328" s="65"/>
      <c r="D328" s="66" t="s">
        <v>30</v>
      </c>
      <c r="E328" s="65"/>
      <c r="F328" s="25"/>
      <c r="G328" s="115">
        <v>0.10299999999999999</v>
      </c>
      <c r="H328" s="180">
        <f>H263</f>
        <v>150</v>
      </c>
      <c r="I328" s="76">
        <f t="shared" si="204"/>
        <v>15.45</v>
      </c>
      <c r="J328" s="115">
        <v>0.10299999999999999</v>
      </c>
      <c r="K328" s="180">
        <f>K263</f>
        <v>150</v>
      </c>
      <c r="L328" s="76">
        <f t="shared" si="205"/>
        <v>15.45</v>
      </c>
      <c r="M328" s="70">
        <f t="shared" si="173"/>
        <v>0</v>
      </c>
      <c r="N328" s="71">
        <f t="shared" si="174"/>
        <v>0</v>
      </c>
      <c r="O328" s="76"/>
      <c r="P328" s="115">
        <v>0.10299999999999999</v>
      </c>
      <c r="Q328" s="97">
        <f>Q263</f>
        <v>150</v>
      </c>
      <c r="R328" s="76">
        <f t="shared" si="206"/>
        <v>15.45</v>
      </c>
      <c r="S328" s="73"/>
      <c r="T328" s="70">
        <f t="shared" si="176"/>
        <v>0</v>
      </c>
      <c r="U328" s="71">
        <f t="shared" si="177"/>
        <v>0</v>
      </c>
      <c r="V328" s="73"/>
      <c r="W328" s="115">
        <v>0.10299999999999999</v>
      </c>
      <c r="X328" s="97">
        <f>X263</f>
        <v>150</v>
      </c>
      <c r="Y328" s="76">
        <f t="shared" si="207"/>
        <v>15.45</v>
      </c>
      <c r="Z328" s="73"/>
      <c r="AA328" s="70">
        <f t="shared" si="179"/>
        <v>0</v>
      </c>
      <c r="AB328" s="71">
        <f t="shared" si="180"/>
        <v>0</v>
      </c>
      <c r="AC328" s="73"/>
      <c r="AD328" s="115">
        <v>0.10299999999999999</v>
      </c>
      <c r="AE328" s="97">
        <f>AE263</f>
        <v>150</v>
      </c>
      <c r="AF328" s="76">
        <f t="shared" si="208"/>
        <v>15.45</v>
      </c>
      <c r="AG328" s="73"/>
      <c r="AH328" s="70">
        <f t="shared" si="182"/>
        <v>0</v>
      </c>
      <c r="AI328" s="71">
        <f t="shared" si="183"/>
        <v>0</v>
      </c>
      <c r="AJ328" s="73"/>
      <c r="AK328" s="115">
        <v>0.10299999999999999</v>
      </c>
      <c r="AL328" s="97">
        <f>AL263</f>
        <v>150</v>
      </c>
      <c r="AM328" s="76">
        <f t="shared" si="209"/>
        <v>15.45</v>
      </c>
      <c r="AN328" s="73"/>
      <c r="AO328" s="70">
        <f t="shared" si="185"/>
        <v>0</v>
      </c>
      <c r="AP328" s="71">
        <f t="shared" si="186"/>
        <v>0</v>
      </c>
      <c r="AQ328" s="73"/>
      <c r="AR328" s="115">
        <v>0.10299999999999999</v>
      </c>
      <c r="AS328" s="97">
        <f>AS263</f>
        <v>150</v>
      </c>
      <c r="AT328" s="76">
        <f t="shared" si="210"/>
        <v>15.45</v>
      </c>
      <c r="AU328" s="73"/>
      <c r="AV328" s="70">
        <f t="shared" si="188"/>
        <v>0</v>
      </c>
      <c r="AW328" s="71">
        <f t="shared" si="189"/>
        <v>0</v>
      </c>
      <c r="AX328" s="23"/>
      <c r="AY328" s="23"/>
    </row>
    <row r="329" spans="1:51" x14ac:dyDescent="0.3">
      <c r="B329" s="65" t="s">
        <v>48</v>
      </c>
      <c r="C329" s="65"/>
      <c r="D329" s="66" t="s">
        <v>30</v>
      </c>
      <c r="E329" s="65"/>
      <c r="F329" s="25"/>
      <c r="G329" s="115">
        <v>0.1076</v>
      </c>
      <c r="H329" s="97">
        <f>H264</f>
        <v>0</v>
      </c>
      <c r="I329" s="76">
        <f t="shared" si="204"/>
        <v>0</v>
      </c>
      <c r="J329" s="115">
        <v>0.1076</v>
      </c>
      <c r="K329" s="180">
        <f>K264</f>
        <v>0</v>
      </c>
      <c r="L329" s="76">
        <f t="shared" si="205"/>
        <v>0</v>
      </c>
      <c r="M329" s="70">
        <f t="shared" si="173"/>
        <v>0</v>
      </c>
      <c r="N329" s="71" t="str">
        <f t="shared" si="174"/>
        <v/>
      </c>
      <c r="O329" s="76"/>
      <c r="P329" s="115">
        <v>0.1076</v>
      </c>
      <c r="Q329" s="97">
        <f>Q264</f>
        <v>0</v>
      </c>
      <c r="R329" s="76">
        <f t="shared" si="206"/>
        <v>0</v>
      </c>
      <c r="S329" s="73"/>
      <c r="T329" s="70">
        <f t="shared" si="176"/>
        <v>0</v>
      </c>
      <c r="U329" s="71" t="str">
        <f t="shared" si="177"/>
        <v/>
      </c>
      <c r="V329" s="73"/>
      <c r="W329" s="115">
        <v>0.1076</v>
      </c>
      <c r="X329" s="97">
        <f>X264</f>
        <v>0</v>
      </c>
      <c r="Y329" s="76">
        <f t="shared" si="207"/>
        <v>0</v>
      </c>
      <c r="Z329" s="73"/>
      <c r="AA329" s="70">
        <f t="shared" si="179"/>
        <v>0</v>
      </c>
      <c r="AB329" s="71" t="str">
        <f t="shared" si="180"/>
        <v/>
      </c>
      <c r="AC329" s="73"/>
      <c r="AD329" s="115">
        <v>0.1076</v>
      </c>
      <c r="AE329" s="97">
        <f>AE264</f>
        <v>0</v>
      </c>
      <c r="AF329" s="76">
        <f t="shared" si="208"/>
        <v>0</v>
      </c>
      <c r="AG329" s="73"/>
      <c r="AH329" s="70">
        <f t="shared" si="182"/>
        <v>0</v>
      </c>
      <c r="AI329" s="71" t="str">
        <f t="shared" si="183"/>
        <v/>
      </c>
      <c r="AJ329" s="73"/>
      <c r="AK329" s="115">
        <v>0.1076</v>
      </c>
      <c r="AL329" s="97">
        <f>AL264</f>
        <v>0</v>
      </c>
      <c r="AM329" s="76">
        <f t="shared" si="209"/>
        <v>0</v>
      </c>
      <c r="AN329" s="73"/>
      <c r="AO329" s="70">
        <f t="shared" si="185"/>
        <v>0</v>
      </c>
      <c r="AP329" s="71" t="str">
        <f t="shared" si="186"/>
        <v/>
      </c>
      <c r="AQ329" s="73"/>
      <c r="AR329" s="115">
        <v>0.1076</v>
      </c>
      <c r="AS329" s="97">
        <f>AS264</f>
        <v>0</v>
      </c>
      <c r="AT329" s="76">
        <f t="shared" si="210"/>
        <v>0</v>
      </c>
      <c r="AU329" s="73"/>
      <c r="AV329" s="70">
        <f t="shared" si="188"/>
        <v>0</v>
      </c>
      <c r="AW329" s="71" t="str">
        <f t="shared" si="189"/>
        <v/>
      </c>
      <c r="AX329" s="23"/>
      <c r="AY329" s="23"/>
    </row>
    <row r="330" spans="1:51" ht="15" thickBot="1" x14ac:dyDescent="0.35">
      <c r="B330" s="65" t="s">
        <v>49</v>
      </c>
      <c r="C330" s="65"/>
      <c r="D330" s="66" t="s">
        <v>30</v>
      </c>
      <c r="E330" s="65"/>
      <c r="F330" s="25"/>
      <c r="G330" s="115">
        <f>G329</f>
        <v>0.1076</v>
      </c>
      <c r="H330" s="97">
        <f>H265</f>
        <v>0</v>
      </c>
      <c r="I330" s="76">
        <f t="shared" si="204"/>
        <v>0</v>
      </c>
      <c r="J330" s="115">
        <f>J329</f>
        <v>0.1076</v>
      </c>
      <c r="K330" s="97">
        <f>K265</f>
        <v>0</v>
      </c>
      <c r="L330" s="76">
        <f t="shared" si="205"/>
        <v>0</v>
      </c>
      <c r="M330" s="70">
        <f t="shared" si="173"/>
        <v>0</v>
      </c>
      <c r="N330" s="71" t="str">
        <f t="shared" si="174"/>
        <v/>
      </c>
      <c r="O330" s="76"/>
      <c r="P330" s="115">
        <f>P329</f>
        <v>0.1076</v>
      </c>
      <c r="Q330" s="97">
        <f>Q265</f>
        <v>0</v>
      </c>
      <c r="R330" s="76">
        <f t="shared" si="206"/>
        <v>0</v>
      </c>
      <c r="S330" s="73"/>
      <c r="T330" s="70">
        <f t="shared" si="176"/>
        <v>0</v>
      </c>
      <c r="U330" s="71" t="str">
        <f t="shared" si="177"/>
        <v/>
      </c>
      <c r="V330" s="73"/>
      <c r="W330" s="115">
        <f>W329</f>
        <v>0.1076</v>
      </c>
      <c r="X330" s="97">
        <f>X265</f>
        <v>0</v>
      </c>
      <c r="Y330" s="76">
        <f t="shared" si="207"/>
        <v>0</v>
      </c>
      <c r="Z330" s="73"/>
      <c r="AA330" s="70">
        <f t="shared" si="179"/>
        <v>0</v>
      </c>
      <c r="AB330" s="71" t="str">
        <f t="shared" si="180"/>
        <v/>
      </c>
      <c r="AC330" s="73"/>
      <c r="AD330" s="115">
        <f>AD329</f>
        <v>0.1076</v>
      </c>
      <c r="AE330" s="97">
        <f>AE265</f>
        <v>0</v>
      </c>
      <c r="AF330" s="76">
        <f t="shared" si="208"/>
        <v>0</v>
      </c>
      <c r="AG330" s="73"/>
      <c r="AH330" s="70">
        <f t="shared" si="182"/>
        <v>0</v>
      </c>
      <c r="AI330" s="71" t="str">
        <f t="shared" si="183"/>
        <v/>
      </c>
      <c r="AJ330" s="73"/>
      <c r="AK330" s="115">
        <f>AK329</f>
        <v>0.1076</v>
      </c>
      <c r="AL330" s="97">
        <f>AL265</f>
        <v>0</v>
      </c>
      <c r="AM330" s="76">
        <f t="shared" si="209"/>
        <v>0</v>
      </c>
      <c r="AN330" s="73"/>
      <c r="AO330" s="70">
        <f t="shared" si="185"/>
        <v>0</v>
      </c>
      <c r="AP330" s="71" t="str">
        <f t="shared" si="186"/>
        <v/>
      </c>
      <c r="AQ330" s="73"/>
      <c r="AR330" s="115">
        <f>AR329</f>
        <v>0.1076</v>
      </c>
      <c r="AS330" s="97">
        <f>AS265</f>
        <v>0</v>
      </c>
      <c r="AT330" s="76">
        <f t="shared" si="210"/>
        <v>0</v>
      </c>
      <c r="AU330" s="73"/>
      <c r="AV330" s="70">
        <f t="shared" si="188"/>
        <v>0</v>
      </c>
      <c r="AW330" s="71" t="str">
        <f t="shared" si="189"/>
        <v/>
      </c>
      <c r="AX330" s="23"/>
      <c r="AY330" s="23"/>
    </row>
    <row r="331" spans="1:51" ht="15" thickBot="1" x14ac:dyDescent="0.35">
      <c r="B331" s="185"/>
      <c r="C331" s="121"/>
      <c r="D331" s="122"/>
      <c r="E331" s="121"/>
      <c r="F331" s="123"/>
      <c r="G331" s="209"/>
      <c r="H331" s="210"/>
      <c r="I331" s="211"/>
      <c r="J331" s="209"/>
      <c r="K331" s="210"/>
      <c r="L331" s="211"/>
      <c r="M331" s="127">
        <f t="shared" si="173"/>
        <v>0</v>
      </c>
      <c r="N331" s="128" t="str">
        <f t="shared" si="174"/>
        <v/>
      </c>
      <c r="O331" s="211"/>
      <c r="P331" s="209"/>
      <c r="Q331" s="210"/>
      <c r="R331" s="211"/>
      <c r="S331" s="123"/>
      <c r="T331" s="212">
        <f t="shared" si="176"/>
        <v>0</v>
      </c>
      <c r="U331" s="213" t="str">
        <f t="shared" si="177"/>
        <v/>
      </c>
      <c r="W331" s="209"/>
      <c r="X331" s="210"/>
      <c r="Y331" s="211"/>
      <c r="Z331" s="123"/>
      <c r="AA331" s="212">
        <f t="shared" si="179"/>
        <v>0</v>
      </c>
      <c r="AB331" s="213" t="str">
        <f t="shared" si="180"/>
        <v/>
      </c>
      <c r="AD331" s="209"/>
      <c r="AE331" s="210"/>
      <c r="AF331" s="211"/>
      <c r="AG331" s="123"/>
      <c r="AH331" s="212">
        <f t="shared" si="182"/>
        <v>0</v>
      </c>
      <c r="AI331" s="213" t="str">
        <f t="shared" si="183"/>
        <v/>
      </c>
      <c r="AK331" s="209"/>
      <c r="AL331" s="210"/>
      <c r="AM331" s="211"/>
      <c r="AN331" s="123"/>
      <c r="AO331" s="212">
        <f t="shared" si="185"/>
        <v>0</v>
      </c>
      <c r="AP331" s="213" t="str">
        <f t="shared" si="186"/>
        <v/>
      </c>
      <c r="AR331" s="209"/>
      <c r="AS331" s="210"/>
      <c r="AT331" s="211"/>
      <c r="AU331" s="123"/>
      <c r="AV331" s="212">
        <f t="shared" si="188"/>
        <v>0</v>
      </c>
      <c r="AW331" s="213" t="str">
        <f t="shared" si="189"/>
        <v/>
      </c>
      <c r="AX331" s="23"/>
      <c r="AY331" s="23"/>
    </row>
    <row r="332" spans="1:51" x14ac:dyDescent="0.3">
      <c r="B332" s="133" t="s">
        <v>50</v>
      </c>
      <c r="C332" s="65"/>
      <c r="E332" s="65"/>
      <c r="F332" s="214"/>
      <c r="G332" s="135"/>
      <c r="H332" s="135"/>
      <c r="I332" s="136">
        <f>SUM(I320:I326,I319)</f>
        <v>122.1514315</v>
      </c>
      <c r="J332" s="135"/>
      <c r="K332" s="135"/>
      <c r="L332" s="136">
        <f>SUM(L320:L326,L319)</f>
        <v>125.15449224999999</v>
      </c>
      <c r="M332" s="137">
        <f t="shared" si="173"/>
        <v>3.0030607499999888</v>
      </c>
      <c r="N332" s="138">
        <f t="shared" si="174"/>
        <v>2.4584736446580151E-2</v>
      </c>
      <c r="O332" s="137"/>
      <c r="P332" s="135"/>
      <c r="Q332" s="135"/>
      <c r="R332" s="136">
        <f>SUM(R320:R326,R319)</f>
        <v>128.31704350000001</v>
      </c>
      <c r="S332" s="140"/>
      <c r="T332" s="137">
        <f t="shared" si="176"/>
        <v>3.1625512500000212</v>
      </c>
      <c r="U332" s="138">
        <f t="shared" si="177"/>
        <v>2.5269178861616302E-2</v>
      </c>
      <c r="W332" s="135"/>
      <c r="X332" s="135"/>
      <c r="Y332" s="136">
        <f>SUM(Y320:Y326,Y319)</f>
        <v>130.32904350000001</v>
      </c>
      <c r="Z332" s="140"/>
      <c r="AA332" s="137">
        <f t="shared" si="179"/>
        <v>2.0120000000000005</v>
      </c>
      <c r="AB332" s="138">
        <f t="shared" si="180"/>
        <v>1.5679912388255737E-2</v>
      </c>
      <c r="AD332" s="135"/>
      <c r="AE332" s="135"/>
      <c r="AF332" s="136">
        <f>SUM(AF320:AF326,AF319)</f>
        <v>133.2790435</v>
      </c>
      <c r="AG332" s="140"/>
      <c r="AH332" s="137">
        <f t="shared" si="182"/>
        <v>2.9499999999999886</v>
      </c>
      <c r="AI332" s="138">
        <f t="shared" si="183"/>
        <v>2.2635016115958747E-2</v>
      </c>
      <c r="AK332" s="135"/>
      <c r="AL332" s="135"/>
      <c r="AM332" s="136">
        <f>SUM(AM320:AM326,AM319)</f>
        <v>137.0590435</v>
      </c>
      <c r="AN332" s="140"/>
      <c r="AO332" s="137">
        <f t="shared" si="185"/>
        <v>3.7800000000000011</v>
      </c>
      <c r="AP332" s="138">
        <f t="shared" si="186"/>
        <v>2.8361548077886687E-2</v>
      </c>
      <c r="AR332" s="135"/>
      <c r="AS332" s="135"/>
      <c r="AT332" s="136">
        <f>SUM(AT320:AT326,AT319)</f>
        <v>139.78904349999999</v>
      </c>
      <c r="AU332" s="140"/>
      <c r="AV332" s="137">
        <f t="shared" si="188"/>
        <v>2.7299999999999898</v>
      </c>
      <c r="AW332" s="138">
        <f t="shared" si="189"/>
        <v>1.9918422967835681E-2</v>
      </c>
      <c r="AX332" s="23"/>
      <c r="AY332" s="23"/>
    </row>
    <row r="333" spans="1:51" x14ac:dyDescent="0.3">
      <c r="B333" s="133" t="s">
        <v>51</v>
      </c>
      <c r="C333" s="65"/>
      <c r="E333" s="65"/>
      <c r="F333" s="214"/>
      <c r="G333" s="142">
        <v>-0.11700000000000001</v>
      </c>
      <c r="H333" s="215"/>
      <c r="I333" s="198">
        <f>+I332*G333</f>
        <v>-14.291717485500001</v>
      </c>
      <c r="J333" s="142">
        <v>-0.11700000000000001</v>
      </c>
      <c r="K333" s="215"/>
      <c r="L333" s="198">
        <f>+L332*J333</f>
        <v>-14.64307559325</v>
      </c>
      <c r="M333" s="70">
        <f t="shared" si="173"/>
        <v>-0.35135810774999854</v>
      </c>
      <c r="N333" s="71">
        <f t="shared" si="174"/>
        <v>2.458473644658014E-2</v>
      </c>
      <c r="O333" s="198"/>
      <c r="P333" s="142">
        <v>-0.11700000000000001</v>
      </c>
      <c r="Q333" s="215"/>
      <c r="R333" s="198">
        <f>+R332*P333</f>
        <v>-15.013094089500003</v>
      </c>
      <c r="S333" s="140"/>
      <c r="T333" s="198">
        <f t="shared" si="176"/>
        <v>-0.37001849625000283</v>
      </c>
      <c r="U333" s="199">
        <f t="shared" si="177"/>
        <v>2.5269178861616327E-2</v>
      </c>
      <c r="W333" s="142">
        <v>-0.11700000000000001</v>
      </c>
      <c r="X333" s="215"/>
      <c r="Y333" s="198">
        <f>+Y332*W333</f>
        <v>-15.248498089500002</v>
      </c>
      <c r="Z333" s="140"/>
      <c r="AA333" s="198">
        <f t="shared" si="179"/>
        <v>-0.23540399999999906</v>
      </c>
      <c r="AB333" s="199">
        <f t="shared" si="180"/>
        <v>1.5679912388255668E-2</v>
      </c>
      <c r="AD333" s="142">
        <v>-0.11700000000000001</v>
      </c>
      <c r="AE333" s="215"/>
      <c r="AF333" s="198">
        <f>+AF332*AD333</f>
        <v>-15.5936480895</v>
      </c>
      <c r="AG333" s="140"/>
      <c r="AH333" s="198">
        <f t="shared" si="182"/>
        <v>-0.34514999999999851</v>
      </c>
      <c r="AI333" s="199">
        <f t="shared" si="183"/>
        <v>2.2635016115958733E-2</v>
      </c>
      <c r="AK333" s="142">
        <v>-0.11700000000000001</v>
      </c>
      <c r="AL333" s="215"/>
      <c r="AM333" s="198">
        <f>+AM332*AK333</f>
        <v>-16.035908089500001</v>
      </c>
      <c r="AN333" s="140"/>
      <c r="AO333" s="198">
        <f t="shared" si="185"/>
        <v>-0.44226000000000099</v>
      </c>
      <c r="AP333" s="199">
        <f t="shared" si="186"/>
        <v>2.8361548077886743E-2</v>
      </c>
      <c r="AR333" s="142">
        <v>-0.11700000000000001</v>
      </c>
      <c r="AS333" s="215"/>
      <c r="AT333" s="198">
        <f>+AT332*AR333</f>
        <v>-16.355318089499999</v>
      </c>
      <c r="AU333" s="140"/>
      <c r="AV333" s="198">
        <f t="shared" si="188"/>
        <v>-0.31940999999999775</v>
      </c>
      <c r="AW333" s="199">
        <f t="shared" si="189"/>
        <v>1.9918422967835615E-2</v>
      </c>
      <c r="AX333" s="23"/>
      <c r="AY333" s="23"/>
    </row>
    <row r="334" spans="1:51" x14ac:dyDescent="0.3">
      <c r="B334" s="186" t="s">
        <v>52</v>
      </c>
      <c r="C334" s="65"/>
      <c r="E334" s="65"/>
      <c r="F334" s="216"/>
      <c r="G334" s="217">
        <v>0.13</v>
      </c>
      <c r="H334" s="216"/>
      <c r="I334" s="198">
        <f>I332*G334</f>
        <v>15.879686095</v>
      </c>
      <c r="J334" s="217">
        <v>0.13</v>
      </c>
      <c r="K334" s="216"/>
      <c r="L334" s="198">
        <f>L332*J334</f>
        <v>16.270083992499998</v>
      </c>
      <c r="M334" s="70">
        <f t="shared" si="173"/>
        <v>0.39039789749999798</v>
      </c>
      <c r="N334" s="71">
        <f t="shared" si="174"/>
        <v>2.4584736446580116E-2</v>
      </c>
      <c r="O334" s="198"/>
      <c r="P334" s="217">
        <v>0.13</v>
      </c>
      <c r="Q334" s="216"/>
      <c r="R334" s="198">
        <f>R332*P334</f>
        <v>16.681215655000003</v>
      </c>
      <c r="T334" s="198">
        <f t="shared" si="176"/>
        <v>0.41113166250000432</v>
      </c>
      <c r="U334" s="199">
        <f t="shared" si="177"/>
        <v>2.52691788616164E-2</v>
      </c>
      <c r="W334" s="217">
        <v>0.13</v>
      </c>
      <c r="X334" s="216"/>
      <c r="Y334" s="198">
        <f>Y332*W334</f>
        <v>16.942775655000002</v>
      </c>
      <c r="AA334" s="198">
        <f t="shared" si="179"/>
        <v>0.26155999999999935</v>
      </c>
      <c r="AB334" s="199">
        <f t="shared" si="180"/>
        <v>1.5679912388255692E-2</v>
      </c>
      <c r="AD334" s="217">
        <v>0.13</v>
      </c>
      <c r="AE334" s="216"/>
      <c r="AF334" s="198">
        <f>AF332*AD334</f>
        <v>17.326275655</v>
      </c>
      <c r="AH334" s="198">
        <f t="shared" si="182"/>
        <v>0.38349999999999795</v>
      </c>
      <c r="AI334" s="199">
        <f t="shared" si="183"/>
        <v>2.2635016115958712E-2</v>
      </c>
      <c r="AK334" s="217">
        <v>0.13</v>
      </c>
      <c r="AL334" s="216"/>
      <c r="AM334" s="198">
        <f>AM332*AK334</f>
        <v>17.817675655000002</v>
      </c>
      <c r="AO334" s="198">
        <f t="shared" si="185"/>
        <v>0.49140000000000228</v>
      </c>
      <c r="AP334" s="199">
        <f t="shared" si="186"/>
        <v>2.8361548077886808E-2</v>
      </c>
      <c r="AR334" s="217">
        <v>0.13</v>
      </c>
      <c r="AS334" s="216"/>
      <c r="AT334" s="198">
        <f>AT332*AR334</f>
        <v>18.172575654999999</v>
      </c>
      <c r="AV334" s="198">
        <f t="shared" si="188"/>
        <v>0.35489999999999711</v>
      </c>
      <c r="AW334" s="199">
        <f t="shared" si="189"/>
        <v>1.9918422967835591E-2</v>
      </c>
      <c r="AX334" s="23"/>
      <c r="AY334" s="23"/>
    </row>
    <row r="335" spans="1:51" ht="15" thickBot="1" x14ac:dyDescent="0.35">
      <c r="B335" s="149" t="s">
        <v>53</v>
      </c>
      <c r="C335" s="149"/>
      <c r="D335" s="149"/>
      <c r="E335" s="187"/>
      <c r="F335" s="152"/>
      <c r="G335" s="152"/>
      <c r="H335" s="152"/>
      <c r="I335" s="153">
        <f>SUM(I332:I334)</f>
        <v>123.7394001095</v>
      </c>
      <c r="J335" s="152"/>
      <c r="K335" s="152"/>
      <c r="L335" s="153">
        <f>SUM(L332:L334)</f>
        <v>126.78150064924998</v>
      </c>
      <c r="M335" s="154">
        <f t="shared" si="173"/>
        <v>3.0421005397499812</v>
      </c>
      <c r="N335" s="155">
        <f t="shared" si="174"/>
        <v>2.4584736446580092E-2</v>
      </c>
      <c r="O335" s="153"/>
      <c r="P335" s="152"/>
      <c r="Q335" s="152"/>
      <c r="R335" s="153">
        <f>SUM(R332:R334)</f>
        <v>129.98516506550001</v>
      </c>
      <c r="S335" s="157"/>
      <c r="T335" s="218">
        <f t="shared" si="176"/>
        <v>3.2036644162500352</v>
      </c>
      <c r="U335" s="219">
        <f t="shared" si="177"/>
        <v>2.5269178861616413E-2</v>
      </c>
      <c r="W335" s="152"/>
      <c r="X335" s="152"/>
      <c r="Y335" s="153">
        <f>SUM(Y332:Y334)</f>
        <v>132.0233210655</v>
      </c>
      <c r="Z335" s="157"/>
      <c r="AA335" s="218">
        <f t="shared" si="179"/>
        <v>2.0381559999999865</v>
      </c>
      <c r="AB335" s="219">
        <f t="shared" si="180"/>
        <v>1.567991238825563E-2</v>
      </c>
      <c r="AD335" s="152"/>
      <c r="AE335" s="152"/>
      <c r="AF335" s="153">
        <f>SUM(AF332:AF334)</f>
        <v>135.0116710655</v>
      </c>
      <c r="AG335" s="157"/>
      <c r="AH335" s="218">
        <f t="shared" si="182"/>
        <v>2.988349999999997</v>
      </c>
      <c r="AI335" s="219">
        <f t="shared" si="183"/>
        <v>2.2635016115958813E-2</v>
      </c>
      <c r="AK335" s="152"/>
      <c r="AL335" s="152"/>
      <c r="AM335" s="153">
        <f>SUM(AM332:AM334)</f>
        <v>138.84081106550002</v>
      </c>
      <c r="AN335" s="157"/>
      <c r="AO335" s="218">
        <f t="shared" si="185"/>
        <v>3.8291400000000237</v>
      </c>
      <c r="AP335" s="219">
        <f t="shared" si="186"/>
        <v>2.8361548077886854E-2</v>
      </c>
      <c r="AR335" s="152"/>
      <c r="AS335" s="152"/>
      <c r="AT335" s="153">
        <f>SUM(AT332:AT334)</f>
        <v>141.60630106549999</v>
      </c>
      <c r="AU335" s="157"/>
      <c r="AV335" s="218">
        <f t="shared" si="188"/>
        <v>2.7654899999999714</v>
      </c>
      <c r="AW335" s="219">
        <f t="shared" si="189"/>
        <v>1.9918422967835546E-2</v>
      </c>
      <c r="AX335" s="23"/>
      <c r="AY335" s="23"/>
    </row>
    <row r="336" spans="1:51" ht="15" thickBot="1" x14ac:dyDescent="0.35">
      <c r="A336" s="158"/>
      <c r="B336" s="120" t="s">
        <v>54</v>
      </c>
      <c r="C336" s="159"/>
      <c r="D336" s="160"/>
      <c r="E336" s="159"/>
      <c r="F336" s="161"/>
      <c r="G336" s="162"/>
      <c r="H336" s="163"/>
      <c r="I336" s="164"/>
      <c r="J336" s="162"/>
      <c r="K336" s="163"/>
      <c r="L336" s="164"/>
      <c r="M336" s="165"/>
      <c r="N336" s="166"/>
      <c r="O336" s="172"/>
      <c r="P336" s="162"/>
      <c r="Q336" s="163"/>
      <c r="R336" s="164"/>
      <c r="S336" s="161"/>
      <c r="T336" s="165"/>
      <c r="U336" s="166"/>
      <c r="W336" s="162"/>
      <c r="X336" s="163"/>
      <c r="Y336" s="164"/>
      <c r="Z336" s="161"/>
      <c r="AA336" s="165"/>
      <c r="AB336" s="166"/>
      <c r="AD336" s="162"/>
      <c r="AE336" s="163"/>
      <c r="AF336" s="164"/>
      <c r="AG336" s="161"/>
      <c r="AH336" s="165"/>
      <c r="AI336" s="166"/>
      <c r="AK336" s="162"/>
      <c r="AL336" s="163"/>
      <c r="AM336" s="164"/>
      <c r="AN336" s="161"/>
      <c r="AO336" s="165"/>
      <c r="AP336" s="166"/>
      <c r="AR336" s="162"/>
      <c r="AS336" s="163"/>
      <c r="AT336" s="164"/>
      <c r="AU336" s="161"/>
      <c r="AV336" s="165"/>
      <c r="AW336" s="166"/>
      <c r="AX336" s="23"/>
      <c r="AY336" s="23"/>
    </row>
    <row r="337" spans="2:51" x14ac:dyDescent="0.3">
      <c r="I337" s="40"/>
      <c r="L337" s="40"/>
      <c r="M337" s="40"/>
      <c r="N337" s="40"/>
      <c r="O337" s="40"/>
      <c r="R337" s="40"/>
      <c r="Y337" s="40"/>
      <c r="AF337" s="40"/>
      <c r="AM337" s="40"/>
      <c r="AT337" s="40"/>
      <c r="AX337" s="23"/>
      <c r="AY337" s="23"/>
    </row>
    <row r="338" spans="2:51" x14ac:dyDescent="0.3">
      <c r="B338" s="45" t="s">
        <v>55</v>
      </c>
      <c r="G338" s="170">
        <f>G273</f>
        <v>2.9499999999999998E-2</v>
      </c>
      <c r="J338" s="170">
        <f>J273</f>
        <v>2.9499999999999998E-2</v>
      </c>
      <c r="P338" s="170">
        <v>2.9499999999999998E-2</v>
      </c>
      <c r="V338" s="140"/>
      <c r="W338" s="170">
        <v>2.9499999999999998E-2</v>
      </c>
      <c r="AC338" s="140"/>
      <c r="AD338" s="170">
        <v>2.9499999999999998E-2</v>
      </c>
      <c r="AJ338" s="140"/>
      <c r="AK338" s="170">
        <v>2.9499999999999998E-2</v>
      </c>
      <c r="AQ338" s="140"/>
      <c r="AR338" s="170">
        <v>2.9499999999999998E-2</v>
      </c>
      <c r="AX338" s="23"/>
      <c r="AY338" s="23"/>
    </row>
    <row r="340" spans="2:51" x14ac:dyDescent="0.3">
      <c r="D340" s="220">
        <v>0.63</v>
      </c>
      <c r="E340" s="221" t="s">
        <v>43</v>
      </c>
      <c r="F340" s="222"/>
      <c r="G340" s="223"/>
      <c r="H340" s="40"/>
      <c r="I340" s="224">
        <v>0.33</v>
      </c>
      <c r="J340" s="221" t="s">
        <v>122</v>
      </c>
      <c r="K340" s="222"/>
      <c r="Q340" s="40"/>
      <c r="X340" s="40"/>
      <c r="AE340" s="40"/>
      <c r="AL340" s="40"/>
      <c r="AS340" s="40"/>
    </row>
    <row r="341" spans="2:51" x14ac:dyDescent="0.3">
      <c r="D341" s="220">
        <v>0.18</v>
      </c>
      <c r="E341" s="221" t="s">
        <v>44</v>
      </c>
      <c r="F341" s="222"/>
      <c r="G341" s="223"/>
      <c r="H341" s="40"/>
      <c r="I341" s="224">
        <v>0.2</v>
      </c>
      <c r="J341" s="221" t="s">
        <v>123</v>
      </c>
      <c r="K341" s="222"/>
      <c r="Q341" s="40"/>
      <c r="X341" s="40"/>
      <c r="AE341" s="40"/>
      <c r="AL341" s="40"/>
      <c r="AS341" s="40"/>
    </row>
    <row r="342" spans="2:51" x14ac:dyDescent="0.3">
      <c r="D342" s="220">
        <v>0.19</v>
      </c>
      <c r="E342" s="221" t="s">
        <v>45</v>
      </c>
      <c r="F342" s="222"/>
      <c r="G342" s="223"/>
      <c r="H342" s="40"/>
      <c r="I342" s="220">
        <v>0.31</v>
      </c>
      <c r="J342" s="221" t="s">
        <v>124</v>
      </c>
      <c r="K342" s="222"/>
      <c r="Q342" s="40"/>
      <c r="X342" s="40"/>
      <c r="AE342" s="40"/>
      <c r="AL342" s="40"/>
      <c r="AS342" s="40"/>
    </row>
    <row r="343" spans="2:51" x14ac:dyDescent="0.3">
      <c r="G343" s="40"/>
      <c r="H343" s="40"/>
      <c r="I343" s="220">
        <v>0.16</v>
      </c>
      <c r="J343" s="221" t="s">
        <v>125</v>
      </c>
      <c r="K343" s="222"/>
      <c r="Q343" s="40"/>
      <c r="X343" s="40"/>
      <c r="AE343" s="40"/>
      <c r="AL343" s="40"/>
      <c r="AS343" s="40"/>
    </row>
    <row r="344" spans="2:51" x14ac:dyDescent="0.3">
      <c r="G344" s="40"/>
      <c r="H344" s="40"/>
      <c r="I344" s="40"/>
      <c r="J344" s="40"/>
      <c r="Q344" s="40"/>
      <c r="X344" s="40"/>
      <c r="AE344" s="40"/>
      <c r="AL344" s="40"/>
      <c r="AS344" s="40"/>
    </row>
    <row r="345" spans="2:51" x14ac:dyDescent="0.3">
      <c r="D345" s="220">
        <v>0.61</v>
      </c>
      <c r="E345" s="221" t="s">
        <v>64</v>
      </c>
      <c r="F345" s="222"/>
      <c r="G345" s="223"/>
      <c r="H345" s="40"/>
      <c r="I345" s="40"/>
      <c r="J345" s="40"/>
      <c r="Q345" s="40"/>
      <c r="X345" s="40"/>
      <c r="AE345" s="40"/>
      <c r="AL345" s="40"/>
      <c r="AS345" s="40"/>
    </row>
    <row r="346" spans="2:51" x14ac:dyDescent="0.3">
      <c r="D346" s="220">
        <v>0.39</v>
      </c>
      <c r="E346" s="221" t="s">
        <v>65</v>
      </c>
      <c r="F346" s="222"/>
      <c r="G346" s="223"/>
      <c r="H346" s="40"/>
      <c r="I346" s="40"/>
      <c r="J346" s="40"/>
      <c r="Q346" s="40"/>
      <c r="X346" s="40"/>
      <c r="AE346" s="40"/>
      <c r="AL346" s="40"/>
      <c r="AS346" s="40"/>
    </row>
    <row r="347" spans="2:51" x14ac:dyDescent="0.3">
      <c r="G347" s="40"/>
      <c r="H347" s="40"/>
      <c r="I347" s="40"/>
      <c r="J347" s="40"/>
      <c r="Q347" s="40"/>
      <c r="X347" s="40"/>
      <c r="AE347" s="40"/>
      <c r="AL347" s="40"/>
      <c r="AS347" s="40"/>
    </row>
    <row r="348" spans="2:51" x14ac:dyDescent="0.3">
      <c r="G348" s="40"/>
      <c r="H348" s="40"/>
      <c r="I348" s="40"/>
      <c r="J348" s="40"/>
      <c r="Q348" s="40"/>
      <c r="X348" s="40"/>
      <c r="AE348" s="40"/>
      <c r="AL348" s="40"/>
      <c r="AS348" s="40"/>
    </row>
    <row r="349" spans="2:51" x14ac:dyDescent="0.3">
      <c r="G349" s="40"/>
      <c r="H349" s="40"/>
      <c r="I349" s="40"/>
      <c r="J349" s="40"/>
      <c r="Q349" s="40"/>
      <c r="X349" s="40"/>
      <c r="AE349" s="40"/>
      <c r="AL349" s="40"/>
      <c r="AS349" s="40"/>
    </row>
    <row r="350" spans="2:51" x14ac:dyDescent="0.3">
      <c r="G350" s="40"/>
      <c r="H350" s="40"/>
      <c r="I350" s="40"/>
      <c r="J350" s="40"/>
      <c r="Q350" s="40"/>
      <c r="X350" s="40"/>
      <c r="AE350" s="40"/>
      <c r="AL350" s="40"/>
      <c r="AS350" s="40"/>
    </row>
    <row r="351" spans="2:51" x14ac:dyDescent="0.3">
      <c r="G351" s="40"/>
      <c r="H351" s="40"/>
      <c r="I351" s="40"/>
      <c r="J351" s="40"/>
      <c r="Q351" s="40"/>
      <c r="X351" s="40"/>
      <c r="AE351" s="40"/>
      <c r="AL351" s="40"/>
      <c r="AS351" s="40"/>
    </row>
    <row r="352" spans="2:51" x14ac:dyDescent="0.3">
      <c r="G352" s="40"/>
      <c r="H352" s="40"/>
      <c r="I352" s="40"/>
      <c r="J352" s="40"/>
      <c r="Q352" s="40"/>
      <c r="X352" s="40"/>
      <c r="AE352" s="40"/>
      <c r="AL352" s="40"/>
      <c r="AS352" s="40"/>
    </row>
    <row r="353" spans="7:45" x14ac:dyDescent="0.3">
      <c r="G353" s="40"/>
      <c r="H353" s="40"/>
      <c r="I353" s="40"/>
      <c r="J353" s="40"/>
      <c r="Q353" s="40"/>
      <c r="X353" s="40"/>
      <c r="AE353" s="40"/>
      <c r="AL353" s="40"/>
      <c r="AS353" s="40"/>
    </row>
    <row r="354" spans="7:45" x14ac:dyDescent="0.3">
      <c r="G354" s="40"/>
      <c r="H354" s="40"/>
      <c r="I354" s="40"/>
      <c r="J354" s="40"/>
      <c r="Q354" s="40"/>
      <c r="X354" s="40"/>
      <c r="AE354" s="40"/>
      <c r="AL354" s="40"/>
      <c r="AS354" s="40"/>
    </row>
    <row r="355" spans="7:45" x14ac:dyDescent="0.3">
      <c r="G355" s="40"/>
      <c r="H355" s="40"/>
      <c r="I355" s="40"/>
      <c r="J355" s="40"/>
      <c r="Q355" s="40"/>
      <c r="X355" s="40"/>
      <c r="AE355" s="40"/>
      <c r="AL355" s="40"/>
      <c r="AS355" s="40"/>
    </row>
    <row r="356" spans="7:45" x14ac:dyDescent="0.3">
      <c r="G356" s="40"/>
      <c r="H356" s="40"/>
      <c r="I356" s="40"/>
      <c r="J356" s="40"/>
      <c r="Q356" s="40"/>
      <c r="X356" s="40"/>
      <c r="AE356" s="40"/>
      <c r="AL356" s="40"/>
      <c r="AS356" s="40"/>
    </row>
    <row r="357" spans="7:45" x14ac:dyDescent="0.3">
      <c r="G357" s="40"/>
      <c r="H357" s="40"/>
      <c r="I357" s="40"/>
      <c r="J357" s="40"/>
      <c r="Q357" s="40"/>
      <c r="X357" s="40"/>
      <c r="AE357" s="40"/>
      <c r="AL357" s="40"/>
      <c r="AS357" s="40"/>
    </row>
    <row r="358" spans="7:45" x14ac:dyDescent="0.3">
      <c r="G358" s="40"/>
      <c r="H358" s="40"/>
      <c r="I358" s="40"/>
      <c r="J358" s="40"/>
      <c r="Q358" s="40"/>
      <c r="X358" s="40"/>
      <c r="AE358" s="40"/>
      <c r="AL358" s="40"/>
      <c r="AS358" s="40"/>
    </row>
    <row r="359" spans="7:45" x14ac:dyDescent="0.3">
      <c r="G359" s="40"/>
      <c r="H359" s="40"/>
      <c r="I359" s="40"/>
      <c r="J359" s="40"/>
      <c r="Q359" s="40"/>
      <c r="X359" s="40"/>
      <c r="AE359" s="40"/>
      <c r="AL359" s="40"/>
      <c r="AS359" s="40"/>
    </row>
    <row r="360" spans="7:45" x14ac:dyDescent="0.3">
      <c r="G360" s="40"/>
      <c r="H360" s="40"/>
      <c r="I360" s="40"/>
      <c r="J360" s="40"/>
      <c r="Q360" s="40"/>
      <c r="X360" s="40"/>
      <c r="AE360" s="40"/>
      <c r="AL360" s="40"/>
      <c r="AS360" s="40"/>
    </row>
    <row r="361" spans="7:45" x14ac:dyDescent="0.3">
      <c r="G361" s="40"/>
      <c r="H361" s="40"/>
      <c r="I361" s="40"/>
      <c r="J361" s="40"/>
      <c r="Q361" s="40"/>
      <c r="X361" s="40"/>
      <c r="AE361" s="40"/>
      <c r="AL361" s="40"/>
      <c r="AS361" s="40"/>
    </row>
    <row r="362" spans="7:45" x14ac:dyDescent="0.3">
      <c r="G362" s="40"/>
      <c r="H362" s="40"/>
      <c r="I362" s="40"/>
      <c r="J362" s="40"/>
      <c r="Q362" s="40"/>
      <c r="X362" s="40"/>
      <c r="AE362" s="40"/>
      <c r="AL362" s="40"/>
      <c r="AS362" s="40"/>
    </row>
    <row r="363" spans="7:45" x14ac:dyDescent="0.3">
      <c r="G363" s="40"/>
      <c r="H363" s="40"/>
      <c r="I363" s="40"/>
      <c r="J363" s="40"/>
      <c r="Q363" s="40"/>
      <c r="X363" s="40"/>
      <c r="AE363" s="40"/>
      <c r="AL363" s="40"/>
      <c r="AS363" s="40"/>
    </row>
    <row r="364" spans="7:45" x14ac:dyDescent="0.3">
      <c r="G364" s="40"/>
      <c r="H364" s="40"/>
      <c r="I364" s="40"/>
      <c r="J364" s="40"/>
      <c r="Q364" s="40"/>
      <c r="X364" s="40"/>
      <c r="AE364" s="40"/>
      <c r="AL364" s="40"/>
      <c r="AS364" s="40"/>
    </row>
    <row r="365" spans="7:45" x14ac:dyDescent="0.3">
      <c r="G365" s="40"/>
      <c r="H365" s="40"/>
      <c r="I365" s="40"/>
      <c r="J365" s="40"/>
      <c r="Q365" s="40"/>
      <c r="X365" s="40"/>
      <c r="AE365" s="40"/>
      <c r="AL365" s="40"/>
      <c r="AS365" s="40"/>
    </row>
    <row r="366" spans="7:45" x14ac:dyDescent="0.3">
      <c r="G366" s="40"/>
      <c r="H366" s="40"/>
      <c r="I366" s="40"/>
      <c r="J366" s="40"/>
      <c r="Q366" s="40"/>
      <c r="X366" s="40"/>
      <c r="AE366" s="40"/>
      <c r="AL366" s="40"/>
      <c r="AS366" s="40"/>
    </row>
    <row r="367" spans="7:45" x14ac:dyDescent="0.3">
      <c r="G367" s="40"/>
      <c r="H367" s="40"/>
      <c r="I367" s="40"/>
      <c r="J367" s="40"/>
      <c r="Q367" s="40"/>
      <c r="X367" s="40"/>
      <c r="AE367" s="40"/>
      <c r="AL367" s="40"/>
      <c r="AS367" s="40"/>
    </row>
    <row r="368" spans="7:45" x14ac:dyDescent="0.3">
      <c r="G368" s="40"/>
      <c r="H368" s="40"/>
      <c r="I368" s="40"/>
      <c r="J368" s="40"/>
      <c r="Q368" s="40"/>
      <c r="X368" s="40"/>
      <c r="AE368" s="40"/>
      <c r="AL368" s="40"/>
      <c r="AS368" s="40"/>
    </row>
    <row r="369" spans="7:45" x14ac:dyDescent="0.3">
      <c r="G369" s="40"/>
      <c r="H369" s="40"/>
      <c r="I369" s="40"/>
      <c r="J369" s="40"/>
      <c r="Q369" s="40"/>
      <c r="X369" s="40"/>
      <c r="AE369" s="40"/>
      <c r="AL369" s="40"/>
      <c r="AS369" s="40"/>
    </row>
    <row r="370" spans="7:45" x14ac:dyDescent="0.3">
      <c r="G370" s="40"/>
      <c r="H370" s="40"/>
      <c r="I370" s="40"/>
      <c r="J370" s="40"/>
      <c r="Q370" s="40"/>
      <c r="X370" s="40"/>
      <c r="AE370" s="40"/>
      <c r="AL370" s="40"/>
      <c r="AS370" s="40"/>
    </row>
    <row r="371" spans="7:45" x14ac:dyDescent="0.3">
      <c r="G371" s="40"/>
      <c r="H371" s="40"/>
      <c r="I371" s="40"/>
      <c r="J371" s="40"/>
      <c r="Q371" s="40"/>
      <c r="X371" s="40"/>
      <c r="AE371" s="40"/>
      <c r="AL371" s="40"/>
      <c r="AS371" s="40"/>
    </row>
    <row r="372" spans="7:45" x14ac:dyDescent="0.3">
      <c r="G372" s="40"/>
      <c r="H372" s="40"/>
      <c r="I372" s="40"/>
      <c r="J372" s="40"/>
      <c r="Q372" s="40"/>
      <c r="X372" s="40"/>
      <c r="AE372" s="40"/>
      <c r="AL372" s="40"/>
      <c r="AS372" s="40"/>
    </row>
    <row r="373" spans="7:45" x14ac:dyDescent="0.3">
      <c r="G373" s="40"/>
      <c r="H373" s="40"/>
      <c r="I373" s="40"/>
      <c r="J373" s="40"/>
      <c r="Q373" s="40"/>
      <c r="X373" s="40"/>
      <c r="AE373" s="40"/>
      <c r="AL373" s="40"/>
      <c r="AS373" s="40"/>
    </row>
    <row r="374" spans="7:45" x14ac:dyDescent="0.3">
      <c r="G374" s="40"/>
      <c r="H374" s="40"/>
      <c r="I374" s="40"/>
      <c r="J374" s="40"/>
      <c r="Q374" s="40"/>
      <c r="X374" s="40"/>
      <c r="AE374" s="40"/>
      <c r="AL374" s="40"/>
      <c r="AS374" s="40"/>
    </row>
    <row r="375" spans="7:45" x14ac:dyDescent="0.3">
      <c r="G375" s="40"/>
      <c r="H375" s="40"/>
      <c r="I375" s="40"/>
      <c r="J375" s="40"/>
      <c r="Q375" s="40"/>
      <c r="X375" s="40"/>
      <c r="AE375" s="40"/>
      <c r="AL375" s="40"/>
      <c r="AS375" s="40"/>
    </row>
    <row r="376" spans="7:45" x14ac:dyDescent="0.3">
      <c r="G376" s="40"/>
      <c r="H376" s="40"/>
      <c r="I376" s="40"/>
      <c r="J376" s="40"/>
      <c r="Q376" s="40"/>
      <c r="X376" s="40"/>
      <c r="AE376" s="40"/>
      <c r="AL376" s="40"/>
      <c r="AS376" s="40"/>
    </row>
    <row r="377" spans="7:45" x14ac:dyDescent="0.3">
      <c r="G377" s="40"/>
      <c r="H377" s="40"/>
      <c r="I377" s="40"/>
      <c r="J377" s="40"/>
      <c r="Q377" s="40"/>
      <c r="X377" s="40"/>
      <c r="AE377" s="40"/>
      <c r="AL377" s="40"/>
      <c r="AS377" s="40"/>
    </row>
    <row r="378" spans="7:45" x14ac:dyDescent="0.3">
      <c r="G378" s="40"/>
      <c r="H378" s="40"/>
      <c r="I378" s="40"/>
      <c r="J378" s="40"/>
      <c r="Q378" s="40"/>
      <c r="X378" s="40"/>
      <c r="AE378" s="40"/>
      <c r="AL378" s="40"/>
      <c r="AS378" s="40"/>
    </row>
    <row r="379" spans="7:45" x14ac:dyDescent="0.3">
      <c r="G379" s="40"/>
      <c r="H379" s="40"/>
      <c r="I379" s="40"/>
      <c r="J379" s="40"/>
      <c r="Q379" s="40"/>
      <c r="X379" s="40"/>
      <c r="AE379" s="40"/>
      <c r="AL379" s="40"/>
      <c r="AS379" s="40"/>
    </row>
    <row r="380" spans="7:45" x14ac:dyDescent="0.3">
      <c r="G380" s="40"/>
      <c r="H380" s="40"/>
      <c r="I380" s="40"/>
      <c r="J380" s="40"/>
      <c r="Q380" s="40"/>
      <c r="X380" s="40"/>
      <c r="AE380" s="40"/>
      <c r="AL380" s="40"/>
      <c r="AS380" s="40"/>
    </row>
    <row r="381" spans="7:45" x14ac:dyDescent="0.3">
      <c r="G381" s="40"/>
      <c r="H381" s="40"/>
      <c r="I381" s="40"/>
      <c r="J381" s="40"/>
      <c r="Q381" s="40"/>
      <c r="X381" s="40"/>
      <c r="AE381" s="40"/>
      <c r="AL381" s="40"/>
      <c r="AS381" s="40"/>
    </row>
    <row r="382" spans="7:45" x14ac:dyDescent="0.3">
      <c r="G382" s="40"/>
      <c r="H382" s="40"/>
      <c r="I382" s="40"/>
      <c r="J382" s="40"/>
      <c r="Q382" s="40"/>
      <c r="X382" s="40"/>
      <c r="AE382" s="40"/>
      <c r="AL382" s="40"/>
      <c r="AS382" s="40"/>
    </row>
    <row r="383" spans="7:45" x14ac:dyDescent="0.3">
      <c r="G383" s="40"/>
      <c r="H383" s="40"/>
      <c r="I383" s="40"/>
      <c r="J383" s="40"/>
      <c r="Q383" s="40"/>
      <c r="X383" s="40"/>
      <c r="AE383" s="40"/>
      <c r="AL383" s="40"/>
      <c r="AS383" s="40"/>
    </row>
    <row r="384" spans="7:45" x14ac:dyDescent="0.3">
      <c r="G384" s="40"/>
      <c r="H384" s="40"/>
      <c r="I384" s="40"/>
      <c r="J384" s="40"/>
      <c r="Q384" s="40"/>
      <c r="X384" s="40"/>
      <c r="AE384" s="40"/>
      <c r="AL384" s="40"/>
      <c r="AS384" s="40"/>
    </row>
    <row r="385" spans="7:45" x14ac:dyDescent="0.3">
      <c r="G385" s="40"/>
      <c r="H385" s="40"/>
      <c r="I385" s="40"/>
      <c r="J385" s="40"/>
      <c r="Q385" s="40"/>
      <c r="X385" s="40"/>
      <c r="AE385" s="40"/>
      <c r="AL385" s="40"/>
      <c r="AS385" s="40"/>
    </row>
    <row r="386" spans="7:45" x14ac:dyDescent="0.3">
      <c r="G386" s="40"/>
      <c r="H386" s="40"/>
      <c r="I386" s="40"/>
      <c r="J386" s="40"/>
      <c r="Q386" s="40"/>
      <c r="X386" s="40"/>
      <c r="AE386" s="40"/>
      <c r="AL386" s="40"/>
      <c r="AS386" s="40"/>
    </row>
    <row r="387" spans="7:45" x14ac:dyDescent="0.3">
      <c r="G387" s="40"/>
      <c r="H387" s="40"/>
      <c r="I387" s="40"/>
      <c r="J387" s="40"/>
      <c r="Q387" s="40"/>
      <c r="X387" s="40"/>
      <c r="AE387" s="40"/>
      <c r="AL387" s="40"/>
      <c r="AS387" s="40"/>
    </row>
    <row r="388" spans="7:45" x14ac:dyDescent="0.3">
      <c r="G388" s="40"/>
      <c r="H388" s="40"/>
      <c r="I388" s="40"/>
      <c r="J388" s="40"/>
      <c r="Q388" s="40"/>
      <c r="X388" s="40"/>
      <c r="AE388" s="40"/>
      <c r="AL388" s="40"/>
      <c r="AS388" s="40"/>
    </row>
    <row r="389" spans="7:45" x14ac:dyDescent="0.3">
      <c r="G389" s="40"/>
      <c r="H389" s="40"/>
      <c r="I389" s="40"/>
      <c r="J389" s="40"/>
      <c r="Q389" s="40"/>
      <c r="X389" s="40"/>
      <c r="AE389" s="40"/>
      <c r="AL389" s="40"/>
      <c r="AS389" s="40"/>
    </row>
    <row r="390" spans="7:45" x14ac:dyDescent="0.3">
      <c r="G390" s="40"/>
      <c r="H390" s="40"/>
      <c r="I390" s="40"/>
      <c r="J390" s="40"/>
      <c r="Q390" s="40"/>
      <c r="X390" s="40"/>
      <c r="AE390" s="40"/>
      <c r="AL390" s="40"/>
      <c r="AS390" s="40"/>
    </row>
    <row r="391" spans="7:45" x14ac:dyDescent="0.3">
      <c r="G391" s="40"/>
      <c r="H391" s="40"/>
      <c r="I391" s="40"/>
      <c r="J391" s="40"/>
      <c r="Q391" s="40"/>
      <c r="X391" s="40"/>
      <c r="AE391" s="40"/>
      <c r="AL391" s="40"/>
      <c r="AS391" s="40"/>
    </row>
    <row r="392" spans="7:45" x14ac:dyDescent="0.3">
      <c r="G392" s="40"/>
      <c r="H392" s="40"/>
      <c r="I392" s="40"/>
      <c r="J392" s="40"/>
      <c r="Q392" s="40"/>
      <c r="X392" s="40"/>
      <c r="AE392" s="40"/>
      <c r="AL392" s="40"/>
      <c r="AS392" s="40"/>
    </row>
    <row r="393" spans="7:45" x14ac:dyDescent="0.3">
      <c r="G393" s="40"/>
      <c r="H393" s="40"/>
      <c r="I393" s="40"/>
      <c r="J393" s="40"/>
      <c r="Q393" s="40"/>
      <c r="X393" s="40"/>
      <c r="AE393" s="40"/>
      <c r="AL393" s="40"/>
      <c r="AS393" s="40"/>
    </row>
    <row r="394" spans="7:45" x14ac:dyDescent="0.3">
      <c r="G394" s="40"/>
      <c r="H394" s="40"/>
      <c r="I394" s="40"/>
      <c r="J394" s="40"/>
      <c r="Q394" s="40"/>
      <c r="X394" s="40"/>
      <c r="AE394" s="40"/>
      <c r="AL394" s="40"/>
      <c r="AS394" s="40"/>
    </row>
    <row r="395" spans="7:45" x14ac:dyDescent="0.3">
      <c r="G395" s="40"/>
      <c r="H395" s="40"/>
      <c r="I395" s="40"/>
      <c r="J395" s="40"/>
      <c r="Q395" s="40"/>
      <c r="X395" s="40"/>
      <c r="AE395" s="40"/>
      <c r="AL395" s="40"/>
      <c r="AS395" s="40"/>
    </row>
    <row r="396" spans="7:45" x14ac:dyDescent="0.3">
      <c r="G396" s="40"/>
      <c r="H396" s="40"/>
      <c r="I396" s="40"/>
      <c r="J396" s="40"/>
      <c r="Q396" s="40"/>
      <c r="X396" s="40"/>
      <c r="AE396" s="40"/>
      <c r="AL396" s="40"/>
      <c r="AS396" s="40"/>
    </row>
    <row r="397" spans="7:45" x14ac:dyDescent="0.3">
      <c r="G397" s="40"/>
      <c r="H397" s="40"/>
      <c r="I397" s="40"/>
      <c r="J397" s="40"/>
      <c r="Q397" s="40"/>
      <c r="X397" s="40"/>
      <c r="AE397" s="40"/>
      <c r="AL397" s="40"/>
      <c r="AS397" s="40"/>
    </row>
    <row r="398" spans="7:45" x14ac:dyDescent="0.3">
      <c r="G398" s="40"/>
      <c r="H398" s="40"/>
      <c r="I398" s="40"/>
      <c r="J398" s="40"/>
      <c r="Q398" s="40"/>
      <c r="X398" s="40"/>
      <c r="AE398" s="40"/>
      <c r="AL398" s="40"/>
      <c r="AS398" s="40"/>
    </row>
    <row r="399" spans="7:45" x14ac:dyDescent="0.3">
      <c r="G399" s="40"/>
      <c r="H399" s="40"/>
      <c r="I399" s="40"/>
      <c r="J399" s="40"/>
      <c r="Q399" s="40"/>
      <c r="X399" s="40"/>
      <c r="AE399" s="40"/>
      <c r="AL399" s="40"/>
      <c r="AS399" s="40"/>
    </row>
    <row r="400" spans="7:45" x14ac:dyDescent="0.3">
      <c r="G400" s="40"/>
      <c r="H400" s="40"/>
      <c r="I400" s="40"/>
      <c r="J400" s="40"/>
      <c r="Q400" s="40"/>
      <c r="X400" s="40"/>
      <c r="AE400" s="40"/>
      <c r="AL400" s="40"/>
      <c r="AS400" s="40"/>
    </row>
    <row r="401" spans="7:45" x14ac:dyDescent="0.3">
      <c r="G401" s="40"/>
      <c r="H401" s="40"/>
      <c r="I401" s="40"/>
      <c r="J401" s="40"/>
      <c r="Q401" s="40"/>
      <c r="X401" s="40"/>
      <c r="AE401" s="40"/>
      <c r="AL401" s="40"/>
      <c r="AS401" s="40"/>
    </row>
    <row r="402" spans="7:45" x14ac:dyDescent="0.3">
      <c r="G402" s="40"/>
      <c r="H402" s="40"/>
      <c r="I402" s="40"/>
      <c r="J402" s="40"/>
      <c r="Q402" s="40"/>
      <c r="X402" s="40"/>
      <c r="AE402" s="40"/>
      <c r="AL402" s="40"/>
      <c r="AS402" s="40"/>
    </row>
    <row r="403" spans="7:45" x14ac:dyDescent="0.3">
      <c r="G403" s="40"/>
      <c r="H403" s="40"/>
      <c r="I403" s="40"/>
      <c r="J403" s="40"/>
      <c r="Q403" s="40"/>
      <c r="X403" s="40"/>
      <c r="AE403" s="40"/>
      <c r="AL403" s="40"/>
      <c r="AS403" s="40"/>
    </row>
    <row r="404" spans="7:45" x14ac:dyDescent="0.3">
      <c r="G404" s="40"/>
      <c r="H404" s="40"/>
      <c r="I404" s="40"/>
      <c r="J404" s="40"/>
      <c r="Q404" s="40"/>
      <c r="X404" s="40"/>
      <c r="AE404" s="40"/>
      <c r="AL404" s="40"/>
      <c r="AS404" s="40"/>
    </row>
    <row r="405" spans="7:45" x14ac:dyDescent="0.3">
      <c r="G405" s="40"/>
      <c r="H405" s="40"/>
      <c r="I405" s="40"/>
      <c r="J405" s="40"/>
      <c r="Q405" s="40"/>
      <c r="X405" s="40"/>
      <c r="AE405" s="40"/>
      <c r="AL405" s="40"/>
      <c r="AS405" s="40"/>
    </row>
    <row r="406" spans="7:45" x14ac:dyDescent="0.3">
      <c r="G406" s="40"/>
      <c r="H406" s="40"/>
      <c r="I406" s="40"/>
      <c r="J406" s="40"/>
      <c r="Q406" s="40"/>
      <c r="X406" s="40"/>
      <c r="AE406" s="40"/>
      <c r="AL406" s="40"/>
      <c r="AS406" s="40"/>
    </row>
    <row r="407" spans="7:45" x14ac:dyDescent="0.3">
      <c r="G407" s="40"/>
      <c r="H407" s="40"/>
      <c r="I407" s="40"/>
      <c r="J407" s="40"/>
      <c r="Q407" s="40"/>
      <c r="X407" s="40"/>
      <c r="AE407" s="40"/>
      <c r="AL407" s="40"/>
      <c r="AS407" s="40"/>
    </row>
    <row r="408" spans="7:45" x14ac:dyDescent="0.3">
      <c r="G408" s="40"/>
      <c r="H408" s="40"/>
      <c r="I408" s="40"/>
      <c r="J408" s="40"/>
      <c r="Q408" s="40"/>
      <c r="X408" s="40"/>
      <c r="AE408" s="40"/>
      <c r="AL408" s="40"/>
      <c r="AS408" s="40"/>
    </row>
    <row r="409" spans="7:45" x14ac:dyDescent="0.3">
      <c r="G409" s="40"/>
      <c r="H409" s="40"/>
      <c r="I409" s="40"/>
      <c r="J409" s="40"/>
      <c r="Q409" s="40"/>
      <c r="X409" s="40"/>
      <c r="AE409" s="40"/>
      <c r="AL409" s="40"/>
      <c r="AS409" s="40"/>
    </row>
    <row r="410" spans="7:45" x14ac:dyDescent="0.3">
      <c r="G410" s="40"/>
      <c r="H410" s="40"/>
      <c r="I410" s="40"/>
      <c r="J410" s="40"/>
      <c r="Q410" s="40"/>
      <c r="X410" s="40"/>
      <c r="AE410" s="40"/>
      <c r="AL410" s="40"/>
      <c r="AS410" s="40"/>
    </row>
    <row r="411" spans="7:45" x14ac:dyDescent="0.3">
      <c r="G411" s="40"/>
      <c r="H411" s="40"/>
      <c r="I411" s="40"/>
      <c r="J411" s="40"/>
      <c r="Q411" s="40"/>
      <c r="X411" s="40"/>
      <c r="AE411" s="40"/>
      <c r="AL411" s="40"/>
      <c r="AS411" s="40"/>
    </row>
    <row r="412" spans="7:45" x14ac:dyDescent="0.3">
      <c r="G412" s="40"/>
      <c r="H412" s="40"/>
      <c r="I412" s="40"/>
      <c r="J412" s="40"/>
      <c r="Q412" s="40"/>
      <c r="X412" s="40"/>
      <c r="AE412" s="40"/>
      <c r="AL412" s="40"/>
      <c r="AS412" s="40"/>
    </row>
    <row r="413" spans="7:45" x14ac:dyDescent="0.3">
      <c r="G413" s="40"/>
      <c r="H413" s="40"/>
      <c r="I413" s="40"/>
      <c r="J413" s="40"/>
      <c r="Q413" s="40"/>
      <c r="X413" s="40"/>
      <c r="AE413" s="40"/>
      <c r="AL413" s="40"/>
      <c r="AS413" s="40"/>
    </row>
    <row r="414" spans="7:45" x14ac:dyDescent="0.3">
      <c r="G414" s="40"/>
      <c r="H414" s="40"/>
      <c r="I414" s="40"/>
      <c r="J414" s="40"/>
      <c r="Q414" s="40"/>
      <c r="X414" s="40"/>
      <c r="AE414" s="40"/>
      <c r="AL414" s="40"/>
      <c r="AS414" s="40"/>
    </row>
    <row r="415" spans="7:45" x14ac:dyDescent="0.3">
      <c r="G415" s="40"/>
      <c r="H415" s="40"/>
      <c r="I415" s="40"/>
      <c r="J415" s="40"/>
      <c r="Q415" s="40"/>
      <c r="X415" s="40"/>
      <c r="AE415" s="40"/>
      <c r="AL415" s="40"/>
      <c r="AS415" s="40"/>
    </row>
    <row r="416" spans="7:45" x14ac:dyDescent="0.3">
      <c r="G416" s="40"/>
      <c r="H416" s="40"/>
      <c r="I416" s="40"/>
      <c r="J416" s="40"/>
      <c r="Q416" s="40"/>
      <c r="X416" s="40"/>
      <c r="AE416" s="40"/>
      <c r="AL416" s="40"/>
      <c r="AS416" s="40"/>
    </row>
    <row r="417" spans="7:45" x14ac:dyDescent="0.3">
      <c r="G417" s="40"/>
      <c r="H417" s="40"/>
      <c r="I417" s="40"/>
      <c r="J417" s="40"/>
      <c r="Q417" s="40"/>
      <c r="X417" s="40"/>
      <c r="AE417" s="40"/>
      <c r="AL417" s="40"/>
      <c r="AS417" s="40"/>
    </row>
    <row r="418" spans="7:45" x14ac:dyDescent="0.3">
      <c r="G418" s="40"/>
      <c r="H418" s="40"/>
      <c r="I418" s="40"/>
      <c r="J418" s="40"/>
      <c r="Q418" s="40"/>
      <c r="X418" s="40"/>
      <c r="AE418" s="40"/>
      <c r="AL418" s="40"/>
      <c r="AS418" s="40"/>
    </row>
    <row r="419" spans="7:45" x14ac:dyDescent="0.3">
      <c r="G419" s="40"/>
      <c r="H419" s="40"/>
      <c r="I419" s="40"/>
      <c r="J419" s="40"/>
      <c r="Q419" s="40"/>
      <c r="X419" s="40"/>
      <c r="AE419" s="40"/>
      <c r="AL419" s="40"/>
      <c r="AS419" s="40"/>
    </row>
    <row r="420" spans="7:45" x14ac:dyDescent="0.3">
      <c r="G420" s="40"/>
      <c r="H420" s="40"/>
      <c r="I420" s="40"/>
      <c r="J420" s="40"/>
      <c r="Q420" s="40"/>
      <c r="X420" s="40"/>
      <c r="AE420" s="40"/>
      <c r="AL420" s="40"/>
      <c r="AS420" s="40"/>
    </row>
    <row r="421" spans="7:45" x14ac:dyDescent="0.3">
      <c r="G421" s="40"/>
      <c r="H421" s="40"/>
      <c r="I421" s="40"/>
      <c r="J421" s="40"/>
      <c r="Q421" s="40"/>
      <c r="X421" s="40"/>
      <c r="AE421" s="40"/>
      <c r="AL421" s="40"/>
      <c r="AS421" s="40"/>
    </row>
    <row r="422" spans="7:45" x14ac:dyDescent="0.3">
      <c r="G422" s="40"/>
      <c r="H422" s="40"/>
      <c r="I422" s="40"/>
      <c r="J422" s="40"/>
      <c r="Q422" s="40"/>
      <c r="X422" s="40"/>
      <c r="AE422" s="40"/>
      <c r="AL422" s="40"/>
      <c r="AS422" s="40"/>
    </row>
    <row r="423" spans="7:45" x14ac:dyDescent="0.3">
      <c r="G423" s="40"/>
      <c r="H423" s="40"/>
      <c r="I423" s="40"/>
      <c r="J423" s="40"/>
      <c r="Q423" s="40"/>
      <c r="X423" s="40"/>
      <c r="AE423" s="40"/>
      <c r="AL423" s="40"/>
      <c r="AS423" s="40"/>
    </row>
    <row r="424" spans="7:45" x14ac:dyDescent="0.3">
      <c r="G424" s="40"/>
      <c r="H424" s="40"/>
      <c r="I424" s="40"/>
      <c r="J424" s="40"/>
      <c r="Q424" s="40"/>
      <c r="X424" s="40"/>
      <c r="AE424" s="40"/>
      <c r="AL424" s="40"/>
      <c r="AS424" s="40"/>
    </row>
    <row r="425" spans="7:45" x14ac:dyDescent="0.3">
      <c r="G425" s="40"/>
      <c r="H425" s="40"/>
      <c r="I425" s="40"/>
      <c r="J425" s="40"/>
      <c r="Q425" s="40"/>
      <c r="X425" s="40"/>
      <c r="AE425" s="40"/>
      <c r="AL425" s="40"/>
      <c r="AS425" s="40"/>
    </row>
    <row r="426" spans="7:45" x14ac:dyDescent="0.3">
      <c r="G426" s="40"/>
      <c r="H426" s="40"/>
      <c r="I426" s="40"/>
      <c r="J426" s="40"/>
      <c r="Q426" s="40"/>
      <c r="X426" s="40"/>
      <c r="AE426" s="40"/>
      <c r="AL426" s="40"/>
      <c r="AS426" s="40"/>
    </row>
    <row r="427" spans="7:45" x14ac:dyDescent="0.3">
      <c r="G427" s="40"/>
      <c r="H427" s="40"/>
      <c r="I427" s="40"/>
      <c r="J427" s="40"/>
      <c r="Q427" s="40"/>
      <c r="X427" s="40"/>
      <c r="AE427" s="40"/>
      <c r="AL427" s="40"/>
      <c r="AS427" s="40"/>
    </row>
    <row r="428" spans="7:45" x14ac:dyDescent="0.3">
      <c r="G428" s="40"/>
      <c r="H428" s="40"/>
      <c r="I428" s="40"/>
      <c r="J428" s="40"/>
      <c r="Q428" s="40"/>
      <c r="X428" s="40"/>
      <c r="AE428" s="40"/>
      <c r="AL428" s="40"/>
      <c r="AS428" s="40"/>
    </row>
    <row r="429" spans="7:45" x14ac:dyDescent="0.3">
      <c r="G429" s="40"/>
      <c r="H429" s="40"/>
      <c r="I429" s="40"/>
      <c r="J429" s="40"/>
      <c r="Q429" s="40"/>
      <c r="X429" s="40"/>
      <c r="AE429" s="40"/>
      <c r="AL429" s="40"/>
      <c r="AS429" s="40"/>
    </row>
    <row r="430" spans="7:45" x14ac:dyDescent="0.3">
      <c r="G430" s="40"/>
      <c r="H430" s="40"/>
      <c r="I430" s="40"/>
      <c r="J430" s="40"/>
      <c r="Q430" s="40"/>
      <c r="X430" s="40"/>
      <c r="AE430" s="40"/>
      <c r="AL430" s="40"/>
      <c r="AS430" s="40"/>
    </row>
    <row r="431" spans="7:45" x14ac:dyDescent="0.3">
      <c r="G431" s="40"/>
      <c r="H431" s="40"/>
      <c r="I431" s="40"/>
      <c r="J431" s="40"/>
      <c r="Q431" s="40"/>
      <c r="X431" s="40"/>
      <c r="AE431" s="40"/>
      <c r="AL431" s="40"/>
      <c r="AS431" s="40"/>
    </row>
    <row r="432" spans="7:45" x14ac:dyDescent="0.3">
      <c r="G432" s="40"/>
      <c r="H432" s="40"/>
      <c r="I432" s="40"/>
      <c r="J432" s="40"/>
      <c r="Q432" s="40"/>
      <c r="X432" s="40"/>
      <c r="AE432" s="40"/>
      <c r="AL432" s="40"/>
      <c r="AS432" s="40"/>
    </row>
    <row r="433" spans="7:45" x14ac:dyDescent="0.3">
      <c r="G433" s="40"/>
      <c r="H433" s="40"/>
      <c r="I433" s="40"/>
      <c r="J433" s="40"/>
      <c r="Q433" s="40"/>
      <c r="X433" s="40"/>
      <c r="AE433" s="40"/>
      <c r="AL433" s="40"/>
      <c r="AS433" s="40"/>
    </row>
    <row r="434" spans="7:45" x14ac:dyDescent="0.3">
      <c r="G434" s="40"/>
      <c r="H434" s="40"/>
      <c r="I434" s="40"/>
      <c r="J434" s="40"/>
      <c r="Q434" s="40"/>
      <c r="X434" s="40"/>
      <c r="AE434" s="40"/>
      <c r="AL434" s="40"/>
      <c r="AS434" s="40"/>
    </row>
    <row r="435" spans="7:45" x14ac:dyDescent="0.3">
      <c r="G435" s="40"/>
      <c r="H435" s="40"/>
      <c r="I435" s="40"/>
      <c r="J435" s="40"/>
      <c r="Q435" s="40"/>
      <c r="X435" s="40"/>
      <c r="AE435" s="40"/>
      <c r="AL435" s="40"/>
      <c r="AS435" s="40"/>
    </row>
    <row r="436" spans="7:45" x14ac:dyDescent="0.3">
      <c r="G436" s="40"/>
      <c r="H436" s="40"/>
      <c r="I436" s="40"/>
      <c r="J436" s="40"/>
      <c r="Q436" s="40"/>
      <c r="X436" s="40"/>
      <c r="AE436" s="40"/>
      <c r="AL436" s="40"/>
      <c r="AS436" s="40"/>
    </row>
    <row r="437" spans="7:45" x14ac:dyDescent="0.3">
      <c r="G437" s="40"/>
      <c r="H437" s="40"/>
      <c r="I437" s="40"/>
      <c r="J437" s="40"/>
      <c r="Q437" s="40"/>
      <c r="X437" s="40"/>
      <c r="AE437" s="40"/>
      <c r="AL437" s="40"/>
      <c r="AS437" s="40"/>
    </row>
    <row r="438" spans="7:45" x14ac:dyDescent="0.3">
      <c r="G438" s="40"/>
      <c r="H438" s="40"/>
      <c r="I438" s="40"/>
      <c r="J438" s="40"/>
      <c r="Q438" s="40"/>
      <c r="X438" s="40"/>
      <c r="AE438" s="40"/>
      <c r="AL438" s="40"/>
      <c r="AS438" s="40"/>
    </row>
    <row r="439" spans="7:45" x14ac:dyDescent="0.3">
      <c r="G439" s="40"/>
      <c r="H439" s="40"/>
      <c r="I439" s="40"/>
      <c r="J439" s="40"/>
      <c r="Q439" s="40"/>
      <c r="X439" s="40"/>
      <c r="AE439" s="40"/>
      <c r="AL439" s="40"/>
      <c r="AS439" s="40"/>
    </row>
    <row r="440" spans="7:45" x14ac:dyDescent="0.3">
      <c r="G440" s="40"/>
      <c r="H440" s="40"/>
      <c r="I440" s="40"/>
      <c r="J440" s="40"/>
      <c r="Q440" s="40"/>
      <c r="X440" s="40"/>
      <c r="AE440" s="40"/>
      <c r="AL440" s="40"/>
      <c r="AS440" s="40"/>
    </row>
    <row r="441" spans="7:45" x14ac:dyDescent="0.3">
      <c r="G441" s="40"/>
      <c r="H441" s="40"/>
      <c r="I441" s="40"/>
      <c r="J441" s="40"/>
      <c r="Q441" s="40"/>
      <c r="X441" s="40"/>
      <c r="AE441" s="40"/>
      <c r="AL441" s="40"/>
      <c r="AS441" s="40"/>
    </row>
    <row r="442" spans="7:45" x14ac:dyDescent="0.3">
      <c r="G442" s="40"/>
      <c r="H442" s="40"/>
      <c r="I442" s="40"/>
      <c r="J442" s="40"/>
      <c r="Q442" s="40"/>
      <c r="X442" s="40"/>
      <c r="AE442" s="40"/>
      <c r="AL442" s="40"/>
      <c r="AS442" s="40"/>
    </row>
    <row r="443" spans="7:45" x14ac:dyDescent="0.3">
      <c r="G443" s="40"/>
      <c r="H443" s="40"/>
      <c r="I443" s="40"/>
      <c r="J443" s="40"/>
      <c r="Q443" s="40"/>
      <c r="X443" s="40"/>
      <c r="AE443" s="40"/>
      <c r="AL443" s="40"/>
      <c r="AS443" s="40"/>
    </row>
    <row r="444" spans="7:45" x14ac:dyDescent="0.3">
      <c r="G444" s="40"/>
      <c r="H444" s="40"/>
      <c r="I444" s="40"/>
      <c r="J444" s="40"/>
      <c r="Q444" s="40"/>
      <c r="X444" s="40"/>
      <c r="AE444" s="40"/>
      <c r="AL444" s="40"/>
      <c r="AS444" s="40"/>
    </row>
    <row r="445" spans="7:45" x14ac:dyDescent="0.3">
      <c r="G445" s="40"/>
      <c r="H445" s="40"/>
      <c r="I445" s="40"/>
      <c r="J445" s="40"/>
      <c r="Q445" s="40"/>
      <c r="X445" s="40"/>
      <c r="AE445" s="40"/>
      <c r="AL445" s="40"/>
      <c r="AS445" s="40"/>
    </row>
    <row r="446" spans="7:45" x14ac:dyDescent="0.3">
      <c r="G446" s="40"/>
      <c r="H446" s="40"/>
      <c r="I446" s="40"/>
      <c r="J446" s="40"/>
      <c r="Q446" s="40"/>
      <c r="X446" s="40"/>
      <c r="AE446" s="40"/>
      <c r="AL446" s="40"/>
      <c r="AS446" s="40"/>
    </row>
    <row r="447" spans="7:45" x14ac:dyDescent="0.3">
      <c r="G447" s="40"/>
      <c r="H447" s="40"/>
      <c r="I447" s="40"/>
      <c r="J447" s="40"/>
      <c r="Q447" s="40"/>
      <c r="X447" s="40"/>
      <c r="AE447" s="40"/>
      <c r="AL447" s="40"/>
      <c r="AS447" s="40"/>
    </row>
    <row r="448" spans="7:45" x14ac:dyDescent="0.3">
      <c r="G448" s="40"/>
      <c r="H448" s="40"/>
      <c r="I448" s="40"/>
      <c r="J448" s="40"/>
      <c r="Q448" s="40"/>
      <c r="X448" s="40"/>
      <c r="AE448" s="40"/>
      <c r="AL448" s="40"/>
      <c r="AS448" s="40"/>
    </row>
    <row r="449" spans="7:45" x14ac:dyDescent="0.3">
      <c r="G449" s="40"/>
      <c r="H449" s="40"/>
      <c r="I449" s="40"/>
      <c r="J449" s="40"/>
      <c r="Q449" s="40"/>
      <c r="X449" s="40"/>
      <c r="AE449" s="40"/>
      <c r="AL449" s="40"/>
      <c r="AS449" s="40"/>
    </row>
    <row r="450" spans="7:45" x14ac:dyDescent="0.3">
      <c r="G450" s="40"/>
      <c r="H450" s="40"/>
      <c r="I450" s="40"/>
      <c r="J450" s="40"/>
      <c r="Q450" s="40"/>
      <c r="X450" s="40"/>
      <c r="AE450" s="40"/>
      <c r="AL450" s="40"/>
      <c r="AS450" s="40"/>
    </row>
    <row r="451" spans="7:45" x14ac:dyDescent="0.3">
      <c r="G451" s="40"/>
      <c r="H451" s="40"/>
      <c r="I451" s="40"/>
      <c r="J451" s="40"/>
      <c r="Q451" s="40"/>
      <c r="X451" s="40"/>
      <c r="AE451" s="40"/>
      <c r="AL451" s="40"/>
      <c r="AS451" s="40"/>
    </row>
    <row r="452" spans="7:45" x14ac:dyDescent="0.3">
      <c r="G452" s="40"/>
      <c r="H452" s="40"/>
      <c r="I452" s="40"/>
      <c r="J452" s="40"/>
      <c r="Q452" s="40"/>
      <c r="X452" s="40"/>
      <c r="AE452" s="40"/>
      <c r="AL452" s="40"/>
      <c r="AS452" s="40"/>
    </row>
    <row r="453" spans="7:45" x14ac:dyDescent="0.3">
      <c r="G453" s="40"/>
      <c r="H453" s="40"/>
      <c r="I453" s="40"/>
      <c r="J453" s="40"/>
      <c r="Q453" s="40"/>
      <c r="X453" s="40"/>
      <c r="AE453" s="40"/>
      <c r="AL453" s="40"/>
      <c r="AS453" s="40"/>
    </row>
    <row r="454" spans="7:45" x14ac:dyDescent="0.3">
      <c r="G454" s="40"/>
      <c r="H454" s="40"/>
      <c r="I454" s="40"/>
      <c r="J454" s="40"/>
      <c r="Q454" s="40"/>
      <c r="X454" s="40"/>
      <c r="AE454" s="40"/>
      <c r="AL454" s="40"/>
      <c r="AS454" s="40"/>
    </row>
    <row r="455" spans="7:45" x14ac:dyDescent="0.3">
      <c r="G455" s="40"/>
      <c r="H455" s="40"/>
      <c r="I455" s="40"/>
      <c r="J455" s="40"/>
      <c r="Q455" s="40"/>
      <c r="X455" s="40"/>
      <c r="AE455" s="40"/>
      <c r="AL455" s="40"/>
      <c r="AS455" s="40"/>
    </row>
    <row r="456" spans="7:45" x14ac:dyDescent="0.3">
      <c r="G456" s="40"/>
      <c r="H456" s="40"/>
      <c r="I456" s="40"/>
      <c r="J456" s="40"/>
      <c r="Q456" s="40"/>
      <c r="X456" s="40"/>
      <c r="AE456" s="40"/>
      <c r="AL456" s="40"/>
      <c r="AS456" s="40"/>
    </row>
    <row r="457" spans="7:45" x14ac:dyDescent="0.3">
      <c r="G457" s="40"/>
      <c r="H457" s="40"/>
      <c r="I457" s="40"/>
      <c r="J457" s="40"/>
      <c r="Q457" s="40"/>
      <c r="X457" s="40"/>
      <c r="AE457" s="40"/>
      <c r="AL457" s="40"/>
      <c r="AS457" s="40"/>
    </row>
    <row r="458" spans="7:45" x14ac:dyDescent="0.3">
      <c r="G458" s="40"/>
      <c r="H458" s="40"/>
      <c r="I458" s="40"/>
      <c r="J458" s="40"/>
      <c r="Q458" s="40"/>
      <c r="X458" s="40"/>
      <c r="AE458" s="40"/>
      <c r="AL458" s="40"/>
      <c r="AS458" s="40"/>
    </row>
    <row r="459" spans="7:45" x14ac:dyDescent="0.3">
      <c r="G459" s="40"/>
      <c r="H459" s="40"/>
      <c r="I459" s="40"/>
      <c r="J459" s="40"/>
      <c r="Q459" s="40"/>
      <c r="X459" s="40"/>
      <c r="AE459" s="40"/>
      <c r="AL459" s="40"/>
      <c r="AS459" s="40"/>
    </row>
    <row r="460" spans="7:45" x14ac:dyDescent="0.3">
      <c r="G460" s="40"/>
      <c r="H460" s="40"/>
      <c r="I460" s="40"/>
      <c r="J460" s="40"/>
      <c r="Q460" s="40"/>
      <c r="X460" s="40"/>
      <c r="AE460" s="40"/>
      <c r="AL460" s="40"/>
      <c r="AS460" s="40"/>
    </row>
    <row r="461" spans="7:45" x14ac:dyDescent="0.3">
      <c r="G461" s="40"/>
      <c r="H461" s="40"/>
      <c r="I461" s="40"/>
      <c r="J461" s="40"/>
      <c r="Q461" s="40"/>
      <c r="X461" s="40"/>
      <c r="AE461" s="40"/>
      <c r="AL461" s="40"/>
      <c r="AS461" s="40"/>
    </row>
    <row r="462" spans="7:45" x14ac:dyDescent="0.3">
      <c r="G462" s="40"/>
      <c r="H462" s="40"/>
      <c r="I462" s="40"/>
      <c r="J462" s="40"/>
      <c r="Q462" s="40"/>
      <c r="X462" s="40"/>
      <c r="AE462" s="40"/>
      <c r="AL462" s="40"/>
      <c r="AS462" s="40"/>
    </row>
    <row r="463" spans="7:45" x14ac:dyDescent="0.3">
      <c r="G463" s="40"/>
      <c r="H463" s="40"/>
      <c r="I463" s="40"/>
      <c r="J463" s="40"/>
      <c r="Q463" s="40"/>
      <c r="X463" s="40"/>
      <c r="AE463" s="40"/>
      <c r="AL463" s="40"/>
      <c r="AS463" s="40"/>
    </row>
    <row r="464" spans="7:45" x14ac:dyDescent="0.3">
      <c r="G464" s="40"/>
      <c r="H464" s="40"/>
      <c r="I464" s="40"/>
      <c r="J464" s="40"/>
      <c r="Q464" s="40"/>
      <c r="X464" s="40"/>
      <c r="AE464" s="40"/>
      <c r="AL464" s="40"/>
      <c r="AS464" s="40"/>
    </row>
    <row r="465" spans="7:45" x14ac:dyDescent="0.3">
      <c r="G465" s="40"/>
      <c r="H465" s="40"/>
      <c r="I465" s="40"/>
      <c r="J465" s="40"/>
      <c r="Q465" s="40"/>
      <c r="X465" s="40"/>
      <c r="AE465" s="40"/>
      <c r="AL465" s="40"/>
      <c r="AS465" s="40"/>
    </row>
    <row r="466" spans="7:45" x14ac:dyDescent="0.3">
      <c r="G466" s="40"/>
      <c r="H466" s="40"/>
      <c r="I466" s="40"/>
      <c r="J466" s="40"/>
      <c r="Q466" s="40"/>
      <c r="X466" s="40"/>
      <c r="AE466" s="40"/>
      <c r="AL466" s="40"/>
      <c r="AS466" s="40"/>
    </row>
    <row r="467" spans="7:45" x14ac:dyDescent="0.3">
      <c r="G467" s="40"/>
      <c r="H467" s="40"/>
      <c r="I467" s="40"/>
      <c r="J467" s="40"/>
      <c r="Q467" s="40"/>
      <c r="X467" s="40"/>
      <c r="AE467" s="40"/>
      <c r="AL467" s="40"/>
      <c r="AS467" s="40"/>
    </row>
    <row r="468" spans="7:45" x14ac:dyDescent="0.3">
      <c r="G468" s="40"/>
      <c r="H468" s="40"/>
      <c r="I468" s="40"/>
      <c r="J468" s="40"/>
      <c r="Q468" s="40"/>
      <c r="X468" s="40"/>
      <c r="AE468" s="40"/>
      <c r="AL468" s="40"/>
      <c r="AS468" s="40"/>
    </row>
    <row r="469" spans="7:45" x14ac:dyDescent="0.3">
      <c r="G469" s="40"/>
      <c r="H469" s="40"/>
      <c r="I469" s="40"/>
      <c r="J469" s="40"/>
      <c r="Q469" s="40"/>
      <c r="X469" s="40"/>
      <c r="AE469" s="40"/>
      <c r="AL469" s="40"/>
      <c r="AS469" s="40"/>
    </row>
    <row r="470" spans="7:45" x14ac:dyDescent="0.3">
      <c r="G470" s="40"/>
      <c r="H470" s="40"/>
      <c r="I470" s="40"/>
      <c r="J470" s="40"/>
      <c r="Q470" s="40"/>
      <c r="X470" s="40"/>
      <c r="AE470" s="40"/>
      <c r="AL470" s="40"/>
      <c r="AS470" s="40"/>
    </row>
    <row r="471" spans="7:45" x14ac:dyDescent="0.3">
      <c r="G471" s="40"/>
      <c r="H471" s="40"/>
      <c r="I471" s="40"/>
      <c r="J471" s="40"/>
      <c r="Q471" s="40"/>
      <c r="X471" s="40"/>
      <c r="AE471" s="40"/>
      <c r="AL471" s="40"/>
      <c r="AS471" s="40"/>
    </row>
    <row r="472" spans="7:45" x14ac:dyDescent="0.3">
      <c r="G472" s="40"/>
      <c r="H472" s="40"/>
      <c r="I472" s="40"/>
      <c r="J472" s="40"/>
      <c r="Q472" s="40"/>
      <c r="X472" s="40"/>
      <c r="AE472" s="40"/>
      <c r="AL472" s="40"/>
      <c r="AS472" s="40"/>
    </row>
    <row r="473" spans="7:45" x14ac:dyDescent="0.3">
      <c r="G473" s="40"/>
      <c r="H473" s="40"/>
      <c r="I473" s="40"/>
      <c r="J473" s="40"/>
      <c r="Q473" s="40"/>
      <c r="X473" s="40"/>
      <c r="AE473" s="40"/>
      <c r="AL473" s="40"/>
      <c r="AS473" s="40"/>
    </row>
    <row r="474" spans="7:45" x14ac:dyDescent="0.3">
      <c r="G474" s="40"/>
      <c r="H474" s="40"/>
      <c r="I474" s="40"/>
      <c r="J474" s="40"/>
      <c r="Q474" s="40"/>
      <c r="X474" s="40"/>
      <c r="AE474" s="40"/>
      <c r="AL474" s="40"/>
      <c r="AS474" s="40"/>
    </row>
    <row r="475" spans="7:45" x14ac:dyDescent="0.3">
      <c r="G475" s="40"/>
      <c r="H475" s="40"/>
      <c r="I475" s="40"/>
      <c r="J475" s="40"/>
      <c r="Q475" s="40"/>
      <c r="X475" s="40"/>
      <c r="AE475" s="40"/>
      <c r="AL475" s="40"/>
      <c r="AS475" s="40"/>
    </row>
    <row r="476" spans="7:45" x14ac:dyDescent="0.3">
      <c r="G476" s="40"/>
      <c r="H476" s="40"/>
      <c r="I476" s="40"/>
      <c r="J476" s="40"/>
      <c r="Q476" s="40"/>
      <c r="X476" s="40"/>
      <c r="AE476" s="40"/>
      <c r="AL476" s="40"/>
      <c r="AS476" s="40"/>
    </row>
    <row r="477" spans="7:45" x14ac:dyDescent="0.3">
      <c r="G477" s="40"/>
      <c r="H477" s="40"/>
      <c r="I477" s="40"/>
      <c r="J477" s="40"/>
      <c r="Q477" s="40"/>
      <c r="X477" s="40"/>
      <c r="AE477" s="40"/>
      <c r="AL477" s="40"/>
      <c r="AS477" s="40"/>
    </row>
    <row r="478" spans="7:45" x14ac:dyDescent="0.3">
      <c r="G478" s="40"/>
      <c r="H478" s="40"/>
      <c r="I478" s="40"/>
      <c r="J478" s="40"/>
      <c r="Q478" s="40"/>
      <c r="X478" s="40"/>
      <c r="AE478" s="40"/>
      <c r="AL478" s="40"/>
      <c r="AS478" s="40"/>
    </row>
    <row r="479" spans="7:45" x14ac:dyDescent="0.3">
      <c r="G479" s="40"/>
      <c r="H479" s="40"/>
      <c r="I479" s="40"/>
      <c r="J479" s="40"/>
      <c r="Q479" s="40"/>
      <c r="X479" s="40"/>
      <c r="AE479" s="40"/>
      <c r="AL479" s="40"/>
      <c r="AS479" s="40"/>
    </row>
    <row r="480" spans="7:45" x14ac:dyDescent="0.3">
      <c r="G480" s="40"/>
      <c r="H480" s="40"/>
      <c r="I480" s="40"/>
      <c r="J480" s="40"/>
      <c r="Q480" s="40"/>
      <c r="X480" s="40"/>
      <c r="AE480" s="40"/>
      <c r="AL480" s="40"/>
      <c r="AS480" s="40"/>
    </row>
    <row r="481" spans="7:45" x14ac:dyDescent="0.3">
      <c r="G481" s="40"/>
      <c r="H481" s="40"/>
      <c r="I481" s="40"/>
      <c r="J481" s="40"/>
      <c r="Q481" s="40"/>
      <c r="X481" s="40"/>
      <c r="AE481" s="40"/>
      <c r="AL481" s="40"/>
      <c r="AS481" s="40"/>
    </row>
    <row r="482" spans="7:45" x14ac:dyDescent="0.3">
      <c r="G482" s="40"/>
      <c r="H482" s="40"/>
      <c r="I482" s="40"/>
      <c r="J482" s="40"/>
      <c r="Q482" s="40"/>
      <c r="X482" s="40"/>
      <c r="AE482" s="40"/>
      <c r="AL482" s="40"/>
      <c r="AS482" s="40"/>
    </row>
    <row r="483" spans="7:45" x14ac:dyDescent="0.3">
      <c r="G483" s="40"/>
      <c r="H483" s="40"/>
      <c r="I483" s="40"/>
      <c r="J483" s="40"/>
      <c r="Q483" s="40"/>
      <c r="X483" s="40"/>
      <c r="AE483" s="40"/>
      <c r="AL483" s="40"/>
      <c r="AS483" s="40"/>
    </row>
    <row r="484" spans="7:45" x14ac:dyDescent="0.3">
      <c r="G484" s="40"/>
      <c r="H484" s="40"/>
      <c r="I484" s="40"/>
      <c r="J484" s="40"/>
      <c r="Q484" s="40"/>
      <c r="X484" s="40"/>
      <c r="AE484" s="40"/>
      <c r="AL484" s="40"/>
      <c r="AS484" s="40"/>
    </row>
    <row r="485" spans="7:45" x14ac:dyDescent="0.3">
      <c r="G485" s="40"/>
      <c r="H485" s="40"/>
      <c r="I485" s="40"/>
      <c r="J485" s="40"/>
      <c r="Q485" s="40"/>
      <c r="X485" s="40"/>
      <c r="AE485" s="40"/>
      <c r="AL485" s="40"/>
      <c r="AS485" s="40"/>
    </row>
    <row r="486" spans="7:45" x14ac:dyDescent="0.3">
      <c r="G486" s="40"/>
      <c r="H486" s="40"/>
      <c r="I486" s="40"/>
      <c r="J486" s="40"/>
      <c r="Q486" s="40"/>
      <c r="X486" s="40"/>
      <c r="AE486" s="40"/>
      <c r="AL486" s="40"/>
      <c r="AS486" s="40"/>
    </row>
    <row r="487" spans="7:45" x14ac:dyDescent="0.3">
      <c r="G487" s="40"/>
      <c r="H487" s="40"/>
      <c r="I487" s="40"/>
      <c r="J487" s="40"/>
      <c r="Q487" s="40"/>
      <c r="X487" s="40"/>
      <c r="AE487" s="40"/>
      <c r="AL487" s="40"/>
      <c r="AS487" s="40"/>
    </row>
    <row r="488" spans="7:45" x14ac:dyDescent="0.3">
      <c r="G488" s="40"/>
      <c r="H488" s="40"/>
      <c r="I488" s="40"/>
      <c r="J488" s="40"/>
      <c r="Q488" s="40"/>
      <c r="X488" s="40"/>
      <c r="AE488" s="40"/>
      <c r="AL488" s="40"/>
      <c r="AS488" s="40"/>
    </row>
    <row r="489" spans="7:45" x14ac:dyDescent="0.3">
      <c r="G489" s="40"/>
      <c r="H489" s="40"/>
      <c r="I489" s="40"/>
      <c r="J489" s="40"/>
      <c r="Q489" s="40"/>
      <c r="X489" s="40"/>
      <c r="AE489" s="40"/>
      <c r="AL489" s="40"/>
      <c r="AS489" s="40"/>
    </row>
    <row r="490" spans="7:45" x14ac:dyDescent="0.3">
      <c r="G490" s="40"/>
      <c r="H490" s="40"/>
      <c r="I490" s="40"/>
      <c r="J490" s="40"/>
      <c r="Q490" s="40"/>
      <c r="X490" s="40"/>
      <c r="AE490" s="40"/>
      <c r="AL490" s="40"/>
      <c r="AS490" s="40"/>
    </row>
    <row r="491" spans="7:45" x14ac:dyDescent="0.3">
      <c r="G491" s="40"/>
      <c r="H491" s="40"/>
      <c r="I491" s="40"/>
      <c r="J491" s="40"/>
      <c r="Q491" s="40"/>
      <c r="X491" s="40"/>
      <c r="AE491" s="40"/>
      <c r="AL491" s="40"/>
      <c r="AS491" s="40"/>
    </row>
    <row r="492" spans="7:45" x14ac:dyDescent="0.3">
      <c r="G492" s="40"/>
      <c r="H492" s="40"/>
      <c r="I492" s="40"/>
      <c r="J492" s="40"/>
      <c r="Q492" s="40"/>
      <c r="X492" s="40"/>
      <c r="AE492" s="40"/>
      <c r="AL492" s="40"/>
      <c r="AS492" s="40"/>
    </row>
    <row r="493" spans="7:45" x14ac:dyDescent="0.3">
      <c r="G493" s="40"/>
      <c r="H493" s="40"/>
      <c r="I493" s="40"/>
      <c r="J493" s="40"/>
      <c r="Q493" s="40"/>
      <c r="X493" s="40"/>
      <c r="AE493" s="40"/>
      <c r="AL493" s="40"/>
      <c r="AS493" s="40"/>
    </row>
    <row r="494" spans="7:45" x14ac:dyDescent="0.3">
      <c r="G494" s="40"/>
      <c r="H494" s="40"/>
      <c r="I494" s="40"/>
      <c r="J494" s="40"/>
      <c r="Q494" s="40"/>
      <c r="X494" s="40"/>
      <c r="AE494" s="40"/>
      <c r="AL494" s="40"/>
      <c r="AS494" s="40"/>
    </row>
    <row r="495" spans="7:45" x14ac:dyDescent="0.3">
      <c r="G495" s="40"/>
      <c r="H495" s="40"/>
      <c r="I495" s="40"/>
      <c r="J495" s="40"/>
      <c r="Q495" s="40"/>
      <c r="X495" s="40"/>
      <c r="AE495" s="40"/>
      <c r="AL495" s="40"/>
      <c r="AS495" s="40"/>
    </row>
    <row r="496" spans="7:45" x14ac:dyDescent="0.3">
      <c r="G496" s="40"/>
      <c r="H496" s="40"/>
      <c r="I496" s="40"/>
      <c r="J496" s="40"/>
      <c r="Q496" s="40"/>
      <c r="X496" s="40"/>
      <c r="AE496" s="40"/>
      <c r="AL496" s="40"/>
      <c r="AS496" s="40"/>
    </row>
    <row r="497" spans="7:45" x14ac:dyDescent="0.3">
      <c r="G497" s="40"/>
      <c r="H497" s="40"/>
      <c r="I497" s="40"/>
      <c r="J497" s="40"/>
      <c r="Q497" s="40"/>
      <c r="X497" s="40"/>
      <c r="AE497" s="40"/>
      <c r="AL497" s="40"/>
      <c r="AS497" s="40"/>
    </row>
    <row r="498" spans="7:45" x14ac:dyDescent="0.3">
      <c r="G498" s="40"/>
      <c r="H498" s="40"/>
      <c r="I498" s="40"/>
      <c r="J498" s="40"/>
      <c r="Q498" s="40"/>
      <c r="X498" s="40"/>
      <c r="AE498" s="40"/>
      <c r="AL498" s="40"/>
      <c r="AS498" s="40"/>
    </row>
    <row r="499" spans="7:45" x14ac:dyDescent="0.3">
      <c r="G499" s="40"/>
      <c r="H499" s="40"/>
      <c r="I499" s="40"/>
      <c r="J499" s="40"/>
      <c r="Q499" s="40"/>
      <c r="X499" s="40"/>
      <c r="AE499" s="40"/>
      <c r="AL499" s="40"/>
      <c r="AS499" s="40"/>
    </row>
    <row r="500" spans="7:45" x14ac:dyDescent="0.3">
      <c r="G500" s="40"/>
      <c r="H500" s="40"/>
      <c r="I500" s="40"/>
      <c r="J500" s="40"/>
      <c r="Q500" s="40"/>
      <c r="X500" s="40"/>
      <c r="AE500" s="40"/>
      <c r="AL500" s="40"/>
      <c r="AS500" s="40"/>
    </row>
    <row r="501" spans="7:45" x14ac:dyDescent="0.3">
      <c r="G501" s="40"/>
      <c r="H501" s="40"/>
      <c r="I501" s="40"/>
      <c r="J501" s="40"/>
      <c r="Q501" s="40"/>
      <c r="X501" s="40"/>
      <c r="AE501" s="40"/>
      <c r="AL501" s="40"/>
      <c r="AS501" s="40"/>
    </row>
    <row r="502" spans="7:45" x14ac:dyDescent="0.3">
      <c r="G502" s="40"/>
      <c r="H502" s="40"/>
      <c r="I502" s="40"/>
      <c r="J502" s="40"/>
      <c r="Q502" s="40"/>
      <c r="X502" s="40"/>
      <c r="AE502" s="40"/>
      <c r="AL502" s="40"/>
      <c r="AS502" s="40"/>
    </row>
    <row r="503" spans="7:45" x14ac:dyDescent="0.3">
      <c r="G503" s="40"/>
      <c r="H503" s="40"/>
      <c r="I503" s="40"/>
      <c r="J503" s="40"/>
      <c r="Q503" s="40"/>
      <c r="X503" s="40"/>
      <c r="AE503" s="40"/>
      <c r="AL503" s="40"/>
      <c r="AS503" s="40"/>
    </row>
    <row r="504" spans="7:45" x14ac:dyDescent="0.3">
      <c r="G504" s="40"/>
      <c r="H504" s="40"/>
      <c r="I504" s="40"/>
      <c r="J504" s="40"/>
      <c r="Q504" s="40"/>
      <c r="X504" s="40"/>
      <c r="AE504" s="40"/>
      <c r="AL504" s="40"/>
      <c r="AS504" s="40"/>
    </row>
    <row r="505" spans="7:45" x14ac:dyDescent="0.3">
      <c r="G505" s="40"/>
      <c r="H505" s="40"/>
      <c r="I505" s="40"/>
      <c r="J505" s="40"/>
      <c r="Q505" s="40"/>
      <c r="X505" s="40"/>
      <c r="AE505" s="40"/>
      <c r="AL505" s="40"/>
      <c r="AS505" s="40"/>
    </row>
    <row r="506" spans="7:45" x14ac:dyDescent="0.3">
      <c r="G506" s="40"/>
      <c r="H506" s="40"/>
      <c r="I506" s="40"/>
      <c r="J506" s="40"/>
      <c r="Q506" s="40"/>
      <c r="X506" s="40"/>
      <c r="AE506" s="40"/>
      <c r="AL506" s="40"/>
      <c r="AS506" s="40"/>
    </row>
    <row r="507" spans="7:45" x14ac:dyDescent="0.3">
      <c r="G507" s="40"/>
      <c r="H507" s="40"/>
      <c r="I507" s="40"/>
      <c r="J507" s="40"/>
      <c r="Q507" s="40"/>
      <c r="X507" s="40"/>
      <c r="AE507" s="40"/>
      <c r="AL507" s="40"/>
      <c r="AS507" s="40"/>
    </row>
    <row r="508" spans="7:45" x14ac:dyDescent="0.3">
      <c r="G508" s="40"/>
      <c r="H508" s="40"/>
      <c r="I508" s="40"/>
      <c r="J508" s="40"/>
      <c r="Q508" s="40"/>
      <c r="X508" s="40"/>
      <c r="AE508" s="40"/>
      <c r="AL508" s="40"/>
      <c r="AS508" s="40"/>
    </row>
    <row r="509" spans="7:45" x14ac:dyDescent="0.3">
      <c r="G509" s="40"/>
      <c r="H509" s="40"/>
      <c r="I509" s="40"/>
      <c r="J509" s="40"/>
      <c r="Q509" s="40"/>
      <c r="X509" s="40"/>
      <c r="AE509" s="40"/>
      <c r="AL509" s="40"/>
      <c r="AS509" s="40"/>
    </row>
    <row r="510" spans="7:45" x14ac:dyDescent="0.3">
      <c r="G510" s="40"/>
      <c r="H510" s="40"/>
      <c r="I510" s="40"/>
      <c r="J510" s="40"/>
      <c r="Q510" s="40"/>
      <c r="X510" s="40"/>
      <c r="AE510" s="40"/>
      <c r="AL510" s="40"/>
      <c r="AS510" s="40"/>
    </row>
    <row r="511" spans="7:45" x14ac:dyDescent="0.3">
      <c r="G511" s="40"/>
      <c r="H511" s="40"/>
      <c r="I511" s="40"/>
      <c r="J511" s="40"/>
      <c r="Q511" s="40"/>
      <c r="X511" s="40"/>
      <c r="AE511" s="40"/>
      <c r="AL511" s="40"/>
      <c r="AS511" s="40"/>
    </row>
    <row r="512" spans="7:45" x14ac:dyDescent="0.3">
      <c r="G512" s="40"/>
      <c r="H512" s="40"/>
      <c r="I512" s="40"/>
      <c r="J512" s="40"/>
      <c r="Q512" s="40"/>
      <c r="X512" s="40"/>
      <c r="AE512" s="40"/>
      <c r="AL512" s="40"/>
      <c r="AS512" s="40"/>
    </row>
    <row r="513" spans="7:45" x14ac:dyDescent="0.3">
      <c r="G513" s="40"/>
      <c r="H513" s="40"/>
      <c r="I513" s="40"/>
      <c r="J513" s="40"/>
      <c r="Q513" s="40"/>
      <c r="X513" s="40"/>
      <c r="AE513" s="40"/>
      <c r="AL513" s="40"/>
      <c r="AS513" s="40"/>
    </row>
    <row r="514" spans="7:45" x14ac:dyDescent="0.3">
      <c r="G514" s="40"/>
      <c r="H514" s="40"/>
      <c r="I514" s="40"/>
      <c r="J514" s="40"/>
      <c r="Q514" s="40"/>
      <c r="X514" s="40"/>
      <c r="AE514" s="40"/>
      <c r="AL514" s="40"/>
      <c r="AS514" s="40"/>
    </row>
    <row r="515" spans="7:45" x14ac:dyDescent="0.3">
      <c r="G515" s="40"/>
      <c r="H515" s="40"/>
      <c r="I515" s="40"/>
      <c r="J515" s="40"/>
      <c r="Q515" s="40"/>
      <c r="X515" s="40"/>
      <c r="AE515" s="40"/>
      <c r="AL515" s="40"/>
      <c r="AS515" s="40"/>
    </row>
    <row r="516" spans="7:45" x14ac:dyDescent="0.3">
      <c r="G516" s="40"/>
      <c r="H516" s="40"/>
      <c r="I516" s="40"/>
      <c r="J516" s="40"/>
      <c r="Q516" s="40"/>
      <c r="X516" s="40"/>
      <c r="AE516" s="40"/>
      <c r="AL516" s="40"/>
      <c r="AS516" s="40"/>
    </row>
    <row r="517" spans="7:45" x14ac:dyDescent="0.3">
      <c r="G517" s="40"/>
      <c r="H517" s="40"/>
      <c r="I517" s="40"/>
      <c r="J517" s="40"/>
      <c r="Q517" s="40"/>
      <c r="X517" s="40"/>
      <c r="AE517" s="40"/>
      <c r="AL517" s="40"/>
      <c r="AS517" s="40"/>
    </row>
    <row r="518" spans="7:45" x14ac:dyDescent="0.3">
      <c r="G518" s="40"/>
      <c r="H518" s="40"/>
      <c r="I518" s="40"/>
      <c r="J518" s="40"/>
      <c r="Q518" s="40"/>
      <c r="X518" s="40"/>
      <c r="AE518" s="40"/>
      <c r="AL518" s="40"/>
      <c r="AS518" s="40"/>
    </row>
    <row r="519" spans="7:45" x14ac:dyDescent="0.3">
      <c r="G519" s="40"/>
      <c r="H519" s="40"/>
      <c r="I519" s="40"/>
      <c r="J519" s="40"/>
      <c r="Q519" s="40"/>
      <c r="X519" s="40"/>
      <c r="AE519" s="40"/>
      <c r="AL519" s="40"/>
      <c r="AS519" s="40"/>
    </row>
    <row r="520" spans="7:45" x14ac:dyDescent="0.3">
      <c r="G520" s="40"/>
      <c r="H520" s="40"/>
      <c r="I520" s="40"/>
      <c r="J520" s="40"/>
      <c r="Q520" s="40"/>
      <c r="X520" s="40"/>
      <c r="AE520" s="40"/>
      <c r="AL520" s="40"/>
      <c r="AS520" s="40"/>
    </row>
    <row r="521" spans="7:45" x14ac:dyDescent="0.3">
      <c r="G521" s="40"/>
      <c r="H521" s="40"/>
      <c r="I521" s="40"/>
      <c r="J521" s="40"/>
      <c r="Q521" s="40"/>
      <c r="X521" s="40"/>
      <c r="AE521" s="40"/>
      <c r="AL521" s="40"/>
      <c r="AS521" s="40"/>
    </row>
    <row r="522" spans="7:45" x14ac:dyDescent="0.3">
      <c r="G522" s="40"/>
      <c r="H522" s="40"/>
      <c r="I522" s="40"/>
      <c r="J522" s="40"/>
      <c r="Q522" s="40"/>
      <c r="X522" s="40"/>
      <c r="AE522" s="40"/>
      <c r="AL522" s="40"/>
      <c r="AS522" s="40"/>
    </row>
    <row r="523" spans="7:45" x14ac:dyDescent="0.3">
      <c r="G523" s="40"/>
      <c r="H523" s="40"/>
      <c r="I523" s="40"/>
      <c r="J523" s="40"/>
      <c r="Q523" s="40"/>
      <c r="X523" s="40"/>
      <c r="AE523" s="40"/>
      <c r="AL523" s="40"/>
      <c r="AS523" s="40"/>
    </row>
    <row r="524" spans="7:45" x14ac:dyDescent="0.3">
      <c r="G524" s="40"/>
      <c r="H524" s="40"/>
      <c r="I524" s="40"/>
      <c r="J524" s="40"/>
      <c r="Q524" s="40"/>
      <c r="X524" s="40"/>
      <c r="AE524" s="40"/>
      <c r="AL524" s="40"/>
      <c r="AS524" s="40"/>
    </row>
    <row r="525" spans="7:45" x14ac:dyDescent="0.3">
      <c r="G525" s="40"/>
      <c r="H525" s="40"/>
      <c r="I525" s="40"/>
      <c r="J525" s="40"/>
      <c r="Q525" s="40"/>
      <c r="X525" s="40"/>
      <c r="AE525" s="40"/>
      <c r="AL525" s="40"/>
      <c r="AS525" s="40"/>
    </row>
    <row r="526" spans="7:45" x14ac:dyDescent="0.3">
      <c r="G526" s="40"/>
      <c r="H526" s="40"/>
      <c r="I526" s="40"/>
      <c r="J526" s="40"/>
      <c r="Q526" s="40"/>
      <c r="X526" s="40"/>
      <c r="AE526" s="40"/>
      <c r="AL526" s="40"/>
      <c r="AS526" s="40"/>
    </row>
    <row r="527" spans="7:45" x14ac:dyDescent="0.3">
      <c r="G527" s="40"/>
      <c r="H527" s="40"/>
      <c r="I527" s="40"/>
      <c r="J527" s="40"/>
      <c r="Q527" s="40"/>
      <c r="X527" s="40"/>
      <c r="AE527" s="40"/>
      <c r="AL527" s="40"/>
      <c r="AS527" s="40"/>
    </row>
    <row r="528" spans="7:45" x14ac:dyDescent="0.3">
      <c r="G528" s="40"/>
      <c r="H528" s="40"/>
      <c r="I528" s="40"/>
      <c r="J528" s="40"/>
      <c r="Q528" s="40"/>
      <c r="X528" s="40"/>
      <c r="AE528" s="40"/>
      <c r="AL528" s="40"/>
      <c r="AS528" s="40"/>
    </row>
    <row r="529" spans="7:45" x14ac:dyDescent="0.3">
      <c r="G529" s="40"/>
      <c r="H529" s="40"/>
      <c r="I529" s="40"/>
      <c r="J529" s="40"/>
      <c r="Q529" s="40"/>
      <c r="X529" s="40"/>
      <c r="AE529" s="40"/>
      <c r="AL529" s="40"/>
      <c r="AS529" s="40"/>
    </row>
    <row r="530" spans="7:45" x14ac:dyDescent="0.3">
      <c r="G530" s="40"/>
      <c r="H530" s="40"/>
      <c r="I530" s="40"/>
      <c r="J530" s="40"/>
      <c r="Q530" s="40"/>
      <c r="X530" s="40"/>
      <c r="AE530" s="40"/>
      <c r="AL530" s="40"/>
      <c r="AS530" s="40"/>
    </row>
    <row r="531" spans="7:45" x14ac:dyDescent="0.3">
      <c r="G531" s="40"/>
      <c r="H531" s="40"/>
      <c r="I531" s="40"/>
      <c r="J531" s="40"/>
      <c r="Q531" s="40"/>
      <c r="X531" s="40"/>
      <c r="AE531" s="40"/>
      <c r="AL531" s="40"/>
      <c r="AS531" s="40"/>
    </row>
    <row r="532" spans="7:45" x14ac:dyDescent="0.3">
      <c r="G532" s="40"/>
      <c r="H532" s="40"/>
      <c r="I532" s="40"/>
      <c r="J532" s="40"/>
      <c r="Q532" s="40"/>
      <c r="X532" s="40"/>
      <c r="AE532" s="40"/>
      <c r="AL532" s="40"/>
      <c r="AS532" s="40"/>
    </row>
    <row r="533" spans="7:45" x14ac:dyDescent="0.3">
      <c r="G533" s="40"/>
      <c r="H533" s="40"/>
      <c r="I533" s="40"/>
      <c r="J533" s="40"/>
      <c r="Q533" s="40"/>
      <c r="X533" s="40"/>
      <c r="AE533" s="40"/>
      <c r="AL533" s="40"/>
      <c r="AS533" s="40"/>
    </row>
    <row r="534" spans="7:45" x14ac:dyDescent="0.3">
      <c r="G534" s="40"/>
      <c r="H534" s="40"/>
      <c r="I534" s="40"/>
      <c r="J534" s="40"/>
      <c r="Q534" s="40"/>
      <c r="X534" s="40"/>
      <c r="AE534" s="40"/>
      <c r="AL534" s="40"/>
      <c r="AS534" s="40"/>
    </row>
    <row r="535" spans="7:45" x14ac:dyDescent="0.3">
      <c r="G535" s="40"/>
      <c r="H535" s="40"/>
      <c r="I535" s="40"/>
      <c r="J535" s="40"/>
      <c r="Q535" s="40"/>
      <c r="X535" s="40"/>
      <c r="AE535" s="40"/>
      <c r="AL535" s="40"/>
      <c r="AS535" s="40"/>
    </row>
    <row r="536" spans="7:45" x14ac:dyDescent="0.3">
      <c r="G536" s="40"/>
      <c r="H536" s="40"/>
      <c r="I536" s="40"/>
      <c r="J536" s="40"/>
      <c r="Q536" s="40"/>
      <c r="X536" s="40"/>
      <c r="AE536" s="40"/>
      <c r="AL536" s="40"/>
      <c r="AS536" s="40"/>
    </row>
    <row r="537" spans="7:45" x14ac:dyDescent="0.3">
      <c r="G537" s="40"/>
      <c r="H537" s="40"/>
      <c r="I537" s="40"/>
      <c r="J537" s="40"/>
      <c r="Q537" s="40"/>
      <c r="X537" s="40"/>
      <c r="AE537" s="40"/>
      <c r="AL537" s="40"/>
      <c r="AS537" s="40"/>
    </row>
    <row r="538" spans="7:45" x14ac:dyDescent="0.3">
      <c r="G538" s="40"/>
      <c r="H538" s="40"/>
      <c r="I538" s="40"/>
      <c r="J538" s="40"/>
      <c r="Q538" s="40"/>
      <c r="X538" s="40"/>
      <c r="AE538" s="40"/>
      <c r="AL538" s="40"/>
      <c r="AS538" s="40"/>
    </row>
    <row r="539" spans="7:45" x14ac:dyDescent="0.3">
      <c r="G539" s="40"/>
      <c r="H539" s="40"/>
      <c r="I539" s="40"/>
      <c r="J539" s="40"/>
      <c r="Q539" s="40"/>
      <c r="X539" s="40"/>
      <c r="AE539" s="40"/>
      <c r="AL539" s="40"/>
      <c r="AS539" s="40"/>
    </row>
    <row r="540" spans="7:45" x14ac:dyDescent="0.3">
      <c r="G540" s="40"/>
      <c r="H540" s="40"/>
      <c r="I540" s="40"/>
      <c r="J540" s="40"/>
      <c r="Q540" s="40"/>
      <c r="X540" s="40"/>
      <c r="AE540" s="40"/>
      <c r="AL540" s="40"/>
      <c r="AS540" s="40"/>
    </row>
    <row r="541" spans="7:45" x14ac:dyDescent="0.3">
      <c r="G541" s="40"/>
      <c r="H541" s="40"/>
      <c r="I541" s="40"/>
      <c r="J541" s="40"/>
      <c r="Q541" s="40"/>
      <c r="X541" s="40"/>
      <c r="AE541" s="40"/>
      <c r="AL541" s="40"/>
      <c r="AS541" s="40"/>
    </row>
    <row r="542" spans="7:45" x14ac:dyDescent="0.3">
      <c r="G542" s="40"/>
      <c r="H542" s="40"/>
      <c r="I542" s="40"/>
      <c r="J542" s="40"/>
      <c r="Q542" s="40"/>
      <c r="X542" s="40"/>
      <c r="AE542" s="40"/>
      <c r="AL542" s="40"/>
      <c r="AS542" s="40"/>
    </row>
    <row r="543" spans="7:45" x14ac:dyDescent="0.3">
      <c r="G543" s="40"/>
      <c r="H543" s="40"/>
      <c r="I543" s="40"/>
      <c r="J543" s="40"/>
      <c r="Q543" s="40"/>
      <c r="X543" s="40"/>
      <c r="AE543" s="40"/>
      <c r="AL543" s="40"/>
      <c r="AS543" s="40"/>
    </row>
    <row r="544" spans="7:45" x14ac:dyDescent="0.3">
      <c r="G544" s="40"/>
      <c r="H544" s="40"/>
      <c r="I544" s="40"/>
      <c r="J544" s="40"/>
      <c r="Q544" s="40"/>
      <c r="X544" s="40"/>
      <c r="AE544" s="40"/>
      <c r="AL544" s="40"/>
      <c r="AS544" s="40"/>
    </row>
    <row r="545" spans="7:45" x14ac:dyDescent="0.3">
      <c r="G545" s="40"/>
      <c r="H545" s="40"/>
      <c r="I545" s="40"/>
      <c r="J545" s="40"/>
      <c r="Q545" s="40"/>
      <c r="X545" s="40"/>
      <c r="AE545" s="40"/>
      <c r="AL545" s="40"/>
      <c r="AS545" s="40"/>
    </row>
    <row r="546" spans="7:45" x14ac:dyDescent="0.3">
      <c r="G546" s="40"/>
      <c r="H546" s="40"/>
      <c r="I546" s="40"/>
      <c r="J546" s="40"/>
      <c r="Q546" s="40"/>
      <c r="X546" s="40"/>
      <c r="AE546" s="40"/>
      <c r="AL546" s="40"/>
      <c r="AS546" s="40"/>
    </row>
    <row r="547" spans="7:45" x14ac:dyDescent="0.3">
      <c r="G547" s="40"/>
      <c r="H547" s="40"/>
      <c r="I547" s="40"/>
      <c r="J547" s="40"/>
      <c r="Q547" s="40"/>
      <c r="X547" s="40"/>
      <c r="AE547" s="40"/>
      <c r="AL547" s="40"/>
      <c r="AS547" s="40"/>
    </row>
    <row r="548" spans="7:45" x14ac:dyDescent="0.3">
      <c r="G548" s="40"/>
      <c r="H548" s="40"/>
      <c r="I548" s="40"/>
      <c r="J548" s="40"/>
      <c r="Q548" s="40"/>
      <c r="X548" s="40"/>
      <c r="AE548" s="40"/>
      <c r="AL548" s="40"/>
      <c r="AS548" s="40"/>
    </row>
    <row r="549" spans="7:45" x14ac:dyDescent="0.3">
      <c r="G549" s="40"/>
      <c r="H549" s="40"/>
      <c r="I549" s="40"/>
      <c r="J549" s="40"/>
      <c r="Q549" s="40"/>
      <c r="X549" s="40"/>
      <c r="AE549" s="40"/>
      <c r="AL549" s="40"/>
      <c r="AS549" s="40"/>
    </row>
    <row r="550" spans="7:45" x14ac:dyDescent="0.3">
      <c r="G550" s="40"/>
      <c r="H550" s="40"/>
      <c r="I550" s="40"/>
      <c r="J550" s="40"/>
      <c r="Q550" s="40"/>
      <c r="X550" s="40"/>
      <c r="AE550" s="40"/>
      <c r="AL550" s="40"/>
      <c r="AS550" s="40"/>
    </row>
    <row r="551" spans="7:45" x14ac:dyDescent="0.3">
      <c r="G551" s="40"/>
      <c r="H551" s="40"/>
      <c r="I551" s="40"/>
      <c r="J551" s="40"/>
      <c r="Q551" s="40"/>
      <c r="X551" s="40"/>
      <c r="AE551" s="40"/>
      <c r="AL551" s="40"/>
      <c r="AS551" s="40"/>
    </row>
    <row r="552" spans="7:45" x14ac:dyDescent="0.3">
      <c r="G552" s="40"/>
      <c r="H552" s="40"/>
      <c r="I552" s="40"/>
      <c r="J552" s="40"/>
      <c r="Q552" s="40"/>
      <c r="X552" s="40"/>
      <c r="AE552" s="40"/>
      <c r="AL552" s="40"/>
      <c r="AS552" s="40"/>
    </row>
    <row r="553" spans="7:45" x14ac:dyDescent="0.3">
      <c r="G553" s="40"/>
      <c r="H553" s="40"/>
      <c r="I553" s="40"/>
      <c r="J553" s="40"/>
      <c r="Q553" s="40"/>
      <c r="X553" s="40"/>
      <c r="AE553" s="40"/>
      <c r="AL553" s="40"/>
      <c r="AS553" s="40"/>
    </row>
    <row r="554" spans="7:45" x14ac:dyDescent="0.3">
      <c r="G554" s="40"/>
      <c r="H554" s="40"/>
      <c r="I554" s="40"/>
      <c r="J554" s="40"/>
      <c r="Q554" s="40"/>
      <c r="X554" s="40"/>
      <c r="AE554" s="40"/>
      <c r="AL554" s="40"/>
      <c r="AS554" s="40"/>
    </row>
    <row r="555" spans="7:45" x14ac:dyDescent="0.3">
      <c r="G555" s="40"/>
      <c r="H555" s="40"/>
      <c r="I555" s="40"/>
      <c r="J555" s="40"/>
      <c r="Q555" s="40"/>
      <c r="X555" s="40"/>
      <c r="AE555" s="40"/>
      <c r="AL555" s="40"/>
      <c r="AS555" s="40"/>
    </row>
    <row r="556" spans="7:45" x14ac:dyDescent="0.3">
      <c r="G556" s="40"/>
      <c r="H556" s="40"/>
      <c r="I556" s="40"/>
      <c r="J556" s="40"/>
      <c r="Q556" s="40"/>
      <c r="X556" s="40"/>
      <c r="AE556" s="40"/>
      <c r="AL556" s="40"/>
      <c r="AS556" s="40"/>
    </row>
    <row r="557" spans="7:45" x14ac:dyDescent="0.3">
      <c r="G557" s="40"/>
      <c r="H557" s="40"/>
      <c r="I557" s="40"/>
      <c r="J557" s="40"/>
      <c r="Q557" s="40"/>
      <c r="X557" s="40"/>
      <c r="AE557" s="40"/>
      <c r="AL557" s="40"/>
      <c r="AS557" s="40"/>
    </row>
    <row r="558" spans="7:45" x14ac:dyDescent="0.3">
      <c r="G558" s="40"/>
      <c r="H558" s="40"/>
      <c r="I558" s="40"/>
      <c r="J558" s="40"/>
      <c r="Q558" s="40"/>
      <c r="X558" s="40"/>
      <c r="AE558" s="40"/>
      <c r="AL558" s="40"/>
      <c r="AS558" s="40"/>
    </row>
    <row r="559" spans="7:45" x14ac:dyDescent="0.3">
      <c r="G559" s="40"/>
      <c r="H559" s="40"/>
      <c r="I559" s="40"/>
      <c r="J559" s="40"/>
      <c r="Q559" s="40"/>
      <c r="X559" s="40"/>
      <c r="AE559" s="40"/>
      <c r="AL559" s="40"/>
      <c r="AS559" s="40"/>
    </row>
    <row r="560" spans="7:45" x14ac:dyDescent="0.3">
      <c r="G560" s="40"/>
      <c r="H560" s="40"/>
      <c r="I560" s="40"/>
      <c r="J560" s="40"/>
      <c r="Q560" s="40"/>
      <c r="X560" s="40"/>
      <c r="AE560" s="40"/>
      <c r="AL560" s="40"/>
      <c r="AS560" s="40"/>
    </row>
    <row r="561" spans="7:45" x14ac:dyDescent="0.3">
      <c r="G561" s="40"/>
      <c r="H561" s="40"/>
      <c r="I561" s="40"/>
      <c r="J561" s="40"/>
      <c r="Q561" s="40"/>
      <c r="X561" s="40"/>
      <c r="AE561" s="40"/>
      <c r="AL561" s="40"/>
      <c r="AS561" s="40"/>
    </row>
    <row r="562" spans="7:45" x14ac:dyDescent="0.3">
      <c r="G562" s="40"/>
      <c r="H562" s="40"/>
      <c r="I562" s="40"/>
      <c r="J562" s="40"/>
      <c r="Q562" s="40"/>
      <c r="X562" s="40"/>
      <c r="AE562" s="40"/>
      <c r="AL562" s="40"/>
      <c r="AS562" s="40"/>
    </row>
    <row r="563" spans="7:45" x14ac:dyDescent="0.3">
      <c r="G563" s="40"/>
      <c r="H563" s="40"/>
      <c r="I563" s="40"/>
      <c r="J563" s="40"/>
      <c r="Q563" s="40"/>
      <c r="X563" s="40"/>
      <c r="AE563" s="40"/>
      <c r="AL563" s="40"/>
      <c r="AS563" s="40"/>
    </row>
    <row r="564" spans="7:45" x14ac:dyDescent="0.3">
      <c r="G564" s="40"/>
      <c r="H564" s="40"/>
      <c r="I564" s="40"/>
      <c r="J564" s="40"/>
      <c r="Q564" s="40"/>
      <c r="X564" s="40"/>
      <c r="AE564" s="40"/>
      <c r="AL564" s="40"/>
      <c r="AS564" s="40"/>
    </row>
    <row r="565" spans="7:45" x14ac:dyDescent="0.3">
      <c r="G565" s="40"/>
      <c r="H565" s="40"/>
      <c r="I565" s="40"/>
      <c r="J565" s="40"/>
      <c r="Q565" s="40"/>
      <c r="X565" s="40"/>
      <c r="AE565" s="40"/>
      <c r="AL565" s="40"/>
      <c r="AS565" s="40"/>
    </row>
    <row r="566" spans="7:45" x14ac:dyDescent="0.3">
      <c r="G566" s="40"/>
      <c r="H566" s="40"/>
      <c r="I566" s="40"/>
      <c r="J566" s="40"/>
      <c r="Q566" s="40"/>
      <c r="X566" s="40"/>
      <c r="AE566" s="40"/>
      <c r="AL566" s="40"/>
      <c r="AS566" s="40"/>
    </row>
    <row r="567" spans="7:45" x14ac:dyDescent="0.3">
      <c r="G567" s="40"/>
      <c r="H567" s="40"/>
      <c r="I567" s="40"/>
      <c r="J567" s="40"/>
      <c r="Q567" s="40"/>
      <c r="X567" s="40"/>
      <c r="AE567" s="40"/>
      <c r="AL567" s="40"/>
      <c r="AS567" s="40"/>
    </row>
    <row r="568" spans="7:45" x14ac:dyDescent="0.3">
      <c r="G568" s="40"/>
      <c r="H568" s="40"/>
      <c r="I568" s="40"/>
      <c r="J568" s="40"/>
      <c r="Q568" s="40"/>
      <c r="X568" s="40"/>
      <c r="AE568" s="40"/>
      <c r="AL568" s="40"/>
      <c r="AS568" s="40"/>
    </row>
    <row r="569" spans="7:45" x14ac:dyDescent="0.3">
      <c r="G569" s="40"/>
      <c r="H569" s="40"/>
      <c r="I569" s="40"/>
      <c r="J569" s="40"/>
      <c r="Q569" s="40"/>
      <c r="X569" s="40"/>
      <c r="AE569" s="40"/>
      <c r="AL569" s="40"/>
      <c r="AS569" s="40"/>
    </row>
    <row r="570" spans="7:45" x14ac:dyDescent="0.3">
      <c r="G570" s="40"/>
      <c r="H570" s="40"/>
      <c r="I570" s="40"/>
      <c r="J570" s="40"/>
      <c r="Q570" s="40"/>
      <c r="X570" s="40"/>
      <c r="AE570" s="40"/>
      <c r="AL570" s="40"/>
      <c r="AS570" s="40"/>
    </row>
    <row r="571" spans="7:45" x14ac:dyDescent="0.3">
      <c r="G571" s="40"/>
      <c r="H571" s="40"/>
      <c r="I571" s="40"/>
      <c r="J571" s="40"/>
      <c r="Q571" s="40"/>
      <c r="X571" s="40"/>
      <c r="AE571" s="40"/>
      <c r="AL571" s="40"/>
      <c r="AS571" s="40"/>
    </row>
    <row r="572" spans="7:45" x14ac:dyDescent="0.3">
      <c r="G572" s="40"/>
      <c r="H572" s="40"/>
      <c r="I572" s="40"/>
      <c r="J572" s="40"/>
      <c r="Q572" s="40"/>
      <c r="X572" s="40"/>
      <c r="AE572" s="40"/>
      <c r="AL572" s="40"/>
      <c r="AS572" s="40"/>
    </row>
    <row r="573" spans="7:45" x14ac:dyDescent="0.3">
      <c r="G573" s="40"/>
      <c r="H573" s="40"/>
      <c r="I573" s="40"/>
      <c r="J573" s="40"/>
      <c r="Q573" s="40"/>
      <c r="X573" s="40"/>
      <c r="AE573" s="40"/>
      <c r="AL573" s="40"/>
      <c r="AS573" s="40"/>
    </row>
    <row r="574" spans="7:45" x14ac:dyDescent="0.3">
      <c r="G574" s="40"/>
      <c r="H574" s="40"/>
      <c r="I574" s="40"/>
      <c r="J574" s="40"/>
      <c r="Q574" s="40"/>
      <c r="X574" s="40"/>
      <c r="AE574" s="40"/>
      <c r="AL574" s="40"/>
      <c r="AS574" s="40"/>
    </row>
    <row r="575" spans="7:45" x14ac:dyDescent="0.3">
      <c r="G575" s="40"/>
      <c r="H575" s="40"/>
      <c r="I575" s="40"/>
      <c r="J575" s="40"/>
      <c r="Q575" s="40"/>
      <c r="X575" s="40"/>
      <c r="AE575" s="40"/>
      <c r="AL575" s="40"/>
      <c r="AS575" s="40"/>
    </row>
    <row r="576" spans="7:45" x14ac:dyDescent="0.3">
      <c r="G576" s="40"/>
      <c r="H576" s="40"/>
      <c r="I576" s="40"/>
      <c r="J576" s="40"/>
      <c r="Q576" s="40"/>
      <c r="X576" s="40"/>
      <c r="AE576" s="40"/>
      <c r="AL576" s="40"/>
      <c r="AS576" s="40"/>
    </row>
    <row r="577" spans="7:45" x14ac:dyDescent="0.3">
      <c r="G577" s="40"/>
      <c r="H577" s="40"/>
      <c r="I577" s="40"/>
      <c r="J577" s="40"/>
      <c r="Q577" s="40"/>
      <c r="X577" s="40"/>
      <c r="AE577" s="40"/>
      <c r="AL577" s="40"/>
      <c r="AS577" s="40"/>
    </row>
    <row r="578" spans="7:45" x14ac:dyDescent="0.3">
      <c r="G578" s="40"/>
      <c r="H578" s="40"/>
      <c r="I578" s="40"/>
      <c r="J578" s="40"/>
      <c r="Q578" s="40"/>
      <c r="X578" s="40"/>
      <c r="AE578" s="40"/>
      <c r="AL578" s="40"/>
      <c r="AS578" s="40"/>
    </row>
    <row r="579" spans="7:45" x14ac:dyDescent="0.3">
      <c r="G579" s="40"/>
      <c r="H579" s="40"/>
      <c r="I579" s="40"/>
      <c r="J579" s="40"/>
      <c r="Q579" s="40"/>
      <c r="X579" s="40"/>
      <c r="AE579" s="40"/>
      <c r="AL579" s="40"/>
      <c r="AS579" s="40"/>
    </row>
  </sheetData>
  <mergeCells count="151">
    <mergeCell ref="AO286:AO287"/>
    <mergeCell ref="AP286:AP287"/>
    <mergeCell ref="AV286:AV287"/>
    <mergeCell ref="AW286:AW287"/>
    <mergeCell ref="B335:D335"/>
    <mergeCell ref="AV285:AW285"/>
    <mergeCell ref="D286:D287"/>
    <mergeCell ref="M286:M287"/>
    <mergeCell ref="N286:N287"/>
    <mergeCell ref="T286:T287"/>
    <mergeCell ref="U286:U287"/>
    <mergeCell ref="AA286:AA287"/>
    <mergeCell ref="AB286:AB287"/>
    <mergeCell ref="AH286:AH287"/>
    <mergeCell ref="AI286:AI287"/>
    <mergeCell ref="AA285:AB285"/>
    <mergeCell ref="AD285:AF285"/>
    <mergeCell ref="AH285:AI285"/>
    <mergeCell ref="AK285:AM285"/>
    <mergeCell ref="AO285:AP285"/>
    <mergeCell ref="AR285:AT285"/>
    <mergeCell ref="G285:I285"/>
    <mergeCell ref="J285:L285"/>
    <mergeCell ref="M285:N285"/>
    <mergeCell ref="P285:R285"/>
    <mergeCell ref="T285:U285"/>
    <mergeCell ref="W285:Y285"/>
    <mergeCell ref="AV221:AV222"/>
    <mergeCell ref="AW221:AW222"/>
    <mergeCell ref="B270:D270"/>
    <mergeCell ref="B275:J275"/>
    <mergeCell ref="B276:J276"/>
    <mergeCell ref="D279:J279"/>
    <mergeCell ref="AA221:AA222"/>
    <mergeCell ref="AB221:AB222"/>
    <mergeCell ref="AH221:AH222"/>
    <mergeCell ref="AI221:AI222"/>
    <mergeCell ref="AO221:AO222"/>
    <mergeCell ref="AP221:AP222"/>
    <mergeCell ref="AH220:AI220"/>
    <mergeCell ref="AK220:AM220"/>
    <mergeCell ref="AO220:AP220"/>
    <mergeCell ref="AR220:AT220"/>
    <mergeCell ref="AV220:AW220"/>
    <mergeCell ref="D221:D222"/>
    <mergeCell ref="M221:M222"/>
    <mergeCell ref="N221:N222"/>
    <mergeCell ref="T221:T222"/>
    <mergeCell ref="U221:U222"/>
    <mergeCell ref="M220:N220"/>
    <mergeCell ref="P220:R220"/>
    <mergeCell ref="T220:U220"/>
    <mergeCell ref="W220:Y220"/>
    <mergeCell ref="AA220:AB220"/>
    <mergeCell ref="AD220:AF220"/>
    <mergeCell ref="B202:D202"/>
    <mergeCell ref="B210:J210"/>
    <mergeCell ref="B211:J211"/>
    <mergeCell ref="D214:J214"/>
    <mergeCell ref="G220:I220"/>
    <mergeCell ref="J220:L220"/>
    <mergeCell ref="AH152:AH153"/>
    <mergeCell ref="AI152:AI153"/>
    <mergeCell ref="AO152:AO153"/>
    <mergeCell ref="AP152:AP153"/>
    <mergeCell ref="AV152:AV153"/>
    <mergeCell ref="AW152:AW153"/>
    <mergeCell ref="AO151:AP151"/>
    <mergeCell ref="AR151:AT151"/>
    <mergeCell ref="AV151:AW151"/>
    <mergeCell ref="D152:D153"/>
    <mergeCell ref="M152:M153"/>
    <mergeCell ref="N152:N153"/>
    <mergeCell ref="T152:T153"/>
    <mergeCell ref="U152:U153"/>
    <mergeCell ref="AA152:AA153"/>
    <mergeCell ref="AB152:AB153"/>
    <mergeCell ref="T151:U151"/>
    <mergeCell ref="W151:Y151"/>
    <mergeCell ref="AA151:AB151"/>
    <mergeCell ref="AD151:AF151"/>
    <mergeCell ref="AH151:AI151"/>
    <mergeCell ref="AK151:AM151"/>
    <mergeCell ref="B142:J142"/>
    <mergeCell ref="D145:J145"/>
    <mergeCell ref="G151:I151"/>
    <mergeCell ref="J151:L151"/>
    <mergeCell ref="M151:N151"/>
    <mergeCell ref="P151:R151"/>
    <mergeCell ref="AO86:AO87"/>
    <mergeCell ref="AP86:AP87"/>
    <mergeCell ref="AV86:AV87"/>
    <mergeCell ref="AW86:AW87"/>
    <mergeCell ref="B135:D135"/>
    <mergeCell ref="B141:J141"/>
    <mergeCell ref="AV85:AW85"/>
    <mergeCell ref="D86:D87"/>
    <mergeCell ref="M86:M87"/>
    <mergeCell ref="N86:N87"/>
    <mergeCell ref="T86:T87"/>
    <mergeCell ref="U86:U87"/>
    <mergeCell ref="AA86:AA87"/>
    <mergeCell ref="AB86:AB87"/>
    <mergeCell ref="AH86:AH87"/>
    <mergeCell ref="AI86:AI87"/>
    <mergeCell ref="AA85:AB85"/>
    <mergeCell ref="AD85:AF85"/>
    <mergeCell ref="AH85:AI85"/>
    <mergeCell ref="AK85:AM85"/>
    <mergeCell ref="AO85:AP85"/>
    <mergeCell ref="AR85:AT85"/>
    <mergeCell ref="G85:I85"/>
    <mergeCell ref="J85:L85"/>
    <mergeCell ref="M85:N85"/>
    <mergeCell ref="P85:R85"/>
    <mergeCell ref="T85:U85"/>
    <mergeCell ref="W85:Y85"/>
    <mergeCell ref="AV21:AV22"/>
    <mergeCell ref="AW21:AW22"/>
    <mergeCell ref="B70:D70"/>
    <mergeCell ref="B75:J75"/>
    <mergeCell ref="B76:J76"/>
    <mergeCell ref="D79:J79"/>
    <mergeCell ref="AA21:AA22"/>
    <mergeCell ref="AB21:AB22"/>
    <mergeCell ref="AH21:AH22"/>
    <mergeCell ref="AI21:AI22"/>
    <mergeCell ref="AO21:AO22"/>
    <mergeCell ref="AP21:AP22"/>
    <mergeCell ref="AH20:AI20"/>
    <mergeCell ref="AK20:AM20"/>
    <mergeCell ref="AO20:AP20"/>
    <mergeCell ref="AR20:AT20"/>
    <mergeCell ref="AV20:AW20"/>
    <mergeCell ref="D21:D22"/>
    <mergeCell ref="M21:M22"/>
    <mergeCell ref="N21:N22"/>
    <mergeCell ref="T21:T22"/>
    <mergeCell ref="U21:U22"/>
    <mergeCell ref="M20:N20"/>
    <mergeCell ref="P20:R20"/>
    <mergeCell ref="T20:U20"/>
    <mergeCell ref="W20:Y20"/>
    <mergeCell ref="AA20:AB20"/>
    <mergeCell ref="AD20:AF20"/>
    <mergeCell ref="A3:H3"/>
    <mergeCell ref="B10:J10"/>
    <mergeCell ref="B11:J11"/>
    <mergeCell ref="D14:J14"/>
    <mergeCell ref="G20:I20"/>
    <mergeCell ref="J20:L20"/>
  </mergeCells>
  <conditionalFormatting sqref="G344:J344 G343:H343 G347:J579 H345:J346 Q343:Q579 X343:X579 AE343:AE579 AL343:AL579 AS343:AS579">
    <cfRule type="cellIs" dxfId="239" priority="17" operator="lessThan">
      <formula>0</formula>
    </cfRule>
    <cfRule type="cellIs" dxfId="238" priority="18" operator="greaterThan">
      <formula>0</formula>
    </cfRule>
  </conditionalFormatting>
  <conditionalFormatting sqref="H340:H342">
    <cfRule type="cellIs" dxfId="237" priority="15" operator="lessThan">
      <formula>0</formula>
    </cfRule>
    <cfRule type="cellIs" dxfId="236" priority="16" operator="greaterThan">
      <formula>0</formula>
    </cfRule>
  </conditionalFormatting>
  <conditionalFormatting sqref="G340:G342">
    <cfRule type="cellIs" dxfId="235" priority="13" operator="lessThan">
      <formula>0</formula>
    </cfRule>
    <cfRule type="cellIs" dxfId="234" priority="14" operator="greaterThan">
      <formula>0</formula>
    </cfRule>
  </conditionalFormatting>
  <conditionalFormatting sqref="Q340:Q342">
    <cfRule type="cellIs" dxfId="233" priority="11" operator="lessThan">
      <formula>0</formula>
    </cfRule>
    <cfRule type="cellIs" dxfId="232" priority="12" operator="greaterThan">
      <formula>0</formula>
    </cfRule>
  </conditionalFormatting>
  <conditionalFormatting sqref="X340:X342">
    <cfRule type="cellIs" dxfId="231" priority="9" operator="lessThan">
      <formula>0</formula>
    </cfRule>
    <cfRule type="cellIs" dxfId="230" priority="10" operator="greaterThan">
      <formula>0</formula>
    </cfRule>
  </conditionalFormatting>
  <conditionalFormatting sqref="AE340:AE342">
    <cfRule type="cellIs" dxfId="229" priority="7" operator="lessThan">
      <formula>0</formula>
    </cfRule>
    <cfRule type="cellIs" dxfId="228" priority="8" operator="greaterThan">
      <formula>0</formula>
    </cfRule>
  </conditionalFormatting>
  <conditionalFormatting sqref="AL340:AL342">
    <cfRule type="cellIs" dxfId="227" priority="5" operator="lessThan">
      <formula>0</formula>
    </cfRule>
    <cfRule type="cellIs" dxfId="226" priority="6" operator="greaterThan">
      <formula>0</formula>
    </cfRule>
  </conditionalFormatting>
  <conditionalFormatting sqref="AS340:AS342">
    <cfRule type="cellIs" dxfId="225" priority="3" operator="lessThan">
      <formula>0</formula>
    </cfRule>
    <cfRule type="cellIs" dxfId="224" priority="4" operator="greaterThan">
      <formula>0</formula>
    </cfRule>
  </conditionalFormatting>
  <conditionalFormatting sqref="G345:G346">
    <cfRule type="cellIs" dxfId="223" priority="1" operator="lessThan">
      <formula>0</formula>
    </cfRule>
    <cfRule type="cellIs" dxfId="222" priority="2" operator="greaterThan">
      <formula>0</formula>
    </cfRule>
  </conditionalFormatting>
  <dataValidations count="5">
    <dataValidation type="list" allowBlank="1" showInputMessage="1" showErrorMessage="1" sqref="D23:D24 D288:D289 D226:D227 D26:D27 D223:D224 D291:D292 D154:D155 D157:D158 D88:D89 D91:D92" xr:uid="{9EA3692D-92F0-45A0-98F7-CCE081F7FC1F}">
      <formula1>"per 30 days, per kWh, per kW, per kVA"</formula1>
    </dataValidation>
    <dataValidation type="list" allowBlank="1" showInputMessage="1" showErrorMessage="1" sqref="D16 D216 D281 D147 D81" xr:uid="{3557F65D-6169-4DC5-BD5F-BA5C8FF6073C}">
      <formula1>"TOU, non-TOU"</formula1>
    </dataValidation>
    <dataValidation type="list" allowBlank="1" showInputMessage="1" showErrorMessage="1" prompt="Select Charge Unit - per 30 days, per kWh, per kW, per kVA." sqref="D52:D53 D252:D253 D255:D265 D25 D317:D318 D320:D330 D46:D50 D246:D250 D55:D65 D311:D315 D225 D290 D183:D184 D156 D177:D181 D186:D197 D117:D118 D90 D111:D115 D120:D130 D228:D244 D28:D44 D93:D109 D159:D175 D293:D309" xr:uid="{8B036A8F-9379-4585-9106-5ABA02438FBE}">
      <formula1>"per 30 days, per kWh, per kW, per kVA"</formula1>
    </dataValidation>
    <dataValidation type="list" allowBlank="1" showInputMessage="1" showErrorMessage="1" prompt="Select Charge Unit - monthly, per kWh, per kW" sqref="D66 D71 D266 D271 D331 D336 D198 D203 D131 D136" xr:uid="{E634C17F-A9D8-48E9-A9EA-EB950BBF7466}">
      <formula1>"Monthly, per kWh, per kW"</formula1>
    </dataValidation>
    <dataValidation type="list" allowBlank="1" showInputMessage="1" showErrorMessage="1" sqref="E71 E271 E336 E52:E53 E252:E253 E255:E266 E317:E318 E320:E331 E46:E50 E246:E250 E55:E66 E311:E315 E203 E183:E184 E177:E181 E186:E198 E136 E117:E118 E111:E115 E120:E131 E23:E44 E223:E244 E88:E109 E154:E175 E288:E309" xr:uid="{78B1EF2A-709A-4C70-8AD2-43D3324737F9}">
      <formula1>#REF!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>
    <oddHeader>&amp;RToronto Hydro-Electric System Limited
Tab 6
Schedule 1
ORIGINAL
Filed:  2023 November 03
Page &amp;P of &amp;N</oddHeader>
    <oddFooter>&amp;C&amp;A</oddFooter>
  </headerFooter>
  <rowBreaks count="2" manualBreakCount="2">
    <brk id="73" min="1" max="43" man="1"/>
    <brk id="273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754380</xdr:colOff>
                    <xdr:row>216</xdr:row>
                    <xdr:rowOff>99060</xdr:rowOff>
                  </from>
                  <to>
                    <xdr:col>16</xdr:col>
                    <xdr:colOff>350520</xdr:colOff>
                    <xdr:row>218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216</xdr:row>
                    <xdr:rowOff>182880</xdr:rowOff>
                  </from>
                  <to>
                    <xdr:col>9</xdr:col>
                    <xdr:colOff>411480</xdr:colOff>
                    <xdr:row>218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601980</xdr:colOff>
                    <xdr:row>281</xdr:row>
                    <xdr:rowOff>152400</xdr:rowOff>
                  </from>
                  <to>
                    <xdr:col>9</xdr:col>
                    <xdr:colOff>502920</xdr:colOff>
                    <xdr:row>282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449580</xdr:colOff>
                    <xdr:row>16</xdr:row>
                    <xdr:rowOff>175260</xdr:rowOff>
                  </from>
                  <to>
                    <xdr:col>9</xdr:col>
                    <xdr:colOff>365760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594360</xdr:colOff>
                    <xdr:row>281</xdr:row>
                    <xdr:rowOff>22860</xdr:rowOff>
                  </from>
                  <to>
                    <xdr:col>16</xdr:col>
                    <xdr:colOff>76200</xdr:colOff>
                    <xdr:row>283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518160</xdr:colOff>
                    <xdr:row>17</xdr:row>
                    <xdr:rowOff>22860</xdr:rowOff>
                  </from>
                  <to>
                    <xdr:col>13</xdr:col>
                    <xdr:colOff>746760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7</xdr:col>
                    <xdr:colOff>449580</xdr:colOff>
                    <xdr:row>147</xdr:row>
                    <xdr:rowOff>175260</xdr:rowOff>
                  </from>
                  <to>
                    <xdr:col>9</xdr:col>
                    <xdr:colOff>365760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518160</xdr:colOff>
                    <xdr:row>148</xdr:row>
                    <xdr:rowOff>22860</xdr:rowOff>
                  </from>
                  <to>
                    <xdr:col>13</xdr:col>
                    <xdr:colOff>746760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7</xdr:col>
                    <xdr:colOff>449580</xdr:colOff>
                    <xdr:row>147</xdr:row>
                    <xdr:rowOff>175260</xdr:rowOff>
                  </from>
                  <to>
                    <xdr:col>9</xdr:col>
                    <xdr:colOff>365760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10</xdr:col>
                    <xdr:colOff>518160</xdr:colOff>
                    <xdr:row>148</xdr:row>
                    <xdr:rowOff>22860</xdr:rowOff>
                  </from>
                  <to>
                    <xdr:col>13</xdr:col>
                    <xdr:colOff>746760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7</xdr:col>
                    <xdr:colOff>449580</xdr:colOff>
                    <xdr:row>81</xdr:row>
                    <xdr:rowOff>175260</xdr:rowOff>
                  </from>
                  <to>
                    <xdr:col>9</xdr:col>
                    <xdr:colOff>373380</xdr:colOff>
                    <xdr:row>82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10</xdr:col>
                    <xdr:colOff>518160</xdr:colOff>
                    <xdr:row>82</xdr:row>
                    <xdr:rowOff>22860</xdr:rowOff>
                  </from>
                  <to>
                    <xdr:col>13</xdr:col>
                    <xdr:colOff>746760</xdr:colOff>
                    <xdr:row>82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37D0-8A22-4A58-91A0-B88D45E753D6}">
  <sheetPr>
    <tabColor theme="7" tint="0.79998168889431442"/>
    <pageSetUpPr fitToPage="1"/>
  </sheetPr>
  <dimension ref="A1:AZ245"/>
  <sheetViews>
    <sheetView topLeftCell="J28" zoomScale="80" zoomScaleNormal="110" workbookViewId="0">
      <selection activeCell="AY28" sqref="AY28"/>
    </sheetView>
  </sheetViews>
  <sheetFormatPr defaultColWidth="9.33203125" defaultRowHeight="14.4" x14ac:dyDescent="0.3"/>
  <cols>
    <col min="1" max="1" width="1.6640625" style="228" customWidth="1"/>
    <col min="2" max="2" width="114.88671875" style="228" customWidth="1"/>
    <col min="3" max="3" width="1.33203125" style="228" customWidth="1"/>
    <col min="4" max="4" width="12.6640625" style="237" customWidth="1"/>
    <col min="5" max="5" width="1.6640625" style="228" customWidth="1"/>
    <col min="6" max="6" width="1.33203125" style="228" customWidth="1"/>
    <col min="7" max="14" width="12.109375" style="228" customWidth="1"/>
    <col min="15" max="15" width="0.5546875" style="228" customWidth="1"/>
    <col min="16" max="18" width="12.109375" style="228" customWidth="1"/>
    <col min="19" max="19" width="0.5546875" style="228" customWidth="1"/>
    <col min="20" max="21" width="12.109375" style="228" customWidth="1"/>
    <col min="22" max="22" width="0.44140625" style="228" customWidth="1"/>
    <col min="23" max="25" width="12.109375" style="228" customWidth="1"/>
    <col min="26" max="26" width="0.33203125" style="228" customWidth="1"/>
    <col min="27" max="28" width="12.109375" style="228" customWidth="1"/>
    <col min="29" max="29" width="0.44140625" style="228" customWidth="1"/>
    <col min="30" max="32" width="12.109375" style="228" customWidth="1"/>
    <col min="33" max="33" width="0.44140625" style="228" customWidth="1"/>
    <col min="34" max="35" width="12.109375" style="228" customWidth="1"/>
    <col min="36" max="36" width="0.44140625" style="228" customWidth="1"/>
    <col min="37" max="39" width="12.109375" style="228" customWidth="1"/>
    <col min="40" max="40" width="0.33203125" style="228" customWidth="1"/>
    <col min="41" max="42" width="12.109375" style="228" customWidth="1"/>
    <col min="43" max="43" width="0.33203125" style="228" customWidth="1"/>
    <col min="44" max="46" width="11.6640625" style="228" customWidth="1"/>
    <col min="47" max="47" width="0.33203125" style="228" customWidth="1"/>
    <col min="48" max="51" width="11.6640625" style="228" customWidth="1"/>
    <col min="52" max="52" width="1.88671875" style="228" customWidth="1"/>
    <col min="53" max="16384" width="9.33203125" style="228"/>
  </cols>
  <sheetData>
    <row r="1" spans="1:52" ht="20.399999999999999" x14ac:dyDescent="0.3">
      <c r="A1" s="225"/>
      <c r="B1" s="226"/>
      <c r="C1" s="226"/>
      <c r="D1" s="227"/>
      <c r="E1" s="226"/>
      <c r="F1" s="226"/>
      <c r="G1" s="226"/>
      <c r="H1" s="226"/>
      <c r="I1" s="225"/>
      <c r="J1" s="225"/>
      <c r="M1" s="7"/>
      <c r="N1" s="7">
        <v>1</v>
      </c>
      <c r="O1" s="7">
        <v>0</v>
      </c>
      <c r="P1" s="7"/>
      <c r="Q1" s="225"/>
      <c r="T1" s="7"/>
      <c r="U1" s="7">
        <v>1</v>
      </c>
      <c r="V1" s="7">
        <v>2</v>
      </c>
      <c r="W1" s="7"/>
      <c r="X1" s="225"/>
      <c r="AA1" s="7"/>
      <c r="AB1" s="7">
        <v>1</v>
      </c>
      <c r="AC1" s="7">
        <v>2</v>
      </c>
      <c r="AD1" s="7"/>
      <c r="AE1" s="225"/>
      <c r="AH1" s="7"/>
      <c r="AI1" s="7">
        <v>1</v>
      </c>
      <c r="AJ1" s="7">
        <v>2</v>
      </c>
      <c r="AK1" s="7"/>
      <c r="AL1" s="225"/>
      <c r="AO1" s="7"/>
      <c r="AP1" s="7">
        <v>1</v>
      </c>
      <c r="AQ1" s="7">
        <v>2</v>
      </c>
      <c r="AR1" s="7"/>
      <c r="AS1" s="225"/>
      <c r="AV1" s="7"/>
      <c r="AW1" s="7">
        <v>1</v>
      </c>
      <c r="AX1" s="7">
        <v>2</v>
      </c>
      <c r="AY1" s="7"/>
      <c r="AZ1" s="225"/>
    </row>
    <row r="2" spans="1:52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J2" s="225"/>
      <c r="M2" s="7"/>
      <c r="N2" s="13"/>
      <c r="O2" s="13"/>
      <c r="P2" s="13"/>
      <c r="Q2" s="225"/>
      <c r="T2" s="7"/>
      <c r="U2" s="13"/>
      <c r="V2" s="13"/>
      <c r="W2" s="13"/>
      <c r="X2" s="225"/>
      <c r="AA2" s="7"/>
      <c r="AB2" s="13"/>
      <c r="AC2" s="13"/>
      <c r="AD2" s="13"/>
      <c r="AE2" s="225"/>
      <c r="AH2" s="7"/>
      <c r="AI2" s="13"/>
      <c r="AJ2" s="13"/>
      <c r="AK2" s="13"/>
      <c r="AL2" s="225"/>
      <c r="AO2" s="7"/>
      <c r="AP2" s="13"/>
      <c r="AQ2" s="13"/>
      <c r="AR2" s="13"/>
      <c r="AS2" s="225"/>
      <c r="AV2" s="7"/>
      <c r="AW2" s="13"/>
      <c r="AX2" s="13"/>
      <c r="AY2" s="13"/>
      <c r="AZ2" s="225"/>
    </row>
    <row r="3" spans="1:52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J3" s="225"/>
      <c r="N3" s="13"/>
      <c r="O3" s="13"/>
      <c r="P3" s="13"/>
      <c r="Q3" s="225"/>
      <c r="U3" s="13"/>
      <c r="V3" s="13"/>
      <c r="W3" s="13"/>
      <c r="X3" s="225"/>
      <c r="AB3" s="13"/>
      <c r="AC3" s="13"/>
      <c r="AD3" s="13"/>
      <c r="AE3" s="225"/>
      <c r="AI3" s="13"/>
      <c r="AJ3" s="13"/>
      <c r="AK3" s="13"/>
      <c r="AL3" s="225"/>
      <c r="AP3" s="13"/>
      <c r="AQ3" s="13"/>
      <c r="AR3" s="13"/>
      <c r="AS3" s="225"/>
      <c r="AW3" s="13"/>
      <c r="AX3" s="13"/>
      <c r="AY3" s="13"/>
      <c r="AZ3" s="225"/>
    </row>
    <row r="4" spans="1:52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J4" s="225"/>
      <c r="N4" s="13"/>
      <c r="O4" s="13"/>
      <c r="P4" s="13"/>
      <c r="Q4" s="225"/>
      <c r="U4" s="13"/>
      <c r="V4" s="13"/>
      <c r="W4" s="13"/>
      <c r="X4" s="225"/>
      <c r="AB4" s="13"/>
      <c r="AC4" s="13"/>
      <c r="AD4" s="13"/>
      <c r="AE4" s="225"/>
      <c r="AI4" s="13"/>
      <c r="AJ4" s="13"/>
      <c r="AK4" s="13"/>
      <c r="AL4" s="225"/>
      <c r="AP4" s="13"/>
      <c r="AQ4" s="13"/>
      <c r="AR4" s="13"/>
      <c r="AS4" s="225"/>
      <c r="AW4" s="13"/>
      <c r="AX4" s="13"/>
      <c r="AY4" s="13"/>
      <c r="AZ4" s="225"/>
    </row>
    <row r="5" spans="1:52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J5" s="225"/>
      <c r="N5" s="13"/>
      <c r="O5" s="13"/>
      <c r="P5" s="13"/>
      <c r="Q5" s="225"/>
      <c r="U5" s="13"/>
      <c r="V5" s="13"/>
      <c r="W5" s="13"/>
      <c r="X5" s="225"/>
      <c r="AB5" s="13"/>
      <c r="AC5" s="13"/>
      <c r="AD5" s="13"/>
      <c r="AE5" s="225"/>
      <c r="AI5" s="13"/>
      <c r="AJ5" s="13"/>
      <c r="AK5" s="13"/>
      <c r="AL5" s="225"/>
      <c r="AP5" s="13"/>
      <c r="AQ5" s="13"/>
      <c r="AR5" s="13"/>
      <c r="AS5" s="225"/>
      <c r="AW5" s="13"/>
      <c r="AX5" s="13"/>
      <c r="AY5" s="13"/>
      <c r="AZ5" s="225"/>
    </row>
    <row r="6" spans="1:52" x14ac:dyDescent="0.3">
      <c r="A6" s="225"/>
      <c r="B6" s="225"/>
      <c r="C6" s="225"/>
      <c r="D6" s="235"/>
      <c r="E6" s="225"/>
      <c r="F6" s="225"/>
      <c r="G6" s="225"/>
      <c r="H6" s="225"/>
      <c r="I6" s="225"/>
      <c r="J6" s="225"/>
      <c r="N6" s="13"/>
      <c r="O6" s="13"/>
      <c r="P6" s="13"/>
      <c r="Q6" s="225"/>
      <c r="U6" s="13"/>
      <c r="V6" s="13"/>
      <c r="W6" s="13"/>
      <c r="X6" s="225"/>
      <c r="AB6" s="13"/>
      <c r="AC6" s="13"/>
      <c r="AD6" s="13"/>
      <c r="AE6" s="225"/>
      <c r="AI6" s="13"/>
      <c r="AJ6" s="13"/>
      <c r="AK6" s="13"/>
      <c r="AL6" s="225"/>
      <c r="AP6" s="13"/>
      <c r="AQ6" s="13"/>
      <c r="AR6" s="13"/>
      <c r="AS6" s="225"/>
      <c r="AW6" s="13"/>
      <c r="AX6" s="13"/>
      <c r="AY6" s="13"/>
      <c r="AZ6" s="225"/>
    </row>
    <row r="7" spans="1:52" x14ac:dyDescent="0.3">
      <c r="A7" s="225"/>
      <c r="B7" s="225"/>
      <c r="C7" s="225"/>
      <c r="D7" s="235"/>
      <c r="E7" s="225"/>
      <c r="F7" s="225"/>
      <c r="G7" s="225"/>
      <c r="H7" s="225"/>
      <c r="I7" s="225"/>
      <c r="J7" s="225"/>
      <c r="N7" s="13"/>
      <c r="O7" s="13"/>
      <c r="P7" s="13"/>
      <c r="Q7" s="225"/>
      <c r="U7" s="13"/>
      <c r="V7" s="13"/>
      <c r="W7" s="13"/>
      <c r="X7" s="225"/>
      <c r="AB7" s="13"/>
      <c r="AC7" s="13"/>
      <c r="AD7" s="13"/>
      <c r="AE7" s="225"/>
      <c r="AI7" s="13"/>
      <c r="AJ7" s="13"/>
      <c r="AK7" s="13"/>
      <c r="AL7" s="225"/>
      <c r="AP7" s="13"/>
      <c r="AQ7" s="13"/>
      <c r="AR7" s="13"/>
      <c r="AS7" s="225"/>
      <c r="AW7" s="13"/>
      <c r="AX7" s="13"/>
      <c r="AY7" s="13"/>
      <c r="AZ7" s="225"/>
    </row>
    <row r="8" spans="1:52" x14ac:dyDescent="0.3">
      <c r="A8" s="236"/>
      <c r="B8" s="225"/>
      <c r="C8" s="225"/>
      <c r="D8" s="235"/>
      <c r="E8" s="225"/>
      <c r="F8" s="225"/>
      <c r="G8" s="225"/>
      <c r="H8" s="225"/>
      <c r="I8" s="225"/>
      <c r="J8" s="225"/>
      <c r="N8" s="13"/>
      <c r="O8" s="13"/>
      <c r="P8" s="13"/>
      <c r="Q8" s="225"/>
      <c r="U8" s="13"/>
      <c r="V8" s="13"/>
      <c r="W8" s="13"/>
      <c r="X8" s="225"/>
      <c r="AB8" s="13"/>
      <c r="AC8" s="13"/>
      <c r="AD8" s="13"/>
      <c r="AE8" s="225"/>
      <c r="AI8" s="13"/>
      <c r="AJ8" s="13"/>
      <c r="AK8" s="13"/>
      <c r="AL8" s="225"/>
      <c r="AP8" s="13"/>
      <c r="AQ8" s="13"/>
      <c r="AR8" s="13"/>
      <c r="AS8" s="225"/>
      <c r="AW8" s="13"/>
      <c r="AX8" s="13"/>
      <c r="AY8" s="13"/>
      <c r="AZ8" s="225"/>
    </row>
    <row r="9" spans="1:52" x14ac:dyDescent="0.3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2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J10" s="23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3"/>
      <c r="AY10" s="13"/>
      <c r="AZ10" s="13"/>
    </row>
    <row r="11" spans="1:52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J11" s="238"/>
      <c r="M11" s="7"/>
      <c r="N11" s="7">
        <v>2</v>
      </c>
      <c r="O11" s="7"/>
      <c r="P11" s="7"/>
      <c r="Q11" s="7"/>
      <c r="R11" s="7"/>
      <c r="S11" s="7"/>
      <c r="T11" s="7"/>
      <c r="U11" s="7">
        <v>2</v>
      </c>
      <c r="V11" s="7"/>
      <c r="W11" s="7"/>
      <c r="X11" s="7"/>
      <c r="Y11" s="7"/>
      <c r="Z11" s="7"/>
      <c r="AA11" s="7"/>
      <c r="AB11" s="7">
        <v>2</v>
      </c>
      <c r="AC11" s="7"/>
      <c r="AD11" s="7"/>
      <c r="AE11" s="7"/>
      <c r="AF11" s="7"/>
      <c r="AG11" s="7"/>
      <c r="AH11" s="7"/>
      <c r="AI11" s="7">
        <v>2</v>
      </c>
      <c r="AJ11" s="7"/>
      <c r="AK11" s="7"/>
      <c r="AL11" s="7"/>
      <c r="AM11" s="7"/>
      <c r="AN11" s="7"/>
      <c r="AO11" s="7"/>
      <c r="AP11" s="7">
        <v>2</v>
      </c>
      <c r="AQ11" s="7"/>
      <c r="AR11" s="7"/>
      <c r="AS11" s="7"/>
      <c r="AT11" s="7"/>
      <c r="AU11" s="7"/>
      <c r="AV11" s="7"/>
      <c r="AW11" s="7">
        <v>2</v>
      </c>
    </row>
    <row r="12" spans="1:52" x14ac:dyDescent="0.3">
      <c r="N12" s="13"/>
      <c r="U12" s="13"/>
      <c r="AB12" s="13"/>
      <c r="AI12" s="13"/>
      <c r="AP12" s="13"/>
      <c r="AW12" s="13"/>
    </row>
    <row r="14" spans="1:52" ht="15.6" x14ac:dyDescent="0.3">
      <c r="B14" s="239" t="s">
        <v>2</v>
      </c>
      <c r="D14" s="240" t="s">
        <v>66</v>
      </c>
      <c r="E14" s="240"/>
      <c r="F14" s="240"/>
      <c r="G14" s="240"/>
      <c r="H14" s="240"/>
      <c r="I14" s="240"/>
      <c r="J14" s="240"/>
      <c r="K14" s="240"/>
      <c r="L14" s="240"/>
      <c r="M14" s="240"/>
      <c r="S14" s="23"/>
      <c r="T14" s="23"/>
      <c r="Z14" s="23"/>
      <c r="AA14" s="23"/>
      <c r="AG14" s="23"/>
      <c r="AH14" s="23"/>
      <c r="AN14" s="23"/>
      <c r="AO14" s="23"/>
      <c r="AU14" s="23"/>
      <c r="AV14" s="23"/>
    </row>
    <row r="15" spans="1:52" ht="15.6" x14ac:dyDescent="0.3">
      <c r="B15" s="241"/>
      <c r="D15" s="242"/>
      <c r="E15" s="242"/>
      <c r="F15" s="242"/>
      <c r="G15" s="242"/>
      <c r="H15" s="242"/>
      <c r="I15" s="242"/>
      <c r="J15" s="242"/>
      <c r="M15" s="242"/>
      <c r="Q15" s="242"/>
      <c r="T15" s="242"/>
      <c r="X15" s="242"/>
      <c r="AA15" s="242"/>
      <c r="AE15" s="242"/>
      <c r="AH15" s="242"/>
      <c r="AL15" s="242"/>
      <c r="AO15" s="242"/>
      <c r="AS15" s="242"/>
      <c r="AV15" s="242"/>
      <c r="AZ15" s="242"/>
    </row>
    <row r="16" spans="1:52" ht="15.6" x14ac:dyDescent="0.3">
      <c r="B16" s="239" t="s">
        <v>4</v>
      </c>
      <c r="D16" s="243" t="s">
        <v>5</v>
      </c>
      <c r="E16" s="242"/>
      <c r="F16" s="242"/>
      <c r="H16" s="242"/>
      <c r="I16" s="244"/>
      <c r="J16" s="242"/>
      <c r="K16" s="245"/>
      <c r="M16" s="244"/>
      <c r="O16" s="27"/>
      <c r="P16" s="246"/>
      <c r="Q16" s="242"/>
      <c r="R16" s="245"/>
      <c r="T16" s="244"/>
      <c r="V16" s="27"/>
      <c r="W16" s="246"/>
      <c r="X16" s="242"/>
      <c r="Y16" s="245"/>
      <c r="AA16" s="244"/>
      <c r="AC16" s="27"/>
      <c r="AD16" s="246"/>
      <c r="AE16" s="242"/>
      <c r="AF16" s="245"/>
      <c r="AH16" s="244"/>
      <c r="AJ16" s="27"/>
      <c r="AK16" s="246"/>
      <c r="AL16" s="242"/>
      <c r="AM16" s="245"/>
      <c r="AO16" s="244"/>
      <c r="AQ16" s="27"/>
      <c r="AR16" s="246"/>
      <c r="AS16" s="242"/>
      <c r="AT16" s="245"/>
      <c r="AV16" s="244"/>
      <c r="AX16" s="27"/>
      <c r="AY16" s="246"/>
      <c r="AZ16" s="242"/>
    </row>
    <row r="17" spans="2:52" ht="15.6" x14ac:dyDescent="0.3">
      <c r="B17" s="241"/>
      <c r="D17" s="242"/>
      <c r="E17" s="242"/>
      <c r="F17" s="242"/>
      <c r="G17" s="242"/>
      <c r="H17" s="242"/>
      <c r="I17" s="242"/>
      <c r="J17" s="242"/>
      <c r="Q17" s="242"/>
      <c r="X17" s="242"/>
      <c r="AE17" s="242"/>
      <c r="AL17" s="242"/>
      <c r="AS17" s="242"/>
      <c r="AZ17" s="242"/>
    </row>
    <row r="18" spans="2:52" x14ac:dyDescent="0.3">
      <c r="B18" s="247"/>
      <c r="D18" s="248" t="s">
        <v>6</v>
      </c>
      <c r="E18" s="249"/>
      <c r="G18" s="250">
        <v>300</v>
      </c>
      <c r="H18" s="249" t="s">
        <v>7</v>
      </c>
    </row>
    <row r="19" spans="2:52" x14ac:dyDescent="0.3">
      <c r="B19" s="247"/>
      <c r="I19" s="251"/>
    </row>
    <row r="20" spans="2:52" s="23" customFormat="1" x14ac:dyDescent="0.3">
      <c r="B20" s="43"/>
      <c r="D20" s="52"/>
      <c r="E20" s="45"/>
      <c r="G20" s="252" t="str">
        <f>RESIDENTIAL!G20</f>
        <v>2023 Board-Approved</v>
      </c>
      <c r="H20" s="253"/>
      <c r="I20" s="254"/>
      <c r="J20" s="252" t="s">
        <v>9</v>
      </c>
      <c r="K20" s="253"/>
      <c r="L20" s="254"/>
      <c r="M20" s="252" t="s">
        <v>10</v>
      </c>
      <c r="N20" s="254"/>
      <c r="O20" s="255"/>
      <c r="P20" s="252" t="s">
        <v>11</v>
      </c>
      <c r="Q20" s="253"/>
      <c r="R20" s="254"/>
      <c r="T20" s="252" t="s">
        <v>10</v>
      </c>
      <c r="U20" s="254"/>
      <c r="W20" s="252" t="s">
        <v>12</v>
      </c>
      <c r="X20" s="253"/>
      <c r="Y20" s="254"/>
      <c r="AA20" s="252" t="s">
        <v>10</v>
      </c>
      <c r="AB20" s="254"/>
      <c r="AD20" s="252" t="s">
        <v>13</v>
      </c>
      <c r="AE20" s="253"/>
      <c r="AF20" s="254"/>
      <c r="AH20" s="252" t="s">
        <v>10</v>
      </c>
      <c r="AI20" s="254"/>
      <c r="AK20" s="252" t="s">
        <v>14</v>
      </c>
      <c r="AL20" s="253"/>
      <c r="AM20" s="254"/>
      <c r="AO20" s="252" t="s">
        <v>10</v>
      </c>
      <c r="AP20" s="254"/>
      <c r="AR20" s="252" t="s">
        <v>15</v>
      </c>
      <c r="AS20" s="253"/>
      <c r="AT20" s="254"/>
      <c r="AV20" s="252" t="s">
        <v>10</v>
      </c>
      <c r="AW20" s="254"/>
    </row>
    <row r="21" spans="2:52" ht="15" customHeight="1" x14ac:dyDescent="0.3">
      <c r="B21" s="256"/>
      <c r="D21" s="257" t="s">
        <v>16</v>
      </c>
      <c r="E21" s="248"/>
      <c r="G21" s="258" t="s">
        <v>17</v>
      </c>
      <c r="H21" s="259" t="s">
        <v>18</v>
      </c>
      <c r="I21" s="260" t="s">
        <v>19</v>
      </c>
      <c r="J21" s="258" t="s">
        <v>17</v>
      </c>
      <c r="K21" s="259" t="s">
        <v>18</v>
      </c>
      <c r="L21" s="260" t="s">
        <v>19</v>
      </c>
      <c r="M21" s="261" t="s">
        <v>20</v>
      </c>
      <c r="N21" s="262" t="s">
        <v>21</v>
      </c>
      <c r="O21" s="260"/>
      <c r="P21" s="258" t="s">
        <v>17</v>
      </c>
      <c r="Q21" s="259" t="s">
        <v>18</v>
      </c>
      <c r="R21" s="260" t="s">
        <v>19</v>
      </c>
      <c r="T21" s="261" t="s">
        <v>20</v>
      </c>
      <c r="U21" s="262" t="s">
        <v>21</v>
      </c>
      <c r="W21" s="258" t="s">
        <v>17</v>
      </c>
      <c r="X21" s="259" t="s">
        <v>18</v>
      </c>
      <c r="Y21" s="260" t="s">
        <v>19</v>
      </c>
      <c r="AA21" s="261" t="s">
        <v>20</v>
      </c>
      <c r="AB21" s="262" t="s">
        <v>21</v>
      </c>
      <c r="AD21" s="258" t="s">
        <v>17</v>
      </c>
      <c r="AE21" s="259" t="s">
        <v>18</v>
      </c>
      <c r="AF21" s="260" t="s">
        <v>19</v>
      </c>
      <c r="AH21" s="261" t="s">
        <v>20</v>
      </c>
      <c r="AI21" s="262" t="s">
        <v>21</v>
      </c>
      <c r="AK21" s="258" t="s">
        <v>17</v>
      </c>
      <c r="AL21" s="259" t="s">
        <v>18</v>
      </c>
      <c r="AM21" s="260" t="s">
        <v>19</v>
      </c>
      <c r="AO21" s="261" t="s">
        <v>20</v>
      </c>
      <c r="AP21" s="262" t="s">
        <v>21</v>
      </c>
      <c r="AR21" s="258" t="s">
        <v>17</v>
      </c>
      <c r="AS21" s="259" t="s">
        <v>18</v>
      </c>
      <c r="AT21" s="260" t="s">
        <v>19</v>
      </c>
      <c r="AV21" s="261" t="s">
        <v>20</v>
      </c>
      <c r="AW21" s="262" t="s">
        <v>21</v>
      </c>
    </row>
    <row r="22" spans="2:52" x14ac:dyDescent="0.3">
      <c r="B22" s="256"/>
      <c r="D22" s="263"/>
      <c r="E22" s="248"/>
      <c r="G22" s="264" t="s">
        <v>22</v>
      </c>
      <c r="H22" s="265"/>
      <c r="I22" s="265" t="s">
        <v>22</v>
      </c>
      <c r="J22" s="264" t="s">
        <v>22</v>
      </c>
      <c r="K22" s="265"/>
      <c r="L22" s="265" t="s">
        <v>22</v>
      </c>
      <c r="M22" s="266"/>
      <c r="N22" s="267"/>
      <c r="O22" s="265"/>
      <c r="P22" s="264" t="s">
        <v>22</v>
      </c>
      <c r="Q22" s="265"/>
      <c r="R22" s="265" t="s">
        <v>22</v>
      </c>
      <c r="T22" s="266"/>
      <c r="U22" s="267"/>
      <c r="W22" s="264" t="s">
        <v>22</v>
      </c>
      <c r="X22" s="265"/>
      <c r="Y22" s="265" t="s">
        <v>22</v>
      </c>
      <c r="AA22" s="266"/>
      <c r="AB22" s="267"/>
      <c r="AD22" s="264" t="s">
        <v>22</v>
      </c>
      <c r="AE22" s="265"/>
      <c r="AF22" s="265" t="s">
        <v>22</v>
      </c>
      <c r="AH22" s="266"/>
      <c r="AI22" s="267"/>
      <c r="AK22" s="264" t="s">
        <v>22</v>
      </c>
      <c r="AL22" s="265"/>
      <c r="AM22" s="265" t="s">
        <v>22</v>
      </c>
      <c r="AO22" s="266"/>
      <c r="AP22" s="267"/>
      <c r="AR22" s="264" t="s">
        <v>22</v>
      </c>
      <c r="AS22" s="265"/>
      <c r="AT22" s="265" t="s">
        <v>22</v>
      </c>
      <c r="AV22" s="266"/>
      <c r="AW22" s="267"/>
    </row>
    <row r="23" spans="2:52" s="23" customFormat="1" x14ac:dyDescent="0.3">
      <c r="B23" s="64" t="s">
        <v>23</v>
      </c>
      <c r="C23" s="65"/>
      <c r="D23" s="66" t="s">
        <v>24</v>
      </c>
      <c r="E23" s="65"/>
      <c r="F23" s="25"/>
      <c r="G23" s="67">
        <v>35.53</v>
      </c>
      <c r="H23" s="68">
        <v>1</v>
      </c>
      <c r="I23" s="69">
        <f t="shared" ref="I23:I26" si="0">H23*G23</f>
        <v>35.53</v>
      </c>
      <c r="J23" s="67">
        <v>37.159999999999997</v>
      </c>
      <c r="K23" s="68">
        <v>1</v>
      </c>
      <c r="L23" s="69">
        <f t="shared" ref="L23:L26" si="1">K23*J23</f>
        <v>37.159999999999997</v>
      </c>
      <c r="M23" s="70">
        <f>L23-I23</f>
        <v>1.6299999999999955</v>
      </c>
      <c r="N23" s="71">
        <f>IF(OR(I23=0,L23=0),"",(M23/I23))</f>
        <v>4.587672389529962E-2</v>
      </c>
      <c r="O23" s="69"/>
      <c r="P23" s="67">
        <v>37.07</v>
      </c>
      <c r="Q23" s="68">
        <v>1</v>
      </c>
      <c r="R23" s="69">
        <f t="shared" ref="R23:R41" si="2">Q23*P23</f>
        <v>37.07</v>
      </c>
      <c r="S23" s="73"/>
      <c r="T23" s="70">
        <f t="shared" ref="T23:T67" si="3">R23-L23</f>
        <v>-8.9999999999996305E-2</v>
      </c>
      <c r="U23" s="71">
        <f t="shared" ref="U23:U67" si="4">IF(OR(L23=0,R23=0),"",(T23/L23))</f>
        <v>-2.4219590958018383E-3</v>
      </c>
      <c r="V23" s="73"/>
      <c r="W23" s="67">
        <v>38.04</v>
      </c>
      <c r="X23" s="68">
        <v>1</v>
      </c>
      <c r="Y23" s="69">
        <f t="shared" ref="Y23:Y41" si="5">X23*W23</f>
        <v>38.04</v>
      </c>
      <c r="Z23" s="73"/>
      <c r="AA23" s="70">
        <f>Y23-R23</f>
        <v>0.96999999999999886</v>
      </c>
      <c r="AB23" s="71">
        <f>IF(OR(R23=0,Y23=0),"",(AA23/R23))</f>
        <v>2.616671162665225E-2</v>
      </c>
      <c r="AC23" s="73"/>
      <c r="AD23" s="67">
        <v>38.76</v>
      </c>
      <c r="AE23" s="68">
        <v>1</v>
      </c>
      <c r="AF23" s="69">
        <f t="shared" ref="AF23:AF41" si="6">AE23*AD23</f>
        <v>38.76</v>
      </c>
      <c r="AG23" s="73"/>
      <c r="AH23" s="70">
        <f>AF23-Y23</f>
        <v>0.71999999999999886</v>
      </c>
      <c r="AI23" s="71">
        <f>IF(OR(Y23=0,AF23=0),"",(AH23/Y23))</f>
        <v>1.892744479495265E-2</v>
      </c>
      <c r="AJ23" s="73"/>
      <c r="AK23" s="67">
        <v>41.32</v>
      </c>
      <c r="AL23" s="68">
        <v>1</v>
      </c>
      <c r="AM23" s="69">
        <f t="shared" ref="AM23:AM41" si="7">AL23*AK23</f>
        <v>41.32</v>
      </c>
      <c r="AN23" s="73"/>
      <c r="AO23" s="70">
        <f>AM23-AF23</f>
        <v>2.5600000000000023</v>
      </c>
      <c r="AP23" s="71">
        <f>IF(OR(AF23=0,AM23=0),"",(AO23/AF23))</f>
        <v>6.6047471620227102E-2</v>
      </c>
      <c r="AQ23" s="73"/>
      <c r="AR23" s="67">
        <v>42.14</v>
      </c>
      <c r="AS23" s="68">
        <v>1</v>
      </c>
      <c r="AT23" s="69">
        <f t="shared" ref="AT23:AT41" si="8">AS23*AR23</f>
        <v>42.14</v>
      </c>
      <c r="AU23" s="73"/>
      <c r="AV23" s="70">
        <f>AT23-AM23</f>
        <v>0.82000000000000028</v>
      </c>
      <c r="AW23" s="71">
        <f>IF(OR(AM23=0,AT23=0),"",(AV23/AM23))</f>
        <v>1.9845111326234274E-2</v>
      </c>
      <c r="AX23" s="73"/>
    </row>
    <row r="24" spans="2:52" x14ac:dyDescent="0.3">
      <c r="B24" s="78" t="s">
        <v>103</v>
      </c>
      <c r="C24" s="268"/>
      <c r="D24" s="269" t="s">
        <v>24</v>
      </c>
      <c r="E24" s="268"/>
      <c r="F24" s="32"/>
      <c r="G24" s="270">
        <v>-0.01</v>
      </c>
      <c r="H24" s="271">
        <v>1</v>
      </c>
      <c r="I24" s="272">
        <f t="shared" si="0"/>
        <v>-0.01</v>
      </c>
      <c r="J24" s="270">
        <v>-0.01</v>
      </c>
      <c r="K24" s="271">
        <v>1</v>
      </c>
      <c r="L24" s="272">
        <f t="shared" si="1"/>
        <v>-0.01</v>
      </c>
      <c r="M24" s="273">
        <f t="shared" ref="M24:M67" si="9">L24-I24</f>
        <v>0</v>
      </c>
      <c r="N24" s="274">
        <f t="shared" ref="N24:N67" si="10">IF(OR(I24=0,L24=0),"",(M24/I24))</f>
        <v>0</v>
      </c>
      <c r="O24" s="272"/>
      <c r="P24" s="270">
        <v>0</v>
      </c>
      <c r="Q24" s="271">
        <v>1</v>
      </c>
      <c r="R24" s="272">
        <f t="shared" si="2"/>
        <v>0</v>
      </c>
      <c r="S24" s="32"/>
      <c r="T24" s="273">
        <f t="shared" si="3"/>
        <v>0.01</v>
      </c>
      <c r="U24" s="274" t="str">
        <f t="shared" si="4"/>
        <v/>
      </c>
      <c r="W24" s="270">
        <v>0</v>
      </c>
      <c r="X24" s="271">
        <v>1</v>
      </c>
      <c r="Y24" s="272">
        <f t="shared" si="5"/>
        <v>0</v>
      </c>
      <c r="Z24" s="32"/>
      <c r="AA24" s="273">
        <f t="shared" ref="AA24:AA67" si="11">Y24-R24</f>
        <v>0</v>
      </c>
      <c r="AB24" s="274" t="str">
        <f t="shared" ref="AB24:AB67" si="12">IF(OR(R24=0,Y24=0),"",(AA24/R24))</f>
        <v/>
      </c>
      <c r="AD24" s="270">
        <v>0.17</v>
      </c>
      <c r="AE24" s="271">
        <v>1</v>
      </c>
      <c r="AF24" s="272">
        <f t="shared" si="6"/>
        <v>0.17</v>
      </c>
      <c r="AG24" s="32"/>
      <c r="AH24" s="273">
        <f t="shared" ref="AH24:AH67" si="13">AF24-Y24</f>
        <v>0.17</v>
      </c>
      <c r="AI24" s="274" t="str">
        <f t="shared" ref="AI24:AI67" si="14">IF(OR(Y24=0,AF24=0),"",(AH24/Y24))</f>
        <v/>
      </c>
      <c r="AK24" s="270">
        <v>0</v>
      </c>
      <c r="AL24" s="271">
        <v>1</v>
      </c>
      <c r="AM24" s="272">
        <f t="shared" si="7"/>
        <v>0</v>
      </c>
      <c r="AN24" s="32"/>
      <c r="AO24" s="273">
        <f t="shared" ref="AO24:AO67" si="15">AM24-AF24</f>
        <v>-0.17</v>
      </c>
      <c r="AP24" s="274" t="str">
        <f t="shared" ref="AP24:AP67" si="16">IF(OR(AF24=0,AM24=0),"",(AO24/AF24))</f>
        <v/>
      </c>
      <c r="AR24" s="270">
        <v>0</v>
      </c>
      <c r="AS24" s="271">
        <v>1</v>
      </c>
      <c r="AT24" s="272">
        <f t="shared" si="8"/>
        <v>0</v>
      </c>
      <c r="AU24" s="32"/>
      <c r="AV24" s="273">
        <f t="shared" ref="AV24:AV67" si="17">AT24-AM24</f>
        <v>0</v>
      </c>
      <c r="AW24" s="274" t="str">
        <f t="shared" ref="AW24:AW67" si="18">IF(OR(AM24=0,AT24=0),"",(AV24/AM24))</f>
        <v/>
      </c>
    </row>
    <row r="25" spans="2:52" x14ac:dyDescent="0.3">
      <c r="B25" s="78" t="s">
        <v>26</v>
      </c>
      <c r="C25" s="268"/>
      <c r="D25" s="269" t="s">
        <v>24</v>
      </c>
      <c r="E25" s="268"/>
      <c r="F25" s="32"/>
      <c r="G25" s="270">
        <v>-1.45</v>
      </c>
      <c r="H25" s="275">
        <v>1</v>
      </c>
      <c r="I25" s="272">
        <f t="shared" si="0"/>
        <v>-1.45</v>
      </c>
      <c r="J25" s="270">
        <v>-1.45</v>
      </c>
      <c r="K25" s="275">
        <v>1</v>
      </c>
      <c r="L25" s="272">
        <f t="shared" si="1"/>
        <v>-1.45</v>
      </c>
      <c r="M25" s="273">
        <f t="shared" si="9"/>
        <v>0</v>
      </c>
      <c r="N25" s="274">
        <f t="shared" si="10"/>
        <v>0</v>
      </c>
      <c r="O25" s="272"/>
      <c r="P25" s="270"/>
      <c r="Q25" s="275">
        <v>1</v>
      </c>
      <c r="R25" s="272">
        <f t="shared" si="2"/>
        <v>0</v>
      </c>
      <c r="S25" s="32"/>
      <c r="T25" s="273">
        <f t="shared" si="3"/>
        <v>1.45</v>
      </c>
      <c r="U25" s="274" t="str">
        <f t="shared" si="4"/>
        <v/>
      </c>
      <c r="W25" s="270"/>
      <c r="X25" s="275">
        <v>1</v>
      </c>
      <c r="Y25" s="272">
        <f t="shared" si="5"/>
        <v>0</v>
      </c>
      <c r="Z25" s="32"/>
      <c r="AA25" s="273">
        <f t="shared" si="11"/>
        <v>0</v>
      </c>
      <c r="AB25" s="274" t="str">
        <f t="shared" si="12"/>
        <v/>
      </c>
      <c r="AD25" s="270"/>
      <c r="AE25" s="275">
        <v>1</v>
      </c>
      <c r="AF25" s="272">
        <f t="shared" si="6"/>
        <v>0</v>
      </c>
      <c r="AG25" s="32"/>
      <c r="AH25" s="273">
        <f t="shared" si="13"/>
        <v>0</v>
      </c>
      <c r="AI25" s="274" t="str">
        <f t="shared" si="14"/>
        <v/>
      </c>
      <c r="AK25" s="270"/>
      <c r="AL25" s="275">
        <v>1</v>
      </c>
      <c r="AM25" s="272">
        <f t="shared" si="7"/>
        <v>0</v>
      </c>
      <c r="AN25" s="32"/>
      <c r="AO25" s="273">
        <f t="shared" si="15"/>
        <v>0</v>
      </c>
      <c r="AP25" s="274" t="str">
        <f t="shared" si="16"/>
        <v/>
      </c>
      <c r="AR25" s="270"/>
      <c r="AS25" s="275">
        <v>1</v>
      </c>
      <c r="AT25" s="272">
        <f t="shared" si="8"/>
        <v>0</v>
      </c>
      <c r="AU25" s="32"/>
      <c r="AV25" s="273">
        <f t="shared" si="17"/>
        <v>0</v>
      </c>
      <c r="AW25" s="274" t="str">
        <f t="shared" si="18"/>
        <v/>
      </c>
    </row>
    <row r="26" spans="2:52" x14ac:dyDescent="0.3">
      <c r="B26" s="78" t="s">
        <v>104</v>
      </c>
      <c r="C26" s="268"/>
      <c r="D26" s="269" t="s">
        <v>24</v>
      </c>
      <c r="E26" s="268"/>
      <c r="F26" s="32"/>
      <c r="G26" s="270">
        <v>-0.21</v>
      </c>
      <c r="H26" s="275">
        <v>1</v>
      </c>
      <c r="I26" s="272">
        <f t="shared" si="0"/>
        <v>-0.21</v>
      </c>
      <c r="J26" s="270">
        <v>-0.21</v>
      </c>
      <c r="K26" s="275">
        <v>1</v>
      </c>
      <c r="L26" s="272">
        <f t="shared" si="1"/>
        <v>-0.21</v>
      </c>
      <c r="M26" s="273">
        <f t="shared" si="9"/>
        <v>0</v>
      </c>
      <c r="N26" s="274">
        <f t="shared" si="10"/>
        <v>0</v>
      </c>
      <c r="O26" s="272"/>
      <c r="P26" s="270">
        <v>-7.0000000000000007E-2</v>
      </c>
      <c r="Q26" s="275">
        <v>1</v>
      </c>
      <c r="R26" s="272">
        <f t="shared" si="2"/>
        <v>-7.0000000000000007E-2</v>
      </c>
      <c r="S26" s="32"/>
      <c r="T26" s="273">
        <f t="shared" si="3"/>
        <v>0.13999999999999999</v>
      </c>
      <c r="U26" s="274">
        <f t="shared" si="4"/>
        <v>-0.66666666666666663</v>
      </c>
      <c r="W26" s="270">
        <v>0</v>
      </c>
      <c r="X26" s="275">
        <v>1</v>
      </c>
      <c r="Y26" s="272">
        <f t="shared" si="5"/>
        <v>0</v>
      </c>
      <c r="Z26" s="32"/>
      <c r="AA26" s="273">
        <f t="shared" si="11"/>
        <v>7.0000000000000007E-2</v>
      </c>
      <c r="AB26" s="274" t="str">
        <f t="shared" si="12"/>
        <v/>
      </c>
      <c r="AD26" s="270">
        <v>0</v>
      </c>
      <c r="AE26" s="275">
        <v>1</v>
      </c>
      <c r="AF26" s="272">
        <f t="shared" si="6"/>
        <v>0</v>
      </c>
      <c r="AG26" s="32"/>
      <c r="AH26" s="273">
        <f t="shared" si="13"/>
        <v>0</v>
      </c>
      <c r="AI26" s="274" t="str">
        <f t="shared" si="14"/>
        <v/>
      </c>
      <c r="AK26" s="270">
        <v>0</v>
      </c>
      <c r="AL26" s="275">
        <v>1</v>
      </c>
      <c r="AM26" s="272">
        <f t="shared" si="7"/>
        <v>0</v>
      </c>
      <c r="AN26" s="32"/>
      <c r="AO26" s="273">
        <f t="shared" si="15"/>
        <v>0</v>
      </c>
      <c r="AP26" s="274" t="str">
        <f t="shared" si="16"/>
        <v/>
      </c>
      <c r="AR26" s="270">
        <v>0</v>
      </c>
      <c r="AS26" s="275">
        <v>1</v>
      </c>
      <c r="AT26" s="272">
        <f t="shared" si="8"/>
        <v>0</v>
      </c>
      <c r="AU26" s="32"/>
      <c r="AV26" s="273">
        <f t="shared" si="17"/>
        <v>0</v>
      </c>
      <c r="AW26" s="274" t="str">
        <f t="shared" si="18"/>
        <v/>
      </c>
    </row>
    <row r="27" spans="2:52" s="23" customFormat="1" x14ac:dyDescent="0.3">
      <c r="B27" s="78" t="s">
        <v>105</v>
      </c>
      <c r="C27" s="65"/>
      <c r="D27" s="66" t="s">
        <v>24</v>
      </c>
      <c r="E27" s="65"/>
      <c r="F27" s="25"/>
      <c r="G27" s="67"/>
      <c r="H27" s="75"/>
      <c r="I27" s="76"/>
      <c r="J27" s="67"/>
      <c r="K27" s="75"/>
      <c r="L27" s="76"/>
      <c r="M27" s="70">
        <f t="shared" si="9"/>
        <v>0</v>
      </c>
      <c r="N27" s="71" t="str">
        <f t="shared" si="10"/>
        <v/>
      </c>
      <c r="O27" s="76"/>
      <c r="P27" s="67">
        <v>0</v>
      </c>
      <c r="Q27" s="75">
        <v>1</v>
      </c>
      <c r="R27" s="76">
        <f t="shared" si="2"/>
        <v>0</v>
      </c>
      <c r="S27" s="73"/>
      <c r="T27" s="70">
        <f t="shared" si="3"/>
        <v>0</v>
      </c>
      <c r="U27" s="71" t="str">
        <f t="shared" si="4"/>
        <v/>
      </c>
      <c r="V27" s="73"/>
      <c r="W27" s="67">
        <v>0</v>
      </c>
      <c r="X27" s="75">
        <v>1</v>
      </c>
      <c r="Y27" s="76">
        <f t="shared" si="5"/>
        <v>0</v>
      </c>
      <c r="Z27" s="73"/>
      <c r="AA27" s="70">
        <f t="shared" si="11"/>
        <v>0</v>
      </c>
      <c r="AB27" s="71" t="str">
        <f t="shared" si="12"/>
        <v/>
      </c>
      <c r="AC27" s="73"/>
      <c r="AD27" s="67">
        <v>-0.09</v>
      </c>
      <c r="AE27" s="75">
        <v>1</v>
      </c>
      <c r="AF27" s="76">
        <f t="shared" si="6"/>
        <v>-0.09</v>
      </c>
      <c r="AG27" s="73"/>
      <c r="AH27" s="70">
        <f t="shared" si="13"/>
        <v>-0.09</v>
      </c>
      <c r="AI27" s="71" t="str">
        <f t="shared" si="14"/>
        <v/>
      </c>
      <c r="AJ27" s="73"/>
      <c r="AK27" s="67">
        <v>0</v>
      </c>
      <c r="AL27" s="75">
        <v>1</v>
      </c>
      <c r="AM27" s="76">
        <f t="shared" si="7"/>
        <v>0</v>
      </c>
      <c r="AN27" s="73"/>
      <c r="AO27" s="70">
        <f t="shared" si="15"/>
        <v>0.09</v>
      </c>
      <c r="AP27" s="71" t="str">
        <f t="shared" si="16"/>
        <v/>
      </c>
      <c r="AQ27" s="73"/>
      <c r="AR27" s="67">
        <v>0</v>
      </c>
      <c r="AS27" s="75">
        <v>1</v>
      </c>
      <c r="AT27" s="76">
        <f t="shared" si="8"/>
        <v>0</v>
      </c>
      <c r="AU27" s="73"/>
      <c r="AV27" s="70">
        <f t="shared" si="17"/>
        <v>0</v>
      </c>
      <c r="AW27" s="71" t="str">
        <f t="shared" si="18"/>
        <v/>
      </c>
    </row>
    <row r="28" spans="2:52" s="23" customFormat="1" x14ac:dyDescent="0.3">
      <c r="B28" s="78" t="s">
        <v>106</v>
      </c>
      <c r="C28" s="65"/>
      <c r="D28" s="66" t="s">
        <v>24</v>
      </c>
      <c r="E28" s="65"/>
      <c r="F28" s="25"/>
      <c r="G28" s="67"/>
      <c r="H28" s="75"/>
      <c r="I28" s="76"/>
      <c r="J28" s="67"/>
      <c r="K28" s="75"/>
      <c r="L28" s="76"/>
      <c r="M28" s="70">
        <f t="shared" si="9"/>
        <v>0</v>
      </c>
      <c r="N28" s="71" t="str">
        <f t="shared" si="10"/>
        <v/>
      </c>
      <c r="O28" s="76"/>
      <c r="P28" s="67">
        <v>-1.4</v>
      </c>
      <c r="Q28" s="75">
        <v>1</v>
      </c>
      <c r="R28" s="76">
        <f t="shared" si="2"/>
        <v>-1.4</v>
      </c>
      <c r="S28" s="73"/>
      <c r="T28" s="70">
        <f t="shared" si="3"/>
        <v>-1.4</v>
      </c>
      <c r="U28" s="71" t="str">
        <f t="shared" si="4"/>
        <v/>
      </c>
      <c r="V28" s="73"/>
      <c r="W28" s="67">
        <v>0</v>
      </c>
      <c r="X28" s="75">
        <v>1</v>
      </c>
      <c r="Y28" s="76">
        <f t="shared" si="5"/>
        <v>0</v>
      </c>
      <c r="Z28" s="73"/>
      <c r="AA28" s="70">
        <f t="shared" si="11"/>
        <v>1.4</v>
      </c>
      <c r="AB28" s="71" t="str">
        <f t="shared" si="12"/>
        <v/>
      </c>
      <c r="AC28" s="73"/>
      <c r="AD28" s="67">
        <v>0</v>
      </c>
      <c r="AE28" s="75">
        <v>1</v>
      </c>
      <c r="AF28" s="76">
        <f t="shared" si="6"/>
        <v>0</v>
      </c>
      <c r="AG28" s="73"/>
      <c r="AH28" s="70">
        <f t="shared" si="13"/>
        <v>0</v>
      </c>
      <c r="AI28" s="71" t="str">
        <f t="shared" si="14"/>
        <v/>
      </c>
      <c r="AJ28" s="73"/>
      <c r="AK28" s="67">
        <v>0</v>
      </c>
      <c r="AL28" s="75">
        <v>1</v>
      </c>
      <c r="AM28" s="76">
        <f t="shared" si="7"/>
        <v>0</v>
      </c>
      <c r="AN28" s="73"/>
      <c r="AO28" s="70">
        <f t="shared" si="15"/>
        <v>0</v>
      </c>
      <c r="AP28" s="71" t="str">
        <f t="shared" si="16"/>
        <v/>
      </c>
      <c r="AQ28" s="73"/>
      <c r="AR28" s="67">
        <v>0</v>
      </c>
      <c r="AS28" s="75">
        <v>1</v>
      </c>
      <c r="AT28" s="76">
        <f t="shared" si="8"/>
        <v>0</v>
      </c>
      <c r="AU28" s="73"/>
      <c r="AV28" s="70">
        <f t="shared" si="17"/>
        <v>0</v>
      </c>
      <c r="AW28" s="71" t="str">
        <f t="shared" si="18"/>
        <v/>
      </c>
    </row>
    <row r="29" spans="2:52" s="23" customFormat="1" x14ac:dyDescent="0.3">
      <c r="B29" s="78" t="s">
        <v>107</v>
      </c>
      <c r="C29" s="65"/>
      <c r="D29" s="66" t="s">
        <v>24</v>
      </c>
      <c r="E29" s="65"/>
      <c r="F29" s="25"/>
      <c r="G29" s="67"/>
      <c r="H29" s="75"/>
      <c r="I29" s="76"/>
      <c r="J29" s="67"/>
      <c r="K29" s="75"/>
      <c r="L29" s="76"/>
      <c r="M29" s="70">
        <f t="shared" si="9"/>
        <v>0</v>
      </c>
      <c r="N29" s="71" t="str">
        <f t="shared" si="10"/>
        <v/>
      </c>
      <c r="O29" s="76"/>
      <c r="P29" s="67">
        <v>0</v>
      </c>
      <c r="Q29" s="75">
        <v>1</v>
      </c>
      <c r="R29" s="76">
        <f t="shared" si="2"/>
        <v>0</v>
      </c>
      <c r="S29" s="73"/>
      <c r="T29" s="70">
        <f t="shared" si="3"/>
        <v>0</v>
      </c>
      <c r="U29" s="71" t="str">
        <f t="shared" si="4"/>
        <v/>
      </c>
      <c r="V29" s="73"/>
      <c r="W29" s="67">
        <v>0</v>
      </c>
      <c r="X29" s="75">
        <v>1</v>
      </c>
      <c r="Y29" s="76">
        <f t="shared" si="5"/>
        <v>0</v>
      </c>
      <c r="Z29" s="73"/>
      <c r="AA29" s="70">
        <f t="shared" si="11"/>
        <v>0</v>
      </c>
      <c r="AB29" s="71" t="str">
        <f t="shared" si="12"/>
        <v/>
      </c>
      <c r="AC29" s="73"/>
      <c r="AD29" s="67">
        <v>0</v>
      </c>
      <c r="AE29" s="75">
        <v>1</v>
      </c>
      <c r="AF29" s="76">
        <f t="shared" si="6"/>
        <v>0</v>
      </c>
      <c r="AG29" s="73"/>
      <c r="AH29" s="70">
        <f t="shared" si="13"/>
        <v>0</v>
      </c>
      <c r="AI29" s="71" t="str">
        <f t="shared" si="14"/>
        <v/>
      </c>
      <c r="AJ29" s="73"/>
      <c r="AK29" s="67">
        <v>0</v>
      </c>
      <c r="AL29" s="75">
        <v>1</v>
      </c>
      <c r="AM29" s="76">
        <f t="shared" si="7"/>
        <v>0</v>
      </c>
      <c r="AN29" s="73"/>
      <c r="AO29" s="70">
        <f t="shared" si="15"/>
        <v>0</v>
      </c>
      <c r="AP29" s="71" t="str">
        <f t="shared" si="16"/>
        <v/>
      </c>
      <c r="AQ29" s="73"/>
      <c r="AR29" s="67">
        <v>0</v>
      </c>
      <c r="AS29" s="75">
        <v>1</v>
      </c>
      <c r="AT29" s="76">
        <f t="shared" si="8"/>
        <v>0</v>
      </c>
      <c r="AU29" s="73"/>
      <c r="AV29" s="70">
        <f t="shared" si="17"/>
        <v>0</v>
      </c>
      <c r="AW29" s="71" t="str">
        <f t="shared" si="18"/>
        <v/>
      </c>
    </row>
    <row r="30" spans="2:52" s="23" customFormat="1" x14ac:dyDescent="0.3">
      <c r="B30" s="78" t="s">
        <v>108</v>
      </c>
      <c r="C30" s="65"/>
      <c r="D30" s="66" t="s">
        <v>24</v>
      </c>
      <c r="E30" s="65"/>
      <c r="F30" s="25"/>
      <c r="G30" s="67"/>
      <c r="H30" s="75"/>
      <c r="I30" s="76"/>
      <c r="J30" s="67"/>
      <c r="K30" s="75"/>
      <c r="L30" s="76"/>
      <c r="M30" s="70">
        <f t="shared" si="9"/>
        <v>0</v>
      </c>
      <c r="N30" s="71" t="str">
        <f t="shared" si="10"/>
        <v/>
      </c>
      <c r="O30" s="76"/>
      <c r="P30" s="67">
        <v>0</v>
      </c>
      <c r="Q30" s="75">
        <v>1</v>
      </c>
      <c r="R30" s="76">
        <f t="shared" si="2"/>
        <v>0</v>
      </c>
      <c r="S30" s="73"/>
      <c r="T30" s="70">
        <f t="shared" si="3"/>
        <v>0</v>
      </c>
      <c r="U30" s="71" t="str">
        <f t="shared" si="4"/>
        <v/>
      </c>
      <c r="V30" s="73"/>
      <c r="W30" s="67">
        <v>0.37</v>
      </c>
      <c r="X30" s="75">
        <v>1</v>
      </c>
      <c r="Y30" s="76">
        <f t="shared" si="5"/>
        <v>0.37</v>
      </c>
      <c r="Z30" s="73"/>
      <c r="AA30" s="70">
        <f t="shared" si="11"/>
        <v>0.37</v>
      </c>
      <c r="AB30" s="71" t="str">
        <f t="shared" si="12"/>
        <v/>
      </c>
      <c r="AC30" s="73"/>
      <c r="AD30" s="67">
        <v>0</v>
      </c>
      <c r="AE30" s="75">
        <v>1</v>
      </c>
      <c r="AF30" s="76">
        <f t="shared" si="6"/>
        <v>0</v>
      </c>
      <c r="AG30" s="73"/>
      <c r="AH30" s="70">
        <f t="shared" si="13"/>
        <v>-0.37</v>
      </c>
      <c r="AI30" s="71" t="str">
        <f t="shared" si="14"/>
        <v/>
      </c>
      <c r="AJ30" s="73"/>
      <c r="AK30" s="67">
        <v>0</v>
      </c>
      <c r="AL30" s="75">
        <v>1</v>
      </c>
      <c r="AM30" s="76">
        <f t="shared" si="7"/>
        <v>0</v>
      </c>
      <c r="AN30" s="73"/>
      <c r="AO30" s="70">
        <f t="shared" si="15"/>
        <v>0</v>
      </c>
      <c r="AP30" s="71" t="str">
        <f t="shared" si="16"/>
        <v/>
      </c>
      <c r="AQ30" s="73"/>
      <c r="AR30" s="67">
        <v>0</v>
      </c>
      <c r="AS30" s="75">
        <v>1</v>
      </c>
      <c r="AT30" s="76">
        <f t="shared" si="8"/>
        <v>0</v>
      </c>
      <c r="AU30" s="73"/>
      <c r="AV30" s="70">
        <f t="shared" si="17"/>
        <v>0</v>
      </c>
      <c r="AW30" s="71" t="str">
        <f t="shared" si="18"/>
        <v/>
      </c>
    </row>
    <row r="31" spans="2:52" s="23" customFormat="1" x14ac:dyDescent="0.3">
      <c r="B31" s="78" t="s">
        <v>109</v>
      </c>
      <c r="C31" s="65"/>
      <c r="D31" s="66" t="s">
        <v>24</v>
      </c>
      <c r="E31" s="65"/>
      <c r="F31" s="25"/>
      <c r="G31" s="67"/>
      <c r="H31" s="75"/>
      <c r="I31" s="76"/>
      <c r="J31" s="67"/>
      <c r="K31" s="75"/>
      <c r="L31" s="76"/>
      <c r="M31" s="70">
        <f t="shared" si="9"/>
        <v>0</v>
      </c>
      <c r="N31" s="71" t="str">
        <f t="shared" si="10"/>
        <v/>
      </c>
      <c r="O31" s="76"/>
      <c r="P31" s="67">
        <v>0</v>
      </c>
      <c r="Q31" s="75">
        <v>1</v>
      </c>
      <c r="R31" s="76">
        <f t="shared" si="2"/>
        <v>0</v>
      </c>
      <c r="S31" s="73"/>
      <c r="T31" s="70">
        <f t="shared" si="3"/>
        <v>0</v>
      </c>
      <c r="U31" s="71" t="str">
        <f t="shared" si="4"/>
        <v/>
      </c>
      <c r="V31" s="73"/>
      <c r="W31" s="67">
        <v>0</v>
      </c>
      <c r="X31" s="75">
        <v>1</v>
      </c>
      <c r="Y31" s="76">
        <f t="shared" si="5"/>
        <v>0</v>
      </c>
      <c r="Z31" s="73"/>
      <c r="AA31" s="70">
        <f t="shared" si="11"/>
        <v>0</v>
      </c>
      <c r="AB31" s="71" t="str">
        <f t="shared" si="12"/>
        <v/>
      </c>
      <c r="AC31" s="73"/>
      <c r="AD31" s="67">
        <v>0.06</v>
      </c>
      <c r="AE31" s="75">
        <v>1</v>
      </c>
      <c r="AF31" s="76">
        <f t="shared" si="6"/>
        <v>0.06</v>
      </c>
      <c r="AG31" s="73"/>
      <c r="AH31" s="70">
        <f t="shared" si="13"/>
        <v>0.06</v>
      </c>
      <c r="AI31" s="71" t="str">
        <f t="shared" si="14"/>
        <v/>
      </c>
      <c r="AJ31" s="73"/>
      <c r="AK31" s="67">
        <v>0</v>
      </c>
      <c r="AL31" s="75">
        <v>1</v>
      </c>
      <c r="AM31" s="76">
        <f t="shared" si="7"/>
        <v>0</v>
      </c>
      <c r="AN31" s="73"/>
      <c r="AO31" s="70">
        <f t="shared" si="15"/>
        <v>-0.06</v>
      </c>
      <c r="AP31" s="71" t="str">
        <f t="shared" si="16"/>
        <v/>
      </c>
      <c r="AQ31" s="73"/>
      <c r="AR31" s="67">
        <v>0</v>
      </c>
      <c r="AS31" s="75">
        <v>1</v>
      </c>
      <c r="AT31" s="76">
        <f t="shared" si="8"/>
        <v>0</v>
      </c>
      <c r="AU31" s="73"/>
      <c r="AV31" s="70">
        <f t="shared" si="17"/>
        <v>0</v>
      </c>
      <c r="AW31" s="71" t="str">
        <f t="shared" si="18"/>
        <v/>
      </c>
    </row>
    <row r="32" spans="2:52" s="23" customFormat="1" x14ac:dyDescent="0.3">
      <c r="B32" s="78" t="s">
        <v>110</v>
      </c>
      <c r="C32" s="65"/>
      <c r="D32" s="66" t="s">
        <v>24</v>
      </c>
      <c r="E32" s="65"/>
      <c r="F32" s="25"/>
      <c r="G32" s="67"/>
      <c r="H32" s="75"/>
      <c r="I32" s="76"/>
      <c r="J32" s="67"/>
      <c r="K32" s="75"/>
      <c r="L32" s="76"/>
      <c r="M32" s="70">
        <f t="shared" si="9"/>
        <v>0</v>
      </c>
      <c r="N32" s="71" t="str">
        <f t="shared" si="10"/>
        <v/>
      </c>
      <c r="O32" s="76"/>
      <c r="P32" s="67">
        <v>0</v>
      </c>
      <c r="Q32" s="75">
        <v>1</v>
      </c>
      <c r="R32" s="76">
        <f t="shared" si="2"/>
        <v>0</v>
      </c>
      <c r="S32" s="73"/>
      <c r="T32" s="70">
        <f t="shared" si="3"/>
        <v>0</v>
      </c>
      <c r="U32" s="71" t="str">
        <f t="shared" si="4"/>
        <v/>
      </c>
      <c r="V32" s="73"/>
      <c r="W32" s="67">
        <v>0</v>
      </c>
      <c r="X32" s="75">
        <v>1</v>
      </c>
      <c r="Y32" s="76">
        <f t="shared" si="5"/>
        <v>0</v>
      </c>
      <c r="Z32" s="73"/>
      <c r="AA32" s="70">
        <f t="shared" si="11"/>
        <v>0</v>
      </c>
      <c r="AB32" s="71" t="str">
        <f t="shared" si="12"/>
        <v/>
      </c>
      <c r="AC32" s="73"/>
      <c r="AD32" s="67">
        <v>0</v>
      </c>
      <c r="AE32" s="75">
        <v>1</v>
      </c>
      <c r="AF32" s="76">
        <f t="shared" si="6"/>
        <v>0</v>
      </c>
      <c r="AG32" s="73"/>
      <c r="AH32" s="70">
        <f t="shared" si="13"/>
        <v>0</v>
      </c>
      <c r="AI32" s="71" t="str">
        <f t="shared" si="14"/>
        <v/>
      </c>
      <c r="AJ32" s="73"/>
      <c r="AK32" s="67">
        <v>0</v>
      </c>
      <c r="AL32" s="75">
        <v>1</v>
      </c>
      <c r="AM32" s="76">
        <f t="shared" si="7"/>
        <v>0</v>
      </c>
      <c r="AN32" s="73"/>
      <c r="AO32" s="70">
        <f t="shared" si="15"/>
        <v>0</v>
      </c>
      <c r="AP32" s="71" t="str">
        <f t="shared" si="16"/>
        <v/>
      </c>
      <c r="AQ32" s="73"/>
      <c r="AR32" s="67">
        <v>0.66</v>
      </c>
      <c r="AS32" s="75">
        <v>1</v>
      </c>
      <c r="AT32" s="76">
        <f t="shared" si="8"/>
        <v>0.66</v>
      </c>
      <c r="AU32" s="73"/>
      <c r="AV32" s="70">
        <f t="shared" si="17"/>
        <v>0.66</v>
      </c>
      <c r="AW32" s="71" t="str">
        <f t="shared" si="18"/>
        <v/>
      </c>
    </row>
    <row r="33" spans="2:50" s="23" customFormat="1" x14ac:dyDescent="0.3">
      <c r="B33" s="78" t="s">
        <v>111</v>
      </c>
      <c r="C33" s="65"/>
      <c r="D33" s="66" t="s">
        <v>24</v>
      </c>
      <c r="E33" s="65"/>
      <c r="F33" s="25"/>
      <c r="G33" s="67"/>
      <c r="H33" s="75"/>
      <c r="I33" s="76"/>
      <c r="J33" s="67"/>
      <c r="K33" s="75"/>
      <c r="L33" s="76"/>
      <c r="M33" s="70">
        <f t="shared" si="9"/>
        <v>0</v>
      </c>
      <c r="N33" s="71" t="str">
        <f t="shared" si="10"/>
        <v/>
      </c>
      <c r="O33" s="76"/>
      <c r="P33" s="67">
        <v>0.01</v>
      </c>
      <c r="Q33" s="75">
        <v>1</v>
      </c>
      <c r="R33" s="76">
        <f t="shared" si="2"/>
        <v>0.01</v>
      </c>
      <c r="S33" s="73"/>
      <c r="T33" s="70">
        <f t="shared" si="3"/>
        <v>0.01</v>
      </c>
      <c r="U33" s="71" t="str">
        <f t="shared" si="4"/>
        <v/>
      </c>
      <c r="V33" s="73"/>
      <c r="W33" s="67">
        <v>0</v>
      </c>
      <c r="X33" s="75">
        <v>1</v>
      </c>
      <c r="Y33" s="76">
        <f t="shared" si="5"/>
        <v>0</v>
      </c>
      <c r="Z33" s="73"/>
      <c r="AA33" s="70">
        <f t="shared" si="11"/>
        <v>-0.01</v>
      </c>
      <c r="AB33" s="71" t="str">
        <f t="shared" si="12"/>
        <v/>
      </c>
      <c r="AC33" s="73"/>
      <c r="AD33" s="67">
        <v>0</v>
      </c>
      <c r="AE33" s="75">
        <v>1</v>
      </c>
      <c r="AF33" s="76">
        <f t="shared" si="6"/>
        <v>0</v>
      </c>
      <c r="AG33" s="73"/>
      <c r="AH33" s="70">
        <f t="shared" si="13"/>
        <v>0</v>
      </c>
      <c r="AI33" s="71" t="str">
        <f t="shared" si="14"/>
        <v/>
      </c>
      <c r="AJ33" s="73"/>
      <c r="AK33" s="67">
        <v>0</v>
      </c>
      <c r="AL33" s="75">
        <v>1</v>
      </c>
      <c r="AM33" s="76">
        <f t="shared" si="7"/>
        <v>0</v>
      </c>
      <c r="AN33" s="73"/>
      <c r="AO33" s="70">
        <f t="shared" si="15"/>
        <v>0</v>
      </c>
      <c r="AP33" s="71" t="str">
        <f t="shared" si="16"/>
        <v/>
      </c>
      <c r="AQ33" s="73"/>
      <c r="AR33" s="67">
        <v>0</v>
      </c>
      <c r="AS33" s="75">
        <v>1</v>
      </c>
      <c r="AT33" s="76">
        <f t="shared" si="8"/>
        <v>0</v>
      </c>
      <c r="AU33" s="73"/>
      <c r="AV33" s="70">
        <f t="shared" si="17"/>
        <v>0</v>
      </c>
      <c r="AW33" s="71" t="str">
        <f t="shared" si="18"/>
        <v/>
      </c>
    </row>
    <row r="34" spans="2:50" s="23" customFormat="1" x14ac:dyDescent="0.3">
      <c r="B34" s="78" t="s">
        <v>112</v>
      </c>
      <c r="C34" s="65"/>
      <c r="D34" s="66" t="s">
        <v>24</v>
      </c>
      <c r="E34" s="65"/>
      <c r="F34" s="25"/>
      <c r="G34" s="67"/>
      <c r="H34" s="75"/>
      <c r="I34" s="76"/>
      <c r="J34" s="67"/>
      <c r="K34" s="75"/>
      <c r="L34" s="76"/>
      <c r="M34" s="70">
        <f t="shared" si="9"/>
        <v>0</v>
      </c>
      <c r="N34" s="71" t="str">
        <f t="shared" si="10"/>
        <v/>
      </c>
      <c r="O34" s="76"/>
      <c r="P34" s="67">
        <v>0</v>
      </c>
      <c r="Q34" s="75">
        <v>1</v>
      </c>
      <c r="R34" s="76">
        <f t="shared" si="2"/>
        <v>0</v>
      </c>
      <c r="S34" s="73"/>
      <c r="T34" s="70">
        <f t="shared" si="3"/>
        <v>0</v>
      </c>
      <c r="U34" s="71" t="str">
        <f t="shared" si="4"/>
        <v/>
      </c>
      <c r="V34" s="73"/>
      <c r="W34" s="67">
        <v>-0.05</v>
      </c>
      <c r="X34" s="75">
        <v>1</v>
      </c>
      <c r="Y34" s="76">
        <f t="shared" si="5"/>
        <v>-0.05</v>
      </c>
      <c r="Z34" s="73"/>
      <c r="AA34" s="70">
        <f t="shared" si="11"/>
        <v>-0.05</v>
      </c>
      <c r="AB34" s="71" t="str">
        <f t="shared" si="12"/>
        <v/>
      </c>
      <c r="AC34" s="73"/>
      <c r="AD34" s="67">
        <v>-0.05</v>
      </c>
      <c r="AE34" s="75">
        <v>1</v>
      </c>
      <c r="AF34" s="76">
        <f t="shared" si="6"/>
        <v>-0.05</v>
      </c>
      <c r="AG34" s="73"/>
      <c r="AH34" s="70">
        <f t="shared" si="13"/>
        <v>0</v>
      </c>
      <c r="AI34" s="71">
        <f t="shared" si="14"/>
        <v>0</v>
      </c>
      <c r="AJ34" s="73"/>
      <c r="AK34" s="67">
        <v>-0.05</v>
      </c>
      <c r="AL34" s="75">
        <v>1</v>
      </c>
      <c r="AM34" s="76">
        <f t="shared" si="7"/>
        <v>-0.05</v>
      </c>
      <c r="AN34" s="73"/>
      <c r="AO34" s="70">
        <f t="shared" si="15"/>
        <v>0</v>
      </c>
      <c r="AP34" s="71">
        <f t="shared" si="16"/>
        <v>0</v>
      </c>
      <c r="AQ34" s="73"/>
      <c r="AR34" s="67">
        <v>0</v>
      </c>
      <c r="AS34" s="75">
        <v>1</v>
      </c>
      <c r="AT34" s="76">
        <f t="shared" si="8"/>
        <v>0</v>
      </c>
      <c r="AU34" s="73"/>
      <c r="AV34" s="70">
        <f t="shared" si="17"/>
        <v>0.05</v>
      </c>
      <c r="AW34" s="71" t="str">
        <f t="shared" si="18"/>
        <v/>
      </c>
    </row>
    <row r="35" spans="2:50" s="23" customFormat="1" x14ac:dyDescent="0.3">
      <c r="B35" s="74" t="s">
        <v>113</v>
      </c>
      <c r="C35" s="65"/>
      <c r="D35" s="66" t="s">
        <v>24</v>
      </c>
      <c r="E35" s="65"/>
      <c r="F35" s="25"/>
      <c r="G35" s="67"/>
      <c r="H35" s="75"/>
      <c r="I35" s="76"/>
      <c r="J35" s="67"/>
      <c r="K35" s="75"/>
      <c r="L35" s="76"/>
      <c r="M35" s="70">
        <f t="shared" si="9"/>
        <v>0</v>
      </c>
      <c r="N35" s="71" t="str">
        <f t="shared" si="10"/>
        <v/>
      </c>
      <c r="O35" s="76"/>
      <c r="P35" s="67">
        <v>0</v>
      </c>
      <c r="Q35" s="75">
        <v>1</v>
      </c>
      <c r="R35" s="76">
        <f t="shared" si="2"/>
        <v>0</v>
      </c>
      <c r="S35" s="73"/>
      <c r="T35" s="70">
        <f t="shared" si="3"/>
        <v>0</v>
      </c>
      <c r="U35" s="71" t="str">
        <f t="shared" si="4"/>
        <v/>
      </c>
      <c r="V35" s="73"/>
      <c r="W35" s="67">
        <v>-0.11</v>
      </c>
      <c r="X35" s="75">
        <v>1</v>
      </c>
      <c r="Y35" s="76">
        <f t="shared" si="5"/>
        <v>-0.11</v>
      </c>
      <c r="Z35" s="73"/>
      <c r="AA35" s="70">
        <f t="shared" si="11"/>
        <v>-0.11</v>
      </c>
      <c r="AB35" s="71" t="str">
        <f t="shared" si="12"/>
        <v/>
      </c>
      <c r="AC35" s="73"/>
      <c r="AD35" s="67">
        <v>-0.11</v>
      </c>
      <c r="AE35" s="75">
        <v>1</v>
      </c>
      <c r="AF35" s="76">
        <f t="shared" si="6"/>
        <v>-0.11</v>
      </c>
      <c r="AG35" s="73"/>
      <c r="AH35" s="70">
        <f t="shared" si="13"/>
        <v>0</v>
      </c>
      <c r="AI35" s="71">
        <f t="shared" si="14"/>
        <v>0</v>
      </c>
      <c r="AJ35" s="73"/>
      <c r="AK35" s="67">
        <v>-0.11</v>
      </c>
      <c r="AL35" s="75">
        <v>1</v>
      </c>
      <c r="AM35" s="76">
        <f t="shared" si="7"/>
        <v>-0.11</v>
      </c>
      <c r="AN35" s="73"/>
      <c r="AO35" s="70">
        <f t="shared" si="15"/>
        <v>0</v>
      </c>
      <c r="AP35" s="71">
        <f t="shared" si="16"/>
        <v>0</v>
      </c>
      <c r="AQ35" s="73"/>
      <c r="AR35" s="67">
        <v>-0.11</v>
      </c>
      <c r="AS35" s="75">
        <v>1</v>
      </c>
      <c r="AT35" s="76">
        <f t="shared" si="8"/>
        <v>-0.11</v>
      </c>
      <c r="AU35" s="73"/>
      <c r="AV35" s="70">
        <f t="shared" si="17"/>
        <v>0</v>
      </c>
      <c r="AW35" s="71">
        <f t="shared" si="18"/>
        <v>0</v>
      </c>
    </row>
    <row r="36" spans="2:50" s="23" customFormat="1" x14ac:dyDescent="0.3">
      <c r="B36" s="74" t="s">
        <v>114</v>
      </c>
      <c r="C36" s="65"/>
      <c r="D36" s="66" t="s">
        <v>24</v>
      </c>
      <c r="E36" s="65"/>
      <c r="F36" s="25"/>
      <c r="G36" s="67"/>
      <c r="H36" s="75"/>
      <c r="I36" s="76"/>
      <c r="J36" s="67"/>
      <c r="K36" s="75"/>
      <c r="L36" s="76"/>
      <c r="M36" s="70">
        <f t="shared" si="9"/>
        <v>0</v>
      </c>
      <c r="N36" s="71" t="str">
        <f t="shared" si="10"/>
        <v/>
      </c>
      <c r="O36" s="76"/>
      <c r="P36" s="67">
        <v>-1.1000000000000001</v>
      </c>
      <c r="Q36" s="75">
        <v>1</v>
      </c>
      <c r="R36" s="76">
        <f>Q36*P36</f>
        <v>-1.1000000000000001</v>
      </c>
      <c r="S36" s="73"/>
      <c r="T36" s="70">
        <f t="shared" si="3"/>
        <v>-1.1000000000000001</v>
      </c>
      <c r="U36" s="71" t="str">
        <f t="shared" si="4"/>
        <v/>
      </c>
      <c r="V36" s="73"/>
      <c r="W36" s="67">
        <v>-1.1000000000000001</v>
      </c>
      <c r="X36" s="75">
        <v>1</v>
      </c>
      <c r="Y36" s="76">
        <f>X36*W36</f>
        <v>-1.1000000000000001</v>
      </c>
      <c r="Z36" s="73"/>
      <c r="AA36" s="70">
        <f>Y36-R36</f>
        <v>0</v>
      </c>
      <c r="AB36" s="71">
        <f>IF(OR(R36=0,Y36=0),"",(AA36/R36))</f>
        <v>0</v>
      </c>
      <c r="AC36" s="73"/>
      <c r="AD36" s="67">
        <v>0</v>
      </c>
      <c r="AE36" s="75">
        <v>1</v>
      </c>
      <c r="AF36" s="76">
        <f>AE36*AD36</f>
        <v>0</v>
      </c>
      <c r="AG36" s="73"/>
      <c r="AH36" s="70">
        <f>AF36-Y36</f>
        <v>1.1000000000000001</v>
      </c>
      <c r="AI36" s="71" t="str">
        <f>IF(OR(Y36=0,AF36=0),"",(AH36/Y36))</f>
        <v/>
      </c>
      <c r="AJ36" s="73"/>
      <c r="AK36" s="67">
        <v>0</v>
      </c>
      <c r="AL36" s="75">
        <v>1</v>
      </c>
      <c r="AM36" s="76">
        <f>AL36*AK36</f>
        <v>0</v>
      </c>
      <c r="AN36" s="73"/>
      <c r="AO36" s="70">
        <f>AM36-AF36</f>
        <v>0</v>
      </c>
      <c r="AP36" s="71" t="str">
        <f>IF(OR(AF36=0,AM36=0),"",(AO36/AF36))</f>
        <v/>
      </c>
      <c r="AQ36" s="73"/>
      <c r="AR36" s="67">
        <v>0</v>
      </c>
      <c r="AS36" s="75">
        <v>1</v>
      </c>
      <c r="AT36" s="76">
        <f>AS36*AR36</f>
        <v>0</v>
      </c>
      <c r="AU36" s="73"/>
      <c r="AV36" s="70">
        <f>AT36-AM36</f>
        <v>0</v>
      </c>
      <c r="AW36" s="71" t="str">
        <f>IF(OR(AM36=0,AT36=0),"",(AV36/AM36))</f>
        <v/>
      </c>
    </row>
    <row r="37" spans="2:50" s="23" customFormat="1" x14ac:dyDescent="0.3">
      <c r="B37" s="74" t="s">
        <v>115</v>
      </c>
      <c r="C37" s="65"/>
      <c r="D37" s="66" t="s">
        <v>24</v>
      </c>
      <c r="E37" s="65"/>
      <c r="F37" s="25"/>
      <c r="G37" s="67"/>
      <c r="H37" s="75"/>
      <c r="I37" s="76"/>
      <c r="J37" s="67"/>
      <c r="K37" s="75"/>
      <c r="L37" s="76"/>
      <c r="M37" s="70">
        <f>L37-I37</f>
        <v>0</v>
      </c>
      <c r="N37" s="71" t="str">
        <f>IF(OR(I37=0,L37=0),"",(M37/I37))</f>
        <v/>
      </c>
      <c r="O37" s="76"/>
      <c r="P37" s="67">
        <v>-0.21</v>
      </c>
      <c r="Q37" s="75">
        <v>1</v>
      </c>
      <c r="R37" s="76">
        <f>Q37*P37</f>
        <v>-0.21</v>
      </c>
      <c r="S37" s="73"/>
      <c r="T37" s="70">
        <f>R37-L37</f>
        <v>-0.21</v>
      </c>
      <c r="U37" s="71" t="str">
        <f>IF(OR(L37=0,R37=0),"",(T37/L37))</f>
        <v/>
      </c>
      <c r="V37" s="73"/>
      <c r="W37" s="67">
        <v>-0.21</v>
      </c>
      <c r="X37" s="75">
        <v>1</v>
      </c>
      <c r="Y37" s="76">
        <f>X37*W37</f>
        <v>-0.21</v>
      </c>
      <c r="Z37" s="73"/>
      <c r="AA37" s="70">
        <f>Y37-R37</f>
        <v>0</v>
      </c>
      <c r="AB37" s="71">
        <f>IF(OR(R37=0,Y37=0),"",(AA37/R37))</f>
        <v>0</v>
      </c>
      <c r="AC37" s="73"/>
      <c r="AD37" s="67">
        <v>-0.21</v>
      </c>
      <c r="AE37" s="75">
        <v>1</v>
      </c>
      <c r="AF37" s="76">
        <f>AE37*AD37</f>
        <v>-0.21</v>
      </c>
      <c r="AG37" s="73"/>
      <c r="AH37" s="70">
        <f>AF37-Y37</f>
        <v>0</v>
      </c>
      <c r="AI37" s="71">
        <f>IF(OR(Y37=0,AF37=0),"",(AH37/Y37))</f>
        <v>0</v>
      </c>
      <c r="AJ37" s="73"/>
      <c r="AK37" s="67">
        <v>-0.21</v>
      </c>
      <c r="AL37" s="75">
        <v>1</v>
      </c>
      <c r="AM37" s="76">
        <f>AL37*AK37</f>
        <v>-0.21</v>
      </c>
      <c r="AN37" s="73"/>
      <c r="AO37" s="70">
        <f>AM37-AF37</f>
        <v>0</v>
      </c>
      <c r="AP37" s="71">
        <f>IF(OR(AF37=0,AM37=0),"",(AO37/AF37))</f>
        <v>0</v>
      </c>
      <c r="AQ37" s="73"/>
      <c r="AR37" s="67">
        <v>-0.21</v>
      </c>
      <c r="AS37" s="75">
        <v>1</v>
      </c>
      <c r="AT37" s="76">
        <f>AS37*AR37</f>
        <v>-0.21</v>
      </c>
      <c r="AU37" s="73"/>
      <c r="AV37" s="70">
        <f>AT37-AM37</f>
        <v>0</v>
      </c>
      <c r="AW37" s="71">
        <f>IF(OR(AM37=0,AT37=0),"",(AV37/AM37))</f>
        <v>0</v>
      </c>
    </row>
    <row r="38" spans="2:50" s="23" customFormat="1" x14ac:dyDescent="0.3">
      <c r="B38" s="79" t="s">
        <v>116</v>
      </c>
      <c r="C38" s="65"/>
      <c r="D38" s="66" t="s">
        <v>24</v>
      </c>
      <c r="E38" s="65"/>
      <c r="F38" s="25"/>
      <c r="G38" s="67"/>
      <c r="H38" s="75"/>
      <c r="I38" s="76"/>
      <c r="J38" s="67"/>
      <c r="K38" s="75"/>
      <c r="L38" s="76"/>
      <c r="M38" s="70">
        <f t="shared" si="9"/>
        <v>0</v>
      </c>
      <c r="N38" s="71" t="str">
        <f t="shared" si="10"/>
        <v/>
      </c>
      <c r="O38" s="76"/>
      <c r="P38" s="67">
        <v>0</v>
      </c>
      <c r="Q38" s="75">
        <v>1</v>
      </c>
      <c r="R38" s="76">
        <f t="shared" si="2"/>
        <v>0</v>
      </c>
      <c r="S38" s="73"/>
      <c r="T38" s="70">
        <f t="shared" si="3"/>
        <v>0</v>
      </c>
      <c r="U38" s="71" t="str">
        <f t="shared" si="4"/>
        <v/>
      </c>
      <c r="V38" s="73"/>
      <c r="W38" s="67">
        <v>-0.57999999999999996</v>
      </c>
      <c r="X38" s="75">
        <v>1</v>
      </c>
      <c r="Y38" s="76">
        <f t="shared" si="5"/>
        <v>-0.57999999999999996</v>
      </c>
      <c r="Z38" s="73"/>
      <c r="AA38" s="70">
        <f t="shared" si="11"/>
        <v>-0.57999999999999996</v>
      </c>
      <c r="AB38" s="71" t="str">
        <f t="shared" si="12"/>
        <v/>
      </c>
      <c r="AC38" s="73"/>
      <c r="AD38" s="67">
        <v>-0.57999999999999996</v>
      </c>
      <c r="AE38" s="75">
        <v>1</v>
      </c>
      <c r="AF38" s="76">
        <f t="shared" si="6"/>
        <v>-0.57999999999999996</v>
      </c>
      <c r="AG38" s="73"/>
      <c r="AH38" s="70">
        <f t="shared" si="13"/>
        <v>0</v>
      </c>
      <c r="AI38" s="71">
        <f t="shared" si="14"/>
        <v>0</v>
      </c>
      <c r="AJ38" s="73"/>
      <c r="AK38" s="67">
        <v>-0.57999999999999996</v>
      </c>
      <c r="AL38" s="75">
        <v>1</v>
      </c>
      <c r="AM38" s="76">
        <f t="shared" si="7"/>
        <v>-0.57999999999999996</v>
      </c>
      <c r="AN38" s="73"/>
      <c r="AO38" s="70">
        <f t="shared" si="15"/>
        <v>0</v>
      </c>
      <c r="AP38" s="71">
        <f t="shared" si="16"/>
        <v>0</v>
      </c>
      <c r="AQ38" s="73"/>
      <c r="AR38" s="67">
        <v>-0.57999999999999996</v>
      </c>
      <c r="AS38" s="75">
        <v>1</v>
      </c>
      <c r="AT38" s="76">
        <f t="shared" si="8"/>
        <v>-0.57999999999999996</v>
      </c>
      <c r="AU38" s="73"/>
      <c r="AV38" s="70">
        <f t="shared" si="17"/>
        <v>0</v>
      </c>
      <c r="AW38" s="71">
        <f t="shared" si="18"/>
        <v>0</v>
      </c>
    </row>
    <row r="39" spans="2:50" s="23" customFormat="1" x14ac:dyDescent="0.3">
      <c r="B39" s="80" t="s">
        <v>118</v>
      </c>
      <c r="C39" s="65"/>
      <c r="D39" s="66" t="s">
        <v>24</v>
      </c>
      <c r="E39" s="65"/>
      <c r="F39" s="25"/>
      <c r="G39" s="67"/>
      <c r="H39" s="68"/>
      <c r="I39" s="76"/>
      <c r="J39" s="67"/>
      <c r="K39" s="68"/>
      <c r="L39" s="76"/>
      <c r="M39" s="70">
        <f t="shared" si="9"/>
        <v>0</v>
      </c>
      <c r="N39" s="71" t="str">
        <f t="shared" si="10"/>
        <v/>
      </c>
      <c r="O39" s="77"/>
      <c r="P39" s="67">
        <v>0.03</v>
      </c>
      <c r="Q39" s="68">
        <v>1</v>
      </c>
      <c r="R39" s="76">
        <f t="shared" si="2"/>
        <v>0.03</v>
      </c>
      <c r="S39" s="73"/>
      <c r="T39" s="70">
        <f t="shared" si="3"/>
        <v>0.03</v>
      </c>
      <c r="U39" s="71" t="str">
        <f t="shared" si="4"/>
        <v/>
      </c>
      <c r="V39" s="73"/>
      <c r="W39" s="67">
        <v>0.03</v>
      </c>
      <c r="X39" s="75">
        <v>1</v>
      </c>
      <c r="Y39" s="76">
        <f t="shared" si="5"/>
        <v>0.03</v>
      </c>
      <c r="Z39" s="73"/>
      <c r="AA39" s="70">
        <f t="shared" si="11"/>
        <v>0</v>
      </c>
      <c r="AB39" s="71">
        <f t="shared" si="12"/>
        <v>0</v>
      </c>
      <c r="AC39" s="73"/>
      <c r="AD39" s="67">
        <v>0.03</v>
      </c>
      <c r="AE39" s="75">
        <v>1</v>
      </c>
      <c r="AF39" s="76">
        <f t="shared" si="6"/>
        <v>0.03</v>
      </c>
      <c r="AG39" s="73"/>
      <c r="AH39" s="70">
        <f t="shared" si="13"/>
        <v>0</v>
      </c>
      <c r="AI39" s="71">
        <f t="shared" si="14"/>
        <v>0</v>
      </c>
      <c r="AJ39" s="73"/>
      <c r="AK39" s="67">
        <v>0.03</v>
      </c>
      <c r="AL39" s="75">
        <v>1</v>
      </c>
      <c r="AM39" s="76">
        <f t="shared" si="7"/>
        <v>0.03</v>
      </c>
      <c r="AN39" s="73"/>
      <c r="AO39" s="70">
        <f t="shared" si="15"/>
        <v>0</v>
      </c>
      <c r="AP39" s="71">
        <f t="shared" si="16"/>
        <v>0</v>
      </c>
      <c r="AQ39" s="73"/>
      <c r="AR39" s="67">
        <v>0.03</v>
      </c>
      <c r="AS39" s="75">
        <v>1</v>
      </c>
      <c r="AT39" s="76">
        <f t="shared" si="8"/>
        <v>0.03</v>
      </c>
      <c r="AU39" s="73"/>
      <c r="AV39" s="70">
        <f t="shared" si="17"/>
        <v>0</v>
      </c>
      <c r="AW39" s="71">
        <f t="shared" si="18"/>
        <v>0</v>
      </c>
    </row>
    <row r="40" spans="2:50" s="23" customFormat="1" x14ac:dyDescent="0.3">
      <c r="B40" s="80" t="s">
        <v>119</v>
      </c>
      <c r="C40" s="65"/>
      <c r="D40" s="66" t="s">
        <v>24</v>
      </c>
      <c r="E40" s="65"/>
      <c r="F40" s="25"/>
      <c r="G40" s="67"/>
      <c r="H40" s="68"/>
      <c r="I40" s="76"/>
      <c r="J40" s="67"/>
      <c r="K40" s="68"/>
      <c r="L40" s="76"/>
      <c r="M40" s="70">
        <f t="shared" si="9"/>
        <v>0</v>
      </c>
      <c r="N40" s="71" t="str">
        <f t="shared" si="10"/>
        <v/>
      </c>
      <c r="O40" s="77"/>
      <c r="P40" s="67">
        <v>0.02</v>
      </c>
      <c r="Q40" s="68">
        <v>1</v>
      </c>
      <c r="R40" s="76">
        <f t="shared" si="2"/>
        <v>0.02</v>
      </c>
      <c r="S40" s="73"/>
      <c r="T40" s="70">
        <f t="shared" si="3"/>
        <v>0.02</v>
      </c>
      <c r="U40" s="71" t="str">
        <f t="shared" si="4"/>
        <v/>
      </c>
      <c r="V40" s="73"/>
      <c r="W40" s="67">
        <v>0.02</v>
      </c>
      <c r="X40" s="75">
        <v>1</v>
      </c>
      <c r="Y40" s="76">
        <f t="shared" si="5"/>
        <v>0.02</v>
      </c>
      <c r="Z40" s="73"/>
      <c r="AA40" s="70">
        <f t="shared" si="11"/>
        <v>0</v>
      </c>
      <c r="AB40" s="71">
        <f t="shared" si="12"/>
        <v>0</v>
      </c>
      <c r="AC40" s="73"/>
      <c r="AD40" s="67">
        <v>0.02</v>
      </c>
      <c r="AE40" s="75">
        <v>1</v>
      </c>
      <c r="AF40" s="76">
        <f t="shared" si="6"/>
        <v>0.02</v>
      </c>
      <c r="AG40" s="73"/>
      <c r="AH40" s="70">
        <f t="shared" si="13"/>
        <v>0</v>
      </c>
      <c r="AI40" s="71">
        <f t="shared" si="14"/>
        <v>0</v>
      </c>
      <c r="AJ40" s="73"/>
      <c r="AK40" s="67">
        <v>0.02</v>
      </c>
      <c r="AL40" s="75">
        <v>1</v>
      </c>
      <c r="AM40" s="76">
        <f t="shared" si="7"/>
        <v>0.02</v>
      </c>
      <c r="AN40" s="73"/>
      <c r="AO40" s="70">
        <f t="shared" si="15"/>
        <v>0</v>
      </c>
      <c r="AP40" s="71">
        <f t="shared" si="16"/>
        <v>0</v>
      </c>
      <c r="AQ40" s="73"/>
      <c r="AR40" s="67">
        <v>0.02</v>
      </c>
      <c r="AS40" s="75">
        <v>1</v>
      </c>
      <c r="AT40" s="76">
        <f t="shared" si="8"/>
        <v>0.02</v>
      </c>
      <c r="AU40" s="73"/>
      <c r="AV40" s="70">
        <f t="shared" si="17"/>
        <v>0</v>
      </c>
      <c r="AW40" s="71">
        <f t="shared" si="18"/>
        <v>0</v>
      </c>
    </row>
    <row r="41" spans="2:50" s="23" customFormat="1" x14ac:dyDescent="0.3">
      <c r="B41" s="80" t="s">
        <v>120</v>
      </c>
      <c r="C41" s="65"/>
      <c r="D41" s="66" t="s">
        <v>24</v>
      </c>
      <c r="E41" s="65"/>
      <c r="F41" s="25"/>
      <c r="G41" s="67"/>
      <c r="H41" s="68"/>
      <c r="I41" s="76"/>
      <c r="J41" s="67"/>
      <c r="K41" s="68"/>
      <c r="L41" s="76"/>
      <c r="M41" s="70">
        <f t="shared" si="9"/>
        <v>0</v>
      </c>
      <c r="N41" s="71" t="str">
        <f t="shared" si="10"/>
        <v/>
      </c>
      <c r="O41" s="77"/>
      <c r="P41" s="67">
        <v>0.02</v>
      </c>
      <c r="Q41" s="68">
        <v>1</v>
      </c>
      <c r="R41" s="76">
        <f t="shared" si="2"/>
        <v>0.02</v>
      </c>
      <c r="S41" s="73"/>
      <c r="T41" s="70">
        <f t="shared" si="3"/>
        <v>0.02</v>
      </c>
      <c r="U41" s="71" t="str">
        <f t="shared" si="4"/>
        <v/>
      </c>
      <c r="V41" s="73"/>
      <c r="W41" s="67">
        <v>0.02</v>
      </c>
      <c r="X41" s="75">
        <v>1</v>
      </c>
      <c r="Y41" s="76">
        <f t="shared" si="5"/>
        <v>0.02</v>
      </c>
      <c r="Z41" s="73"/>
      <c r="AA41" s="70">
        <f t="shared" si="11"/>
        <v>0</v>
      </c>
      <c r="AB41" s="71">
        <f t="shared" si="12"/>
        <v>0</v>
      </c>
      <c r="AC41" s="73"/>
      <c r="AD41" s="67">
        <v>0.02</v>
      </c>
      <c r="AE41" s="75">
        <v>1</v>
      </c>
      <c r="AF41" s="76">
        <f t="shared" si="6"/>
        <v>0.02</v>
      </c>
      <c r="AG41" s="73"/>
      <c r="AH41" s="70">
        <f t="shared" si="13"/>
        <v>0</v>
      </c>
      <c r="AI41" s="71">
        <f t="shared" si="14"/>
        <v>0</v>
      </c>
      <c r="AJ41" s="73"/>
      <c r="AK41" s="67">
        <v>0.02</v>
      </c>
      <c r="AL41" s="75">
        <v>1</v>
      </c>
      <c r="AM41" s="76">
        <f t="shared" si="7"/>
        <v>0.02</v>
      </c>
      <c r="AN41" s="73"/>
      <c r="AO41" s="70">
        <f t="shared" si="15"/>
        <v>0</v>
      </c>
      <c r="AP41" s="71">
        <f t="shared" si="16"/>
        <v>0</v>
      </c>
      <c r="AQ41" s="73"/>
      <c r="AR41" s="67">
        <v>0.02</v>
      </c>
      <c r="AS41" s="75">
        <v>1</v>
      </c>
      <c r="AT41" s="76">
        <f t="shared" si="8"/>
        <v>0.02</v>
      </c>
      <c r="AU41" s="73"/>
      <c r="AV41" s="70">
        <f t="shared" si="17"/>
        <v>0</v>
      </c>
      <c r="AW41" s="71">
        <f t="shared" si="18"/>
        <v>0</v>
      </c>
    </row>
    <row r="42" spans="2:50" s="276" customFormat="1" x14ac:dyDescent="0.3">
      <c r="B42" s="184" t="s">
        <v>28</v>
      </c>
      <c r="C42" s="277"/>
      <c r="D42" s="278"/>
      <c r="E42" s="277"/>
      <c r="F42" s="279"/>
      <c r="G42" s="280"/>
      <c r="H42" s="281"/>
      <c r="I42" s="282">
        <f>SUM(I23:I41)</f>
        <v>33.86</v>
      </c>
      <c r="J42" s="280"/>
      <c r="K42" s="281"/>
      <c r="L42" s="282">
        <f>SUM(L23:L41)</f>
        <v>35.489999999999995</v>
      </c>
      <c r="M42" s="283">
        <f t="shared" si="9"/>
        <v>1.6299999999999955</v>
      </c>
      <c r="N42" s="284">
        <f t="shared" si="10"/>
        <v>4.8139397519196561E-2</v>
      </c>
      <c r="O42" s="282"/>
      <c r="P42" s="280"/>
      <c r="Q42" s="281"/>
      <c r="R42" s="282">
        <f>SUM(R23:R41)</f>
        <v>34.370000000000005</v>
      </c>
      <c r="S42" s="279"/>
      <c r="T42" s="283">
        <f t="shared" si="3"/>
        <v>-1.1199999999999903</v>
      </c>
      <c r="U42" s="284">
        <f t="shared" si="4"/>
        <v>-3.1558185404338981E-2</v>
      </c>
      <c r="W42" s="280"/>
      <c r="X42" s="281"/>
      <c r="Y42" s="282">
        <f>SUM(Y23:Y41)</f>
        <v>36.430000000000007</v>
      </c>
      <c r="Z42" s="279"/>
      <c r="AA42" s="283">
        <f t="shared" si="11"/>
        <v>2.0600000000000023</v>
      </c>
      <c r="AB42" s="284">
        <f t="shared" si="12"/>
        <v>5.9935990689554901E-2</v>
      </c>
      <c r="AD42" s="280"/>
      <c r="AE42" s="281"/>
      <c r="AF42" s="282">
        <f>SUM(AF23:AF41)</f>
        <v>38.02000000000001</v>
      </c>
      <c r="AG42" s="279"/>
      <c r="AH42" s="283">
        <f t="shared" si="13"/>
        <v>1.5900000000000034</v>
      </c>
      <c r="AI42" s="284">
        <f t="shared" si="14"/>
        <v>4.3645347241284743E-2</v>
      </c>
      <c r="AK42" s="280"/>
      <c r="AL42" s="281"/>
      <c r="AM42" s="282">
        <f>SUM(AM23:AM41)</f>
        <v>40.440000000000012</v>
      </c>
      <c r="AN42" s="279"/>
      <c r="AO42" s="283">
        <f t="shared" si="15"/>
        <v>2.4200000000000017</v>
      </c>
      <c r="AP42" s="284">
        <f t="shared" si="16"/>
        <v>6.3650710152551318E-2</v>
      </c>
      <c r="AR42" s="280"/>
      <c r="AS42" s="281"/>
      <c r="AT42" s="282">
        <f>SUM(AT23:AT41)</f>
        <v>41.970000000000006</v>
      </c>
      <c r="AU42" s="279"/>
      <c r="AV42" s="283">
        <f t="shared" si="17"/>
        <v>1.529999999999994</v>
      </c>
      <c r="AW42" s="284">
        <f t="shared" si="18"/>
        <v>3.7833827893174916E-2</v>
      </c>
    </row>
    <row r="43" spans="2:50" ht="15.75" customHeight="1" x14ac:dyDescent="0.3">
      <c r="B43" s="74" t="s">
        <v>29</v>
      </c>
      <c r="C43" s="32"/>
      <c r="D43" s="269" t="s">
        <v>30</v>
      </c>
      <c r="E43" s="32"/>
      <c r="F43" s="32"/>
      <c r="G43" s="285">
        <f>RESIDENTIAL!$J$46</f>
        <v>9.3670000000000003E-2</v>
      </c>
      <c r="H43" s="286">
        <f>$G$18*(1+G70)-$G$18</f>
        <v>8.8500000000000227</v>
      </c>
      <c r="I43" s="287">
        <f>H43*G43</f>
        <v>0.8289795000000022</v>
      </c>
      <c r="J43" s="285">
        <f>RESIDENTIAL!$J$46</f>
        <v>9.3670000000000003E-2</v>
      </c>
      <c r="K43" s="286">
        <f>$G$18*(1+J70)-$G$18</f>
        <v>8.8500000000000227</v>
      </c>
      <c r="L43" s="287">
        <f>K43*J43</f>
        <v>0.8289795000000022</v>
      </c>
      <c r="M43" s="273">
        <f t="shared" si="9"/>
        <v>0</v>
      </c>
      <c r="N43" s="274">
        <f t="shared" si="10"/>
        <v>0</v>
      </c>
      <c r="O43" s="287"/>
      <c r="P43" s="285">
        <f>RESIDENTIAL!$J$46</f>
        <v>9.3670000000000003E-2</v>
      </c>
      <c r="Q43" s="286">
        <f>$G$18*(1+P70)-$G$18</f>
        <v>8.8500000000000227</v>
      </c>
      <c r="R43" s="287">
        <f>Q43*P43</f>
        <v>0.8289795000000022</v>
      </c>
      <c r="S43" s="32"/>
      <c r="T43" s="273">
        <f t="shared" si="3"/>
        <v>0</v>
      </c>
      <c r="U43" s="274">
        <f t="shared" si="4"/>
        <v>0</v>
      </c>
      <c r="W43" s="285">
        <f>RESIDENTIAL!$J$46</f>
        <v>9.3670000000000003E-2</v>
      </c>
      <c r="X43" s="286">
        <f>$G$18*(1+W70)-$G$18</f>
        <v>8.8500000000000227</v>
      </c>
      <c r="Y43" s="287">
        <f>X43*W43</f>
        <v>0.8289795000000022</v>
      </c>
      <c r="Z43" s="32"/>
      <c r="AA43" s="273">
        <f t="shared" si="11"/>
        <v>0</v>
      </c>
      <c r="AB43" s="274">
        <f t="shared" si="12"/>
        <v>0</v>
      </c>
      <c r="AD43" s="285">
        <f>RESIDENTIAL!$J$46</f>
        <v>9.3670000000000003E-2</v>
      </c>
      <c r="AE43" s="286">
        <f>$G$18*(1+AD70)-$G$18</f>
        <v>8.8500000000000227</v>
      </c>
      <c r="AF43" s="287">
        <f>AE43*AD43</f>
        <v>0.8289795000000022</v>
      </c>
      <c r="AG43" s="32"/>
      <c r="AH43" s="273">
        <f t="shared" si="13"/>
        <v>0</v>
      </c>
      <c r="AI43" s="274">
        <f t="shared" si="14"/>
        <v>0</v>
      </c>
      <c r="AK43" s="285">
        <f>RESIDENTIAL!$J$46</f>
        <v>9.3670000000000003E-2</v>
      </c>
      <c r="AL43" s="286">
        <f>$G$18*(1+AK70)-$G$18</f>
        <v>8.8500000000000227</v>
      </c>
      <c r="AM43" s="287">
        <f>AL43*AK43</f>
        <v>0.8289795000000022</v>
      </c>
      <c r="AN43" s="32"/>
      <c r="AO43" s="273">
        <f t="shared" si="15"/>
        <v>0</v>
      </c>
      <c r="AP43" s="274">
        <f t="shared" si="16"/>
        <v>0</v>
      </c>
      <c r="AR43" s="285">
        <f>RESIDENTIAL!$J$46</f>
        <v>9.3670000000000003E-2</v>
      </c>
      <c r="AS43" s="286">
        <f>$G$18*(1+AR70)-$G$18</f>
        <v>8.8500000000000227</v>
      </c>
      <c r="AT43" s="287">
        <f>AS43*AR43</f>
        <v>0.8289795000000022</v>
      </c>
      <c r="AU43" s="32"/>
      <c r="AV43" s="273">
        <f t="shared" si="17"/>
        <v>0</v>
      </c>
      <c r="AW43" s="274">
        <f t="shared" si="18"/>
        <v>0</v>
      </c>
    </row>
    <row r="44" spans="2:50" s="23" customFormat="1" ht="15.75" customHeight="1" x14ac:dyDescent="0.3">
      <c r="B44" s="93" t="str">
        <f>+RESIDENTIAL!$B$47</f>
        <v>Rate Rider for Disposition of Deferral/Variance Accounts - effective until December 31, 2024</v>
      </c>
      <c r="C44" s="65"/>
      <c r="D44" s="66" t="s">
        <v>30</v>
      </c>
      <c r="E44" s="65"/>
      <c r="F44" s="25"/>
      <c r="G44" s="96">
        <v>3.0300000000000001E-3</v>
      </c>
      <c r="H44" s="95">
        <f t="shared" ref="H44:H45" si="19">+$G$18</f>
        <v>300</v>
      </c>
      <c r="I44" s="76">
        <f>H44*G44</f>
        <v>0.90900000000000003</v>
      </c>
      <c r="J44" s="96">
        <v>3.9899999999999996E-3</v>
      </c>
      <c r="K44" s="95">
        <f t="shared" ref="K44:K45" si="20">+$G$18</f>
        <v>300</v>
      </c>
      <c r="L44" s="76">
        <f>K44*J44</f>
        <v>1.1969999999999998</v>
      </c>
      <c r="M44" s="70">
        <f t="shared" si="9"/>
        <v>0.28799999999999981</v>
      </c>
      <c r="N44" s="274">
        <f t="shared" si="10"/>
        <v>0.31683168316831661</v>
      </c>
      <c r="O44" s="76"/>
      <c r="P44" s="96">
        <v>2.0300000000000001E-3</v>
      </c>
      <c r="Q44" s="95">
        <f t="shared" ref="Q44:Q45" si="21">+$G$18</f>
        <v>300</v>
      </c>
      <c r="R44" s="76">
        <f>Q44*P44</f>
        <v>0.60899999999999999</v>
      </c>
      <c r="S44" s="73"/>
      <c r="T44" s="70">
        <f t="shared" si="3"/>
        <v>-0.58799999999999986</v>
      </c>
      <c r="U44" s="274">
        <f t="shared" si="4"/>
        <v>-0.49122807017543851</v>
      </c>
      <c r="V44" s="73"/>
      <c r="W44" s="96">
        <v>0</v>
      </c>
      <c r="X44" s="95">
        <f t="shared" ref="X44:X45" si="22">+$G$18</f>
        <v>300</v>
      </c>
      <c r="Y44" s="76">
        <f>X44*W44</f>
        <v>0</v>
      </c>
      <c r="Z44" s="73"/>
      <c r="AA44" s="70">
        <f t="shared" si="11"/>
        <v>-0.60899999999999999</v>
      </c>
      <c r="AB44" s="274" t="str">
        <f t="shared" si="12"/>
        <v/>
      </c>
      <c r="AC44" s="73"/>
      <c r="AD44" s="96">
        <v>0</v>
      </c>
      <c r="AE44" s="95">
        <f t="shared" ref="AE44:AE45" si="23">+$G$18</f>
        <v>300</v>
      </c>
      <c r="AF44" s="76">
        <f>AE44*AD44</f>
        <v>0</v>
      </c>
      <c r="AG44" s="73"/>
      <c r="AH44" s="70">
        <f t="shared" si="13"/>
        <v>0</v>
      </c>
      <c r="AI44" s="274" t="str">
        <f t="shared" si="14"/>
        <v/>
      </c>
      <c r="AJ44" s="73"/>
      <c r="AK44" s="96">
        <v>0</v>
      </c>
      <c r="AL44" s="95">
        <f t="shared" ref="AL44:AL45" si="24">+$G$18</f>
        <v>300</v>
      </c>
      <c r="AM44" s="76">
        <f>AL44*AK44</f>
        <v>0</v>
      </c>
      <c r="AN44" s="73"/>
      <c r="AO44" s="70">
        <f t="shared" si="15"/>
        <v>0</v>
      </c>
      <c r="AP44" s="274" t="str">
        <f t="shared" si="16"/>
        <v/>
      </c>
      <c r="AQ44" s="73"/>
      <c r="AR44" s="96">
        <v>0</v>
      </c>
      <c r="AS44" s="95">
        <f t="shared" ref="AS44:AS45" si="25">+$G$18</f>
        <v>300</v>
      </c>
      <c r="AT44" s="76">
        <f>AS44*AR44</f>
        <v>0</v>
      </c>
      <c r="AU44" s="73"/>
      <c r="AV44" s="70">
        <f t="shared" si="17"/>
        <v>0</v>
      </c>
      <c r="AW44" s="274" t="str">
        <f t="shared" si="18"/>
        <v/>
      </c>
      <c r="AX44" s="73"/>
    </row>
    <row r="45" spans="2:50" s="23" customFormat="1" ht="15.75" customHeight="1" x14ac:dyDescent="0.3">
      <c r="B45" s="93" t="str">
        <f>+RESIDENTIAL!$B$48</f>
        <v>Rate Rider for Disposition of Capacity Based Recovery Account - Applicable only for Class B Customers - effective until December 31, 2024</v>
      </c>
      <c r="C45" s="65"/>
      <c r="D45" s="66" t="s">
        <v>30</v>
      </c>
      <c r="E45" s="65"/>
      <c r="F45" s="25"/>
      <c r="G45" s="96">
        <v>-1.4999999999999999E-4</v>
      </c>
      <c r="H45" s="95">
        <f t="shared" si="19"/>
        <v>300</v>
      </c>
      <c r="I45" s="76">
        <f>H45*G45</f>
        <v>-4.4999999999999998E-2</v>
      </c>
      <c r="J45" s="96">
        <v>-1.2999999999999999E-4</v>
      </c>
      <c r="K45" s="95">
        <f t="shared" si="20"/>
        <v>300</v>
      </c>
      <c r="L45" s="76">
        <f>K45*J45</f>
        <v>-3.9E-2</v>
      </c>
      <c r="M45" s="70">
        <f t="shared" si="9"/>
        <v>5.9999999999999984E-3</v>
      </c>
      <c r="N45" s="274">
        <f t="shared" si="10"/>
        <v>-0.1333333333333333</v>
      </c>
      <c r="O45" s="76"/>
      <c r="P45" s="96">
        <v>1.8000000000000001E-4</v>
      </c>
      <c r="Q45" s="95">
        <f t="shared" si="21"/>
        <v>300</v>
      </c>
      <c r="R45" s="76">
        <f>Q45*P45</f>
        <v>5.4000000000000006E-2</v>
      </c>
      <c r="S45" s="73"/>
      <c r="T45" s="70">
        <f t="shared" si="3"/>
        <v>9.2999999999999999E-2</v>
      </c>
      <c r="U45" s="274">
        <f t="shared" si="4"/>
        <v>-2.3846153846153846</v>
      </c>
      <c r="V45" s="73"/>
      <c r="W45" s="96">
        <v>0</v>
      </c>
      <c r="X45" s="95">
        <f t="shared" si="22"/>
        <v>300</v>
      </c>
      <c r="Y45" s="76">
        <f>X45*W45</f>
        <v>0</v>
      </c>
      <c r="Z45" s="73"/>
      <c r="AA45" s="70">
        <f t="shared" si="11"/>
        <v>-5.4000000000000006E-2</v>
      </c>
      <c r="AB45" s="274" t="str">
        <f t="shared" si="12"/>
        <v/>
      </c>
      <c r="AC45" s="73"/>
      <c r="AD45" s="96">
        <v>0</v>
      </c>
      <c r="AE45" s="95">
        <f t="shared" si="23"/>
        <v>300</v>
      </c>
      <c r="AF45" s="76">
        <f>AE45*AD45</f>
        <v>0</v>
      </c>
      <c r="AG45" s="73"/>
      <c r="AH45" s="70">
        <f t="shared" si="13"/>
        <v>0</v>
      </c>
      <c r="AI45" s="274" t="str">
        <f t="shared" si="14"/>
        <v/>
      </c>
      <c r="AJ45" s="73"/>
      <c r="AK45" s="96">
        <v>0</v>
      </c>
      <c r="AL45" s="95">
        <f t="shared" si="24"/>
        <v>300</v>
      </c>
      <c r="AM45" s="76">
        <f>AL45*AK45</f>
        <v>0</v>
      </c>
      <c r="AN45" s="73"/>
      <c r="AO45" s="70">
        <f t="shared" si="15"/>
        <v>0</v>
      </c>
      <c r="AP45" s="274" t="str">
        <f t="shared" si="16"/>
        <v/>
      </c>
      <c r="AQ45" s="73"/>
      <c r="AR45" s="96">
        <v>0</v>
      </c>
      <c r="AS45" s="95">
        <f t="shared" si="25"/>
        <v>300</v>
      </c>
      <c r="AT45" s="76">
        <f>AS45*AR45</f>
        <v>0</v>
      </c>
      <c r="AU45" s="73"/>
      <c r="AV45" s="70">
        <f t="shared" si="17"/>
        <v>0</v>
      </c>
      <c r="AW45" s="274" t="str">
        <f t="shared" si="18"/>
        <v/>
      </c>
      <c r="AX45" s="73"/>
    </row>
    <row r="46" spans="2:50" s="23" customFormat="1" ht="15.75" customHeight="1" x14ac:dyDescent="0.3">
      <c r="B46" s="93" t="str">
        <f>+RESIDENTIAL!$B$49</f>
        <v>Rate Rider for Disposition of Global Adjustment Account - Applicable only for Non-RPP Customers - effective until December 31, 2023</v>
      </c>
      <c r="C46" s="65"/>
      <c r="D46" s="66" t="s">
        <v>30</v>
      </c>
      <c r="E46" s="65"/>
      <c r="F46" s="25"/>
      <c r="G46" s="96">
        <v>-2.5100000000000001E-3</v>
      </c>
      <c r="H46" s="97"/>
      <c r="I46" s="76">
        <f t="shared" ref="I46" si="26">H46*G46</f>
        <v>0</v>
      </c>
      <c r="J46" s="96">
        <v>0</v>
      </c>
      <c r="K46" s="97"/>
      <c r="L46" s="76">
        <f t="shared" ref="L46" si="27">K46*J46</f>
        <v>0</v>
      </c>
      <c r="M46" s="70">
        <f t="shared" si="9"/>
        <v>0</v>
      </c>
      <c r="N46" s="274" t="str">
        <f t="shared" si="10"/>
        <v/>
      </c>
      <c r="O46" s="76"/>
      <c r="P46" s="96">
        <v>1.2099999999999999E-3</v>
      </c>
      <c r="Q46" s="97"/>
      <c r="R46" s="76">
        <f t="shared" ref="R46" si="28">Q46*P46</f>
        <v>0</v>
      </c>
      <c r="S46" s="73"/>
      <c r="T46" s="70">
        <f t="shared" si="3"/>
        <v>0</v>
      </c>
      <c r="U46" s="274" t="str">
        <f t="shared" si="4"/>
        <v/>
      </c>
      <c r="V46" s="73"/>
      <c r="W46" s="96">
        <v>0</v>
      </c>
      <c r="X46" s="97"/>
      <c r="Y46" s="76">
        <f t="shared" ref="Y46" si="29">X46*W46</f>
        <v>0</v>
      </c>
      <c r="Z46" s="73"/>
      <c r="AA46" s="70">
        <f t="shared" si="11"/>
        <v>0</v>
      </c>
      <c r="AB46" s="274" t="str">
        <f t="shared" si="12"/>
        <v/>
      </c>
      <c r="AC46" s="73"/>
      <c r="AD46" s="96">
        <v>0</v>
      </c>
      <c r="AE46" s="97"/>
      <c r="AF46" s="76">
        <f t="shared" ref="AF46" si="30">AE46*AD46</f>
        <v>0</v>
      </c>
      <c r="AG46" s="73"/>
      <c r="AH46" s="70">
        <f t="shared" si="13"/>
        <v>0</v>
      </c>
      <c r="AI46" s="274" t="str">
        <f t="shared" si="14"/>
        <v/>
      </c>
      <c r="AJ46" s="73"/>
      <c r="AK46" s="96">
        <v>0</v>
      </c>
      <c r="AL46" s="97"/>
      <c r="AM46" s="76">
        <f t="shared" ref="AM46" si="31">AL46*AK46</f>
        <v>0</v>
      </c>
      <c r="AN46" s="73"/>
      <c r="AO46" s="70">
        <f t="shared" si="15"/>
        <v>0</v>
      </c>
      <c r="AP46" s="274" t="str">
        <f t="shared" si="16"/>
        <v/>
      </c>
      <c r="AQ46" s="73"/>
      <c r="AR46" s="96">
        <v>0</v>
      </c>
      <c r="AS46" s="97"/>
      <c r="AT46" s="76">
        <f t="shared" ref="AT46" si="32">AS46*AR46</f>
        <v>0</v>
      </c>
      <c r="AU46" s="73"/>
      <c r="AV46" s="70">
        <f t="shared" si="17"/>
        <v>0</v>
      </c>
      <c r="AW46" s="274" t="str">
        <f t="shared" si="18"/>
        <v/>
      </c>
      <c r="AX46" s="73"/>
    </row>
    <row r="47" spans="2:50" ht="15.75" customHeight="1" x14ac:dyDescent="0.3">
      <c r="B47" s="288" t="str">
        <f>RESIDENTIAL!B50</f>
        <v>Rate Rider for Smart Metering Entity Charge - effective until December 31, 2027</v>
      </c>
      <c r="C47" s="268"/>
      <c r="D47" s="269" t="s">
        <v>24</v>
      </c>
      <c r="E47" s="268"/>
      <c r="F47" s="32"/>
      <c r="G47" s="289">
        <f>RESIDENTIAL!$J$50</f>
        <v>0.41</v>
      </c>
      <c r="H47" s="271">
        <v>1</v>
      </c>
      <c r="I47" s="272">
        <f>H47*G47</f>
        <v>0.41</v>
      </c>
      <c r="J47" s="289">
        <f>RESIDENTIAL!$J$50</f>
        <v>0.41</v>
      </c>
      <c r="K47" s="271">
        <v>1</v>
      </c>
      <c r="L47" s="272">
        <f>K47*J47</f>
        <v>0.41</v>
      </c>
      <c r="M47" s="273">
        <f t="shared" si="9"/>
        <v>0</v>
      </c>
      <c r="N47" s="274">
        <f t="shared" si="10"/>
        <v>0</v>
      </c>
      <c r="O47" s="272"/>
      <c r="P47" s="289">
        <f>RESIDENTIAL!$J$50</f>
        <v>0.41</v>
      </c>
      <c r="Q47" s="271">
        <v>1</v>
      </c>
      <c r="R47" s="272">
        <f>Q47*P47</f>
        <v>0.41</v>
      </c>
      <c r="S47" s="32"/>
      <c r="T47" s="273">
        <f t="shared" si="3"/>
        <v>0</v>
      </c>
      <c r="U47" s="274">
        <f t="shared" si="4"/>
        <v>0</v>
      </c>
      <c r="W47" s="289">
        <f>RESIDENTIAL!$J$50</f>
        <v>0.41</v>
      </c>
      <c r="X47" s="271">
        <v>1</v>
      </c>
      <c r="Y47" s="272">
        <f>X47*W47</f>
        <v>0.41</v>
      </c>
      <c r="Z47" s="32"/>
      <c r="AA47" s="273">
        <f t="shared" si="11"/>
        <v>0</v>
      </c>
      <c r="AB47" s="274">
        <f t="shared" si="12"/>
        <v>0</v>
      </c>
      <c r="AD47" s="289">
        <f>RESIDENTIAL!$J$50</f>
        <v>0.41</v>
      </c>
      <c r="AE47" s="271">
        <v>1</v>
      </c>
      <c r="AF47" s="272">
        <f>AE47*AD47</f>
        <v>0.41</v>
      </c>
      <c r="AG47" s="32"/>
      <c r="AH47" s="273">
        <f t="shared" si="13"/>
        <v>0</v>
      </c>
      <c r="AI47" s="274">
        <f t="shared" si="14"/>
        <v>0</v>
      </c>
      <c r="AK47" s="289"/>
      <c r="AL47" s="271">
        <v>1</v>
      </c>
      <c r="AM47" s="272">
        <f>AL47*AK47</f>
        <v>0</v>
      </c>
      <c r="AN47" s="32"/>
      <c r="AO47" s="273">
        <f t="shared" si="15"/>
        <v>-0.41</v>
      </c>
      <c r="AP47" s="274" t="str">
        <f t="shared" si="16"/>
        <v/>
      </c>
      <c r="AR47" s="289"/>
      <c r="AS47" s="271">
        <v>1</v>
      </c>
      <c r="AT47" s="272">
        <f>AS47*AR47</f>
        <v>0</v>
      </c>
      <c r="AU47" s="32"/>
      <c r="AV47" s="273">
        <f t="shared" si="17"/>
        <v>0</v>
      </c>
      <c r="AW47" s="274" t="str">
        <f t="shared" si="18"/>
        <v/>
      </c>
    </row>
    <row r="48" spans="2:50" s="276" customFormat="1" x14ac:dyDescent="0.3">
      <c r="B48" s="290" t="s">
        <v>35</v>
      </c>
      <c r="C48" s="291"/>
      <c r="D48" s="292"/>
      <c r="E48" s="291"/>
      <c r="F48" s="279"/>
      <c r="G48" s="293"/>
      <c r="H48" s="294"/>
      <c r="I48" s="295">
        <f>SUM(I43:I47)+I42</f>
        <v>35.962979500000003</v>
      </c>
      <c r="J48" s="293"/>
      <c r="K48" s="294"/>
      <c r="L48" s="295">
        <f>SUM(L43:L47)+L42</f>
        <v>37.886979499999995</v>
      </c>
      <c r="M48" s="283">
        <f t="shared" si="9"/>
        <v>1.9239999999999924</v>
      </c>
      <c r="N48" s="284">
        <f t="shared" si="10"/>
        <v>5.3499460466004831E-2</v>
      </c>
      <c r="O48" s="295"/>
      <c r="P48" s="293"/>
      <c r="Q48" s="294"/>
      <c r="R48" s="295">
        <f>SUM(R43:R47)+R42</f>
        <v>36.271979500000008</v>
      </c>
      <c r="S48" s="279"/>
      <c r="T48" s="283">
        <f t="shared" si="3"/>
        <v>-1.6149999999999878</v>
      </c>
      <c r="U48" s="284">
        <f t="shared" si="4"/>
        <v>-4.2626781583366601E-2</v>
      </c>
      <c r="W48" s="293"/>
      <c r="X48" s="294"/>
      <c r="Y48" s="295">
        <f>SUM(Y43:Y47)+Y42</f>
        <v>37.668979500000006</v>
      </c>
      <c r="Z48" s="279"/>
      <c r="AA48" s="283">
        <f t="shared" si="11"/>
        <v>1.3969999999999985</v>
      </c>
      <c r="AB48" s="284">
        <f t="shared" si="12"/>
        <v>3.851457845028828E-2</v>
      </c>
      <c r="AD48" s="293"/>
      <c r="AE48" s="294"/>
      <c r="AF48" s="295">
        <f>SUM(AF43:AF47)+AF42</f>
        <v>39.258979500000009</v>
      </c>
      <c r="AG48" s="279"/>
      <c r="AH48" s="283">
        <f t="shared" si="13"/>
        <v>1.5900000000000034</v>
      </c>
      <c r="AI48" s="284">
        <f t="shared" si="14"/>
        <v>4.2209797586897815E-2</v>
      </c>
      <c r="AK48" s="293"/>
      <c r="AL48" s="294"/>
      <c r="AM48" s="295">
        <f>SUM(AM43:AM47)+AM42</f>
        <v>41.268979500000015</v>
      </c>
      <c r="AN48" s="279"/>
      <c r="AO48" s="283">
        <f t="shared" si="15"/>
        <v>2.0100000000000051</v>
      </c>
      <c r="AP48" s="284">
        <f t="shared" si="16"/>
        <v>5.1198478045003812E-2</v>
      </c>
      <c r="AR48" s="293"/>
      <c r="AS48" s="294"/>
      <c r="AT48" s="295">
        <f>SUM(AT43:AT47)+AT42</f>
        <v>42.798979500000009</v>
      </c>
      <c r="AU48" s="279"/>
      <c r="AV48" s="283">
        <f t="shared" si="17"/>
        <v>1.529999999999994</v>
      </c>
      <c r="AW48" s="284">
        <f t="shared" si="18"/>
        <v>3.7073851074994321E-2</v>
      </c>
    </row>
    <row r="49" spans="2:50" x14ac:dyDescent="0.3">
      <c r="B49" s="296" t="s">
        <v>36</v>
      </c>
      <c r="C49" s="32"/>
      <c r="D49" s="269" t="s">
        <v>30</v>
      </c>
      <c r="E49" s="32"/>
      <c r="F49" s="32"/>
      <c r="G49" s="285">
        <v>1.158E-2</v>
      </c>
      <c r="H49" s="297">
        <f>$G$18*(1+G70)</f>
        <v>308.85000000000002</v>
      </c>
      <c r="I49" s="287">
        <f>H49*G49</f>
        <v>3.5764830000000001</v>
      </c>
      <c r="J49" s="285">
        <v>1.141E-2</v>
      </c>
      <c r="K49" s="297">
        <f>$G$18*(1+J70)</f>
        <v>308.85000000000002</v>
      </c>
      <c r="L49" s="287">
        <f>K49*J49</f>
        <v>3.5239785000000001</v>
      </c>
      <c r="M49" s="273">
        <f t="shared" si="9"/>
        <v>-5.2504499999999954E-2</v>
      </c>
      <c r="N49" s="274">
        <f t="shared" si="10"/>
        <v>-1.4680483592400678E-2</v>
      </c>
      <c r="O49" s="287"/>
      <c r="P49" s="285">
        <v>1.2019999999999999E-2</v>
      </c>
      <c r="Q49" s="297">
        <f>$G$18*(1+P70)</f>
        <v>308.85000000000002</v>
      </c>
      <c r="R49" s="287">
        <f>Q49*P49</f>
        <v>3.712377</v>
      </c>
      <c r="S49" s="32"/>
      <c r="T49" s="273">
        <f t="shared" si="3"/>
        <v>0.18839849999999991</v>
      </c>
      <c r="U49" s="274">
        <f t="shared" si="4"/>
        <v>5.3461875547765089E-2</v>
      </c>
      <c r="W49" s="285">
        <v>1.2019999999999999E-2</v>
      </c>
      <c r="X49" s="297">
        <f>$G$18*(1+W70)</f>
        <v>308.85000000000002</v>
      </c>
      <c r="Y49" s="287">
        <f>X49*W49</f>
        <v>3.712377</v>
      </c>
      <c r="Z49" s="32"/>
      <c r="AA49" s="273">
        <f t="shared" si="11"/>
        <v>0</v>
      </c>
      <c r="AB49" s="274">
        <f t="shared" si="12"/>
        <v>0</v>
      </c>
      <c r="AD49" s="285">
        <v>1.2019999999999999E-2</v>
      </c>
      <c r="AE49" s="297">
        <f>$G$18*(1+AD70)</f>
        <v>308.85000000000002</v>
      </c>
      <c r="AF49" s="287">
        <f>AE49*AD49</f>
        <v>3.712377</v>
      </c>
      <c r="AG49" s="32"/>
      <c r="AH49" s="273">
        <f t="shared" si="13"/>
        <v>0</v>
      </c>
      <c r="AI49" s="274">
        <f t="shared" si="14"/>
        <v>0</v>
      </c>
      <c r="AK49" s="285">
        <v>1.2019999999999999E-2</v>
      </c>
      <c r="AL49" s="297">
        <f>$G$18*(1+AK70)</f>
        <v>308.85000000000002</v>
      </c>
      <c r="AM49" s="287">
        <f>AL49*AK49</f>
        <v>3.712377</v>
      </c>
      <c r="AN49" s="32"/>
      <c r="AO49" s="273">
        <f t="shared" si="15"/>
        <v>0</v>
      </c>
      <c r="AP49" s="274">
        <f t="shared" si="16"/>
        <v>0</v>
      </c>
      <c r="AR49" s="285">
        <v>1.2019999999999999E-2</v>
      </c>
      <c r="AS49" s="297">
        <f>$G$18*(1+AR70)</f>
        <v>308.85000000000002</v>
      </c>
      <c r="AT49" s="287">
        <f>AS49*AR49</f>
        <v>3.712377</v>
      </c>
      <c r="AU49" s="32"/>
      <c r="AV49" s="273">
        <f t="shared" si="17"/>
        <v>0</v>
      </c>
      <c r="AW49" s="274">
        <f t="shared" si="18"/>
        <v>0</v>
      </c>
    </row>
    <row r="50" spans="2:50" x14ac:dyDescent="0.3">
      <c r="B50" s="298" t="s">
        <v>37</v>
      </c>
      <c r="C50" s="32"/>
      <c r="D50" s="269" t="s">
        <v>30</v>
      </c>
      <c r="E50" s="32"/>
      <c r="F50" s="32"/>
      <c r="G50" s="285">
        <v>7.3299999999999997E-3</v>
      </c>
      <c r="H50" s="286">
        <f>+H49</f>
        <v>308.85000000000002</v>
      </c>
      <c r="I50" s="287">
        <f>H50*G50</f>
        <v>2.2638704999999999</v>
      </c>
      <c r="J50" s="285">
        <v>7.79E-3</v>
      </c>
      <c r="K50" s="286">
        <f>+K49</f>
        <v>308.85000000000002</v>
      </c>
      <c r="L50" s="287">
        <f>K50*J50</f>
        <v>2.4059415000000004</v>
      </c>
      <c r="M50" s="273">
        <f t="shared" si="9"/>
        <v>0.1420710000000005</v>
      </c>
      <c r="N50" s="274">
        <f t="shared" si="10"/>
        <v>6.2755798090041157E-2</v>
      </c>
      <c r="O50" s="287"/>
      <c r="P50" s="285">
        <v>8.3300000000000006E-3</v>
      </c>
      <c r="Q50" s="286">
        <f>+Q49</f>
        <v>308.85000000000002</v>
      </c>
      <c r="R50" s="287">
        <f>Q50*P50</f>
        <v>2.5727205000000004</v>
      </c>
      <c r="S50" s="32"/>
      <c r="T50" s="273">
        <f t="shared" si="3"/>
        <v>0.16677900000000001</v>
      </c>
      <c r="U50" s="274">
        <f t="shared" si="4"/>
        <v>6.9319640564826687E-2</v>
      </c>
      <c r="W50" s="285">
        <v>8.3300000000000006E-3</v>
      </c>
      <c r="X50" s="286">
        <f>+X49</f>
        <v>308.85000000000002</v>
      </c>
      <c r="Y50" s="287">
        <f>X50*W50</f>
        <v>2.5727205000000004</v>
      </c>
      <c r="Z50" s="32"/>
      <c r="AA50" s="273">
        <f t="shared" si="11"/>
        <v>0</v>
      </c>
      <c r="AB50" s="274">
        <f t="shared" si="12"/>
        <v>0</v>
      </c>
      <c r="AD50" s="285">
        <v>8.3300000000000006E-3</v>
      </c>
      <c r="AE50" s="286">
        <f>+AE49</f>
        <v>308.85000000000002</v>
      </c>
      <c r="AF50" s="287">
        <f>AE50*AD50</f>
        <v>2.5727205000000004</v>
      </c>
      <c r="AG50" s="32"/>
      <c r="AH50" s="273">
        <f t="shared" si="13"/>
        <v>0</v>
      </c>
      <c r="AI50" s="274">
        <f t="shared" si="14"/>
        <v>0</v>
      </c>
      <c r="AK50" s="285">
        <v>8.3300000000000006E-3</v>
      </c>
      <c r="AL50" s="286">
        <f>+AL49</f>
        <v>308.85000000000002</v>
      </c>
      <c r="AM50" s="287">
        <f>AL50*AK50</f>
        <v>2.5727205000000004</v>
      </c>
      <c r="AN50" s="32"/>
      <c r="AO50" s="273">
        <f t="shared" si="15"/>
        <v>0</v>
      </c>
      <c r="AP50" s="274">
        <f t="shared" si="16"/>
        <v>0</v>
      </c>
      <c r="AR50" s="285">
        <v>8.3300000000000006E-3</v>
      </c>
      <c r="AS50" s="286">
        <f>+AS49</f>
        <v>308.85000000000002</v>
      </c>
      <c r="AT50" s="287">
        <f>AS50*AR50</f>
        <v>2.5727205000000004</v>
      </c>
      <c r="AU50" s="32"/>
      <c r="AV50" s="273">
        <f t="shared" si="17"/>
        <v>0</v>
      </c>
      <c r="AW50" s="274">
        <f t="shared" si="18"/>
        <v>0</v>
      </c>
    </row>
    <row r="51" spans="2:50" s="276" customFormat="1" x14ac:dyDescent="0.3">
      <c r="B51" s="290" t="s">
        <v>38</v>
      </c>
      <c r="C51" s="277"/>
      <c r="D51" s="299"/>
      <c r="E51" s="277"/>
      <c r="F51" s="300"/>
      <c r="G51" s="301"/>
      <c r="H51" s="302"/>
      <c r="I51" s="295">
        <f>SUM(I48:I50)</f>
        <v>41.803333000000009</v>
      </c>
      <c r="J51" s="301"/>
      <c r="K51" s="302"/>
      <c r="L51" s="295">
        <f>SUM(L48:L50)</f>
        <v>43.816899499999991</v>
      </c>
      <c r="M51" s="283">
        <f t="shared" si="9"/>
        <v>2.0135664999999818</v>
      </c>
      <c r="N51" s="284">
        <f t="shared" si="10"/>
        <v>4.8167606635575719E-2</v>
      </c>
      <c r="O51" s="295"/>
      <c r="P51" s="301"/>
      <c r="Q51" s="302"/>
      <c r="R51" s="295">
        <f>SUM(R48:R50)</f>
        <v>42.557077000000007</v>
      </c>
      <c r="S51" s="300"/>
      <c r="T51" s="283">
        <f t="shared" si="3"/>
        <v>-1.2598224999999843</v>
      </c>
      <c r="U51" s="284">
        <f t="shared" si="4"/>
        <v>-2.8751977305011837E-2</v>
      </c>
      <c r="W51" s="301"/>
      <c r="X51" s="302"/>
      <c r="Y51" s="295">
        <f>SUM(Y48:Y50)</f>
        <v>43.954077000000012</v>
      </c>
      <c r="Z51" s="300"/>
      <c r="AA51" s="283">
        <f t="shared" si="11"/>
        <v>1.3970000000000056</v>
      </c>
      <c r="AB51" s="284">
        <f t="shared" si="12"/>
        <v>3.2826502628458369E-2</v>
      </c>
      <c r="AD51" s="301"/>
      <c r="AE51" s="302"/>
      <c r="AF51" s="295">
        <f>SUM(AF48:AF50)</f>
        <v>45.544077000000016</v>
      </c>
      <c r="AG51" s="300"/>
      <c r="AH51" s="283">
        <f t="shared" si="13"/>
        <v>1.5900000000000034</v>
      </c>
      <c r="AI51" s="284">
        <f t="shared" si="14"/>
        <v>3.617411872850846E-2</v>
      </c>
      <c r="AK51" s="301"/>
      <c r="AL51" s="302"/>
      <c r="AM51" s="295">
        <f>SUM(AM48:AM50)</f>
        <v>47.554077000000021</v>
      </c>
      <c r="AN51" s="300"/>
      <c r="AO51" s="283">
        <f t="shared" si="15"/>
        <v>2.0100000000000051</v>
      </c>
      <c r="AP51" s="284">
        <f t="shared" si="16"/>
        <v>4.4133071354152252E-2</v>
      </c>
      <c r="AR51" s="301"/>
      <c r="AS51" s="302"/>
      <c r="AT51" s="295">
        <f>SUM(AT48:AT50)</f>
        <v>49.084077000000008</v>
      </c>
      <c r="AU51" s="300"/>
      <c r="AV51" s="283">
        <f t="shared" si="17"/>
        <v>1.5299999999999869</v>
      </c>
      <c r="AW51" s="284">
        <f t="shared" si="18"/>
        <v>3.2173897518818127E-2</v>
      </c>
    </row>
    <row r="52" spans="2:50" x14ac:dyDescent="0.3">
      <c r="B52" s="298" t="s">
        <v>39</v>
      </c>
      <c r="C52" s="32"/>
      <c r="D52" s="269" t="s">
        <v>30</v>
      </c>
      <c r="E52" s="32"/>
      <c r="F52" s="32"/>
      <c r="G52" s="115">
        <v>4.1000000000000003E-3</v>
      </c>
      <c r="H52" s="286">
        <f>+H49</f>
        <v>308.85000000000002</v>
      </c>
      <c r="I52" s="287">
        <f t="shared" ref="I52:I62" si="33">H52*G52</f>
        <v>1.2662850000000001</v>
      </c>
      <c r="J52" s="115">
        <v>4.1000000000000003E-3</v>
      </c>
      <c r="K52" s="286">
        <f>+K49</f>
        <v>308.85000000000002</v>
      </c>
      <c r="L52" s="287">
        <f t="shared" ref="L52:L62" si="34">K52*J52</f>
        <v>1.2662850000000001</v>
      </c>
      <c r="M52" s="273">
        <f t="shared" si="9"/>
        <v>0</v>
      </c>
      <c r="N52" s="274">
        <f t="shared" si="10"/>
        <v>0</v>
      </c>
      <c r="O52" s="287"/>
      <c r="P52" s="115">
        <v>4.1000000000000003E-3</v>
      </c>
      <c r="Q52" s="286">
        <f>+Q49</f>
        <v>308.85000000000002</v>
      </c>
      <c r="R52" s="287">
        <f t="shared" ref="R52:R62" si="35">Q52*P52</f>
        <v>1.2662850000000001</v>
      </c>
      <c r="S52" s="32"/>
      <c r="T52" s="273">
        <f t="shared" si="3"/>
        <v>0</v>
      </c>
      <c r="U52" s="274">
        <f t="shared" si="4"/>
        <v>0</v>
      </c>
      <c r="W52" s="115">
        <v>4.1000000000000003E-3</v>
      </c>
      <c r="X52" s="286">
        <f>+X49</f>
        <v>308.85000000000002</v>
      </c>
      <c r="Y52" s="287">
        <f t="shared" ref="Y52:Y62" si="36">X52*W52</f>
        <v>1.2662850000000001</v>
      </c>
      <c r="Z52" s="32"/>
      <c r="AA52" s="273">
        <f t="shared" si="11"/>
        <v>0</v>
      </c>
      <c r="AB52" s="274">
        <f t="shared" si="12"/>
        <v>0</v>
      </c>
      <c r="AD52" s="115">
        <v>4.1000000000000003E-3</v>
      </c>
      <c r="AE52" s="286">
        <f>+AE49</f>
        <v>308.85000000000002</v>
      </c>
      <c r="AF52" s="287">
        <f t="shared" ref="AF52:AF62" si="37">AE52*AD52</f>
        <v>1.2662850000000001</v>
      </c>
      <c r="AG52" s="32"/>
      <c r="AH52" s="273">
        <f t="shared" si="13"/>
        <v>0</v>
      </c>
      <c r="AI52" s="274">
        <f t="shared" si="14"/>
        <v>0</v>
      </c>
      <c r="AK52" s="115">
        <v>4.1000000000000003E-3</v>
      </c>
      <c r="AL52" s="286">
        <f>+AL49</f>
        <v>308.85000000000002</v>
      </c>
      <c r="AM52" s="287">
        <f t="shared" ref="AM52:AM62" si="38">AL52*AK52</f>
        <v>1.2662850000000001</v>
      </c>
      <c r="AN52" s="32"/>
      <c r="AO52" s="273">
        <f t="shared" si="15"/>
        <v>0</v>
      </c>
      <c r="AP52" s="274">
        <f t="shared" si="16"/>
        <v>0</v>
      </c>
      <c r="AR52" s="115">
        <v>4.1000000000000003E-3</v>
      </c>
      <c r="AS52" s="286">
        <f>+AS49</f>
        <v>308.85000000000002</v>
      </c>
      <c r="AT52" s="287">
        <f t="shared" ref="AT52:AT62" si="39">AS52*AR52</f>
        <v>1.2662850000000001</v>
      </c>
      <c r="AU52" s="32"/>
      <c r="AV52" s="273">
        <f t="shared" si="17"/>
        <v>0</v>
      </c>
      <c r="AW52" s="274">
        <f t="shared" si="18"/>
        <v>0</v>
      </c>
    </row>
    <row r="53" spans="2:50" x14ac:dyDescent="0.3">
      <c r="B53" s="298" t="s">
        <v>40</v>
      </c>
      <c r="C53" s="32"/>
      <c r="D53" s="269" t="s">
        <v>30</v>
      </c>
      <c r="E53" s="32"/>
      <c r="F53" s="32"/>
      <c r="G53" s="115">
        <v>6.9999999999999999E-4</v>
      </c>
      <c r="H53" s="286">
        <f>+H49</f>
        <v>308.85000000000002</v>
      </c>
      <c r="I53" s="287">
        <f t="shared" si="33"/>
        <v>0.21619500000000003</v>
      </c>
      <c r="J53" s="115">
        <v>6.9999999999999999E-4</v>
      </c>
      <c r="K53" s="286">
        <f>+K49</f>
        <v>308.85000000000002</v>
      </c>
      <c r="L53" s="287">
        <f t="shared" si="34"/>
        <v>0.21619500000000003</v>
      </c>
      <c r="M53" s="273">
        <f t="shared" si="9"/>
        <v>0</v>
      </c>
      <c r="N53" s="274">
        <f t="shared" si="10"/>
        <v>0</v>
      </c>
      <c r="O53" s="287"/>
      <c r="P53" s="115">
        <v>6.9999999999999999E-4</v>
      </c>
      <c r="Q53" s="286">
        <f>+Q49</f>
        <v>308.85000000000002</v>
      </c>
      <c r="R53" s="287">
        <f t="shared" si="35"/>
        <v>0.21619500000000003</v>
      </c>
      <c r="S53" s="32"/>
      <c r="T53" s="273">
        <f t="shared" si="3"/>
        <v>0</v>
      </c>
      <c r="U53" s="274">
        <f t="shared" si="4"/>
        <v>0</v>
      </c>
      <c r="W53" s="115">
        <v>6.9999999999999999E-4</v>
      </c>
      <c r="X53" s="286">
        <f>+X49</f>
        <v>308.85000000000002</v>
      </c>
      <c r="Y53" s="287">
        <f t="shared" si="36"/>
        <v>0.21619500000000003</v>
      </c>
      <c r="Z53" s="32"/>
      <c r="AA53" s="273">
        <f t="shared" si="11"/>
        <v>0</v>
      </c>
      <c r="AB53" s="274">
        <f t="shared" si="12"/>
        <v>0</v>
      </c>
      <c r="AD53" s="115">
        <v>6.9999999999999999E-4</v>
      </c>
      <c r="AE53" s="286">
        <f>+AE49</f>
        <v>308.85000000000002</v>
      </c>
      <c r="AF53" s="287">
        <f t="shared" si="37"/>
        <v>0.21619500000000003</v>
      </c>
      <c r="AG53" s="32"/>
      <c r="AH53" s="273">
        <f t="shared" si="13"/>
        <v>0</v>
      </c>
      <c r="AI53" s="274">
        <f t="shared" si="14"/>
        <v>0</v>
      </c>
      <c r="AK53" s="115">
        <v>6.9999999999999999E-4</v>
      </c>
      <c r="AL53" s="286">
        <f>+AL49</f>
        <v>308.85000000000002</v>
      </c>
      <c r="AM53" s="287">
        <f t="shared" si="38"/>
        <v>0.21619500000000003</v>
      </c>
      <c r="AN53" s="32"/>
      <c r="AO53" s="273">
        <f t="shared" si="15"/>
        <v>0</v>
      </c>
      <c r="AP53" s="274">
        <f t="shared" si="16"/>
        <v>0</v>
      </c>
      <c r="AR53" s="115">
        <v>6.9999999999999999E-4</v>
      </c>
      <c r="AS53" s="286">
        <f>+AS49</f>
        <v>308.85000000000002</v>
      </c>
      <c r="AT53" s="287">
        <f t="shared" si="39"/>
        <v>0.21619500000000003</v>
      </c>
      <c r="AU53" s="32"/>
      <c r="AV53" s="273">
        <f t="shared" si="17"/>
        <v>0</v>
      </c>
      <c r="AW53" s="274">
        <f t="shared" si="18"/>
        <v>0</v>
      </c>
    </row>
    <row r="54" spans="2:50" x14ac:dyDescent="0.3">
      <c r="B54" s="298" t="s">
        <v>41</v>
      </c>
      <c r="C54" s="32"/>
      <c r="D54" s="269" t="s">
        <v>30</v>
      </c>
      <c r="E54" s="32"/>
      <c r="F54" s="32"/>
      <c r="G54" s="115">
        <v>4.0000000000000002E-4</v>
      </c>
      <c r="H54" s="286">
        <f>+H49</f>
        <v>308.85000000000002</v>
      </c>
      <c r="I54" s="287">
        <f t="shared" si="33"/>
        <v>0.12354000000000001</v>
      </c>
      <c r="J54" s="115">
        <v>4.0000000000000002E-4</v>
      </c>
      <c r="K54" s="286">
        <f>+K49</f>
        <v>308.85000000000002</v>
      </c>
      <c r="L54" s="287">
        <f t="shared" si="34"/>
        <v>0.12354000000000001</v>
      </c>
      <c r="M54" s="273">
        <f t="shared" si="9"/>
        <v>0</v>
      </c>
      <c r="N54" s="274">
        <f t="shared" si="10"/>
        <v>0</v>
      </c>
      <c r="O54" s="287"/>
      <c r="P54" s="115">
        <v>4.0000000000000002E-4</v>
      </c>
      <c r="Q54" s="286">
        <f>+Q49</f>
        <v>308.85000000000002</v>
      </c>
      <c r="R54" s="287">
        <f t="shared" si="35"/>
        <v>0.12354000000000001</v>
      </c>
      <c r="S54" s="32"/>
      <c r="T54" s="273">
        <f t="shared" si="3"/>
        <v>0</v>
      </c>
      <c r="U54" s="274">
        <f t="shared" si="4"/>
        <v>0</v>
      </c>
      <c r="W54" s="115">
        <v>4.0000000000000002E-4</v>
      </c>
      <c r="X54" s="286">
        <f>+X49</f>
        <v>308.85000000000002</v>
      </c>
      <c r="Y54" s="287">
        <f t="shared" si="36"/>
        <v>0.12354000000000001</v>
      </c>
      <c r="Z54" s="32"/>
      <c r="AA54" s="273">
        <f t="shared" si="11"/>
        <v>0</v>
      </c>
      <c r="AB54" s="274">
        <f t="shared" si="12"/>
        <v>0</v>
      </c>
      <c r="AD54" s="115">
        <v>4.0000000000000002E-4</v>
      </c>
      <c r="AE54" s="286">
        <f>+AE49</f>
        <v>308.85000000000002</v>
      </c>
      <c r="AF54" s="287">
        <f t="shared" si="37"/>
        <v>0.12354000000000001</v>
      </c>
      <c r="AG54" s="32"/>
      <c r="AH54" s="273">
        <f t="shared" si="13"/>
        <v>0</v>
      </c>
      <c r="AI54" s="274">
        <f t="shared" si="14"/>
        <v>0</v>
      </c>
      <c r="AK54" s="115">
        <v>4.0000000000000002E-4</v>
      </c>
      <c r="AL54" s="286">
        <f>+AL49</f>
        <v>308.85000000000002</v>
      </c>
      <c r="AM54" s="287">
        <f t="shared" si="38"/>
        <v>0.12354000000000001</v>
      </c>
      <c r="AN54" s="32"/>
      <c r="AO54" s="273">
        <f t="shared" si="15"/>
        <v>0</v>
      </c>
      <c r="AP54" s="274">
        <f t="shared" si="16"/>
        <v>0</v>
      </c>
      <c r="AR54" s="115">
        <v>4.0000000000000002E-4</v>
      </c>
      <c r="AS54" s="286">
        <f>+AS49</f>
        <v>308.85000000000002</v>
      </c>
      <c r="AT54" s="287">
        <f t="shared" si="39"/>
        <v>0.12354000000000001</v>
      </c>
      <c r="AU54" s="32"/>
      <c r="AV54" s="273">
        <f t="shared" si="17"/>
        <v>0</v>
      </c>
      <c r="AW54" s="274">
        <f t="shared" si="18"/>
        <v>0</v>
      </c>
    </row>
    <row r="55" spans="2:50" s="23" customFormat="1" x14ac:dyDescent="0.3">
      <c r="B55" s="74" t="s">
        <v>42</v>
      </c>
      <c r="C55" s="65"/>
      <c r="D55" s="303" t="s">
        <v>24</v>
      </c>
      <c r="E55" s="65"/>
      <c r="F55" s="25"/>
      <c r="G55" s="116">
        <v>0.25</v>
      </c>
      <c r="H55" s="68">
        <v>1</v>
      </c>
      <c r="I55" s="69">
        <f t="shared" si="33"/>
        <v>0.25</v>
      </c>
      <c r="J55" s="116">
        <v>0.25</v>
      </c>
      <c r="K55" s="68">
        <v>1</v>
      </c>
      <c r="L55" s="69">
        <f t="shared" si="34"/>
        <v>0.25</v>
      </c>
      <c r="M55" s="70">
        <f t="shared" si="9"/>
        <v>0</v>
      </c>
      <c r="N55" s="71">
        <f t="shared" si="10"/>
        <v>0</v>
      </c>
      <c r="O55" s="69"/>
      <c r="P55" s="116">
        <v>0.25</v>
      </c>
      <c r="Q55" s="68">
        <v>1</v>
      </c>
      <c r="R55" s="69">
        <f t="shared" si="35"/>
        <v>0.25</v>
      </c>
      <c r="S55" s="73"/>
      <c r="T55" s="70">
        <f t="shared" si="3"/>
        <v>0</v>
      </c>
      <c r="U55" s="71">
        <f t="shared" si="4"/>
        <v>0</v>
      </c>
      <c r="V55" s="304"/>
      <c r="W55" s="116">
        <v>0.25</v>
      </c>
      <c r="X55" s="68">
        <v>1</v>
      </c>
      <c r="Y55" s="69">
        <f t="shared" si="36"/>
        <v>0.25</v>
      </c>
      <c r="Z55" s="73"/>
      <c r="AA55" s="70">
        <f t="shared" si="11"/>
        <v>0</v>
      </c>
      <c r="AB55" s="71">
        <f t="shared" si="12"/>
        <v>0</v>
      </c>
      <c r="AC55" s="304"/>
      <c r="AD55" s="116">
        <v>0.25</v>
      </c>
      <c r="AE55" s="68">
        <v>1</v>
      </c>
      <c r="AF55" s="69">
        <f t="shared" si="37"/>
        <v>0.25</v>
      </c>
      <c r="AG55" s="73"/>
      <c r="AH55" s="70">
        <f t="shared" si="13"/>
        <v>0</v>
      </c>
      <c r="AI55" s="71">
        <f t="shared" si="14"/>
        <v>0</v>
      </c>
      <c r="AJ55" s="304"/>
      <c r="AK55" s="116">
        <v>0.25</v>
      </c>
      <c r="AL55" s="68">
        <v>1</v>
      </c>
      <c r="AM55" s="69">
        <f t="shared" si="38"/>
        <v>0.25</v>
      </c>
      <c r="AN55" s="73"/>
      <c r="AO55" s="70">
        <f t="shared" si="15"/>
        <v>0</v>
      </c>
      <c r="AP55" s="71">
        <f t="shared" si="16"/>
        <v>0</v>
      </c>
      <c r="AQ55" s="304"/>
      <c r="AR55" s="116">
        <v>0.25</v>
      </c>
      <c r="AS55" s="68">
        <v>1</v>
      </c>
      <c r="AT55" s="69">
        <f t="shared" si="39"/>
        <v>0.25</v>
      </c>
      <c r="AU55" s="73"/>
      <c r="AV55" s="70">
        <f t="shared" si="17"/>
        <v>0</v>
      </c>
      <c r="AW55" s="71">
        <f t="shared" si="18"/>
        <v>0</v>
      </c>
      <c r="AX55" s="304"/>
    </row>
    <row r="56" spans="2:50" s="23" customFormat="1" x14ac:dyDescent="0.3">
      <c r="B56" s="74" t="s">
        <v>43</v>
      </c>
      <c r="C56" s="65"/>
      <c r="D56" s="66" t="s">
        <v>30</v>
      </c>
      <c r="E56" s="65"/>
      <c r="F56" s="25"/>
      <c r="G56" s="115">
        <v>7.3999999999999996E-2</v>
      </c>
      <c r="H56" s="97">
        <f>$D$134*$G$18</f>
        <v>189</v>
      </c>
      <c r="I56" s="76">
        <f t="shared" si="33"/>
        <v>13.985999999999999</v>
      </c>
      <c r="J56" s="115">
        <v>7.3999999999999996E-2</v>
      </c>
      <c r="K56" s="97">
        <f>$D$134*$G$18</f>
        <v>189</v>
      </c>
      <c r="L56" s="76">
        <f t="shared" si="34"/>
        <v>13.985999999999999</v>
      </c>
      <c r="M56" s="70">
        <f t="shared" si="9"/>
        <v>0</v>
      </c>
      <c r="N56" s="71">
        <f t="shared" si="10"/>
        <v>0</v>
      </c>
      <c r="O56" s="76"/>
      <c r="P56" s="115">
        <v>7.3999999999999996E-2</v>
      </c>
      <c r="Q56" s="97">
        <f>$D$134*$G$18</f>
        <v>189</v>
      </c>
      <c r="R56" s="76">
        <f t="shared" si="35"/>
        <v>13.985999999999999</v>
      </c>
      <c r="S56" s="73"/>
      <c r="T56" s="70">
        <f t="shared" si="3"/>
        <v>0</v>
      </c>
      <c r="U56" s="71">
        <f t="shared" si="4"/>
        <v>0</v>
      </c>
      <c r="V56" s="73"/>
      <c r="W56" s="115">
        <v>7.3999999999999996E-2</v>
      </c>
      <c r="X56" s="97">
        <f>$D$134*$G$18</f>
        <v>189</v>
      </c>
      <c r="Y56" s="76">
        <f t="shared" si="36"/>
        <v>13.985999999999999</v>
      </c>
      <c r="Z56" s="73"/>
      <c r="AA56" s="70">
        <f t="shared" si="11"/>
        <v>0</v>
      </c>
      <c r="AB56" s="71">
        <f t="shared" si="12"/>
        <v>0</v>
      </c>
      <c r="AC56" s="73"/>
      <c r="AD56" s="115">
        <v>7.3999999999999996E-2</v>
      </c>
      <c r="AE56" s="97">
        <f>$D$134*$G$18</f>
        <v>189</v>
      </c>
      <c r="AF56" s="76">
        <f t="shared" si="37"/>
        <v>13.985999999999999</v>
      </c>
      <c r="AG56" s="73"/>
      <c r="AH56" s="70">
        <f t="shared" si="13"/>
        <v>0</v>
      </c>
      <c r="AI56" s="71">
        <f t="shared" si="14"/>
        <v>0</v>
      </c>
      <c r="AJ56" s="73"/>
      <c r="AK56" s="115">
        <v>7.3999999999999996E-2</v>
      </c>
      <c r="AL56" s="97">
        <f>$D$134*$G$18</f>
        <v>189</v>
      </c>
      <c r="AM56" s="76">
        <f t="shared" si="38"/>
        <v>13.985999999999999</v>
      </c>
      <c r="AN56" s="73"/>
      <c r="AO56" s="70">
        <f t="shared" si="15"/>
        <v>0</v>
      </c>
      <c r="AP56" s="71">
        <f t="shared" si="16"/>
        <v>0</v>
      </c>
      <c r="AQ56" s="73"/>
      <c r="AR56" s="115">
        <v>7.3999999999999996E-2</v>
      </c>
      <c r="AS56" s="97">
        <f>$D$134*$G$18</f>
        <v>189</v>
      </c>
      <c r="AT56" s="76">
        <f t="shared" si="39"/>
        <v>13.985999999999999</v>
      </c>
      <c r="AU56" s="73"/>
      <c r="AV56" s="70">
        <f t="shared" si="17"/>
        <v>0</v>
      </c>
      <c r="AW56" s="71">
        <f t="shared" si="18"/>
        <v>0</v>
      </c>
      <c r="AX56" s="73"/>
    </row>
    <row r="57" spans="2:50" s="23" customFormat="1" x14ac:dyDescent="0.3">
      <c r="B57" s="74" t="s">
        <v>44</v>
      </c>
      <c r="C57" s="65"/>
      <c r="D57" s="66" t="s">
        <v>30</v>
      </c>
      <c r="E57" s="65"/>
      <c r="F57" s="25"/>
      <c r="G57" s="115">
        <v>0.10199999999999999</v>
      </c>
      <c r="H57" s="97">
        <f>$D$135*$G$18</f>
        <v>54</v>
      </c>
      <c r="I57" s="76">
        <f t="shared" si="33"/>
        <v>5.508</v>
      </c>
      <c r="J57" s="115">
        <v>0.10199999999999999</v>
      </c>
      <c r="K57" s="97">
        <f>$D$135*$G$18</f>
        <v>54</v>
      </c>
      <c r="L57" s="76">
        <f t="shared" si="34"/>
        <v>5.508</v>
      </c>
      <c r="M57" s="70">
        <f t="shared" si="9"/>
        <v>0</v>
      </c>
      <c r="N57" s="71">
        <f t="shared" si="10"/>
        <v>0</v>
      </c>
      <c r="O57" s="76"/>
      <c r="P57" s="115">
        <v>0.10199999999999999</v>
      </c>
      <c r="Q57" s="97">
        <f>$D$135*$G$18</f>
        <v>54</v>
      </c>
      <c r="R57" s="76">
        <f t="shared" si="35"/>
        <v>5.508</v>
      </c>
      <c r="S57" s="73"/>
      <c r="T57" s="70">
        <f t="shared" si="3"/>
        <v>0</v>
      </c>
      <c r="U57" s="71">
        <f t="shared" si="4"/>
        <v>0</v>
      </c>
      <c r="V57" s="73"/>
      <c r="W57" s="115">
        <v>0.10199999999999999</v>
      </c>
      <c r="X57" s="97">
        <f>$D$135*$G$18</f>
        <v>54</v>
      </c>
      <c r="Y57" s="76">
        <f t="shared" si="36"/>
        <v>5.508</v>
      </c>
      <c r="Z57" s="73"/>
      <c r="AA57" s="70">
        <f t="shared" si="11"/>
        <v>0</v>
      </c>
      <c r="AB57" s="71">
        <f t="shared" si="12"/>
        <v>0</v>
      </c>
      <c r="AC57" s="73"/>
      <c r="AD57" s="115">
        <v>0.10199999999999999</v>
      </c>
      <c r="AE57" s="97">
        <f>$D$135*$G$18</f>
        <v>54</v>
      </c>
      <c r="AF57" s="76">
        <f t="shared" si="37"/>
        <v>5.508</v>
      </c>
      <c r="AG57" s="73"/>
      <c r="AH57" s="70">
        <f t="shared" si="13"/>
        <v>0</v>
      </c>
      <c r="AI57" s="71">
        <f t="shared" si="14"/>
        <v>0</v>
      </c>
      <c r="AJ57" s="73"/>
      <c r="AK57" s="115">
        <v>0.10199999999999999</v>
      </c>
      <c r="AL57" s="97">
        <f>$D$135*$G$18</f>
        <v>54</v>
      </c>
      <c r="AM57" s="76">
        <f t="shared" si="38"/>
        <v>5.508</v>
      </c>
      <c r="AN57" s="73"/>
      <c r="AO57" s="70">
        <f t="shared" si="15"/>
        <v>0</v>
      </c>
      <c r="AP57" s="71">
        <f t="shared" si="16"/>
        <v>0</v>
      </c>
      <c r="AQ57" s="73"/>
      <c r="AR57" s="115">
        <v>0.10199999999999999</v>
      </c>
      <c r="AS57" s="97">
        <f>$D$135*$G$18</f>
        <v>54</v>
      </c>
      <c r="AT57" s="76">
        <f t="shared" si="39"/>
        <v>5.508</v>
      </c>
      <c r="AU57" s="73"/>
      <c r="AV57" s="70">
        <f t="shared" si="17"/>
        <v>0</v>
      </c>
      <c r="AW57" s="71">
        <f t="shared" si="18"/>
        <v>0</v>
      </c>
      <c r="AX57" s="73"/>
    </row>
    <row r="58" spans="2:50" s="23" customFormat="1" x14ac:dyDescent="0.3">
      <c r="B58" s="74" t="s">
        <v>45</v>
      </c>
      <c r="C58" s="65"/>
      <c r="D58" s="66" t="s">
        <v>30</v>
      </c>
      <c r="E58" s="65"/>
      <c r="F58" s="25"/>
      <c r="G58" s="115">
        <v>0.151</v>
      </c>
      <c r="H58" s="97">
        <f>$D$136*$G$18</f>
        <v>57</v>
      </c>
      <c r="I58" s="76">
        <f t="shared" si="33"/>
        <v>8.6069999999999993</v>
      </c>
      <c r="J58" s="115">
        <v>0.151</v>
      </c>
      <c r="K58" s="97">
        <f>$D$136*$G$18</f>
        <v>57</v>
      </c>
      <c r="L58" s="76">
        <f t="shared" si="34"/>
        <v>8.6069999999999993</v>
      </c>
      <c r="M58" s="70">
        <f t="shared" si="9"/>
        <v>0</v>
      </c>
      <c r="N58" s="71">
        <f t="shared" si="10"/>
        <v>0</v>
      </c>
      <c r="O58" s="76"/>
      <c r="P58" s="115">
        <v>0.151</v>
      </c>
      <c r="Q58" s="97">
        <f>$D$136*$G$18</f>
        <v>57</v>
      </c>
      <c r="R58" s="76">
        <f t="shared" si="35"/>
        <v>8.6069999999999993</v>
      </c>
      <c r="S58" s="73"/>
      <c r="T58" s="70">
        <f t="shared" si="3"/>
        <v>0</v>
      </c>
      <c r="U58" s="71">
        <f t="shared" si="4"/>
        <v>0</v>
      </c>
      <c r="V58" s="73"/>
      <c r="W58" s="115">
        <v>0.151</v>
      </c>
      <c r="X58" s="97">
        <f>$D$136*$G$18</f>
        <v>57</v>
      </c>
      <c r="Y58" s="76">
        <f t="shared" si="36"/>
        <v>8.6069999999999993</v>
      </c>
      <c r="Z58" s="73"/>
      <c r="AA58" s="70">
        <f t="shared" si="11"/>
        <v>0</v>
      </c>
      <c r="AB58" s="71">
        <f t="shared" si="12"/>
        <v>0</v>
      </c>
      <c r="AC58" s="73"/>
      <c r="AD58" s="115">
        <v>0.151</v>
      </c>
      <c r="AE58" s="97">
        <f>$D$136*$G$18</f>
        <v>57</v>
      </c>
      <c r="AF58" s="76">
        <f t="shared" si="37"/>
        <v>8.6069999999999993</v>
      </c>
      <c r="AG58" s="73"/>
      <c r="AH58" s="70">
        <f t="shared" si="13"/>
        <v>0</v>
      </c>
      <c r="AI58" s="71">
        <f t="shared" si="14"/>
        <v>0</v>
      </c>
      <c r="AJ58" s="73"/>
      <c r="AK58" s="115">
        <v>0.151</v>
      </c>
      <c r="AL58" s="97">
        <f>$D$136*$G$18</f>
        <v>57</v>
      </c>
      <c r="AM58" s="76">
        <f t="shared" si="38"/>
        <v>8.6069999999999993</v>
      </c>
      <c r="AN58" s="73"/>
      <c r="AO58" s="70">
        <f t="shared" si="15"/>
        <v>0</v>
      </c>
      <c r="AP58" s="71">
        <f t="shared" si="16"/>
        <v>0</v>
      </c>
      <c r="AQ58" s="73"/>
      <c r="AR58" s="115">
        <v>0.151</v>
      </c>
      <c r="AS58" s="97">
        <f>$D$136*$G$18</f>
        <v>57</v>
      </c>
      <c r="AT58" s="76">
        <f t="shared" si="39"/>
        <v>8.6069999999999993</v>
      </c>
      <c r="AU58" s="73"/>
      <c r="AV58" s="70">
        <f t="shared" si="17"/>
        <v>0</v>
      </c>
      <c r="AW58" s="71">
        <f t="shared" si="18"/>
        <v>0</v>
      </c>
      <c r="AX58" s="73"/>
    </row>
    <row r="59" spans="2:50" s="23" customFormat="1" x14ac:dyDescent="0.3">
      <c r="B59" s="74" t="s">
        <v>46</v>
      </c>
      <c r="C59" s="65"/>
      <c r="D59" s="66" t="s">
        <v>30</v>
      </c>
      <c r="E59" s="65"/>
      <c r="F59" s="25"/>
      <c r="G59" s="115">
        <v>8.6999999999999994E-2</v>
      </c>
      <c r="H59" s="97">
        <f>IF(AND($N$1=1, $G$18&gt;=600), 600, IF(AND($N$1=1, AND($G$18&lt;600, $G$18&gt;=0)), $G$18, IF(AND($N$1=2, $G$18&gt;=1000), 1000, IF(AND($N$1=2, AND($G$18&lt;1000, $G$18&gt;=0)), $G$18))))</f>
        <v>300</v>
      </c>
      <c r="I59" s="76">
        <f t="shared" si="33"/>
        <v>26.099999999999998</v>
      </c>
      <c r="J59" s="115">
        <v>8.6999999999999994E-2</v>
      </c>
      <c r="K59" s="97">
        <f>IF(AND($N$1=1, $G$18&gt;=600), 600, IF(AND($N$1=1, AND($G$18&lt;600, $G$18&gt;=0)), $G$18, IF(AND($N$1=2, $G$18&gt;=1000), 1000, IF(AND($N$1=2, AND($G$18&lt;1000, $G$18&gt;=0)), $G$18))))</f>
        <v>300</v>
      </c>
      <c r="L59" s="76">
        <f t="shared" si="34"/>
        <v>26.099999999999998</v>
      </c>
      <c r="M59" s="70">
        <f t="shared" si="9"/>
        <v>0</v>
      </c>
      <c r="N59" s="71">
        <f t="shared" si="10"/>
        <v>0</v>
      </c>
      <c r="O59" s="76"/>
      <c r="P59" s="115">
        <v>8.6999999999999994E-2</v>
      </c>
      <c r="Q59" s="97">
        <f>IF(AND($N$1=1, $G$18&gt;=600), 600, IF(AND($N$1=1, AND($G$18&lt;600, $G$18&gt;=0)), $G$18, IF(AND($N$1=2, $G$18&gt;=1000), 1000, IF(AND($N$1=2, AND($G$18&lt;1000, $G$18&gt;=0)), $G$18))))</f>
        <v>300</v>
      </c>
      <c r="R59" s="76">
        <f t="shared" si="35"/>
        <v>26.099999999999998</v>
      </c>
      <c r="S59" s="73"/>
      <c r="T59" s="70">
        <f t="shared" si="3"/>
        <v>0</v>
      </c>
      <c r="U59" s="71">
        <f t="shared" si="4"/>
        <v>0</v>
      </c>
      <c r="V59" s="73"/>
      <c r="W59" s="115">
        <v>8.6999999999999994E-2</v>
      </c>
      <c r="X59" s="97">
        <f>IF(AND($N$1=1, $G$18&gt;=600), 600, IF(AND($N$1=1, AND($G$18&lt;600, $G$18&gt;=0)), $G$18, IF(AND($N$1=2, $G$18&gt;=1000), 1000, IF(AND($N$1=2, AND($G$18&lt;1000, $G$18&gt;=0)), $G$18))))</f>
        <v>300</v>
      </c>
      <c r="Y59" s="76">
        <f t="shared" si="36"/>
        <v>26.099999999999998</v>
      </c>
      <c r="Z59" s="73"/>
      <c r="AA59" s="70">
        <f t="shared" si="11"/>
        <v>0</v>
      </c>
      <c r="AB59" s="71">
        <f t="shared" si="12"/>
        <v>0</v>
      </c>
      <c r="AC59" s="73"/>
      <c r="AD59" s="115">
        <v>8.6999999999999994E-2</v>
      </c>
      <c r="AE59" s="97">
        <f>IF(AND($N$1=1, $G$18&gt;=600), 600, IF(AND($N$1=1, AND($G$18&lt;600, $G$18&gt;=0)), $G$18, IF(AND($N$1=2, $G$18&gt;=1000), 1000, IF(AND($N$1=2, AND($G$18&lt;1000, $G$18&gt;=0)), $G$18))))</f>
        <v>300</v>
      </c>
      <c r="AF59" s="76">
        <f t="shared" si="37"/>
        <v>26.099999999999998</v>
      </c>
      <c r="AG59" s="73"/>
      <c r="AH59" s="70">
        <f t="shared" si="13"/>
        <v>0</v>
      </c>
      <c r="AI59" s="71">
        <f t="shared" si="14"/>
        <v>0</v>
      </c>
      <c r="AJ59" s="73"/>
      <c r="AK59" s="115">
        <v>8.6999999999999994E-2</v>
      </c>
      <c r="AL59" s="97">
        <f>IF(AND($N$1=1, $G$18&gt;=600), 600, IF(AND($N$1=1, AND($G$18&lt;600, $G$18&gt;=0)), $G$18, IF(AND($N$1=2, $G$18&gt;=1000), 1000, IF(AND($N$1=2, AND($G$18&lt;1000, $G$18&gt;=0)), $G$18))))</f>
        <v>300</v>
      </c>
      <c r="AM59" s="76">
        <f t="shared" si="38"/>
        <v>26.099999999999998</v>
      </c>
      <c r="AN59" s="73"/>
      <c r="AO59" s="70">
        <f t="shared" si="15"/>
        <v>0</v>
      </c>
      <c r="AP59" s="71">
        <f t="shared" si="16"/>
        <v>0</v>
      </c>
      <c r="AQ59" s="73"/>
      <c r="AR59" s="115">
        <v>8.6999999999999994E-2</v>
      </c>
      <c r="AS59" s="97">
        <f>IF(AND($N$1=1, $G$18&gt;=600), 600, IF(AND($N$1=1, AND($G$18&lt;600, $G$18&gt;=0)), $G$18, IF(AND($N$1=2, $G$18&gt;=1000), 1000, IF(AND($N$1=2, AND($G$18&lt;1000, $G$18&gt;=0)), $G$18))))</f>
        <v>300</v>
      </c>
      <c r="AT59" s="76">
        <f t="shared" si="39"/>
        <v>26.099999999999998</v>
      </c>
      <c r="AU59" s="73"/>
      <c r="AV59" s="70">
        <f t="shared" si="17"/>
        <v>0</v>
      </c>
      <c r="AW59" s="71">
        <f t="shared" si="18"/>
        <v>0</v>
      </c>
      <c r="AX59" s="73"/>
    </row>
    <row r="60" spans="2:50" s="23" customFormat="1" x14ac:dyDescent="0.3">
      <c r="B60" s="74" t="s">
        <v>47</v>
      </c>
      <c r="C60" s="65"/>
      <c r="D60" s="66" t="s">
        <v>30</v>
      </c>
      <c r="E60" s="65"/>
      <c r="F60" s="25"/>
      <c r="G60" s="115">
        <v>0.10299999999999999</v>
      </c>
      <c r="H60" s="97">
        <f>IF(AND($N$1=1, $G$18&gt;=600), $G$18-600, IF(AND($N$1=1, AND($G$18&lt;600, $G$18&gt;=0)), 0, IF(AND($N$1=2, $G$18&gt;=1000), $G$18-1000, IF(AND($N$1=2, AND($G$18&lt;1000, $G$18&gt;=0)), 0))))</f>
        <v>0</v>
      </c>
      <c r="I60" s="76">
        <f t="shared" si="33"/>
        <v>0</v>
      </c>
      <c r="J60" s="115">
        <v>0.10299999999999999</v>
      </c>
      <c r="K60" s="97">
        <f>IF(AND($N$1=1, $G$18&gt;=600), $G$18-600, IF(AND($N$1=1, AND($G$18&lt;600, $G$18&gt;=0)), 0, IF(AND($N$1=2, $G$18&gt;=1000), $G$18-1000, IF(AND($N$1=2, AND($G$18&lt;1000, $G$18&gt;=0)), 0))))</f>
        <v>0</v>
      </c>
      <c r="L60" s="76">
        <f t="shared" si="34"/>
        <v>0</v>
      </c>
      <c r="M60" s="70">
        <f t="shared" si="9"/>
        <v>0</v>
      </c>
      <c r="N60" s="71" t="str">
        <f t="shared" si="10"/>
        <v/>
      </c>
      <c r="O60" s="76"/>
      <c r="P60" s="115">
        <v>0.10299999999999999</v>
      </c>
      <c r="Q60" s="97">
        <f>IF(AND($N$1=1, $G$18&gt;=600), $G$18-600, IF(AND($N$1=1, AND($G$18&lt;600, $G$18&gt;=0)), 0, IF(AND($N$1=2, $G$18&gt;=1000), $G$18-1000, IF(AND($N$1=2, AND($G$18&lt;1000, $G$18&gt;=0)), 0))))</f>
        <v>0</v>
      </c>
      <c r="R60" s="76">
        <f t="shared" si="35"/>
        <v>0</v>
      </c>
      <c r="S60" s="73"/>
      <c r="T60" s="70">
        <f t="shared" si="3"/>
        <v>0</v>
      </c>
      <c r="U60" s="71" t="str">
        <f t="shared" si="4"/>
        <v/>
      </c>
      <c r="V60" s="73"/>
      <c r="W60" s="115">
        <v>0.10299999999999999</v>
      </c>
      <c r="X60" s="97">
        <f>IF(AND($N$1=1, $G$18&gt;=600), $G$18-600, IF(AND($N$1=1, AND($G$18&lt;600, $G$18&gt;=0)), 0, IF(AND($N$1=2, $G$18&gt;=1000), $G$18-1000, IF(AND($N$1=2, AND($G$18&lt;1000, $G$18&gt;=0)), 0))))</f>
        <v>0</v>
      </c>
      <c r="Y60" s="76">
        <f t="shared" si="36"/>
        <v>0</v>
      </c>
      <c r="Z60" s="73"/>
      <c r="AA60" s="70">
        <f t="shared" si="11"/>
        <v>0</v>
      </c>
      <c r="AB60" s="71" t="str">
        <f t="shared" si="12"/>
        <v/>
      </c>
      <c r="AC60" s="73"/>
      <c r="AD60" s="115">
        <v>0.10299999999999999</v>
      </c>
      <c r="AE60" s="97">
        <f>IF(AND($N$1=1, $G$18&gt;=600), $G$18-600, IF(AND($N$1=1, AND($G$18&lt;600, $G$18&gt;=0)), 0, IF(AND($N$1=2, $G$18&gt;=1000), $G$18-1000, IF(AND($N$1=2, AND($G$18&lt;1000, $G$18&gt;=0)), 0))))</f>
        <v>0</v>
      </c>
      <c r="AF60" s="76">
        <f t="shared" si="37"/>
        <v>0</v>
      </c>
      <c r="AG60" s="73"/>
      <c r="AH60" s="70">
        <f t="shared" si="13"/>
        <v>0</v>
      </c>
      <c r="AI60" s="71" t="str">
        <f t="shared" si="14"/>
        <v/>
      </c>
      <c r="AJ60" s="73"/>
      <c r="AK60" s="115">
        <v>0.10299999999999999</v>
      </c>
      <c r="AL60" s="97">
        <f>IF(AND($N$1=1, $G$18&gt;=600), $G$18-600, IF(AND($N$1=1, AND($G$18&lt;600, $G$18&gt;=0)), 0, IF(AND($N$1=2, $G$18&gt;=1000), $G$18-1000, IF(AND($N$1=2, AND($G$18&lt;1000, $G$18&gt;=0)), 0))))</f>
        <v>0</v>
      </c>
      <c r="AM60" s="76">
        <f t="shared" si="38"/>
        <v>0</v>
      </c>
      <c r="AN60" s="73"/>
      <c r="AO60" s="70">
        <f t="shared" si="15"/>
        <v>0</v>
      </c>
      <c r="AP60" s="71" t="str">
        <f t="shared" si="16"/>
        <v/>
      </c>
      <c r="AQ60" s="73"/>
      <c r="AR60" s="115">
        <v>0.10299999999999999</v>
      </c>
      <c r="AS60" s="97">
        <f>IF(AND($N$1=1, $G$18&gt;=600), $G$18-600, IF(AND($N$1=1, AND($G$18&lt;600, $G$18&gt;=0)), 0, IF(AND($N$1=2, $G$18&gt;=1000), $G$18-1000, IF(AND($N$1=2, AND($G$18&lt;1000, $G$18&gt;=0)), 0))))</f>
        <v>0</v>
      </c>
      <c r="AT60" s="76">
        <f t="shared" si="39"/>
        <v>0</v>
      </c>
      <c r="AU60" s="73"/>
      <c r="AV60" s="70">
        <f t="shared" si="17"/>
        <v>0</v>
      </c>
      <c r="AW60" s="71" t="str">
        <f t="shared" si="18"/>
        <v/>
      </c>
      <c r="AX60" s="73"/>
    </row>
    <row r="61" spans="2:50" s="23" customFormat="1" x14ac:dyDescent="0.3">
      <c r="B61" s="74" t="s">
        <v>48</v>
      </c>
      <c r="C61" s="65"/>
      <c r="D61" s="66" t="s">
        <v>30</v>
      </c>
      <c r="E61" s="65"/>
      <c r="F61" s="25"/>
      <c r="G61" s="115">
        <v>0.1076</v>
      </c>
      <c r="H61" s="97">
        <v>0</v>
      </c>
      <c r="I61" s="76">
        <f t="shared" si="33"/>
        <v>0</v>
      </c>
      <c r="J61" s="115">
        <v>0.1076</v>
      </c>
      <c r="K61" s="97">
        <v>0</v>
      </c>
      <c r="L61" s="76">
        <f t="shared" si="34"/>
        <v>0</v>
      </c>
      <c r="M61" s="70">
        <f t="shared" si="9"/>
        <v>0</v>
      </c>
      <c r="N61" s="71" t="str">
        <f t="shared" si="10"/>
        <v/>
      </c>
      <c r="O61" s="76"/>
      <c r="P61" s="115">
        <v>0.1076</v>
      </c>
      <c r="Q61" s="97">
        <v>0</v>
      </c>
      <c r="R61" s="76">
        <f t="shared" si="35"/>
        <v>0</v>
      </c>
      <c r="S61" s="73"/>
      <c r="T61" s="70">
        <f t="shared" si="3"/>
        <v>0</v>
      </c>
      <c r="U61" s="71" t="str">
        <f t="shared" si="4"/>
        <v/>
      </c>
      <c r="V61" s="73"/>
      <c r="W61" s="115">
        <v>0.1076</v>
      </c>
      <c r="X61" s="97">
        <v>0</v>
      </c>
      <c r="Y61" s="76">
        <f t="shared" si="36"/>
        <v>0</v>
      </c>
      <c r="Z61" s="73"/>
      <c r="AA61" s="70">
        <f t="shared" si="11"/>
        <v>0</v>
      </c>
      <c r="AB61" s="71" t="str">
        <f t="shared" si="12"/>
        <v/>
      </c>
      <c r="AC61" s="73"/>
      <c r="AD61" s="115">
        <v>0.1076</v>
      </c>
      <c r="AE61" s="97">
        <v>0</v>
      </c>
      <c r="AF61" s="76">
        <f t="shared" si="37"/>
        <v>0</v>
      </c>
      <c r="AG61" s="73"/>
      <c r="AH61" s="70">
        <f t="shared" si="13"/>
        <v>0</v>
      </c>
      <c r="AI61" s="71" t="str">
        <f t="shared" si="14"/>
        <v/>
      </c>
      <c r="AJ61" s="73"/>
      <c r="AK61" s="115">
        <v>0.1076</v>
      </c>
      <c r="AL61" s="97">
        <v>0</v>
      </c>
      <c r="AM61" s="76">
        <f t="shared" si="38"/>
        <v>0</v>
      </c>
      <c r="AN61" s="73"/>
      <c r="AO61" s="70">
        <f t="shared" si="15"/>
        <v>0</v>
      </c>
      <c r="AP61" s="71" t="str">
        <f t="shared" si="16"/>
        <v/>
      </c>
      <c r="AQ61" s="73"/>
      <c r="AR61" s="115">
        <v>0.1076</v>
      </c>
      <c r="AS61" s="97">
        <v>0</v>
      </c>
      <c r="AT61" s="76">
        <f t="shared" si="39"/>
        <v>0</v>
      </c>
      <c r="AU61" s="73"/>
      <c r="AV61" s="70">
        <f t="shared" si="17"/>
        <v>0</v>
      </c>
      <c r="AW61" s="71" t="str">
        <f t="shared" si="18"/>
        <v/>
      </c>
      <c r="AX61" s="73"/>
    </row>
    <row r="62" spans="2:50" s="23" customFormat="1" ht="15" thickBot="1" x14ac:dyDescent="0.35">
      <c r="B62" s="74" t="s">
        <v>49</v>
      </c>
      <c r="C62" s="65"/>
      <c r="D62" s="66" t="s">
        <v>30</v>
      </c>
      <c r="E62" s="65"/>
      <c r="F62" s="25"/>
      <c r="G62" s="115">
        <f>G61</f>
        <v>0.1076</v>
      </c>
      <c r="H62" s="97">
        <v>0</v>
      </c>
      <c r="I62" s="76">
        <f t="shared" si="33"/>
        <v>0</v>
      </c>
      <c r="J62" s="115">
        <f>J61</f>
        <v>0.1076</v>
      </c>
      <c r="K62" s="97">
        <v>0</v>
      </c>
      <c r="L62" s="76">
        <f t="shared" si="34"/>
        <v>0</v>
      </c>
      <c r="M62" s="70">
        <f t="shared" si="9"/>
        <v>0</v>
      </c>
      <c r="N62" s="71" t="str">
        <f t="shared" si="10"/>
        <v/>
      </c>
      <c r="O62" s="76"/>
      <c r="P62" s="115">
        <f>P61</f>
        <v>0.1076</v>
      </c>
      <c r="Q62" s="97">
        <v>0</v>
      </c>
      <c r="R62" s="76">
        <f t="shared" si="35"/>
        <v>0</v>
      </c>
      <c r="S62" s="73"/>
      <c r="T62" s="70">
        <f t="shared" si="3"/>
        <v>0</v>
      </c>
      <c r="U62" s="71" t="str">
        <f t="shared" si="4"/>
        <v/>
      </c>
      <c r="V62" s="73"/>
      <c r="W62" s="115">
        <f>W61</f>
        <v>0.1076</v>
      </c>
      <c r="X62" s="97">
        <v>0</v>
      </c>
      <c r="Y62" s="76">
        <f t="shared" si="36"/>
        <v>0</v>
      </c>
      <c r="Z62" s="73"/>
      <c r="AA62" s="70">
        <f t="shared" si="11"/>
        <v>0</v>
      </c>
      <c r="AB62" s="71" t="str">
        <f t="shared" si="12"/>
        <v/>
      </c>
      <c r="AC62" s="73"/>
      <c r="AD62" s="115">
        <f>AD61</f>
        <v>0.1076</v>
      </c>
      <c r="AE62" s="97">
        <v>0</v>
      </c>
      <c r="AF62" s="76">
        <f t="shared" si="37"/>
        <v>0</v>
      </c>
      <c r="AG62" s="73"/>
      <c r="AH62" s="70">
        <f t="shared" si="13"/>
        <v>0</v>
      </c>
      <c r="AI62" s="71" t="str">
        <f t="shared" si="14"/>
        <v/>
      </c>
      <c r="AJ62" s="73"/>
      <c r="AK62" s="115">
        <f>AK61</f>
        <v>0.1076</v>
      </c>
      <c r="AL62" s="97">
        <v>0</v>
      </c>
      <c r="AM62" s="76">
        <f t="shared" si="38"/>
        <v>0</v>
      </c>
      <c r="AN62" s="73"/>
      <c r="AO62" s="70">
        <f t="shared" si="15"/>
        <v>0</v>
      </c>
      <c r="AP62" s="71" t="str">
        <f t="shared" si="16"/>
        <v/>
      </c>
      <c r="AQ62" s="73"/>
      <c r="AR62" s="115">
        <f>AR61</f>
        <v>0.1076</v>
      </c>
      <c r="AS62" s="97">
        <v>0</v>
      </c>
      <c r="AT62" s="76">
        <f t="shared" si="39"/>
        <v>0</v>
      </c>
      <c r="AU62" s="73"/>
      <c r="AV62" s="70">
        <f t="shared" si="17"/>
        <v>0</v>
      </c>
      <c r="AW62" s="71" t="str">
        <f t="shared" si="18"/>
        <v/>
      </c>
      <c r="AX62" s="73"/>
    </row>
    <row r="63" spans="2:50" ht="15" thickBot="1" x14ac:dyDescent="0.35">
      <c r="B63" s="305"/>
      <c r="C63" s="306"/>
      <c r="D63" s="307"/>
      <c r="E63" s="306"/>
      <c r="F63" s="308"/>
      <c r="G63" s="309"/>
      <c r="H63" s="310"/>
      <c r="I63" s="311"/>
      <c r="J63" s="309"/>
      <c r="K63" s="310"/>
      <c r="L63" s="311"/>
      <c r="M63" s="312"/>
      <c r="N63" s="313"/>
      <c r="O63" s="311"/>
      <c r="P63" s="309"/>
      <c r="Q63" s="310"/>
      <c r="R63" s="311"/>
      <c r="S63" s="308"/>
      <c r="T63" s="312">
        <f t="shared" si="3"/>
        <v>0</v>
      </c>
      <c r="U63" s="313" t="str">
        <f t="shared" si="4"/>
        <v/>
      </c>
      <c r="W63" s="309"/>
      <c r="X63" s="310"/>
      <c r="Y63" s="311"/>
      <c r="Z63" s="308"/>
      <c r="AA63" s="312">
        <f t="shared" si="11"/>
        <v>0</v>
      </c>
      <c r="AB63" s="313" t="str">
        <f t="shared" si="12"/>
        <v/>
      </c>
      <c r="AD63" s="309"/>
      <c r="AE63" s="310"/>
      <c r="AF63" s="311"/>
      <c r="AG63" s="308"/>
      <c r="AH63" s="312">
        <f t="shared" si="13"/>
        <v>0</v>
      </c>
      <c r="AI63" s="313" t="str">
        <f t="shared" si="14"/>
        <v/>
      </c>
      <c r="AK63" s="309"/>
      <c r="AL63" s="310"/>
      <c r="AM63" s="311"/>
      <c r="AN63" s="308"/>
      <c r="AO63" s="312">
        <f t="shared" si="15"/>
        <v>0</v>
      </c>
      <c r="AP63" s="313" t="str">
        <f t="shared" si="16"/>
        <v/>
      </c>
      <c r="AR63" s="309"/>
      <c r="AS63" s="310"/>
      <c r="AT63" s="311"/>
      <c r="AU63" s="308"/>
      <c r="AV63" s="312">
        <f t="shared" si="17"/>
        <v>0</v>
      </c>
      <c r="AW63" s="313" t="str">
        <f t="shared" si="18"/>
        <v/>
      </c>
    </row>
    <row r="64" spans="2:50" x14ac:dyDescent="0.3">
      <c r="B64" s="314" t="s">
        <v>50</v>
      </c>
      <c r="C64" s="268"/>
      <c r="D64" s="315"/>
      <c r="E64" s="268"/>
      <c r="F64" s="316"/>
      <c r="G64" s="317"/>
      <c r="H64" s="317"/>
      <c r="I64" s="318">
        <f>SUM(I52:I58,I51)</f>
        <v>71.760353000000009</v>
      </c>
      <c r="J64" s="317"/>
      <c r="K64" s="317"/>
      <c r="L64" s="318">
        <f>SUM(L52:L58,L51)</f>
        <v>73.773919499999991</v>
      </c>
      <c r="M64" s="319">
        <f t="shared" si="9"/>
        <v>2.0135664999999818</v>
      </c>
      <c r="N64" s="320">
        <f t="shared" si="10"/>
        <v>2.8059595804942342E-2</v>
      </c>
      <c r="O64" s="319"/>
      <c r="P64" s="317"/>
      <c r="Q64" s="317"/>
      <c r="R64" s="318">
        <f>SUM(R52:R58,R51)</f>
        <v>72.514097000000007</v>
      </c>
      <c r="S64" s="321"/>
      <c r="T64" s="319">
        <f t="shared" si="3"/>
        <v>-1.2598224999999843</v>
      </c>
      <c r="U64" s="320">
        <f t="shared" si="4"/>
        <v>-1.7076800426741385E-2</v>
      </c>
      <c r="W64" s="317"/>
      <c r="X64" s="317"/>
      <c r="Y64" s="318">
        <f>SUM(Y52:Y58,Y51)</f>
        <v>73.911097000000012</v>
      </c>
      <c r="Z64" s="321"/>
      <c r="AA64" s="319">
        <f t="shared" si="11"/>
        <v>1.3970000000000056</v>
      </c>
      <c r="AB64" s="320">
        <f t="shared" si="12"/>
        <v>1.9265219561377223E-2</v>
      </c>
      <c r="AD64" s="317"/>
      <c r="AE64" s="317"/>
      <c r="AF64" s="318">
        <f>SUM(AF52:AF58,AF51)</f>
        <v>75.501097000000016</v>
      </c>
      <c r="AG64" s="321"/>
      <c r="AH64" s="319">
        <f t="shared" si="13"/>
        <v>1.5900000000000034</v>
      </c>
      <c r="AI64" s="320">
        <f t="shared" si="14"/>
        <v>2.1512331226798097E-2</v>
      </c>
      <c r="AK64" s="317"/>
      <c r="AL64" s="317"/>
      <c r="AM64" s="318">
        <f>SUM(AM52:AM58,AM51)</f>
        <v>77.511097000000021</v>
      </c>
      <c r="AN64" s="321"/>
      <c r="AO64" s="319">
        <f t="shared" si="15"/>
        <v>2.0100000000000051</v>
      </c>
      <c r="AP64" s="320">
        <f t="shared" si="16"/>
        <v>2.6622129742035466E-2</v>
      </c>
      <c r="AR64" s="317"/>
      <c r="AS64" s="317"/>
      <c r="AT64" s="318">
        <f>SUM(AT52:AT58,AT51)</f>
        <v>79.041097000000008</v>
      </c>
      <c r="AU64" s="321"/>
      <c r="AV64" s="319">
        <f t="shared" si="17"/>
        <v>1.5299999999999869</v>
      </c>
      <c r="AW64" s="320">
        <f t="shared" si="18"/>
        <v>1.9739109098146121E-2</v>
      </c>
    </row>
    <row r="65" spans="1:52" x14ac:dyDescent="0.3">
      <c r="B65" s="314" t="s">
        <v>51</v>
      </c>
      <c r="C65" s="268"/>
      <c r="D65" s="315"/>
      <c r="E65" s="268"/>
      <c r="F65" s="316"/>
      <c r="G65" s="322">
        <v>-0.11700000000000001</v>
      </c>
      <c r="H65" s="323"/>
      <c r="I65" s="273">
        <f>+I64*G65</f>
        <v>-8.3959613010000016</v>
      </c>
      <c r="J65" s="322">
        <v>-0.11700000000000001</v>
      </c>
      <c r="K65" s="323"/>
      <c r="L65" s="273">
        <f>+L64*J65</f>
        <v>-8.6315485814999988</v>
      </c>
      <c r="M65" s="273">
        <f t="shared" si="9"/>
        <v>-0.23558728049999722</v>
      </c>
      <c r="N65" s="274">
        <f t="shared" si="10"/>
        <v>2.8059595804942262E-2</v>
      </c>
      <c r="O65" s="273"/>
      <c r="P65" s="322">
        <v>-0.11700000000000001</v>
      </c>
      <c r="Q65" s="323"/>
      <c r="R65" s="273">
        <f>+R64*P65</f>
        <v>-8.4841493490000008</v>
      </c>
      <c r="S65" s="321"/>
      <c r="T65" s="273">
        <f t="shared" si="3"/>
        <v>0.14739923249999798</v>
      </c>
      <c r="U65" s="274">
        <f t="shared" si="4"/>
        <v>-1.7076800426741361E-2</v>
      </c>
      <c r="W65" s="322">
        <v>-0.11700000000000001</v>
      </c>
      <c r="X65" s="323"/>
      <c r="Y65" s="273">
        <f>+Y64*W65</f>
        <v>-8.6475983490000026</v>
      </c>
      <c r="Z65" s="321"/>
      <c r="AA65" s="273">
        <f t="shared" si="11"/>
        <v>-0.16344900000000173</v>
      </c>
      <c r="AB65" s="274">
        <f t="shared" si="12"/>
        <v>1.9265219561377351E-2</v>
      </c>
      <c r="AD65" s="322">
        <v>-0.11700000000000001</v>
      </c>
      <c r="AE65" s="323"/>
      <c r="AF65" s="273">
        <f>+AF64*AD65</f>
        <v>-8.8336283490000032</v>
      </c>
      <c r="AG65" s="321"/>
      <c r="AH65" s="273">
        <f t="shared" si="13"/>
        <v>-0.18603000000000058</v>
      </c>
      <c r="AI65" s="274">
        <f t="shared" si="14"/>
        <v>2.1512331226798114E-2</v>
      </c>
      <c r="AK65" s="322">
        <v>-0.11700000000000001</v>
      </c>
      <c r="AL65" s="323"/>
      <c r="AM65" s="273">
        <f>+AM64*AK65</f>
        <v>-9.0687983490000033</v>
      </c>
      <c r="AN65" s="321"/>
      <c r="AO65" s="273">
        <f t="shared" si="15"/>
        <v>-0.2351700000000001</v>
      </c>
      <c r="AP65" s="274">
        <f t="shared" si="16"/>
        <v>2.6622129742035407E-2</v>
      </c>
      <c r="AR65" s="322">
        <v>-0.11700000000000001</v>
      </c>
      <c r="AS65" s="323"/>
      <c r="AT65" s="273">
        <f>+AT64*AR65</f>
        <v>-9.2478083490000014</v>
      </c>
      <c r="AU65" s="321"/>
      <c r="AV65" s="273">
        <f t="shared" si="17"/>
        <v>-0.17900999999999812</v>
      </c>
      <c r="AW65" s="274">
        <f t="shared" si="18"/>
        <v>1.9739109098146079E-2</v>
      </c>
    </row>
    <row r="66" spans="1:52" x14ac:dyDescent="0.3">
      <c r="B66" s="324" t="s">
        <v>52</v>
      </c>
      <c r="C66" s="268"/>
      <c r="D66" s="315"/>
      <c r="E66" s="268"/>
      <c r="F66" s="275"/>
      <c r="G66" s="325">
        <v>0.13</v>
      </c>
      <c r="H66" s="275"/>
      <c r="I66" s="273">
        <f>I64*G66</f>
        <v>9.328845890000002</v>
      </c>
      <c r="J66" s="325">
        <v>0.13</v>
      </c>
      <c r="K66" s="275"/>
      <c r="L66" s="273">
        <f>L64*J66</f>
        <v>9.5906095349999987</v>
      </c>
      <c r="M66" s="273">
        <f t="shared" si="9"/>
        <v>0.26176364499999671</v>
      </c>
      <c r="N66" s="274">
        <f t="shared" si="10"/>
        <v>2.8059595804942241E-2</v>
      </c>
      <c r="O66" s="273"/>
      <c r="P66" s="325">
        <v>0.13</v>
      </c>
      <c r="Q66" s="275"/>
      <c r="R66" s="273">
        <f>R64*P66</f>
        <v>9.4268326100000017</v>
      </c>
      <c r="S66" s="32"/>
      <c r="T66" s="273">
        <f t="shared" si="3"/>
        <v>-0.16377692499999696</v>
      </c>
      <c r="U66" s="274">
        <f t="shared" si="4"/>
        <v>-1.7076800426741281E-2</v>
      </c>
      <c r="W66" s="325">
        <v>0.13</v>
      </c>
      <c r="X66" s="275"/>
      <c r="Y66" s="273">
        <f>Y64*W66</f>
        <v>9.6084426100000027</v>
      </c>
      <c r="Z66" s="32"/>
      <c r="AA66" s="273">
        <f t="shared" si="11"/>
        <v>0.18161000000000094</v>
      </c>
      <c r="AB66" s="274">
        <f t="shared" si="12"/>
        <v>1.9265219561377243E-2</v>
      </c>
      <c r="AD66" s="325">
        <v>0.13</v>
      </c>
      <c r="AE66" s="275"/>
      <c r="AF66" s="273">
        <f>AF64*AD66</f>
        <v>9.8151426100000023</v>
      </c>
      <c r="AG66" s="32"/>
      <c r="AH66" s="273">
        <f t="shared" si="13"/>
        <v>0.20669999999999966</v>
      </c>
      <c r="AI66" s="274">
        <f t="shared" si="14"/>
        <v>2.1512331226798014E-2</v>
      </c>
      <c r="AK66" s="325">
        <v>0.13</v>
      </c>
      <c r="AL66" s="275"/>
      <c r="AM66" s="273">
        <f>AM64*AK66</f>
        <v>10.076442610000003</v>
      </c>
      <c r="AN66" s="32"/>
      <c r="AO66" s="273">
        <f t="shared" si="15"/>
        <v>0.26130000000000031</v>
      </c>
      <c r="AP66" s="274">
        <f t="shared" si="16"/>
        <v>2.6622129742035427E-2</v>
      </c>
      <c r="AR66" s="325">
        <v>0.13</v>
      </c>
      <c r="AS66" s="275"/>
      <c r="AT66" s="273">
        <f>AT64*AR66</f>
        <v>10.275342610000001</v>
      </c>
      <c r="AU66" s="32"/>
      <c r="AV66" s="273">
        <f t="shared" si="17"/>
        <v>0.1988999999999983</v>
      </c>
      <c r="AW66" s="274">
        <f t="shared" si="18"/>
        <v>1.9739109098146121E-2</v>
      </c>
    </row>
    <row r="67" spans="1:52" ht="15" thickBot="1" x14ac:dyDescent="0.35">
      <c r="B67" s="326" t="s">
        <v>53</v>
      </c>
      <c r="C67" s="326"/>
      <c r="D67" s="326"/>
      <c r="E67" s="327"/>
      <c r="F67" s="328"/>
      <c r="G67" s="328"/>
      <c r="H67" s="328"/>
      <c r="I67" s="329">
        <f>SUM(I64:I66)</f>
        <v>72.693237589000006</v>
      </c>
      <c r="J67" s="328"/>
      <c r="K67" s="328"/>
      <c r="L67" s="329">
        <f>SUM(L64:L66)</f>
        <v>74.732980453499991</v>
      </c>
      <c r="M67" s="330">
        <f t="shared" si="9"/>
        <v>2.0397428644999849</v>
      </c>
      <c r="N67" s="331">
        <f t="shared" si="10"/>
        <v>2.8059595804942387E-2</v>
      </c>
      <c r="O67" s="329"/>
      <c r="P67" s="328"/>
      <c r="Q67" s="328"/>
      <c r="R67" s="329">
        <f>SUM(R64:R66)</f>
        <v>73.456780261000006</v>
      </c>
      <c r="S67" s="332"/>
      <c r="T67" s="330">
        <f t="shared" si="3"/>
        <v>-1.2762001924999851</v>
      </c>
      <c r="U67" s="331">
        <f t="shared" si="4"/>
        <v>-1.7076800426741395E-2</v>
      </c>
      <c r="W67" s="328"/>
      <c r="X67" s="328"/>
      <c r="Y67" s="329">
        <f>SUM(Y64:Y66)</f>
        <v>74.871941261000003</v>
      </c>
      <c r="Z67" s="332"/>
      <c r="AA67" s="330">
        <f t="shared" si="11"/>
        <v>1.4151609999999977</v>
      </c>
      <c r="AB67" s="331">
        <f t="shared" si="12"/>
        <v>1.9265219561377115E-2</v>
      </c>
      <c r="AD67" s="328"/>
      <c r="AE67" s="328"/>
      <c r="AF67" s="329">
        <f>SUM(AF64:AF66)</f>
        <v>76.482611261000017</v>
      </c>
      <c r="AG67" s="332"/>
      <c r="AH67" s="330">
        <f t="shared" si="13"/>
        <v>1.6106700000000131</v>
      </c>
      <c r="AI67" s="331">
        <f t="shared" si="14"/>
        <v>2.1512331226798229E-2</v>
      </c>
      <c r="AK67" s="328"/>
      <c r="AL67" s="328"/>
      <c r="AM67" s="329">
        <f>SUM(AM64:AM66)</f>
        <v>78.518741261000017</v>
      </c>
      <c r="AN67" s="332"/>
      <c r="AO67" s="330">
        <f t="shared" si="15"/>
        <v>2.03613</v>
      </c>
      <c r="AP67" s="331">
        <f t="shared" si="16"/>
        <v>2.6622129742035396E-2</v>
      </c>
      <c r="AR67" s="328"/>
      <c r="AS67" s="328"/>
      <c r="AT67" s="329">
        <f>SUM(AT64:AT66)</f>
        <v>80.068631261000007</v>
      </c>
      <c r="AU67" s="332"/>
      <c r="AV67" s="330">
        <f t="shared" si="17"/>
        <v>1.5498899999999907</v>
      </c>
      <c r="AW67" s="331">
        <f t="shared" si="18"/>
        <v>1.9739109098146173E-2</v>
      </c>
    </row>
    <row r="68" spans="1:52" ht="15" thickBot="1" x14ac:dyDescent="0.35">
      <c r="A68" s="333"/>
      <c r="B68" s="334"/>
      <c r="C68" s="335"/>
      <c r="D68" s="336"/>
      <c r="E68" s="335"/>
      <c r="F68" s="337"/>
      <c r="G68" s="338"/>
      <c r="H68" s="339"/>
      <c r="I68" s="340"/>
      <c r="J68" s="338"/>
      <c r="K68" s="339"/>
      <c r="L68" s="340"/>
      <c r="M68" s="341"/>
      <c r="N68" s="342"/>
      <c r="O68" s="343"/>
      <c r="P68" s="338"/>
      <c r="Q68" s="339"/>
      <c r="R68" s="340"/>
      <c r="S68" s="337"/>
      <c r="T68" s="341"/>
      <c r="U68" s="342"/>
      <c r="W68" s="338"/>
      <c r="X68" s="339"/>
      <c r="Y68" s="340"/>
      <c r="Z68" s="337"/>
      <c r="AA68" s="341"/>
      <c r="AB68" s="342"/>
      <c r="AD68" s="338"/>
      <c r="AE68" s="339"/>
      <c r="AF68" s="340"/>
      <c r="AG68" s="337"/>
      <c r="AH68" s="341"/>
      <c r="AI68" s="342"/>
      <c r="AK68" s="338"/>
      <c r="AL68" s="339"/>
      <c r="AM68" s="340"/>
      <c r="AN68" s="337"/>
      <c r="AO68" s="341"/>
      <c r="AP68" s="342"/>
      <c r="AR68" s="338"/>
      <c r="AS68" s="339"/>
      <c r="AT68" s="340"/>
      <c r="AU68" s="337"/>
      <c r="AV68" s="341"/>
      <c r="AW68" s="342"/>
    </row>
    <row r="69" spans="1:52" x14ac:dyDescent="0.3">
      <c r="I69" s="251"/>
      <c r="L69" s="251"/>
      <c r="M69" s="251"/>
      <c r="N69" s="251"/>
      <c r="O69" s="251"/>
      <c r="R69" s="251"/>
      <c r="Y69" s="251"/>
      <c r="AF69" s="251"/>
      <c r="AM69" s="251"/>
      <c r="AT69" s="251"/>
    </row>
    <row r="70" spans="1:52" x14ac:dyDescent="0.3">
      <c r="B70" s="249" t="s">
        <v>55</v>
      </c>
      <c r="G70" s="344">
        <f>RESIDENTIAL!G73</f>
        <v>2.9499999999999998E-2</v>
      </c>
      <c r="J70" s="344">
        <f>RESIDENTIAL!J73</f>
        <v>2.9499999999999998E-2</v>
      </c>
      <c r="P70" s="344">
        <f>RESIDENTIAL!P73</f>
        <v>2.9499999999999998E-2</v>
      </c>
      <c r="V70" s="345"/>
      <c r="W70" s="344">
        <f>RESIDENTIAL!W73</f>
        <v>2.9499999999999998E-2</v>
      </c>
      <c r="AC70" s="345"/>
      <c r="AD70" s="344">
        <f>RESIDENTIAL!AD73</f>
        <v>2.9499999999999998E-2</v>
      </c>
      <c r="AJ70" s="345"/>
      <c r="AK70" s="344">
        <f>RESIDENTIAL!AK73</f>
        <v>2.9499999999999998E-2</v>
      </c>
      <c r="AQ70" s="345"/>
      <c r="AR70" s="344">
        <f>RESIDENTIAL!AR73</f>
        <v>2.9499999999999998E-2</v>
      </c>
      <c r="AX70" s="345"/>
    </row>
    <row r="72" spans="1:52" ht="17.399999999999999" x14ac:dyDescent="0.3">
      <c r="B72" s="238" t="s">
        <v>0</v>
      </c>
      <c r="C72" s="238"/>
      <c r="D72" s="238"/>
      <c r="E72" s="238"/>
      <c r="F72" s="238"/>
      <c r="G72" s="238"/>
      <c r="H72" s="238"/>
      <c r="I72" s="238"/>
      <c r="J72" s="238"/>
    </row>
    <row r="73" spans="1:52" ht="17.399999999999999" x14ac:dyDescent="0.3">
      <c r="B73" s="346" t="s">
        <v>1</v>
      </c>
      <c r="C73" s="346"/>
      <c r="D73" s="346"/>
      <c r="E73" s="346"/>
      <c r="F73" s="346"/>
      <c r="G73" s="346"/>
      <c r="H73" s="346"/>
      <c r="I73" s="346"/>
      <c r="J73" s="346"/>
      <c r="N73" s="7">
        <v>2</v>
      </c>
      <c r="O73" s="7"/>
      <c r="P73" s="7"/>
      <c r="Q73" s="7"/>
      <c r="R73" s="7"/>
      <c r="S73" s="7"/>
      <c r="T73" s="7"/>
      <c r="U73" s="7">
        <v>2</v>
      </c>
      <c r="V73" s="7"/>
      <c r="W73" s="7"/>
      <c r="X73" s="7"/>
      <c r="Y73" s="7"/>
      <c r="Z73" s="7"/>
      <c r="AA73" s="7"/>
      <c r="AB73" s="7">
        <v>2</v>
      </c>
      <c r="AC73" s="7"/>
      <c r="AD73" s="7"/>
      <c r="AE73" s="7"/>
      <c r="AF73" s="7"/>
      <c r="AG73" s="7"/>
      <c r="AH73" s="7"/>
      <c r="AI73" s="7">
        <v>2</v>
      </c>
      <c r="AJ73" s="7"/>
      <c r="AK73" s="7"/>
      <c r="AL73" s="7"/>
      <c r="AM73" s="7"/>
      <c r="AN73" s="7"/>
      <c r="AO73" s="7"/>
      <c r="AP73" s="7">
        <v>2</v>
      </c>
      <c r="AQ73" s="7"/>
      <c r="AR73" s="7"/>
      <c r="AS73" s="7"/>
      <c r="AT73" s="7"/>
      <c r="AU73" s="7"/>
      <c r="AV73" s="7"/>
      <c r="AW73" s="7">
        <v>2</v>
      </c>
      <c r="AX73" s="7"/>
      <c r="AY73" s="7"/>
    </row>
    <row r="76" spans="1:52" ht="15.6" x14ac:dyDescent="0.3">
      <c r="B76" s="239" t="s">
        <v>2</v>
      </c>
      <c r="D76" s="347" t="s">
        <v>66</v>
      </c>
      <c r="E76" s="347"/>
      <c r="F76" s="347"/>
      <c r="G76" s="347"/>
      <c r="H76" s="347"/>
      <c r="I76" s="347"/>
      <c r="J76" s="347"/>
      <c r="K76" s="347"/>
      <c r="L76" s="276"/>
      <c r="M76" s="276"/>
    </row>
    <row r="77" spans="1:52" ht="15.6" x14ac:dyDescent="0.3">
      <c r="B77" s="241"/>
      <c r="D77" s="242"/>
      <c r="E77" s="242"/>
      <c r="F77" s="242"/>
      <c r="G77" s="242"/>
      <c r="H77" s="242"/>
      <c r="I77" s="242"/>
      <c r="J77" s="242"/>
      <c r="M77" s="242"/>
      <c r="Q77" s="242"/>
      <c r="T77" s="242"/>
      <c r="X77" s="242"/>
      <c r="AA77" s="242"/>
      <c r="AE77" s="242"/>
      <c r="AH77" s="242"/>
      <c r="AL77" s="242"/>
      <c r="AO77" s="242"/>
      <c r="AS77" s="242"/>
      <c r="AV77" s="242"/>
      <c r="AZ77" s="242"/>
    </row>
    <row r="78" spans="1:52" ht="15.6" x14ac:dyDescent="0.3">
      <c r="B78" s="239" t="s">
        <v>4</v>
      </c>
      <c r="D78" s="243" t="s">
        <v>5</v>
      </c>
      <c r="E78" s="242"/>
      <c r="F78" s="242"/>
      <c r="H78" s="242"/>
      <c r="I78" s="244"/>
      <c r="J78" s="242"/>
      <c r="K78" s="245"/>
      <c r="M78" s="244"/>
      <c r="O78" s="27"/>
      <c r="P78" s="246"/>
      <c r="Q78" s="242"/>
      <c r="R78" s="245"/>
      <c r="T78" s="244"/>
      <c r="V78" s="27"/>
      <c r="W78" s="246"/>
      <c r="X78" s="242"/>
      <c r="Y78" s="245"/>
      <c r="AA78" s="244"/>
      <c r="AC78" s="27"/>
      <c r="AD78" s="246"/>
      <c r="AE78" s="242"/>
      <c r="AF78" s="245"/>
      <c r="AH78" s="244"/>
      <c r="AJ78" s="27"/>
      <c r="AK78" s="246"/>
      <c r="AL78" s="242"/>
      <c r="AM78" s="245"/>
      <c r="AO78" s="244"/>
      <c r="AQ78" s="27"/>
      <c r="AR78" s="246"/>
      <c r="AS78" s="242"/>
      <c r="AT78" s="245"/>
      <c r="AV78" s="244"/>
      <c r="AX78" s="27"/>
      <c r="AY78" s="246"/>
      <c r="AZ78" s="242"/>
    </row>
    <row r="79" spans="1:52" ht="15.6" x14ac:dyDescent="0.3">
      <c r="B79" s="241"/>
      <c r="D79" s="242"/>
      <c r="E79" s="242"/>
      <c r="F79" s="242"/>
      <c r="G79" s="242"/>
      <c r="H79" s="242"/>
      <c r="I79" s="242"/>
      <c r="J79" s="242"/>
      <c r="Q79" s="242"/>
      <c r="R79" s="245"/>
      <c r="T79" s="244"/>
      <c r="V79" s="27"/>
      <c r="W79" s="246"/>
      <c r="X79" s="242"/>
      <c r="Y79" s="245"/>
      <c r="AA79" s="244"/>
      <c r="AC79" s="27"/>
      <c r="AD79" s="246"/>
      <c r="AE79" s="242"/>
      <c r="AF79" s="245"/>
      <c r="AH79" s="244"/>
      <c r="AJ79" s="27"/>
      <c r="AK79" s="246"/>
      <c r="AL79" s="242"/>
      <c r="AM79" s="245"/>
      <c r="AO79" s="244"/>
      <c r="AQ79" s="27"/>
      <c r="AR79" s="246"/>
      <c r="AS79" s="242"/>
      <c r="AT79" s="245"/>
      <c r="AV79" s="244"/>
      <c r="AX79" s="27"/>
      <c r="AY79" s="246"/>
      <c r="AZ79" s="242"/>
    </row>
    <row r="80" spans="1:52" ht="15.6" x14ac:dyDescent="0.3">
      <c r="B80" s="247"/>
      <c r="D80" s="248" t="s">
        <v>6</v>
      </c>
      <c r="E80" s="249"/>
      <c r="G80" s="250">
        <v>198</v>
      </c>
      <c r="H80" s="249" t="s">
        <v>7</v>
      </c>
      <c r="Q80" s="242"/>
      <c r="R80" s="245"/>
      <c r="T80" s="244"/>
      <c r="V80" s="27"/>
      <c r="W80" s="246"/>
      <c r="X80" s="242"/>
      <c r="Y80" s="245"/>
      <c r="AA80" s="244"/>
      <c r="AC80" s="27"/>
      <c r="AD80" s="246"/>
      <c r="AE80" s="242"/>
      <c r="AF80" s="245"/>
      <c r="AH80" s="244"/>
      <c r="AJ80" s="27"/>
      <c r="AK80" s="246"/>
      <c r="AL80" s="242"/>
      <c r="AM80" s="245"/>
      <c r="AO80" s="244"/>
      <c r="AQ80" s="27"/>
      <c r="AR80" s="246"/>
      <c r="AS80" s="242"/>
      <c r="AT80" s="245"/>
      <c r="AV80" s="244"/>
      <c r="AX80" s="27"/>
      <c r="AY80" s="246"/>
      <c r="AZ80" s="242"/>
    </row>
    <row r="81" spans="2:50" x14ac:dyDescent="0.3">
      <c r="B81" s="247"/>
      <c r="I81" s="251"/>
    </row>
    <row r="82" spans="2:50" s="23" customFormat="1" x14ac:dyDescent="0.3">
      <c r="B82" s="43"/>
      <c r="D82" s="52"/>
      <c r="E82" s="45"/>
      <c r="G82" s="252" t="str">
        <f>G20</f>
        <v>2023 Board-Approved</v>
      </c>
      <c r="H82" s="253"/>
      <c r="I82" s="254"/>
      <c r="J82" s="252" t="s">
        <v>9</v>
      </c>
      <c r="K82" s="253"/>
      <c r="L82" s="254"/>
      <c r="M82" s="252" t="s">
        <v>10</v>
      </c>
      <c r="N82" s="254"/>
      <c r="O82" s="255"/>
      <c r="P82" s="252" t="s">
        <v>11</v>
      </c>
      <c r="Q82" s="253"/>
      <c r="R82" s="254"/>
      <c r="T82" s="252" t="s">
        <v>10</v>
      </c>
      <c r="U82" s="254"/>
      <c r="W82" s="252" t="str">
        <f>W20</f>
        <v>2026 Proposed</v>
      </c>
      <c r="X82" s="253"/>
      <c r="Y82" s="254"/>
      <c r="AA82" s="252" t="s">
        <v>10</v>
      </c>
      <c r="AB82" s="254"/>
      <c r="AD82" s="252" t="str">
        <f>AD20</f>
        <v>2027 Proposed</v>
      </c>
      <c r="AE82" s="253"/>
      <c r="AF82" s="254"/>
      <c r="AH82" s="252" t="s">
        <v>10</v>
      </c>
      <c r="AI82" s="254"/>
      <c r="AK82" s="252" t="str">
        <f>AK20</f>
        <v>2028 Proposed</v>
      </c>
      <c r="AL82" s="253"/>
      <c r="AM82" s="254"/>
      <c r="AO82" s="252" t="s">
        <v>10</v>
      </c>
      <c r="AP82" s="254"/>
      <c r="AR82" s="252" t="str">
        <f>AR20</f>
        <v>2029 Proposed</v>
      </c>
      <c r="AS82" s="253"/>
      <c r="AT82" s="254"/>
      <c r="AV82" s="252" t="s">
        <v>10</v>
      </c>
      <c r="AW82" s="254"/>
    </row>
    <row r="83" spans="2:50" ht="15" customHeight="1" x14ac:dyDescent="0.3">
      <c r="B83" s="247"/>
      <c r="D83" s="257" t="s">
        <v>16</v>
      </c>
      <c r="E83" s="248"/>
      <c r="G83" s="258" t="s">
        <v>17</v>
      </c>
      <c r="H83" s="259" t="s">
        <v>18</v>
      </c>
      <c r="I83" s="260" t="s">
        <v>19</v>
      </c>
      <c r="J83" s="258" t="s">
        <v>17</v>
      </c>
      <c r="K83" s="259" t="s">
        <v>18</v>
      </c>
      <c r="L83" s="260" t="s">
        <v>19</v>
      </c>
      <c r="M83" s="261" t="s">
        <v>20</v>
      </c>
      <c r="N83" s="262" t="s">
        <v>21</v>
      </c>
      <c r="O83" s="260"/>
      <c r="P83" s="258" t="s">
        <v>17</v>
      </c>
      <c r="Q83" s="259" t="s">
        <v>18</v>
      </c>
      <c r="R83" s="260" t="s">
        <v>19</v>
      </c>
      <c r="T83" s="261" t="s">
        <v>20</v>
      </c>
      <c r="U83" s="262" t="s">
        <v>21</v>
      </c>
      <c r="W83" s="258" t="s">
        <v>17</v>
      </c>
      <c r="X83" s="259" t="s">
        <v>18</v>
      </c>
      <c r="Y83" s="260" t="s">
        <v>19</v>
      </c>
      <c r="AA83" s="261" t="s">
        <v>20</v>
      </c>
      <c r="AB83" s="262" t="s">
        <v>21</v>
      </c>
      <c r="AD83" s="258" t="s">
        <v>17</v>
      </c>
      <c r="AE83" s="259" t="s">
        <v>18</v>
      </c>
      <c r="AF83" s="260" t="s">
        <v>19</v>
      </c>
      <c r="AH83" s="261" t="s">
        <v>20</v>
      </c>
      <c r="AI83" s="262" t="s">
        <v>21</v>
      </c>
      <c r="AK83" s="258" t="s">
        <v>17</v>
      </c>
      <c r="AL83" s="259" t="s">
        <v>18</v>
      </c>
      <c r="AM83" s="260" t="s">
        <v>19</v>
      </c>
      <c r="AO83" s="261" t="s">
        <v>20</v>
      </c>
      <c r="AP83" s="262" t="s">
        <v>21</v>
      </c>
      <c r="AR83" s="258" t="s">
        <v>17</v>
      </c>
      <c r="AS83" s="259" t="s">
        <v>18</v>
      </c>
      <c r="AT83" s="260" t="s">
        <v>19</v>
      </c>
      <c r="AV83" s="261" t="s">
        <v>20</v>
      </c>
      <c r="AW83" s="262" t="s">
        <v>21</v>
      </c>
    </row>
    <row r="84" spans="2:50" x14ac:dyDescent="0.3">
      <c r="B84" s="247"/>
      <c r="D84" s="263"/>
      <c r="E84" s="248"/>
      <c r="G84" s="264" t="s">
        <v>22</v>
      </c>
      <c r="H84" s="265"/>
      <c r="I84" s="265" t="s">
        <v>22</v>
      </c>
      <c r="J84" s="264" t="s">
        <v>22</v>
      </c>
      <c r="K84" s="265"/>
      <c r="L84" s="265" t="s">
        <v>22</v>
      </c>
      <c r="M84" s="266"/>
      <c r="N84" s="267"/>
      <c r="O84" s="265"/>
      <c r="P84" s="264" t="s">
        <v>22</v>
      </c>
      <c r="Q84" s="265"/>
      <c r="R84" s="265" t="s">
        <v>22</v>
      </c>
      <c r="T84" s="266"/>
      <c r="U84" s="267"/>
      <c r="W84" s="264" t="s">
        <v>22</v>
      </c>
      <c r="X84" s="265"/>
      <c r="Y84" s="265" t="s">
        <v>22</v>
      </c>
      <c r="AA84" s="266"/>
      <c r="AB84" s="267"/>
      <c r="AD84" s="264" t="s">
        <v>22</v>
      </c>
      <c r="AE84" s="265"/>
      <c r="AF84" s="265" t="s">
        <v>22</v>
      </c>
      <c r="AH84" s="266"/>
      <c r="AI84" s="267"/>
      <c r="AK84" s="264" t="s">
        <v>22</v>
      </c>
      <c r="AL84" s="265"/>
      <c r="AM84" s="265" t="s">
        <v>22</v>
      </c>
      <c r="AO84" s="266"/>
      <c r="AP84" s="267"/>
      <c r="AR84" s="264" t="s">
        <v>22</v>
      </c>
      <c r="AS84" s="265"/>
      <c r="AT84" s="265" t="s">
        <v>22</v>
      </c>
      <c r="AV84" s="266"/>
      <c r="AW84" s="267"/>
    </row>
    <row r="85" spans="2:50" s="23" customFormat="1" x14ac:dyDescent="0.3">
      <c r="B85" s="64" t="s">
        <v>23</v>
      </c>
      <c r="C85" s="65"/>
      <c r="D85" s="66" t="s">
        <v>24</v>
      </c>
      <c r="E85" s="65"/>
      <c r="F85" s="25"/>
      <c r="G85" s="67">
        <v>35.53</v>
      </c>
      <c r="H85" s="68">
        <v>1</v>
      </c>
      <c r="I85" s="69">
        <f t="shared" ref="I85:I88" si="40">H85*G85</f>
        <v>35.53</v>
      </c>
      <c r="J85" s="67">
        <v>37.159999999999997</v>
      </c>
      <c r="K85" s="68">
        <v>1</v>
      </c>
      <c r="L85" s="69">
        <f t="shared" ref="L85:L88" si="41">K85*J85</f>
        <v>37.159999999999997</v>
      </c>
      <c r="M85" s="70">
        <f>L85-I85</f>
        <v>1.6299999999999955</v>
      </c>
      <c r="N85" s="71">
        <f>IF(OR(I85=0,L85=0),"",(M85/I85))</f>
        <v>4.587672389529962E-2</v>
      </c>
      <c r="O85" s="69"/>
      <c r="P85" s="67">
        <v>37.07</v>
      </c>
      <c r="Q85" s="68">
        <v>1</v>
      </c>
      <c r="R85" s="69">
        <f t="shared" ref="R85:R103" si="42">Q85*P85</f>
        <v>37.07</v>
      </c>
      <c r="S85" s="73"/>
      <c r="T85" s="70">
        <f t="shared" ref="T85:T129" si="43">R85-L85</f>
        <v>-8.9999999999996305E-2</v>
      </c>
      <c r="U85" s="71">
        <f>IF(OR(L85=0,R85=0),"",(T85/L85))</f>
        <v>-2.4219590958018383E-3</v>
      </c>
      <c r="V85" s="73"/>
      <c r="W85" s="67">
        <v>38.04</v>
      </c>
      <c r="X85" s="68">
        <v>1</v>
      </c>
      <c r="Y85" s="69">
        <f t="shared" ref="Y85:Y103" si="44">X85*W85</f>
        <v>38.04</v>
      </c>
      <c r="Z85" s="73"/>
      <c r="AA85" s="70">
        <f>Y85-R85</f>
        <v>0.96999999999999886</v>
      </c>
      <c r="AB85" s="71">
        <f>IF(OR(R85=0,Y85=0),"",(AA85/R85))</f>
        <v>2.616671162665225E-2</v>
      </c>
      <c r="AC85" s="73"/>
      <c r="AD85" s="67">
        <v>38.76</v>
      </c>
      <c r="AE85" s="68">
        <v>1</v>
      </c>
      <c r="AF85" s="69">
        <f t="shared" ref="AF85:AF103" si="45">AE85*AD85</f>
        <v>38.76</v>
      </c>
      <c r="AG85" s="73"/>
      <c r="AH85" s="70">
        <f t="shared" ref="AH85:AH129" si="46">AF85-Y85</f>
        <v>0.71999999999999886</v>
      </c>
      <c r="AI85" s="71">
        <f t="shared" ref="AI85:AI129" si="47">IF(OR(Y85=0,AF85=0),"",(AH85/Y85))</f>
        <v>1.892744479495265E-2</v>
      </c>
      <c r="AJ85" s="73"/>
      <c r="AK85" s="67">
        <v>41.32</v>
      </c>
      <c r="AL85" s="68">
        <v>1</v>
      </c>
      <c r="AM85" s="69">
        <f t="shared" ref="AM85:AM103" si="48">AL85*AK85</f>
        <v>41.32</v>
      </c>
      <c r="AN85" s="73"/>
      <c r="AO85" s="70">
        <f t="shared" ref="AO85:AO129" si="49">AM85-AF85</f>
        <v>2.5600000000000023</v>
      </c>
      <c r="AP85" s="71">
        <f t="shared" ref="AP85:AP129" si="50">IF(OR(AF85=0,AM85=0),"",(AO85/AF85))</f>
        <v>6.6047471620227102E-2</v>
      </c>
      <c r="AQ85" s="73"/>
      <c r="AR85" s="67">
        <v>42.14</v>
      </c>
      <c r="AS85" s="68">
        <v>1</v>
      </c>
      <c r="AT85" s="69">
        <f t="shared" ref="AT85:AT103" si="51">AS85*AR85</f>
        <v>42.14</v>
      </c>
      <c r="AU85" s="73"/>
      <c r="AV85" s="70">
        <f t="shared" ref="AV85:AV129" si="52">AT85-AM85</f>
        <v>0.82000000000000028</v>
      </c>
      <c r="AW85" s="71">
        <f t="shared" ref="AW85:AW129" si="53">IF(OR(AM85=0,AT85=0),"",(AV85/AM85))</f>
        <v>1.9845111326234274E-2</v>
      </c>
      <c r="AX85" s="73"/>
    </row>
    <row r="86" spans="2:50" x14ac:dyDescent="0.3">
      <c r="B86" s="78" t="s">
        <v>103</v>
      </c>
      <c r="C86" s="268"/>
      <c r="D86" s="269" t="s">
        <v>24</v>
      </c>
      <c r="E86" s="268"/>
      <c r="F86" s="32"/>
      <c r="G86" s="270">
        <v>-0.01</v>
      </c>
      <c r="H86" s="271">
        <v>1</v>
      </c>
      <c r="I86" s="272">
        <f t="shared" si="40"/>
        <v>-0.01</v>
      </c>
      <c r="J86" s="270">
        <v>-0.01</v>
      </c>
      <c r="K86" s="271">
        <v>1</v>
      </c>
      <c r="L86" s="272">
        <f t="shared" si="41"/>
        <v>-0.01</v>
      </c>
      <c r="M86" s="273">
        <f t="shared" ref="M86:M124" si="54">L86-I86</f>
        <v>0</v>
      </c>
      <c r="N86" s="274">
        <f t="shared" ref="N86:N124" si="55">IF(OR(I86=0,L86=0),"",(M86/I86))</f>
        <v>0</v>
      </c>
      <c r="O86" s="272"/>
      <c r="P86" s="270">
        <v>0</v>
      </c>
      <c r="Q86" s="271">
        <v>1</v>
      </c>
      <c r="R86" s="272">
        <f t="shared" si="42"/>
        <v>0</v>
      </c>
      <c r="S86" s="32"/>
      <c r="T86" s="273">
        <f t="shared" si="43"/>
        <v>0.01</v>
      </c>
      <c r="U86" s="274" t="str">
        <f t="shared" ref="U86:U105" si="56">IF(OR(L86=0,R86=0),"",(T86/L86))</f>
        <v/>
      </c>
      <c r="W86" s="270">
        <v>0</v>
      </c>
      <c r="X86" s="271">
        <v>1</v>
      </c>
      <c r="Y86" s="272">
        <f t="shared" si="44"/>
        <v>0</v>
      </c>
      <c r="Z86" s="32"/>
      <c r="AA86" s="273">
        <f t="shared" ref="AA86:AA130" si="57">Y86-R86</f>
        <v>0</v>
      </c>
      <c r="AB86" s="274" t="str">
        <f t="shared" ref="AB86:AB130" si="58">IF(OR(R86=0,Y86=0),"",(AA86/R86))</f>
        <v/>
      </c>
      <c r="AD86" s="270">
        <v>0.17</v>
      </c>
      <c r="AE86" s="271">
        <v>1</v>
      </c>
      <c r="AF86" s="272">
        <f t="shared" si="45"/>
        <v>0.17</v>
      </c>
      <c r="AG86" s="32"/>
      <c r="AH86" s="273">
        <f t="shared" si="46"/>
        <v>0.17</v>
      </c>
      <c r="AI86" s="274" t="str">
        <f t="shared" si="47"/>
        <v/>
      </c>
      <c r="AK86" s="270">
        <v>0</v>
      </c>
      <c r="AL86" s="271">
        <v>1</v>
      </c>
      <c r="AM86" s="272">
        <f t="shared" si="48"/>
        <v>0</v>
      </c>
      <c r="AN86" s="32"/>
      <c r="AO86" s="273">
        <f t="shared" si="49"/>
        <v>-0.17</v>
      </c>
      <c r="AP86" s="274" t="str">
        <f t="shared" si="50"/>
        <v/>
      </c>
      <c r="AR86" s="270">
        <v>0</v>
      </c>
      <c r="AS86" s="271">
        <v>1</v>
      </c>
      <c r="AT86" s="272">
        <f t="shared" si="51"/>
        <v>0</v>
      </c>
      <c r="AU86" s="32"/>
      <c r="AV86" s="273">
        <f t="shared" si="52"/>
        <v>0</v>
      </c>
      <c r="AW86" s="274" t="str">
        <f t="shared" si="53"/>
        <v/>
      </c>
    </row>
    <row r="87" spans="2:50" x14ac:dyDescent="0.3">
      <c r="B87" s="78" t="s">
        <v>26</v>
      </c>
      <c r="C87" s="268"/>
      <c r="D87" s="269" t="s">
        <v>24</v>
      </c>
      <c r="E87" s="268"/>
      <c r="F87" s="32"/>
      <c r="G87" s="270">
        <v>-1.45</v>
      </c>
      <c r="H87" s="275">
        <v>1</v>
      </c>
      <c r="I87" s="272">
        <f t="shared" si="40"/>
        <v>-1.45</v>
      </c>
      <c r="J87" s="270">
        <v>-1.45</v>
      </c>
      <c r="K87" s="275">
        <v>1</v>
      </c>
      <c r="L87" s="272">
        <f t="shared" si="41"/>
        <v>-1.45</v>
      </c>
      <c r="M87" s="273">
        <f t="shared" si="54"/>
        <v>0</v>
      </c>
      <c r="N87" s="274">
        <f t="shared" si="55"/>
        <v>0</v>
      </c>
      <c r="O87" s="272"/>
      <c r="P87" s="270"/>
      <c r="Q87" s="275">
        <v>1</v>
      </c>
      <c r="R87" s="272">
        <f t="shared" si="42"/>
        <v>0</v>
      </c>
      <c r="S87" s="32"/>
      <c r="T87" s="273">
        <f t="shared" si="43"/>
        <v>1.45</v>
      </c>
      <c r="U87" s="274" t="str">
        <f t="shared" si="56"/>
        <v/>
      </c>
      <c r="W87" s="270"/>
      <c r="X87" s="275">
        <v>1</v>
      </c>
      <c r="Y87" s="272">
        <f t="shared" si="44"/>
        <v>0</v>
      </c>
      <c r="Z87" s="32"/>
      <c r="AA87" s="273">
        <f t="shared" si="57"/>
        <v>0</v>
      </c>
      <c r="AB87" s="274" t="str">
        <f t="shared" si="58"/>
        <v/>
      </c>
      <c r="AD87" s="270"/>
      <c r="AE87" s="275">
        <v>1</v>
      </c>
      <c r="AF87" s="272">
        <f t="shared" si="45"/>
        <v>0</v>
      </c>
      <c r="AG87" s="32"/>
      <c r="AH87" s="273">
        <f t="shared" si="46"/>
        <v>0</v>
      </c>
      <c r="AI87" s="274" t="str">
        <f t="shared" si="47"/>
        <v/>
      </c>
      <c r="AK87" s="270"/>
      <c r="AL87" s="275">
        <v>1</v>
      </c>
      <c r="AM87" s="272">
        <f t="shared" si="48"/>
        <v>0</v>
      </c>
      <c r="AN87" s="32"/>
      <c r="AO87" s="273">
        <f t="shared" si="49"/>
        <v>0</v>
      </c>
      <c r="AP87" s="274" t="str">
        <f t="shared" si="50"/>
        <v/>
      </c>
      <c r="AR87" s="270"/>
      <c r="AS87" s="275">
        <v>1</v>
      </c>
      <c r="AT87" s="272">
        <f t="shared" si="51"/>
        <v>0</v>
      </c>
      <c r="AU87" s="32"/>
      <c r="AV87" s="273">
        <f t="shared" si="52"/>
        <v>0</v>
      </c>
      <c r="AW87" s="274" t="str">
        <f t="shared" si="53"/>
        <v/>
      </c>
    </row>
    <row r="88" spans="2:50" x14ac:dyDescent="0.3">
      <c r="B88" s="78" t="s">
        <v>104</v>
      </c>
      <c r="C88" s="268"/>
      <c r="D88" s="269" t="s">
        <v>24</v>
      </c>
      <c r="E88" s="268"/>
      <c r="F88" s="32"/>
      <c r="G88" s="270">
        <v>-0.21</v>
      </c>
      <c r="H88" s="275">
        <v>1</v>
      </c>
      <c r="I88" s="272">
        <f t="shared" si="40"/>
        <v>-0.21</v>
      </c>
      <c r="J88" s="270">
        <v>-0.21</v>
      </c>
      <c r="K88" s="275">
        <v>1</v>
      </c>
      <c r="L88" s="272">
        <f t="shared" si="41"/>
        <v>-0.21</v>
      </c>
      <c r="M88" s="273">
        <f t="shared" si="54"/>
        <v>0</v>
      </c>
      <c r="N88" s="274">
        <f t="shared" si="55"/>
        <v>0</v>
      </c>
      <c r="O88" s="272"/>
      <c r="P88" s="270">
        <v>-7.0000000000000007E-2</v>
      </c>
      <c r="Q88" s="275">
        <v>1</v>
      </c>
      <c r="R88" s="272">
        <f t="shared" si="42"/>
        <v>-7.0000000000000007E-2</v>
      </c>
      <c r="S88" s="32"/>
      <c r="T88" s="273">
        <f t="shared" si="43"/>
        <v>0.13999999999999999</v>
      </c>
      <c r="U88" s="274">
        <f t="shared" si="56"/>
        <v>-0.66666666666666663</v>
      </c>
      <c r="W88" s="270">
        <v>0</v>
      </c>
      <c r="X88" s="275">
        <v>1</v>
      </c>
      <c r="Y88" s="272">
        <f t="shared" si="44"/>
        <v>0</v>
      </c>
      <c r="Z88" s="32"/>
      <c r="AA88" s="273">
        <f t="shared" si="57"/>
        <v>7.0000000000000007E-2</v>
      </c>
      <c r="AB88" s="274" t="str">
        <f t="shared" si="58"/>
        <v/>
      </c>
      <c r="AD88" s="270">
        <v>0</v>
      </c>
      <c r="AE88" s="275">
        <v>1</v>
      </c>
      <c r="AF88" s="272">
        <f t="shared" si="45"/>
        <v>0</v>
      </c>
      <c r="AG88" s="32"/>
      <c r="AH88" s="273">
        <f t="shared" si="46"/>
        <v>0</v>
      </c>
      <c r="AI88" s="274" t="str">
        <f t="shared" si="47"/>
        <v/>
      </c>
      <c r="AK88" s="270">
        <v>0</v>
      </c>
      <c r="AL88" s="275">
        <v>1</v>
      </c>
      <c r="AM88" s="272">
        <f t="shared" si="48"/>
        <v>0</v>
      </c>
      <c r="AN88" s="32"/>
      <c r="AO88" s="273">
        <f t="shared" si="49"/>
        <v>0</v>
      </c>
      <c r="AP88" s="274" t="str">
        <f t="shared" si="50"/>
        <v/>
      </c>
      <c r="AR88" s="270">
        <v>0</v>
      </c>
      <c r="AS88" s="275">
        <v>1</v>
      </c>
      <c r="AT88" s="272">
        <f t="shared" si="51"/>
        <v>0</v>
      </c>
      <c r="AU88" s="32"/>
      <c r="AV88" s="273">
        <f t="shared" si="52"/>
        <v>0</v>
      </c>
      <c r="AW88" s="274" t="str">
        <f t="shared" si="53"/>
        <v/>
      </c>
    </row>
    <row r="89" spans="2:50" s="23" customFormat="1" x14ac:dyDescent="0.3">
      <c r="B89" s="78" t="s">
        <v>105</v>
      </c>
      <c r="C89" s="65"/>
      <c r="D89" s="66" t="s">
        <v>24</v>
      </c>
      <c r="E89" s="65"/>
      <c r="F89" s="25"/>
      <c r="G89" s="67"/>
      <c r="H89" s="75"/>
      <c r="I89" s="76"/>
      <c r="J89" s="67"/>
      <c r="K89" s="75"/>
      <c r="L89" s="76"/>
      <c r="M89" s="70">
        <f t="shared" si="54"/>
        <v>0</v>
      </c>
      <c r="N89" s="71" t="str">
        <f t="shared" si="55"/>
        <v/>
      </c>
      <c r="O89" s="76"/>
      <c r="P89" s="67">
        <v>0</v>
      </c>
      <c r="Q89" s="75">
        <v>1</v>
      </c>
      <c r="R89" s="76">
        <f t="shared" si="42"/>
        <v>0</v>
      </c>
      <c r="S89" s="73"/>
      <c r="T89" s="70">
        <f t="shared" si="43"/>
        <v>0</v>
      </c>
      <c r="U89" s="71" t="str">
        <f t="shared" si="56"/>
        <v/>
      </c>
      <c r="V89" s="73"/>
      <c r="W89" s="67">
        <v>0</v>
      </c>
      <c r="X89" s="75">
        <v>1</v>
      </c>
      <c r="Y89" s="76">
        <f t="shared" si="44"/>
        <v>0</v>
      </c>
      <c r="Z89" s="73"/>
      <c r="AA89" s="70">
        <f t="shared" si="57"/>
        <v>0</v>
      </c>
      <c r="AB89" s="71" t="str">
        <f t="shared" si="58"/>
        <v/>
      </c>
      <c r="AC89" s="73"/>
      <c r="AD89" s="67">
        <v>-0.09</v>
      </c>
      <c r="AE89" s="75">
        <v>1</v>
      </c>
      <c r="AF89" s="76">
        <f t="shared" si="45"/>
        <v>-0.09</v>
      </c>
      <c r="AG89" s="73"/>
      <c r="AH89" s="70">
        <f t="shared" si="46"/>
        <v>-0.09</v>
      </c>
      <c r="AI89" s="71" t="str">
        <f t="shared" si="47"/>
        <v/>
      </c>
      <c r="AJ89" s="73"/>
      <c r="AK89" s="67">
        <v>0</v>
      </c>
      <c r="AL89" s="75">
        <v>1</v>
      </c>
      <c r="AM89" s="76">
        <f t="shared" si="48"/>
        <v>0</v>
      </c>
      <c r="AN89" s="73"/>
      <c r="AO89" s="70">
        <f t="shared" si="49"/>
        <v>0.09</v>
      </c>
      <c r="AP89" s="71" t="str">
        <f t="shared" si="50"/>
        <v/>
      </c>
      <c r="AQ89" s="73"/>
      <c r="AR89" s="67">
        <v>0</v>
      </c>
      <c r="AS89" s="75">
        <v>1</v>
      </c>
      <c r="AT89" s="76">
        <f t="shared" si="51"/>
        <v>0</v>
      </c>
      <c r="AU89" s="73"/>
      <c r="AV89" s="70">
        <f t="shared" si="52"/>
        <v>0</v>
      </c>
      <c r="AW89" s="71" t="str">
        <f t="shared" si="53"/>
        <v/>
      </c>
    </row>
    <row r="90" spans="2:50" s="23" customFormat="1" x14ac:dyDescent="0.3">
      <c r="B90" s="78" t="s">
        <v>106</v>
      </c>
      <c r="C90" s="65"/>
      <c r="D90" s="66" t="s">
        <v>24</v>
      </c>
      <c r="E90" s="65"/>
      <c r="F90" s="25"/>
      <c r="G90" s="67"/>
      <c r="H90" s="75"/>
      <c r="I90" s="76"/>
      <c r="J90" s="67"/>
      <c r="K90" s="75"/>
      <c r="L90" s="76"/>
      <c r="M90" s="70">
        <f t="shared" si="54"/>
        <v>0</v>
      </c>
      <c r="N90" s="71" t="str">
        <f t="shared" si="55"/>
        <v/>
      </c>
      <c r="O90" s="76"/>
      <c r="P90" s="67">
        <v>-1.4</v>
      </c>
      <c r="Q90" s="75">
        <v>1</v>
      </c>
      <c r="R90" s="76">
        <f t="shared" si="42"/>
        <v>-1.4</v>
      </c>
      <c r="S90" s="73"/>
      <c r="T90" s="70">
        <f t="shared" si="43"/>
        <v>-1.4</v>
      </c>
      <c r="U90" s="71" t="str">
        <f t="shared" si="56"/>
        <v/>
      </c>
      <c r="V90" s="73"/>
      <c r="W90" s="67">
        <v>0</v>
      </c>
      <c r="X90" s="75">
        <v>1</v>
      </c>
      <c r="Y90" s="76">
        <f t="shared" si="44"/>
        <v>0</v>
      </c>
      <c r="Z90" s="73"/>
      <c r="AA90" s="70">
        <f t="shared" si="57"/>
        <v>1.4</v>
      </c>
      <c r="AB90" s="71" t="str">
        <f t="shared" si="58"/>
        <v/>
      </c>
      <c r="AC90" s="73"/>
      <c r="AD90" s="67">
        <v>0</v>
      </c>
      <c r="AE90" s="75">
        <v>1</v>
      </c>
      <c r="AF90" s="76">
        <f t="shared" si="45"/>
        <v>0</v>
      </c>
      <c r="AG90" s="73"/>
      <c r="AH90" s="70">
        <f t="shared" si="46"/>
        <v>0</v>
      </c>
      <c r="AI90" s="71" t="str">
        <f t="shared" si="47"/>
        <v/>
      </c>
      <c r="AJ90" s="73"/>
      <c r="AK90" s="67">
        <v>0</v>
      </c>
      <c r="AL90" s="75">
        <v>1</v>
      </c>
      <c r="AM90" s="76">
        <f t="shared" si="48"/>
        <v>0</v>
      </c>
      <c r="AN90" s="73"/>
      <c r="AO90" s="70">
        <f t="shared" si="49"/>
        <v>0</v>
      </c>
      <c r="AP90" s="71" t="str">
        <f t="shared" si="50"/>
        <v/>
      </c>
      <c r="AQ90" s="73"/>
      <c r="AR90" s="67">
        <v>0</v>
      </c>
      <c r="AS90" s="75">
        <v>1</v>
      </c>
      <c r="AT90" s="76">
        <f t="shared" si="51"/>
        <v>0</v>
      </c>
      <c r="AU90" s="73"/>
      <c r="AV90" s="70">
        <f t="shared" si="52"/>
        <v>0</v>
      </c>
      <c r="AW90" s="71" t="str">
        <f t="shared" si="53"/>
        <v/>
      </c>
    </row>
    <row r="91" spans="2:50" s="23" customFormat="1" x14ac:dyDescent="0.3">
      <c r="B91" s="78" t="s">
        <v>107</v>
      </c>
      <c r="C91" s="65"/>
      <c r="D91" s="66" t="s">
        <v>24</v>
      </c>
      <c r="E91" s="65"/>
      <c r="F91" s="25"/>
      <c r="G91" s="67"/>
      <c r="H91" s="75"/>
      <c r="I91" s="76"/>
      <c r="J91" s="67"/>
      <c r="K91" s="75"/>
      <c r="L91" s="76"/>
      <c r="M91" s="70">
        <f t="shared" si="54"/>
        <v>0</v>
      </c>
      <c r="N91" s="71" t="str">
        <f t="shared" si="55"/>
        <v/>
      </c>
      <c r="O91" s="76"/>
      <c r="P91" s="67">
        <v>0</v>
      </c>
      <c r="Q91" s="75">
        <v>1</v>
      </c>
      <c r="R91" s="76">
        <f t="shared" si="42"/>
        <v>0</v>
      </c>
      <c r="S91" s="73"/>
      <c r="T91" s="70">
        <f t="shared" si="43"/>
        <v>0</v>
      </c>
      <c r="U91" s="71" t="str">
        <f t="shared" si="56"/>
        <v/>
      </c>
      <c r="V91" s="73"/>
      <c r="W91" s="67">
        <v>0</v>
      </c>
      <c r="X91" s="75">
        <v>1</v>
      </c>
      <c r="Y91" s="76">
        <f t="shared" si="44"/>
        <v>0</v>
      </c>
      <c r="Z91" s="73"/>
      <c r="AA91" s="70">
        <f t="shared" si="57"/>
        <v>0</v>
      </c>
      <c r="AB91" s="71" t="str">
        <f t="shared" si="58"/>
        <v/>
      </c>
      <c r="AC91" s="73"/>
      <c r="AD91" s="67">
        <v>0</v>
      </c>
      <c r="AE91" s="75">
        <v>1</v>
      </c>
      <c r="AF91" s="76">
        <f t="shared" si="45"/>
        <v>0</v>
      </c>
      <c r="AG91" s="73"/>
      <c r="AH91" s="70">
        <f t="shared" si="46"/>
        <v>0</v>
      </c>
      <c r="AI91" s="71" t="str">
        <f t="shared" si="47"/>
        <v/>
      </c>
      <c r="AJ91" s="73"/>
      <c r="AK91" s="67">
        <v>0</v>
      </c>
      <c r="AL91" s="75">
        <v>1</v>
      </c>
      <c r="AM91" s="76">
        <f t="shared" si="48"/>
        <v>0</v>
      </c>
      <c r="AN91" s="73"/>
      <c r="AO91" s="70">
        <f t="shared" si="49"/>
        <v>0</v>
      </c>
      <c r="AP91" s="71" t="str">
        <f t="shared" si="50"/>
        <v/>
      </c>
      <c r="AQ91" s="73"/>
      <c r="AR91" s="67">
        <v>0</v>
      </c>
      <c r="AS91" s="75">
        <v>1</v>
      </c>
      <c r="AT91" s="76">
        <f t="shared" si="51"/>
        <v>0</v>
      </c>
      <c r="AU91" s="73"/>
      <c r="AV91" s="70">
        <f t="shared" si="52"/>
        <v>0</v>
      </c>
      <c r="AW91" s="71" t="str">
        <f t="shared" si="53"/>
        <v/>
      </c>
    </row>
    <row r="92" spans="2:50" s="23" customFormat="1" x14ac:dyDescent="0.3">
      <c r="B92" s="78" t="s">
        <v>108</v>
      </c>
      <c r="C92" s="65"/>
      <c r="D92" s="66" t="s">
        <v>24</v>
      </c>
      <c r="E92" s="65"/>
      <c r="F92" s="25"/>
      <c r="G92" s="67"/>
      <c r="H92" s="75"/>
      <c r="I92" s="76"/>
      <c r="J92" s="67"/>
      <c r="K92" s="75"/>
      <c r="L92" s="76"/>
      <c r="M92" s="70">
        <f t="shared" si="54"/>
        <v>0</v>
      </c>
      <c r="N92" s="71" t="str">
        <f t="shared" si="55"/>
        <v/>
      </c>
      <c r="O92" s="76"/>
      <c r="P92" s="67">
        <v>0</v>
      </c>
      <c r="Q92" s="75">
        <v>1</v>
      </c>
      <c r="R92" s="76">
        <f t="shared" si="42"/>
        <v>0</v>
      </c>
      <c r="S92" s="73"/>
      <c r="T92" s="70">
        <f t="shared" si="43"/>
        <v>0</v>
      </c>
      <c r="U92" s="71" t="str">
        <f t="shared" si="56"/>
        <v/>
      </c>
      <c r="V92" s="73"/>
      <c r="W92" s="67">
        <v>0.37</v>
      </c>
      <c r="X92" s="75">
        <v>1</v>
      </c>
      <c r="Y92" s="76">
        <f t="shared" si="44"/>
        <v>0.37</v>
      </c>
      <c r="Z92" s="73"/>
      <c r="AA92" s="70">
        <f t="shared" si="57"/>
        <v>0.37</v>
      </c>
      <c r="AB92" s="71" t="str">
        <f t="shared" si="58"/>
        <v/>
      </c>
      <c r="AC92" s="73"/>
      <c r="AD92" s="67">
        <v>0</v>
      </c>
      <c r="AE92" s="75">
        <v>1</v>
      </c>
      <c r="AF92" s="76">
        <f t="shared" si="45"/>
        <v>0</v>
      </c>
      <c r="AG92" s="73"/>
      <c r="AH92" s="70">
        <f t="shared" si="46"/>
        <v>-0.37</v>
      </c>
      <c r="AI92" s="71" t="str">
        <f t="shared" si="47"/>
        <v/>
      </c>
      <c r="AJ92" s="73"/>
      <c r="AK92" s="67">
        <v>0</v>
      </c>
      <c r="AL92" s="75">
        <v>1</v>
      </c>
      <c r="AM92" s="76">
        <f t="shared" si="48"/>
        <v>0</v>
      </c>
      <c r="AN92" s="73"/>
      <c r="AO92" s="70">
        <f t="shared" si="49"/>
        <v>0</v>
      </c>
      <c r="AP92" s="71" t="str">
        <f t="shared" si="50"/>
        <v/>
      </c>
      <c r="AQ92" s="73"/>
      <c r="AR92" s="67">
        <v>0</v>
      </c>
      <c r="AS92" s="75">
        <v>1</v>
      </c>
      <c r="AT92" s="76">
        <f t="shared" si="51"/>
        <v>0</v>
      </c>
      <c r="AU92" s="73"/>
      <c r="AV92" s="70">
        <f t="shared" si="52"/>
        <v>0</v>
      </c>
      <c r="AW92" s="71" t="str">
        <f t="shared" si="53"/>
        <v/>
      </c>
    </row>
    <row r="93" spans="2:50" s="23" customFormat="1" x14ac:dyDescent="0.3">
      <c r="B93" s="78" t="s">
        <v>109</v>
      </c>
      <c r="C93" s="65"/>
      <c r="D93" s="66" t="s">
        <v>24</v>
      </c>
      <c r="E93" s="65"/>
      <c r="F93" s="25"/>
      <c r="G93" s="67"/>
      <c r="H93" s="75"/>
      <c r="I93" s="76"/>
      <c r="J93" s="67"/>
      <c r="K93" s="75"/>
      <c r="L93" s="76"/>
      <c r="M93" s="70">
        <f t="shared" si="54"/>
        <v>0</v>
      </c>
      <c r="N93" s="71" t="str">
        <f t="shared" si="55"/>
        <v/>
      </c>
      <c r="O93" s="76"/>
      <c r="P93" s="67">
        <v>0</v>
      </c>
      <c r="Q93" s="75">
        <v>1</v>
      </c>
      <c r="R93" s="76">
        <f t="shared" si="42"/>
        <v>0</v>
      </c>
      <c r="S93" s="73"/>
      <c r="T93" s="70">
        <f t="shared" si="43"/>
        <v>0</v>
      </c>
      <c r="U93" s="71" t="str">
        <f t="shared" si="56"/>
        <v/>
      </c>
      <c r="V93" s="73"/>
      <c r="W93" s="67">
        <v>0</v>
      </c>
      <c r="X93" s="75">
        <v>1</v>
      </c>
      <c r="Y93" s="76">
        <f t="shared" si="44"/>
        <v>0</v>
      </c>
      <c r="Z93" s="73"/>
      <c r="AA93" s="70">
        <f t="shared" si="57"/>
        <v>0</v>
      </c>
      <c r="AB93" s="71" t="str">
        <f t="shared" si="58"/>
        <v/>
      </c>
      <c r="AC93" s="73"/>
      <c r="AD93" s="67">
        <v>0.06</v>
      </c>
      <c r="AE93" s="75">
        <v>1</v>
      </c>
      <c r="AF93" s="76">
        <f t="shared" si="45"/>
        <v>0.06</v>
      </c>
      <c r="AG93" s="73"/>
      <c r="AH93" s="70">
        <f t="shared" si="46"/>
        <v>0.06</v>
      </c>
      <c r="AI93" s="71" t="str">
        <f t="shared" si="47"/>
        <v/>
      </c>
      <c r="AJ93" s="73"/>
      <c r="AK93" s="67">
        <v>0</v>
      </c>
      <c r="AL93" s="75">
        <v>1</v>
      </c>
      <c r="AM93" s="76">
        <f t="shared" si="48"/>
        <v>0</v>
      </c>
      <c r="AN93" s="73"/>
      <c r="AO93" s="70">
        <f t="shared" si="49"/>
        <v>-0.06</v>
      </c>
      <c r="AP93" s="71" t="str">
        <f t="shared" si="50"/>
        <v/>
      </c>
      <c r="AQ93" s="73"/>
      <c r="AR93" s="67">
        <v>0</v>
      </c>
      <c r="AS93" s="75">
        <v>1</v>
      </c>
      <c r="AT93" s="76">
        <f t="shared" si="51"/>
        <v>0</v>
      </c>
      <c r="AU93" s="73"/>
      <c r="AV93" s="70">
        <f t="shared" si="52"/>
        <v>0</v>
      </c>
      <c r="AW93" s="71" t="str">
        <f t="shared" si="53"/>
        <v/>
      </c>
    </row>
    <row r="94" spans="2:50" s="23" customFormat="1" x14ac:dyDescent="0.3">
      <c r="B94" s="78" t="s">
        <v>110</v>
      </c>
      <c r="C94" s="65"/>
      <c r="D94" s="66" t="s">
        <v>24</v>
      </c>
      <c r="E94" s="65"/>
      <c r="F94" s="25"/>
      <c r="G94" s="67"/>
      <c r="H94" s="75"/>
      <c r="I94" s="76"/>
      <c r="J94" s="67"/>
      <c r="K94" s="75"/>
      <c r="L94" s="76"/>
      <c r="M94" s="70">
        <f t="shared" si="54"/>
        <v>0</v>
      </c>
      <c r="N94" s="71" t="str">
        <f t="shared" si="55"/>
        <v/>
      </c>
      <c r="O94" s="76"/>
      <c r="P94" s="67">
        <v>0</v>
      </c>
      <c r="Q94" s="75">
        <v>1</v>
      </c>
      <c r="R94" s="76">
        <f t="shared" si="42"/>
        <v>0</v>
      </c>
      <c r="S94" s="73"/>
      <c r="T94" s="70">
        <f t="shared" si="43"/>
        <v>0</v>
      </c>
      <c r="U94" s="71" t="str">
        <f t="shared" si="56"/>
        <v/>
      </c>
      <c r="V94" s="73"/>
      <c r="W94" s="67">
        <v>0</v>
      </c>
      <c r="X94" s="75">
        <v>1</v>
      </c>
      <c r="Y94" s="76">
        <f t="shared" si="44"/>
        <v>0</v>
      </c>
      <c r="Z94" s="73"/>
      <c r="AA94" s="70">
        <f t="shared" si="57"/>
        <v>0</v>
      </c>
      <c r="AB94" s="71" t="str">
        <f t="shared" si="58"/>
        <v/>
      </c>
      <c r="AC94" s="73"/>
      <c r="AD94" s="67">
        <v>0</v>
      </c>
      <c r="AE94" s="75">
        <v>1</v>
      </c>
      <c r="AF94" s="76">
        <f t="shared" si="45"/>
        <v>0</v>
      </c>
      <c r="AG94" s="73"/>
      <c r="AH94" s="70">
        <f t="shared" si="46"/>
        <v>0</v>
      </c>
      <c r="AI94" s="71" t="str">
        <f t="shared" si="47"/>
        <v/>
      </c>
      <c r="AJ94" s="73"/>
      <c r="AK94" s="67">
        <v>0</v>
      </c>
      <c r="AL94" s="75">
        <v>1</v>
      </c>
      <c r="AM94" s="76">
        <f t="shared" si="48"/>
        <v>0</v>
      </c>
      <c r="AN94" s="73"/>
      <c r="AO94" s="70">
        <f t="shared" si="49"/>
        <v>0</v>
      </c>
      <c r="AP94" s="71" t="str">
        <f t="shared" si="50"/>
        <v/>
      </c>
      <c r="AQ94" s="73"/>
      <c r="AR94" s="67">
        <v>0.66</v>
      </c>
      <c r="AS94" s="75">
        <v>1</v>
      </c>
      <c r="AT94" s="76">
        <f t="shared" si="51"/>
        <v>0.66</v>
      </c>
      <c r="AU94" s="73"/>
      <c r="AV94" s="70">
        <f t="shared" si="52"/>
        <v>0.66</v>
      </c>
      <c r="AW94" s="71" t="str">
        <f t="shared" si="53"/>
        <v/>
      </c>
    </row>
    <row r="95" spans="2:50" s="23" customFormat="1" x14ac:dyDescent="0.3">
      <c r="B95" s="78" t="s">
        <v>111</v>
      </c>
      <c r="C95" s="65"/>
      <c r="D95" s="66" t="s">
        <v>24</v>
      </c>
      <c r="E95" s="65"/>
      <c r="F95" s="25"/>
      <c r="G95" s="67"/>
      <c r="H95" s="75"/>
      <c r="I95" s="76"/>
      <c r="J95" s="67"/>
      <c r="K95" s="75"/>
      <c r="L95" s="76"/>
      <c r="M95" s="70">
        <f t="shared" si="54"/>
        <v>0</v>
      </c>
      <c r="N95" s="71" t="str">
        <f t="shared" si="55"/>
        <v/>
      </c>
      <c r="O95" s="76"/>
      <c r="P95" s="67">
        <v>0.01</v>
      </c>
      <c r="Q95" s="75">
        <v>1</v>
      </c>
      <c r="R95" s="76">
        <f t="shared" si="42"/>
        <v>0.01</v>
      </c>
      <c r="S95" s="73"/>
      <c r="T95" s="70">
        <f t="shared" si="43"/>
        <v>0.01</v>
      </c>
      <c r="U95" s="71" t="str">
        <f t="shared" si="56"/>
        <v/>
      </c>
      <c r="V95" s="73"/>
      <c r="W95" s="67">
        <v>0</v>
      </c>
      <c r="X95" s="75">
        <v>1</v>
      </c>
      <c r="Y95" s="76">
        <f t="shared" si="44"/>
        <v>0</v>
      </c>
      <c r="Z95" s="73"/>
      <c r="AA95" s="70">
        <f t="shared" si="57"/>
        <v>-0.01</v>
      </c>
      <c r="AB95" s="71" t="str">
        <f t="shared" si="58"/>
        <v/>
      </c>
      <c r="AC95" s="73"/>
      <c r="AD95" s="67">
        <v>0</v>
      </c>
      <c r="AE95" s="75">
        <v>1</v>
      </c>
      <c r="AF95" s="76">
        <f t="shared" si="45"/>
        <v>0</v>
      </c>
      <c r="AG95" s="73"/>
      <c r="AH95" s="70">
        <f t="shared" si="46"/>
        <v>0</v>
      </c>
      <c r="AI95" s="71" t="str">
        <f t="shared" si="47"/>
        <v/>
      </c>
      <c r="AJ95" s="73"/>
      <c r="AK95" s="67">
        <v>0</v>
      </c>
      <c r="AL95" s="75">
        <v>1</v>
      </c>
      <c r="AM95" s="76">
        <f t="shared" si="48"/>
        <v>0</v>
      </c>
      <c r="AN95" s="73"/>
      <c r="AO95" s="70">
        <f t="shared" si="49"/>
        <v>0</v>
      </c>
      <c r="AP95" s="71" t="str">
        <f t="shared" si="50"/>
        <v/>
      </c>
      <c r="AQ95" s="73"/>
      <c r="AR95" s="67">
        <v>0</v>
      </c>
      <c r="AS95" s="75">
        <v>1</v>
      </c>
      <c r="AT95" s="76">
        <f t="shared" si="51"/>
        <v>0</v>
      </c>
      <c r="AU95" s="73"/>
      <c r="AV95" s="70">
        <f t="shared" si="52"/>
        <v>0</v>
      </c>
      <c r="AW95" s="71" t="str">
        <f t="shared" si="53"/>
        <v/>
      </c>
    </row>
    <row r="96" spans="2:50" s="23" customFormat="1" x14ac:dyDescent="0.3">
      <c r="B96" s="78" t="s">
        <v>112</v>
      </c>
      <c r="C96" s="65"/>
      <c r="D96" s="66" t="s">
        <v>24</v>
      </c>
      <c r="E96" s="65"/>
      <c r="F96" s="25"/>
      <c r="G96" s="67"/>
      <c r="H96" s="75"/>
      <c r="I96" s="76"/>
      <c r="J96" s="67"/>
      <c r="K96" s="75"/>
      <c r="L96" s="76"/>
      <c r="M96" s="70">
        <f t="shared" si="54"/>
        <v>0</v>
      </c>
      <c r="N96" s="71" t="str">
        <f t="shared" si="55"/>
        <v/>
      </c>
      <c r="O96" s="76"/>
      <c r="P96" s="67">
        <v>0</v>
      </c>
      <c r="Q96" s="75">
        <v>1</v>
      </c>
      <c r="R96" s="76">
        <f t="shared" si="42"/>
        <v>0</v>
      </c>
      <c r="S96" s="73"/>
      <c r="T96" s="70">
        <f t="shared" si="43"/>
        <v>0</v>
      </c>
      <c r="U96" s="71" t="str">
        <f t="shared" si="56"/>
        <v/>
      </c>
      <c r="V96" s="73"/>
      <c r="W96" s="67">
        <v>-0.05</v>
      </c>
      <c r="X96" s="75">
        <v>1</v>
      </c>
      <c r="Y96" s="76">
        <f t="shared" si="44"/>
        <v>-0.05</v>
      </c>
      <c r="Z96" s="73"/>
      <c r="AA96" s="70">
        <f t="shared" si="57"/>
        <v>-0.05</v>
      </c>
      <c r="AB96" s="71" t="str">
        <f t="shared" si="58"/>
        <v/>
      </c>
      <c r="AC96" s="73"/>
      <c r="AD96" s="67">
        <v>-0.05</v>
      </c>
      <c r="AE96" s="75">
        <v>1</v>
      </c>
      <c r="AF96" s="76">
        <f t="shared" si="45"/>
        <v>-0.05</v>
      </c>
      <c r="AG96" s="73"/>
      <c r="AH96" s="70">
        <f t="shared" si="46"/>
        <v>0</v>
      </c>
      <c r="AI96" s="71">
        <f t="shared" si="47"/>
        <v>0</v>
      </c>
      <c r="AJ96" s="73"/>
      <c r="AK96" s="67">
        <v>-0.05</v>
      </c>
      <c r="AL96" s="75">
        <v>1</v>
      </c>
      <c r="AM96" s="76">
        <f t="shared" si="48"/>
        <v>-0.05</v>
      </c>
      <c r="AN96" s="73"/>
      <c r="AO96" s="70">
        <f t="shared" si="49"/>
        <v>0</v>
      </c>
      <c r="AP96" s="71">
        <f t="shared" si="50"/>
        <v>0</v>
      </c>
      <c r="AQ96" s="73"/>
      <c r="AR96" s="67">
        <v>0</v>
      </c>
      <c r="AS96" s="75">
        <v>1</v>
      </c>
      <c r="AT96" s="76">
        <f t="shared" si="51"/>
        <v>0</v>
      </c>
      <c r="AU96" s="73"/>
      <c r="AV96" s="70">
        <f t="shared" si="52"/>
        <v>0.05</v>
      </c>
      <c r="AW96" s="71" t="str">
        <f t="shared" si="53"/>
        <v/>
      </c>
    </row>
    <row r="97" spans="2:50" s="23" customFormat="1" x14ac:dyDescent="0.3">
      <c r="B97" s="74" t="s">
        <v>113</v>
      </c>
      <c r="C97" s="65"/>
      <c r="D97" s="66" t="s">
        <v>24</v>
      </c>
      <c r="E97" s="65"/>
      <c r="F97" s="25"/>
      <c r="G97" s="67"/>
      <c r="H97" s="75"/>
      <c r="I97" s="76"/>
      <c r="J97" s="67"/>
      <c r="K97" s="75"/>
      <c r="L97" s="76"/>
      <c r="M97" s="70">
        <f t="shared" si="54"/>
        <v>0</v>
      </c>
      <c r="N97" s="71" t="str">
        <f t="shared" si="55"/>
        <v/>
      </c>
      <c r="O97" s="76"/>
      <c r="P97" s="67">
        <v>0</v>
      </c>
      <c r="Q97" s="75">
        <v>1</v>
      </c>
      <c r="R97" s="76">
        <f t="shared" si="42"/>
        <v>0</v>
      </c>
      <c r="S97" s="73"/>
      <c r="T97" s="70">
        <f t="shared" si="43"/>
        <v>0</v>
      </c>
      <c r="U97" s="71" t="str">
        <f t="shared" si="56"/>
        <v/>
      </c>
      <c r="V97" s="73"/>
      <c r="W97" s="67">
        <v>-0.11</v>
      </c>
      <c r="X97" s="75">
        <v>1</v>
      </c>
      <c r="Y97" s="76">
        <f t="shared" si="44"/>
        <v>-0.11</v>
      </c>
      <c r="Z97" s="73"/>
      <c r="AA97" s="70">
        <f t="shared" si="57"/>
        <v>-0.11</v>
      </c>
      <c r="AB97" s="71" t="str">
        <f t="shared" si="58"/>
        <v/>
      </c>
      <c r="AC97" s="73"/>
      <c r="AD97" s="67">
        <v>-0.11</v>
      </c>
      <c r="AE97" s="75">
        <v>1</v>
      </c>
      <c r="AF97" s="76">
        <f t="shared" si="45"/>
        <v>-0.11</v>
      </c>
      <c r="AG97" s="73"/>
      <c r="AH97" s="70">
        <f t="shared" si="46"/>
        <v>0</v>
      </c>
      <c r="AI97" s="71">
        <f t="shared" si="47"/>
        <v>0</v>
      </c>
      <c r="AJ97" s="73"/>
      <c r="AK97" s="67">
        <v>-0.11</v>
      </c>
      <c r="AL97" s="75">
        <v>1</v>
      </c>
      <c r="AM97" s="76">
        <f t="shared" si="48"/>
        <v>-0.11</v>
      </c>
      <c r="AN97" s="73"/>
      <c r="AO97" s="70">
        <f t="shared" si="49"/>
        <v>0</v>
      </c>
      <c r="AP97" s="71">
        <f t="shared" si="50"/>
        <v>0</v>
      </c>
      <c r="AQ97" s="73"/>
      <c r="AR97" s="67">
        <v>-0.11</v>
      </c>
      <c r="AS97" s="75">
        <v>1</v>
      </c>
      <c r="AT97" s="76">
        <f t="shared" si="51"/>
        <v>-0.11</v>
      </c>
      <c r="AU97" s="73"/>
      <c r="AV97" s="70">
        <f t="shared" si="52"/>
        <v>0</v>
      </c>
      <c r="AW97" s="71">
        <f t="shared" si="53"/>
        <v>0</v>
      </c>
    </row>
    <row r="98" spans="2:50" s="23" customFormat="1" x14ac:dyDescent="0.3">
      <c r="B98" s="74" t="s">
        <v>114</v>
      </c>
      <c r="C98" s="65"/>
      <c r="D98" s="66" t="s">
        <v>24</v>
      </c>
      <c r="E98" s="65"/>
      <c r="F98" s="25"/>
      <c r="G98" s="67"/>
      <c r="H98" s="75"/>
      <c r="I98" s="76"/>
      <c r="J98" s="67"/>
      <c r="K98" s="75"/>
      <c r="L98" s="76"/>
      <c r="M98" s="70">
        <f t="shared" si="54"/>
        <v>0</v>
      </c>
      <c r="N98" s="71" t="str">
        <f t="shared" si="55"/>
        <v/>
      </c>
      <c r="O98" s="76"/>
      <c r="P98" s="67">
        <v>-1.1000000000000001</v>
      </c>
      <c r="Q98" s="75">
        <v>1</v>
      </c>
      <c r="R98" s="76">
        <f>Q98*P98</f>
        <v>-1.1000000000000001</v>
      </c>
      <c r="S98" s="73"/>
      <c r="T98" s="70">
        <f t="shared" si="43"/>
        <v>-1.1000000000000001</v>
      </c>
      <c r="U98" s="71" t="str">
        <f t="shared" si="56"/>
        <v/>
      </c>
      <c r="V98" s="73"/>
      <c r="W98" s="67">
        <v>-1.1000000000000001</v>
      </c>
      <c r="X98" s="75">
        <v>1</v>
      </c>
      <c r="Y98" s="76">
        <f>X98*W98</f>
        <v>-1.1000000000000001</v>
      </c>
      <c r="Z98" s="73"/>
      <c r="AA98" s="70">
        <f>Y98-R98</f>
        <v>0</v>
      </c>
      <c r="AB98" s="71">
        <f>IF(OR(R98=0,Y98=0),"",(AA98/R98))</f>
        <v>0</v>
      </c>
      <c r="AC98" s="73"/>
      <c r="AD98" s="67">
        <v>0</v>
      </c>
      <c r="AE98" s="75">
        <v>1</v>
      </c>
      <c r="AF98" s="76">
        <f>AE98*AD98</f>
        <v>0</v>
      </c>
      <c r="AG98" s="73"/>
      <c r="AH98" s="70">
        <f>AF98-Y98</f>
        <v>1.1000000000000001</v>
      </c>
      <c r="AI98" s="71" t="str">
        <f>IF(OR(Y98=0,AF98=0),"",(AH98/Y98))</f>
        <v/>
      </c>
      <c r="AJ98" s="73"/>
      <c r="AK98" s="67">
        <v>0</v>
      </c>
      <c r="AL98" s="75">
        <v>1</v>
      </c>
      <c r="AM98" s="76">
        <f>AL98*AK98</f>
        <v>0</v>
      </c>
      <c r="AN98" s="73"/>
      <c r="AO98" s="70">
        <f>AM98-AF98</f>
        <v>0</v>
      </c>
      <c r="AP98" s="71" t="str">
        <f>IF(OR(AF98=0,AM98=0),"",(AO98/AF98))</f>
        <v/>
      </c>
      <c r="AQ98" s="73"/>
      <c r="AR98" s="67">
        <v>0</v>
      </c>
      <c r="AS98" s="75">
        <v>1</v>
      </c>
      <c r="AT98" s="76">
        <f>AS98*AR98</f>
        <v>0</v>
      </c>
      <c r="AU98" s="73"/>
      <c r="AV98" s="70">
        <f>AT98-AM98</f>
        <v>0</v>
      </c>
      <c r="AW98" s="71" t="str">
        <f>IF(OR(AM98=0,AT98=0),"",(AV98/AM98))</f>
        <v/>
      </c>
    </row>
    <row r="99" spans="2:50" s="23" customFormat="1" x14ac:dyDescent="0.3">
      <c r="B99" s="74" t="s">
        <v>115</v>
      </c>
      <c r="C99" s="65"/>
      <c r="D99" s="66" t="s">
        <v>24</v>
      </c>
      <c r="E99" s="65"/>
      <c r="F99" s="25"/>
      <c r="G99" s="67"/>
      <c r="H99" s="75"/>
      <c r="I99" s="76"/>
      <c r="J99" s="67"/>
      <c r="K99" s="75"/>
      <c r="L99" s="76"/>
      <c r="M99" s="70">
        <f>L99-I99</f>
        <v>0</v>
      </c>
      <c r="N99" s="71" t="str">
        <f>IF(OR(I99=0,L99=0),"",(M99/I99))</f>
        <v/>
      </c>
      <c r="O99" s="76"/>
      <c r="P99" s="67">
        <v>-0.21</v>
      </c>
      <c r="Q99" s="75">
        <v>1</v>
      </c>
      <c r="R99" s="76">
        <f>Q99*P99</f>
        <v>-0.21</v>
      </c>
      <c r="S99" s="73"/>
      <c r="T99" s="70">
        <f>R99-L99</f>
        <v>-0.21</v>
      </c>
      <c r="U99" s="71" t="str">
        <f>IF(OR(L99=0,R99=0),"",(T99/L99))</f>
        <v/>
      </c>
      <c r="V99" s="73"/>
      <c r="W99" s="67">
        <v>-0.21</v>
      </c>
      <c r="X99" s="75">
        <v>1</v>
      </c>
      <c r="Y99" s="76">
        <f>X99*W99</f>
        <v>-0.21</v>
      </c>
      <c r="Z99" s="73"/>
      <c r="AA99" s="70">
        <f>Y99-R99</f>
        <v>0</v>
      </c>
      <c r="AB99" s="71">
        <f>IF(OR(R99=0,Y99=0),"",(AA99/R99))</f>
        <v>0</v>
      </c>
      <c r="AC99" s="73"/>
      <c r="AD99" s="67">
        <v>-0.21</v>
      </c>
      <c r="AE99" s="75">
        <v>1</v>
      </c>
      <c r="AF99" s="76">
        <f>AE99*AD99</f>
        <v>-0.21</v>
      </c>
      <c r="AG99" s="73"/>
      <c r="AH99" s="70">
        <f>AF99-Y99</f>
        <v>0</v>
      </c>
      <c r="AI99" s="71">
        <f>IF(OR(Y99=0,AF99=0),"",(AH99/Y99))</f>
        <v>0</v>
      </c>
      <c r="AJ99" s="73"/>
      <c r="AK99" s="67">
        <v>-0.21</v>
      </c>
      <c r="AL99" s="75">
        <v>1</v>
      </c>
      <c r="AM99" s="76">
        <f>AL99*AK99</f>
        <v>-0.21</v>
      </c>
      <c r="AN99" s="73"/>
      <c r="AO99" s="70">
        <f>AM99-AF99</f>
        <v>0</v>
      </c>
      <c r="AP99" s="71">
        <f>IF(OR(AF99=0,AM99=0),"",(AO99/AF99))</f>
        <v>0</v>
      </c>
      <c r="AQ99" s="73"/>
      <c r="AR99" s="67">
        <v>-0.21</v>
      </c>
      <c r="AS99" s="75">
        <v>1</v>
      </c>
      <c r="AT99" s="76">
        <f>AS99*AR99</f>
        <v>-0.21</v>
      </c>
      <c r="AU99" s="73"/>
      <c r="AV99" s="70">
        <f>AT99-AM99</f>
        <v>0</v>
      </c>
      <c r="AW99" s="71">
        <f>IF(OR(AM99=0,AT99=0),"",(AV99/AM99))</f>
        <v>0</v>
      </c>
    </row>
    <row r="100" spans="2:50" s="23" customFormat="1" x14ac:dyDescent="0.3">
      <c r="B100" s="79" t="s">
        <v>116</v>
      </c>
      <c r="C100" s="65"/>
      <c r="D100" s="66" t="s">
        <v>24</v>
      </c>
      <c r="E100" s="65"/>
      <c r="F100" s="25"/>
      <c r="G100" s="67"/>
      <c r="H100" s="75"/>
      <c r="I100" s="76"/>
      <c r="J100" s="67"/>
      <c r="K100" s="75"/>
      <c r="L100" s="76"/>
      <c r="M100" s="70">
        <f t="shared" si="54"/>
        <v>0</v>
      </c>
      <c r="N100" s="71" t="str">
        <f t="shared" si="55"/>
        <v/>
      </c>
      <c r="O100" s="76"/>
      <c r="P100" s="67">
        <v>0</v>
      </c>
      <c r="Q100" s="75">
        <v>1</v>
      </c>
      <c r="R100" s="76">
        <f t="shared" si="42"/>
        <v>0</v>
      </c>
      <c r="S100" s="73"/>
      <c r="T100" s="70">
        <f t="shared" si="43"/>
        <v>0</v>
      </c>
      <c r="U100" s="71" t="str">
        <f t="shared" si="56"/>
        <v/>
      </c>
      <c r="V100" s="73"/>
      <c r="W100" s="67">
        <v>-0.57999999999999996</v>
      </c>
      <c r="X100" s="75">
        <v>1</v>
      </c>
      <c r="Y100" s="76">
        <f t="shared" si="44"/>
        <v>-0.57999999999999996</v>
      </c>
      <c r="Z100" s="73"/>
      <c r="AA100" s="70">
        <f t="shared" si="57"/>
        <v>-0.57999999999999996</v>
      </c>
      <c r="AB100" s="71" t="str">
        <f t="shared" si="58"/>
        <v/>
      </c>
      <c r="AC100" s="73"/>
      <c r="AD100" s="67">
        <v>-0.57999999999999996</v>
      </c>
      <c r="AE100" s="75">
        <v>1</v>
      </c>
      <c r="AF100" s="76">
        <f t="shared" si="45"/>
        <v>-0.57999999999999996</v>
      </c>
      <c r="AG100" s="73"/>
      <c r="AH100" s="70">
        <f t="shared" si="46"/>
        <v>0</v>
      </c>
      <c r="AI100" s="71">
        <f t="shared" si="47"/>
        <v>0</v>
      </c>
      <c r="AJ100" s="73"/>
      <c r="AK100" s="67">
        <v>-0.57999999999999996</v>
      </c>
      <c r="AL100" s="75">
        <v>1</v>
      </c>
      <c r="AM100" s="76">
        <f t="shared" si="48"/>
        <v>-0.57999999999999996</v>
      </c>
      <c r="AN100" s="73"/>
      <c r="AO100" s="70">
        <f t="shared" si="49"/>
        <v>0</v>
      </c>
      <c r="AP100" s="71">
        <f t="shared" si="50"/>
        <v>0</v>
      </c>
      <c r="AQ100" s="73"/>
      <c r="AR100" s="67">
        <v>-0.57999999999999996</v>
      </c>
      <c r="AS100" s="75">
        <v>1</v>
      </c>
      <c r="AT100" s="76">
        <f t="shared" si="51"/>
        <v>-0.57999999999999996</v>
      </c>
      <c r="AU100" s="73"/>
      <c r="AV100" s="70">
        <f t="shared" si="52"/>
        <v>0</v>
      </c>
      <c r="AW100" s="71">
        <f t="shared" si="53"/>
        <v>0</v>
      </c>
    </row>
    <row r="101" spans="2:50" s="23" customFormat="1" x14ac:dyDescent="0.3">
      <c r="B101" s="80" t="s">
        <v>118</v>
      </c>
      <c r="C101" s="65"/>
      <c r="D101" s="66" t="s">
        <v>24</v>
      </c>
      <c r="E101" s="65"/>
      <c r="F101" s="25"/>
      <c r="G101" s="67"/>
      <c r="H101" s="68"/>
      <c r="I101" s="76"/>
      <c r="J101" s="67"/>
      <c r="K101" s="68"/>
      <c r="L101" s="76"/>
      <c r="M101" s="70">
        <f t="shared" si="54"/>
        <v>0</v>
      </c>
      <c r="N101" s="71" t="str">
        <f t="shared" si="55"/>
        <v/>
      </c>
      <c r="O101" s="77"/>
      <c r="P101" s="67">
        <v>0.03</v>
      </c>
      <c r="Q101" s="68">
        <v>1</v>
      </c>
      <c r="R101" s="76">
        <f t="shared" si="42"/>
        <v>0.03</v>
      </c>
      <c r="S101" s="73"/>
      <c r="T101" s="70">
        <f t="shared" si="43"/>
        <v>0.03</v>
      </c>
      <c r="U101" s="71" t="str">
        <f t="shared" si="56"/>
        <v/>
      </c>
      <c r="V101" s="73"/>
      <c r="W101" s="67">
        <v>0.03</v>
      </c>
      <c r="X101" s="75">
        <v>1</v>
      </c>
      <c r="Y101" s="76">
        <f t="shared" si="44"/>
        <v>0.03</v>
      </c>
      <c r="Z101" s="73"/>
      <c r="AA101" s="70">
        <f t="shared" si="57"/>
        <v>0</v>
      </c>
      <c r="AB101" s="71">
        <f t="shared" si="58"/>
        <v>0</v>
      </c>
      <c r="AC101" s="73"/>
      <c r="AD101" s="67">
        <v>0.03</v>
      </c>
      <c r="AE101" s="75">
        <v>1</v>
      </c>
      <c r="AF101" s="76">
        <f t="shared" si="45"/>
        <v>0.03</v>
      </c>
      <c r="AG101" s="73"/>
      <c r="AH101" s="70">
        <f t="shared" si="46"/>
        <v>0</v>
      </c>
      <c r="AI101" s="71">
        <f t="shared" si="47"/>
        <v>0</v>
      </c>
      <c r="AJ101" s="73"/>
      <c r="AK101" s="67">
        <v>0.03</v>
      </c>
      <c r="AL101" s="75">
        <v>1</v>
      </c>
      <c r="AM101" s="76">
        <f t="shared" si="48"/>
        <v>0.03</v>
      </c>
      <c r="AN101" s="73"/>
      <c r="AO101" s="70">
        <f t="shared" si="49"/>
        <v>0</v>
      </c>
      <c r="AP101" s="71">
        <f t="shared" si="50"/>
        <v>0</v>
      </c>
      <c r="AQ101" s="73"/>
      <c r="AR101" s="67">
        <v>0.03</v>
      </c>
      <c r="AS101" s="75">
        <v>1</v>
      </c>
      <c r="AT101" s="76">
        <f t="shared" si="51"/>
        <v>0.03</v>
      </c>
      <c r="AU101" s="73"/>
      <c r="AV101" s="70">
        <f t="shared" si="52"/>
        <v>0</v>
      </c>
      <c r="AW101" s="71">
        <f t="shared" si="53"/>
        <v>0</v>
      </c>
    </row>
    <row r="102" spans="2:50" s="23" customFormat="1" x14ac:dyDescent="0.3">
      <c r="B102" s="80" t="s">
        <v>119</v>
      </c>
      <c r="C102" s="65"/>
      <c r="D102" s="66" t="s">
        <v>24</v>
      </c>
      <c r="E102" s="65"/>
      <c r="F102" s="25"/>
      <c r="G102" s="67"/>
      <c r="H102" s="68"/>
      <c r="I102" s="76"/>
      <c r="J102" s="67"/>
      <c r="K102" s="68"/>
      <c r="L102" s="76"/>
      <c r="M102" s="70">
        <f t="shared" si="54"/>
        <v>0</v>
      </c>
      <c r="N102" s="71" t="str">
        <f t="shared" si="55"/>
        <v/>
      </c>
      <c r="O102" s="77"/>
      <c r="P102" s="67">
        <v>0.02</v>
      </c>
      <c r="Q102" s="68">
        <v>1</v>
      </c>
      <c r="R102" s="76">
        <f t="shared" si="42"/>
        <v>0.02</v>
      </c>
      <c r="S102" s="73"/>
      <c r="T102" s="70">
        <f t="shared" si="43"/>
        <v>0.02</v>
      </c>
      <c r="U102" s="71" t="str">
        <f t="shared" si="56"/>
        <v/>
      </c>
      <c r="V102" s="73"/>
      <c r="W102" s="67">
        <v>0.02</v>
      </c>
      <c r="X102" s="75">
        <v>1</v>
      </c>
      <c r="Y102" s="76">
        <f t="shared" si="44"/>
        <v>0.02</v>
      </c>
      <c r="Z102" s="73"/>
      <c r="AA102" s="70">
        <f t="shared" si="57"/>
        <v>0</v>
      </c>
      <c r="AB102" s="71">
        <f t="shared" si="58"/>
        <v>0</v>
      </c>
      <c r="AC102" s="73"/>
      <c r="AD102" s="67">
        <v>0.02</v>
      </c>
      <c r="AE102" s="75">
        <v>1</v>
      </c>
      <c r="AF102" s="76">
        <f t="shared" si="45"/>
        <v>0.02</v>
      </c>
      <c r="AG102" s="73"/>
      <c r="AH102" s="70">
        <f t="shared" si="46"/>
        <v>0</v>
      </c>
      <c r="AI102" s="71">
        <f t="shared" si="47"/>
        <v>0</v>
      </c>
      <c r="AJ102" s="73"/>
      <c r="AK102" s="67">
        <v>0.02</v>
      </c>
      <c r="AL102" s="75">
        <v>1</v>
      </c>
      <c r="AM102" s="76">
        <f t="shared" si="48"/>
        <v>0.02</v>
      </c>
      <c r="AN102" s="73"/>
      <c r="AO102" s="70">
        <f t="shared" si="49"/>
        <v>0</v>
      </c>
      <c r="AP102" s="71">
        <f t="shared" si="50"/>
        <v>0</v>
      </c>
      <c r="AQ102" s="73"/>
      <c r="AR102" s="67">
        <v>0.02</v>
      </c>
      <c r="AS102" s="75">
        <v>1</v>
      </c>
      <c r="AT102" s="76">
        <f t="shared" si="51"/>
        <v>0.02</v>
      </c>
      <c r="AU102" s="73"/>
      <c r="AV102" s="70">
        <f t="shared" si="52"/>
        <v>0</v>
      </c>
      <c r="AW102" s="71">
        <f t="shared" si="53"/>
        <v>0</v>
      </c>
    </row>
    <row r="103" spans="2:50" s="23" customFormat="1" x14ac:dyDescent="0.3">
      <c r="B103" s="80" t="s">
        <v>120</v>
      </c>
      <c r="C103" s="65"/>
      <c r="D103" s="66" t="s">
        <v>24</v>
      </c>
      <c r="E103" s="65"/>
      <c r="F103" s="25"/>
      <c r="G103" s="67"/>
      <c r="H103" s="68"/>
      <c r="I103" s="76"/>
      <c r="J103" s="67"/>
      <c r="K103" s="68"/>
      <c r="L103" s="76"/>
      <c r="M103" s="70">
        <f t="shared" si="54"/>
        <v>0</v>
      </c>
      <c r="N103" s="71" t="str">
        <f t="shared" si="55"/>
        <v/>
      </c>
      <c r="O103" s="77"/>
      <c r="P103" s="67">
        <v>0.02</v>
      </c>
      <c r="Q103" s="68">
        <v>1</v>
      </c>
      <c r="R103" s="76">
        <f t="shared" si="42"/>
        <v>0.02</v>
      </c>
      <c r="S103" s="73"/>
      <c r="T103" s="70">
        <f t="shared" si="43"/>
        <v>0.02</v>
      </c>
      <c r="U103" s="71" t="str">
        <f t="shared" si="56"/>
        <v/>
      </c>
      <c r="V103" s="73"/>
      <c r="W103" s="67">
        <v>0.02</v>
      </c>
      <c r="X103" s="75">
        <v>1</v>
      </c>
      <c r="Y103" s="76">
        <f t="shared" si="44"/>
        <v>0.02</v>
      </c>
      <c r="Z103" s="73"/>
      <c r="AA103" s="70">
        <f t="shared" si="57"/>
        <v>0</v>
      </c>
      <c r="AB103" s="71">
        <f t="shared" si="58"/>
        <v>0</v>
      </c>
      <c r="AC103" s="73"/>
      <c r="AD103" s="67">
        <v>0.02</v>
      </c>
      <c r="AE103" s="75">
        <v>1</v>
      </c>
      <c r="AF103" s="76">
        <f t="shared" si="45"/>
        <v>0.02</v>
      </c>
      <c r="AG103" s="73"/>
      <c r="AH103" s="70">
        <f t="shared" si="46"/>
        <v>0</v>
      </c>
      <c r="AI103" s="71">
        <f t="shared" si="47"/>
        <v>0</v>
      </c>
      <c r="AJ103" s="73"/>
      <c r="AK103" s="67">
        <v>0.02</v>
      </c>
      <c r="AL103" s="75">
        <v>1</v>
      </c>
      <c r="AM103" s="76">
        <f t="shared" si="48"/>
        <v>0.02</v>
      </c>
      <c r="AN103" s="73"/>
      <c r="AO103" s="70">
        <f t="shared" si="49"/>
        <v>0</v>
      </c>
      <c r="AP103" s="71">
        <f t="shared" si="50"/>
        <v>0</v>
      </c>
      <c r="AQ103" s="73"/>
      <c r="AR103" s="67">
        <v>0.02</v>
      </c>
      <c r="AS103" s="75">
        <v>1</v>
      </c>
      <c r="AT103" s="76">
        <f t="shared" si="51"/>
        <v>0.02</v>
      </c>
      <c r="AU103" s="73"/>
      <c r="AV103" s="70">
        <f t="shared" si="52"/>
        <v>0</v>
      </c>
      <c r="AW103" s="71">
        <f t="shared" si="53"/>
        <v>0</v>
      </c>
    </row>
    <row r="104" spans="2:50" s="276" customFormat="1" x14ac:dyDescent="0.3">
      <c r="B104" s="184" t="s">
        <v>28</v>
      </c>
      <c r="C104" s="277"/>
      <c r="D104" s="278"/>
      <c r="E104" s="277"/>
      <c r="F104" s="279"/>
      <c r="G104" s="280"/>
      <c r="H104" s="281"/>
      <c r="I104" s="282">
        <f>SUM(I85:I100)</f>
        <v>33.86</v>
      </c>
      <c r="J104" s="280"/>
      <c r="K104" s="281"/>
      <c r="L104" s="282">
        <f>SUM(L85:L100)</f>
        <v>35.489999999999995</v>
      </c>
      <c r="M104" s="283">
        <f t="shared" si="54"/>
        <v>1.6299999999999955</v>
      </c>
      <c r="N104" s="284">
        <f t="shared" si="55"/>
        <v>4.8139397519196561E-2</v>
      </c>
      <c r="O104" s="282"/>
      <c r="P104" s="280"/>
      <c r="Q104" s="281"/>
      <c r="R104" s="282">
        <f>SUM(R85:R100)</f>
        <v>34.299999999999997</v>
      </c>
      <c r="S104" s="279"/>
      <c r="T104" s="283">
        <f t="shared" si="43"/>
        <v>-1.1899999999999977</v>
      </c>
      <c r="U104" s="284">
        <f t="shared" si="56"/>
        <v>-3.3530571992110396E-2</v>
      </c>
      <c r="W104" s="280"/>
      <c r="X104" s="281"/>
      <c r="Y104" s="282">
        <f>SUM(Y85:Y100)</f>
        <v>36.36</v>
      </c>
      <c r="Z104" s="279"/>
      <c r="AA104" s="283">
        <f t="shared" si="57"/>
        <v>2.0600000000000023</v>
      </c>
      <c r="AB104" s="284">
        <f t="shared" si="58"/>
        <v>6.0058309037900943E-2</v>
      </c>
      <c r="AD104" s="280"/>
      <c r="AE104" s="281"/>
      <c r="AF104" s="282">
        <f>SUM(AF85:AF100)</f>
        <v>37.950000000000003</v>
      </c>
      <c r="AG104" s="279"/>
      <c r="AH104" s="283">
        <f t="shared" si="46"/>
        <v>1.5900000000000034</v>
      </c>
      <c r="AI104" s="284">
        <f t="shared" si="47"/>
        <v>4.3729372937293821E-2</v>
      </c>
      <c r="AK104" s="280"/>
      <c r="AL104" s="281"/>
      <c r="AM104" s="282">
        <f>SUM(AM85:AM100)</f>
        <v>40.370000000000005</v>
      </c>
      <c r="AN104" s="279"/>
      <c r="AO104" s="283">
        <f t="shared" si="49"/>
        <v>2.4200000000000017</v>
      </c>
      <c r="AP104" s="284">
        <f t="shared" si="50"/>
        <v>6.3768115942029024E-2</v>
      </c>
      <c r="AR104" s="280"/>
      <c r="AS104" s="281"/>
      <c r="AT104" s="282">
        <f>SUM(AT85:AT100)</f>
        <v>41.9</v>
      </c>
      <c r="AU104" s="279"/>
      <c r="AV104" s="283">
        <f t="shared" si="52"/>
        <v>1.529999999999994</v>
      </c>
      <c r="AW104" s="284">
        <f t="shared" si="53"/>
        <v>3.7899430270002324E-2</v>
      </c>
    </row>
    <row r="105" spans="2:50" ht="15.75" customHeight="1" x14ac:dyDescent="0.3">
      <c r="B105" s="74" t="s">
        <v>29</v>
      </c>
      <c r="C105" s="32"/>
      <c r="D105" s="269" t="s">
        <v>30</v>
      </c>
      <c r="E105" s="32"/>
      <c r="F105" s="32"/>
      <c r="G105" s="285">
        <f>+$J$43</f>
        <v>9.3670000000000003E-2</v>
      </c>
      <c r="H105" s="286">
        <f>$G$80*(1+G132)-$G$80</f>
        <v>5.8410000000000082</v>
      </c>
      <c r="I105" s="287">
        <f>H105*G105</f>
        <v>0.54712647000000081</v>
      </c>
      <c r="J105" s="285">
        <f>+$J$43</f>
        <v>9.3670000000000003E-2</v>
      </c>
      <c r="K105" s="286">
        <f>$G$80*(1+J132)-$G$80</f>
        <v>5.8410000000000082</v>
      </c>
      <c r="L105" s="287">
        <f>K105*J105</f>
        <v>0.54712647000000081</v>
      </c>
      <c r="M105" s="273">
        <f t="shared" si="54"/>
        <v>0</v>
      </c>
      <c r="N105" s="274">
        <f t="shared" si="55"/>
        <v>0</v>
      </c>
      <c r="O105" s="287"/>
      <c r="P105" s="285">
        <f>+$J$43</f>
        <v>9.3670000000000003E-2</v>
      </c>
      <c r="Q105" s="286">
        <f>$G$80*(1+P132)-$G$80</f>
        <v>5.8410000000000082</v>
      </c>
      <c r="R105" s="287">
        <f>Q105*P105</f>
        <v>0.54712647000000081</v>
      </c>
      <c r="S105" s="32"/>
      <c r="T105" s="273">
        <f t="shared" si="43"/>
        <v>0</v>
      </c>
      <c r="U105" s="274">
        <f t="shared" si="56"/>
        <v>0</v>
      </c>
      <c r="W105" s="285">
        <f>+$J$43</f>
        <v>9.3670000000000003E-2</v>
      </c>
      <c r="X105" s="286">
        <f>$G$80*(1+W132)-$G$80</f>
        <v>5.8410000000000082</v>
      </c>
      <c r="Y105" s="287">
        <f>X105*W105</f>
        <v>0.54712647000000081</v>
      </c>
      <c r="Z105" s="32"/>
      <c r="AA105" s="273">
        <f t="shared" si="57"/>
        <v>0</v>
      </c>
      <c r="AB105" s="274">
        <f t="shared" si="58"/>
        <v>0</v>
      </c>
      <c r="AD105" s="285">
        <f>+$J$43</f>
        <v>9.3670000000000003E-2</v>
      </c>
      <c r="AE105" s="286">
        <f>$G$80*(1+AD132)-$G$80</f>
        <v>5.8410000000000082</v>
      </c>
      <c r="AF105" s="287">
        <f>AE105*AD105</f>
        <v>0.54712647000000081</v>
      </c>
      <c r="AG105" s="32"/>
      <c r="AH105" s="273">
        <f t="shared" si="46"/>
        <v>0</v>
      </c>
      <c r="AI105" s="274">
        <f t="shared" si="47"/>
        <v>0</v>
      </c>
      <c r="AK105" s="285">
        <f>+$J$43</f>
        <v>9.3670000000000003E-2</v>
      </c>
      <c r="AL105" s="286">
        <f>$G$80*(1+AK132)-$G$80</f>
        <v>5.8410000000000082</v>
      </c>
      <c r="AM105" s="287">
        <f>AL105*AK105</f>
        <v>0.54712647000000081</v>
      </c>
      <c r="AN105" s="32"/>
      <c r="AO105" s="273">
        <f t="shared" si="49"/>
        <v>0</v>
      </c>
      <c r="AP105" s="274">
        <f t="shared" si="50"/>
        <v>0</v>
      </c>
      <c r="AR105" s="285">
        <f>+$J$43</f>
        <v>9.3670000000000003E-2</v>
      </c>
      <c r="AS105" s="286">
        <f>$G$80*(1+AR132)-$G$80</f>
        <v>5.8410000000000082</v>
      </c>
      <c r="AT105" s="287">
        <f>AS105*AR105</f>
        <v>0.54712647000000081</v>
      </c>
      <c r="AU105" s="32"/>
      <c r="AV105" s="273">
        <f t="shared" si="52"/>
        <v>0</v>
      </c>
      <c r="AW105" s="274">
        <f t="shared" si="53"/>
        <v>0</v>
      </c>
    </row>
    <row r="106" spans="2:50" s="23" customFormat="1" ht="15.75" customHeight="1" x14ac:dyDescent="0.3">
      <c r="B106" s="93" t="str">
        <f>+RESIDENTIAL!$B$47</f>
        <v>Rate Rider for Disposition of Deferral/Variance Accounts - effective until December 31, 2024</v>
      </c>
      <c r="C106" s="65"/>
      <c r="D106" s="66" t="s">
        <v>30</v>
      </c>
      <c r="E106" s="65"/>
      <c r="F106" s="25"/>
      <c r="G106" s="96">
        <f>G44</f>
        <v>3.0300000000000001E-3</v>
      </c>
      <c r="H106" s="97">
        <f>$G$80</f>
        <v>198</v>
      </c>
      <c r="I106" s="76">
        <f>H106*G106</f>
        <v>0.59994000000000003</v>
      </c>
      <c r="J106" s="96">
        <f>J44</f>
        <v>3.9899999999999996E-3</v>
      </c>
      <c r="K106" s="97">
        <f>$G$80</f>
        <v>198</v>
      </c>
      <c r="L106" s="76">
        <f>K106*J106</f>
        <v>0.79001999999999994</v>
      </c>
      <c r="M106" s="70">
        <f t="shared" si="54"/>
        <v>0.19007999999999992</v>
      </c>
      <c r="N106" s="274">
        <f t="shared" si="55"/>
        <v>0.31683168316831667</v>
      </c>
      <c r="O106" s="76"/>
      <c r="P106" s="96">
        <f>P44</f>
        <v>2.0300000000000001E-3</v>
      </c>
      <c r="Q106" s="97">
        <f t="shared" ref="Q106:Q107" si="59">$G$80</f>
        <v>198</v>
      </c>
      <c r="R106" s="76">
        <f>Q106*P106</f>
        <v>0.40194000000000002</v>
      </c>
      <c r="S106" s="73"/>
      <c r="T106" s="70">
        <f t="shared" si="43"/>
        <v>-0.38807999999999993</v>
      </c>
      <c r="U106" s="97">
        <f>K80</f>
        <v>0</v>
      </c>
      <c r="V106" s="73"/>
      <c r="W106" s="96">
        <f>W44</f>
        <v>0</v>
      </c>
      <c r="X106" s="97">
        <f>$G$80</f>
        <v>198</v>
      </c>
      <c r="Y106" s="76">
        <f>X106*W106</f>
        <v>0</v>
      </c>
      <c r="Z106" s="73"/>
      <c r="AA106" s="70">
        <f t="shared" si="57"/>
        <v>-0.40194000000000002</v>
      </c>
      <c r="AB106" s="274" t="str">
        <f t="shared" si="58"/>
        <v/>
      </c>
      <c r="AC106" s="73"/>
      <c r="AD106" s="96">
        <f>AD44</f>
        <v>0</v>
      </c>
      <c r="AE106" s="97">
        <f>$G$80</f>
        <v>198</v>
      </c>
      <c r="AF106" s="76">
        <f>AE106*AD106</f>
        <v>0</v>
      </c>
      <c r="AG106" s="73"/>
      <c r="AH106" s="70">
        <f t="shared" si="46"/>
        <v>0</v>
      </c>
      <c r="AI106" s="274" t="str">
        <f t="shared" si="47"/>
        <v/>
      </c>
      <c r="AJ106" s="73"/>
      <c r="AK106" s="96">
        <f>AK44</f>
        <v>0</v>
      </c>
      <c r="AL106" s="97">
        <f>$G$80</f>
        <v>198</v>
      </c>
      <c r="AM106" s="76">
        <f>AL106*AK106</f>
        <v>0</v>
      </c>
      <c r="AN106" s="73"/>
      <c r="AO106" s="70">
        <f t="shared" si="49"/>
        <v>0</v>
      </c>
      <c r="AP106" s="274" t="str">
        <f t="shared" si="50"/>
        <v/>
      </c>
      <c r="AQ106" s="73"/>
      <c r="AR106" s="96">
        <f>AR44</f>
        <v>0</v>
      </c>
      <c r="AS106" s="97">
        <f>$G$80</f>
        <v>198</v>
      </c>
      <c r="AT106" s="76">
        <f>AS106*AR106</f>
        <v>0</v>
      </c>
      <c r="AU106" s="73"/>
      <c r="AV106" s="70">
        <f t="shared" si="52"/>
        <v>0</v>
      </c>
      <c r="AW106" s="274" t="str">
        <f t="shared" si="53"/>
        <v/>
      </c>
      <c r="AX106" s="73"/>
    </row>
    <row r="107" spans="2:50" s="23" customFormat="1" ht="15.75" customHeight="1" x14ac:dyDescent="0.3">
      <c r="B107" s="93" t="str">
        <f>+RESIDENTIAL!$B$48</f>
        <v>Rate Rider for Disposition of Capacity Based Recovery Account - Applicable only for Class B Customers - effective until December 31, 2024</v>
      </c>
      <c r="C107" s="65"/>
      <c r="D107" s="66" t="s">
        <v>30</v>
      </c>
      <c r="E107" s="65"/>
      <c r="F107" s="25"/>
      <c r="G107" s="96">
        <f>G45</f>
        <v>-1.4999999999999999E-4</v>
      </c>
      <c r="H107" s="97">
        <f>$G$80</f>
        <v>198</v>
      </c>
      <c r="I107" s="76">
        <f>H107*G107</f>
        <v>-2.9699999999999997E-2</v>
      </c>
      <c r="J107" s="96">
        <f>J45</f>
        <v>-1.2999999999999999E-4</v>
      </c>
      <c r="K107" s="97">
        <f>$G$80</f>
        <v>198</v>
      </c>
      <c r="L107" s="76">
        <f>K107*J107</f>
        <v>-2.5739999999999999E-2</v>
      </c>
      <c r="M107" s="70">
        <f t="shared" si="54"/>
        <v>3.9599999999999982E-3</v>
      </c>
      <c r="N107" s="274">
        <f t="shared" si="55"/>
        <v>-0.13333333333333328</v>
      </c>
      <c r="O107" s="76"/>
      <c r="P107" s="96">
        <f>P45</f>
        <v>1.8000000000000001E-4</v>
      </c>
      <c r="Q107" s="97">
        <f t="shared" si="59"/>
        <v>198</v>
      </c>
      <c r="R107" s="76">
        <f>Q107*P107</f>
        <v>3.5640000000000005E-2</v>
      </c>
      <c r="S107" s="73"/>
      <c r="T107" s="70">
        <f t="shared" si="43"/>
        <v>6.1380000000000004E-2</v>
      </c>
      <c r="U107" s="97">
        <f>K81</f>
        <v>0</v>
      </c>
      <c r="V107" s="73"/>
      <c r="W107" s="96">
        <f>W45</f>
        <v>0</v>
      </c>
      <c r="X107" s="97">
        <f>$G$80</f>
        <v>198</v>
      </c>
      <c r="Y107" s="76">
        <f>X107*W107</f>
        <v>0</v>
      </c>
      <c r="Z107" s="73"/>
      <c r="AA107" s="70">
        <f t="shared" si="57"/>
        <v>-3.5640000000000005E-2</v>
      </c>
      <c r="AB107" s="274" t="str">
        <f t="shared" si="58"/>
        <v/>
      </c>
      <c r="AC107" s="73"/>
      <c r="AD107" s="96">
        <f>AD45</f>
        <v>0</v>
      </c>
      <c r="AE107" s="97">
        <f>$G$80</f>
        <v>198</v>
      </c>
      <c r="AF107" s="76">
        <f>AE107*AD107</f>
        <v>0</v>
      </c>
      <c r="AG107" s="73"/>
      <c r="AH107" s="70">
        <f t="shared" si="46"/>
        <v>0</v>
      </c>
      <c r="AI107" s="274" t="str">
        <f t="shared" si="47"/>
        <v/>
      </c>
      <c r="AJ107" s="73"/>
      <c r="AK107" s="96">
        <f>AK45</f>
        <v>0</v>
      </c>
      <c r="AL107" s="97">
        <f>$G$80</f>
        <v>198</v>
      </c>
      <c r="AM107" s="76">
        <f>AL107*AK107</f>
        <v>0</v>
      </c>
      <c r="AN107" s="73"/>
      <c r="AO107" s="70">
        <f t="shared" si="49"/>
        <v>0</v>
      </c>
      <c r="AP107" s="274" t="str">
        <f t="shared" si="50"/>
        <v/>
      </c>
      <c r="AQ107" s="73"/>
      <c r="AR107" s="96">
        <f>AR45</f>
        <v>0</v>
      </c>
      <c r="AS107" s="97">
        <f>$G$80</f>
        <v>198</v>
      </c>
      <c r="AT107" s="76">
        <f>AS107*AR107</f>
        <v>0</v>
      </c>
      <c r="AU107" s="73"/>
      <c r="AV107" s="70">
        <f t="shared" si="52"/>
        <v>0</v>
      </c>
      <c r="AW107" s="274" t="str">
        <f t="shared" si="53"/>
        <v/>
      </c>
      <c r="AX107" s="73"/>
    </row>
    <row r="108" spans="2:50" s="23" customFormat="1" ht="15.75" customHeight="1" x14ac:dyDescent="0.3">
      <c r="B108" s="93" t="str">
        <f>+RESIDENTIAL!$B$49</f>
        <v>Rate Rider for Disposition of Global Adjustment Account - Applicable only for Non-RPP Customers - effective until December 31, 2023</v>
      </c>
      <c r="C108" s="65"/>
      <c r="D108" s="66" t="s">
        <v>30</v>
      </c>
      <c r="E108" s="65"/>
      <c r="F108" s="25"/>
      <c r="G108" s="96">
        <f>G46</f>
        <v>-2.5100000000000001E-3</v>
      </c>
      <c r="H108" s="97"/>
      <c r="I108" s="76">
        <f t="shared" ref="I108" si="60">H108*G108</f>
        <v>0</v>
      </c>
      <c r="J108" s="96">
        <f>J46</f>
        <v>0</v>
      </c>
      <c r="K108" s="97"/>
      <c r="L108" s="76">
        <f t="shared" ref="L108" si="61">K108*J108</f>
        <v>0</v>
      </c>
      <c r="M108" s="70">
        <f t="shared" si="54"/>
        <v>0</v>
      </c>
      <c r="N108" s="274" t="str">
        <f t="shared" si="55"/>
        <v/>
      </c>
      <c r="O108" s="76"/>
      <c r="P108" s="96">
        <f>P46</f>
        <v>1.2099999999999999E-3</v>
      </c>
      <c r="Q108" s="97"/>
      <c r="R108" s="76">
        <f t="shared" ref="R108" si="62">Q108*P108</f>
        <v>0</v>
      </c>
      <c r="S108" s="73"/>
      <c r="T108" s="70">
        <f t="shared" si="43"/>
        <v>0</v>
      </c>
      <c r="U108" s="274" t="str">
        <f t="shared" ref="U108:U129" si="63">IF(OR(L108=0,R108=0),"",(T108/L108))</f>
        <v/>
      </c>
      <c r="V108" s="73"/>
      <c r="W108" s="96">
        <f>W46</f>
        <v>0</v>
      </c>
      <c r="X108" s="97"/>
      <c r="Y108" s="76">
        <f t="shared" ref="Y108" si="64">X108*W108</f>
        <v>0</v>
      </c>
      <c r="Z108" s="73"/>
      <c r="AA108" s="70">
        <f t="shared" si="57"/>
        <v>0</v>
      </c>
      <c r="AB108" s="274" t="str">
        <f t="shared" si="58"/>
        <v/>
      </c>
      <c r="AC108" s="73"/>
      <c r="AD108" s="96">
        <f>AD46</f>
        <v>0</v>
      </c>
      <c r="AE108" s="97"/>
      <c r="AF108" s="76">
        <f t="shared" ref="AF108" si="65">AE108*AD108</f>
        <v>0</v>
      </c>
      <c r="AG108" s="73"/>
      <c r="AH108" s="70">
        <f t="shared" si="46"/>
        <v>0</v>
      </c>
      <c r="AI108" s="274" t="str">
        <f t="shared" si="47"/>
        <v/>
      </c>
      <c r="AJ108" s="73"/>
      <c r="AK108" s="96">
        <f>AK46</f>
        <v>0</v>
      </c>
      <c r="AL108" s="97"/>
      <c r="AM108" s="76">
        <f t="shared" ref="AM108" si="66">AL108*AK108</f>
        <v>0</v>
      </c>
      <c r="AN108" s="73"/>
      <c r="AO108" s="70">
        <f t="shared" si="49"/>
        <v>0</v>
      </c>
      <c r="AP108" s="274" t="str">
        <f t="shared" si="50"/>
        <v/>
      </c>
      <c r="AQ108" s="73"/>
      <c r="AR108" s="96">
        <f>AR46</f>
        <v>0</v>
      </c>
      <c r="AS108" s="97"/>
      <c r="AT108" s="76">
        <f t="shared" ref="AT108" si="67">AS108*AR108</f>
        <v>0</v>
      </c>
      <c r="AU108" s="73"/>
      <c r="AV108" s="70">
        <f t="shared" si="52"/>
        <v>0</v>
      </c>
      <c r="AW108" s="274" t="str">
        <f t="shared" si="53"/>
        <v/>
      </c>
      <c r="AX108" s="73"/>
    </row>
    <row r="109" spans="2:50" ht="15.75" customHeight="1" x14ac:dyDescent="0.3">
      <c r="B109" s="288" t="str">
        <f>B47</f>
        <v>Rate Rider for Smart Metering Entity Charge - effective until December 31, 2027</v>
      </c>
      <c r="C109" s="268"/>
      <c r="D109" s="269" t="s">
        <v>24</v>
      </c>
      <c r="E109" s="268"/>
      <c r="F109" s="32"/>
      <c r="G109" s="289">
        <f>G47</f>
        <v>0.41</v>
      </c>
      <c r="H109" s="271">
        <v>1</v>
      </c>
      <c r="I109" s="272">
        <f>H109*G109</f>
        <v>0.41</v>
      </c>
      <c r="J109" s="289">
        <f>J47</f>
        <v>0.41</v>
      </c>
      <c r="K109" s="271">
        <v>1</v>
      </c>
      <c r="L109" s="272">
        <f>K109*J109</f>
        <v>0.41</v>
      </c>
      <c r="M109" s="273">
        <f t="shared" si="54"/>
        <v>0</v>
      </c>
      <c r="N109" s="274">
        <f t="shared" si="55"/>
        <v>0</v>
      </c>
      <c r="O109" s="272"/>
      <c r="P109" s="289">
        <f>P47</f>
        <v>0.41</v>
      </c>
      <c r="Q109" s="271">
        <v>1</v>
      </c>
      <c r="R109" s="272">
        <f>Q109*P109</f>
        <v>0.41</v>
      </c>
      <c r="S109" s="32"/>
      <c r="T109" s="273">
        <f t="shared" si="43"/>
        <v>0</v>
      </c>
      <c r="U109" s="274">
        <f t="shared" si="63"/>
        <v>0</v>
      </c>
      <c r="W109" s="289">
        <f>W47</f>
        <v>0.41</v>
      </c>
      <c r="X109" s="271">
        <v>1</v>
      </c>
      <c r="Y109" s="272">
        <f>X109*W109</f>
        <v>0.41</v>
      </c>
      <c r="Z109" s="32"/>
      <c r="AA109" s="273">
        <f t="shared" si="57"/>
        <v>0</v>
      </c>
      <c r="AB109" s="274">
        <f t="shared" si="58"/>
        <v>0</v>
      </c>
      <c r="AD109" s="289">
        <f>AD47</f>
        <v>0.41</v>
      </c>
      <c r="AE109" s="271">
        <v>1</v>
      </c>
      <c r="AF109" s="272">
        <f>AE109*AD109</f>
        <v>0.41</v>
      </c>
      <c r="AG109" s="32"/>
      <c r="AH109" s="273">
        <f t="shared" si="46"/>
        <v>0</v>
      </c>
      <c r="AI109" s="274">
        <f t="shared" si="47"/>
        <v>0</v>
      </c>
      <c r="AK109" s="289">
        <f>AK47</f>
        <v>0</v>
      </c>
      <c r="AL109" s="271">
        <v>1</v>
      </c>
      <c r="AM109" s="272">
        <f>AL109*AK109</f>
        <v>0</v>
      </c>
      <c r="AN109" s="32"/>
      <c r="AO109" s="273">
        <f t="shared" si="49"/>
        <v>-0.41</v>
      </c>
      <c r="AP109" s="274" t="str">
        <f t="shared" si="50"/>
        <v/>
      </c>
      <c r="AR109" s="289">
        <f>AR47</f>
        <v>0</v>
      </c>
      <c r="AS109" s="271">
        <v>1</v>
      </c>
      <c r="AT109" s="272">
        <f>AS109*AR109</f>
        <v>0</v>
      </c>
      <c r="AU109" s="32"/>
      <c r="AV109" s="273">
        <f t="shared" si="52"/>
        <v>0</v>
      </c>
      <c r="AW109" s="274" t="str">
        <f t="shared" si="53"/>
        <v/>
      </c>
    </row>
    <row r="110" spans="2:50" s="276" customFormat="1" x14ac:dyDescent="0.3">
      <c r="B110" s="290" t="s">
        <v>35</v>
      </c>
      <c r="C110" s="291"/>
      <c r="D110" s="292"/>
      <c r="E110" s="291"/>
      <c r="F110" s="279"/>
      <c r="G110" s="293"/>
      <c r="H110" s="294"/>
      <c r="I110" s="295">
        <f>SUM(I105:I109)+I104</f>
        <v>35.387366470000003</v>
      </c>
      <c r="J110" s="293"/>
      <c r="K110" s="294"/>
      <c r="L110" s="295">
        <f>SUM(L105:L109)+L104</f>
        <v>37.211406469999993</v>
      </c>
      <c r="M110" s="283">
        <f t="shared" si="54"/>
        <v>1.8240399999999894</v>
      </c>
      <c r="N110" s="284">
        <f t="shared" si="55"/>
        <v>5.1544949001682216E-2</v>
      </c>
      <c r="O110" s="295"/>
      <c r="P110" s="293"/>
      <c r="Q110" s="294"/>
      <c r="R110" s="295">
        <f>SUM(R105:R109)+R104</f>
        <v>35.69470647</v>
      </c>
      <c r="S110" s="279"/>
      <c r="T110" s="283">
        <f t="shared" si="43"/>
        <v>-1.5166999999999931</v>
      </c>
      <c r="U110" s="284">
        <f t="shared" si="63"/>
        <v>-4.0759007623717841E-2</v>
      </c>
      <c r="W110" s="293"/>
      <c r="X110" s="294"/>
      <c r="Y110" s="295">
        <f>SUM(Y105:Y109)+Y104</f>
        <v>37.317126469999998</v>
      </c>
      <c r="Z110" s="279"/>
      <c r="AA110" s="283">
        <f t="shared" si="57"/>
        <v>1.6224199999999982</v>
      </c>
      <c r="AB110" s="284">
        <f t="shared" si="58"/>
        <v>4.5452678014415909E-2</v>
      </c>
      <c r="AD110" s="293"/>
      <c r="AE110" s="294"/>
      <c r="AF110" s="295">
        <f>SUM(AF105:AF109)+AF104</f>
        <v>38.907126470000001</v>
      </c>
      <c r="AG110" s="279"/>
      <c r="AH110" s="283">
        <f t="shared" si="46"/>
        <v>1.5900000000000034</v>
      </c>
      <c r="AI110" s="284">
        <f t="shared" si="47"/>
        <v>4.2607782281367163E-2</v>
      </c>
      <c r="AK110" s="293"/>
      <c r="AL110" s="294"/>
      <c r="AM110" s="295">
        <f>SUM(AM105:AM109)+AM104</f>
        <v>40.917126470000007</v>
      </c>
      <c r="AN110" s="279"/>
      <c r="AO110" s="283">
        <f t="shared" si="49"/>
        <v>2.0100000000000051</v>
      </c>
      <c r="AP110" s="284">
        <f t="shared" si="50"/>
        <v>5.1661486785713917E-2</v>
      </c>
      <c r="AR110" s="293"/>
      <c r="AS110" s="294"/>
      <c r="AT110" s="295">
        <f>SUM(AT105:AT109)+AT104</f>
        <v>42.447126470000001</v>
      </c>
      <c r="AU110" s="279"/>
      <c r="AV110" s="283">
        <f t="shared" si="52"/>
        <v>1.529999999999994</v>
      </c>
      <c r="AW110" s="284">
        <f t="shared" si="53"/>
        <v>3.7392655154358738E-2</v>
      </c>
    </row>
    <row r="111" spans="2:50" x14ac:dyDescent="0.3">
      <c r="B111" s="296" t="s">
        <v>36</v>
      </c>
      <c r="C111" s="32"/>
      <c r="D111" s="269" t="s">
        <v>30</v>
      </c>
      <c r="E111" s="32"/>
      <c r="F111" s="32"/>
      <c r="G111" s="285">
        <f>G49</f>
        <v>1.158E-2</v>
      </c>
      <c r="H111" s="297">
        <f>$G$80*(1+G132)</f>
        <v>203.84100000000001</v>
      </c>
      <c r="I111" s="287">
        <f>H111*G111</f>
        <v>2.3604787800000002</v>
      </c>
      <c r="J111" s="285">
        <f>J49</f>
        <v>1.141E-2</v>
      </c>
      <c r="K111" s="297">
        <f>$G$80*(1+J132)</f>
        <v>203.84100000000001</v>
      </c>
      <c r="L111" s="287">
        <f>K111*J111</f>
        <v>2.32582581</v>
      </c>
      <c r="M111" s="273">
        <f t="shared" si="54"/>
        <v>-3.4652970000000227E-2</v>
      </c>
      <c r="N111" s="274">
        <f t="shared" si="55"/>
        <v>-1.4680483592400786E-2</v>
      </c>
      <c r="O111" s="287"/>
      <c r="P111" s="285">
        <f>P49</f>
        <v>1.2019999999999999E-2</v>
      </c>
      <c r="Q111" s="297">
        <f>$G$80*(1+P132)</f>
        <v>203.84100000000001</v>
      </c>
      <c r="R111" s="287">
        <f>Q111*P111</f>
        <v>2.45016882</v>
      </c>
      <c r="S111" s="32"/>
      <c r="T111" s="273">
        <f t="shared" si="43"/>
        <v>0.12434301000000003</v>
      </c>
      <c r="U111" s="274">
        <f t="shared" si="63"/>
        <v>5.3461875547765131E-2</v>
      </c>
      <c r="W111" s="285">
        <f>W49</f>
        <v>1.2019999999999999E-2</v>
      </c>
      <c r="X111" s="297">
        <f>$G$80*(1+W132)</f>
        <v>203.84100000000001</v>
      </c>
      <c r="Y111" s="287">
        <f>X111*W111</f>
        <v>2.45016882</v>
      </c>
      <c r="Z111" s="32"/>
      <c r="AA111" s="273">
        <f t="shared" si="57"/>
        <v>0</v>
      </c>
      <c r="AB111" s="274">
        <f t="shared" si="58"/>
        <v>0</v>
      </c>
      <c r="AD111" s="285">
        <f>AD49</f>
        <v>1.2019999999999999E-2</v>
      </c>
      <c r="AE111" s="297">
        <f>$G$80*(1+AD132)</f>
        <v>203.84100000000001</v>
      </c>
      <c r="AF111" s="287">
        <f>AE111*AD111</f>
        <v>2.45016882</v>
      </c>
      <c r="AG111" s="32"/>
      <c r="AH111" s="273">
        <f t="shared" si="46"/>
        <v>0</v>
      </c>
      <c r="AI111" s="274">
        <f t="shared" si="47"/>
        <v>0</v>
      </c>
      <c r="AK111" s="285">
        <f>AK49</f>
        <v>1.2019999999999999E-2</v>
      </c>
      <c r="AL111" s="297">
        <f>$G$80*(1+AK132)</f>
        <v>203.84100000000001</v>
      </c>
      <c r="AM111" s="287">
        <f>AL111*AK111</f>
        <v>2.45016882</v>
      </c>
      <c r="AN111" s="32"/>
      <c r="AO111" s="273">
        <f t="shared" si="49"/>
        <v>0</v>
      </c>
      <c r="AP111" s="274">
        <f t="shared" si="50"/>
        <v>0</v>
      </c>
      <c r="AR111" s="285">
        <f>AR49</f>
        <v>1.2019999999999999E-2</v>
      </c>
      <c r="AS111" s="297">
        <f>$G$80*(1+AR132)</f>
        <v>203.84100000000001</v>
      </c>
      <c r="AT111" s="287">
        <f>AS111*AR111</f>
        <v>2.45016882</v>
      </c>
      <c r="AU111" s="32"/>
      <c r="AV111" s="273">
        <f t="shared" si="52"/>
        <v>0</v>
      </c>
      <c r="AW111" s="274">
        <f t="shared" si="53"/>
        <v>0</v>
      </c>
    </row>
    <row r="112" spans="2:50" x14ac:dyDescent="0.3">
      <c r="B112" s="298" t="s">
        <v>37</v>
      </c>
      <c r="C112" s="32"/>
      <c r="D112" s="269" t="s">
        <v>30</v>
      </c>
      <c r="E112" s="32"/>
      <c r="F112" s="32"/>
      <c r="G112" s="285">
        <f>G50</f>
        <v>7.3299999999999997E-3</v>
      </c>
      <c r="H112" s="286">
        <f>+H111</f>
        <v>203.84100000000001</v>
      </c>
      <c r="I112" s="287">
        <f>H112*G112</f>
        <v>1.4941545300000001</v>
      </c>
      <c r="J112" s="285">
        <f>J50</f>
        <v>7.79E-3</v>
      </c>
      <c r="K112" s="286">
        <f>+K111</f>
        <v>203.84100000000001</v>
      </c>
      <c r="L112" s="287">
        <f>K112*J112</f>
        <v>1.58792139</v>
      </c>
      <c r="M112" s="273">
        <f t="shared" si="54"/>
        <v>9.3766859999999896E-2</v>
      </c>
      <c r="N112" s="274">
        <f t="shared" si="55"/>
        <v>6.2755798090040851E-2</v>
      </c>
      <c r="O112" s="287"/>
      <c r="P112" s="285">
        <f>P50</f>
        <v>8.3300000000000006E-3</v>
      </c>
      <c r="Q112" s="286">
        <f>+Q111</f>
        <v>203.84100000000001</v>
      </c>
      <c r="R112" s="287">
        <f>Q112*P112</f>
        <v>1.6979955300000003</v>
      </c>
      <c r="S112" s="32"/>
      <c r="T112" s="273">
        <f t="shared" si="43"/>
        <v>0.11007414000000026</v>
      </c>
      <c r="U112" s="274">
        <f t="shared" si="63"/>
        <v>6.9319640564826868E-2</v>
      </c>
      <c r="W112" s="285">
        <f>W50</f>
        <v>8.3300000000000006E-3</v>
      </c>
      <c r="X112" s="286">
        <f>+X111</f>
        <v>203.84100000000001</v>
      </c>
      <c r="Y112" s="287">
        <f>X112*W112</f>
        <v>1.6979955300000003</v>
      </c>
      <c r="Z112" s="32"/>
      <c r="AA112" s="273">
        <f t="shared" si="57"/>
        <v>0</v>
      </c>
      <c r="AB112" s="274">
        <f t="shared" si="58"/>
        <v>0</v>
      </c>
      <c r="AD112" s="285">
        <f>AD50</f>
        <v>8.3300000000000006E-3</v>
      </c>
      <c r="AE112" s="286">
        <f>+AE111</f>
        <v>203.84100000000001</v>
      </c>
      <c r="AF112" s="287">
        <f>AE112*AD112</f>
        <v>1.6979955300000003</v>
      </c>
      <c r="AG112" s="32"/>
      <c r="AH112" s="273">
        <f t="shared" si="46"/>
        <v>0</v>
      </c>
      <c r="AI112" s="274">
        <f t="shared" si="47"/>
        <v>0</v>
      </c>
      <c r="AK112" s="285">
        <f>AK50</f>
        <v>8.3300000000000006E-3</v>
      </c>
      <c r="AL112" s="286">
        <f>+AL111</f>
        <v>203.84100000000001</v>
      </c>
      <c r="AM112" s="287">
        <f>AL112*AK112</f>
        <v>1.6979955300000003</v>
      </c>
      <c r="AN112" s="32"/>
      <c r="AO112" s="273">
        <f t="shared" si="49"/>
        <v>0</v>
      </c>
      <c r="AP112" s="274">
        <f t="shared" si="50"/>
        <v>0</v>
      </c>
      <c r="AR112" s="285">
        <f>AR50</f>
        <v>8.3300000000000006E-3</v>
      </c>
      <c r="AS112" s="286">
        <f>+AS111</f>
        <v>203.84100000000001</v>
      </c>
      <c r="AT112" s="287">
        <f>AS112*AR112</f>
        <v>1.6979955300000003</v>
      </c>
      <c r="AU112" s="32"/>
      <c r="AV112" s="273">
        <f t="shared" si="52"/>
        <v>0</v>
      </c>
      <c r="AW112" s="274">
        <f t="shared" si="53"/>
        <v>0</v>
      </c>
    </row>
    <row r="113" spans="2:50" s="276" customFormat="1" x14ac:dyDescent="0.3">
      <c r="B113" s="290" t="s">
        <v>38</v>
      </c>
      <c r="C113" s="277"/>
      <c r="D113" s="299"/>
      <c r="E113" s="277"/>
      <c r="F113" s="300"/>
      <c r="G113" s="301"/>
      <c r="H113" s="302"/>
      <c r="I113" s="295">
        <f>SUM(I110:I112)</f>
        <v>39.241999780000008</v>
      </c>
      <c r="J113" s="301"/>
      <c r="K113" s="302"/>
      <c r="L113" s="295">
        <f>SUM(L110:L112)</f>
        <v>41.125153669999989</v>
      </c>
      <c r="M113" s="283">
        <f t="shared" si="54"/>
        <v>1.8831538899999813</v>
      </c>
      <c r="N113" s="284">
        <f t="shared" si="55"/>
        <v>4.7988224365664092E-2</v>
      </c>
      <c r="O113" s="295"/>
      <c r="P113" s="301"/>
      <c r="Q113" s="302"/>
      <c r="R113" s="295">
        <f>SUM(R110:R112)</f>
        <v>39.842870820000002</v>
      </c>
      <c r="S113" s="300"/>
      <c r="T113" s="283">
        <f t="shared" si="43"/>
        <v>-1.2822828499999872</v>
      </c>
      <c r="U113" s="284">
        <f t="shared" si="63"/>
        <v>-3.1180013582183596E-2</v>
      </c>
      <c r="W113" s="301"/>
      <c r="X113" s="302"/>
      <c r="Y113" s="295">
        <f>SUM(Y110:Y112)</f>
        <v>41.46529082</v>
      </c>
      <c r="Z113" s="300"/>
      <c r="AA113" s="283">
        <f t="shared" si="57"/>
        <v>1.6224199999999982</v>
      </c>
      <c r="AB113" s="284">
        <f t="shared" si="58"/>
        <v>4.0720459309513131E-2</v>
      </c>
      <c r="AD113" s="301"/>
      <c r="AE113" s="302"/>
      <c r="AF113" s="295">
        <f>SUM(AF110:AF112)</f>
        <v>43.055290820000003</v>
      </c>
      <c r="AG113" s="300"/>
      <c r="AH113" s="283">
        <f t="shared" si="46"/>
        <v>1.5900000000000034</v>
      </c>
      <c r="AI113" s="284">
        <f t="shared" si="47"/>
        <v>3.8345323728758152E-2</v>
      </c>
      <c r="AK113" s="301"/>
      <c r="AL113" s="302"/>
      <c r="AM113" s="295">
        <f>SUM(AM110:AM112)</f>
        <v>45.065290820000008</v>
      </c>
      <c r="AN113" s="300"/>
      <c r="AO113" s="283">
        <f t="shared" si="49"/>
        <v>2.0100000000000051</v>
      </c>
      <c r="AP113" s="284">
        <f t="shared" si="50"/>
        <v>4.6684158014473842E-2</v>
      </c>
      <c r="AR113" s="301"/>
      <c r="AS113" s="302"/>
      <c r="AT113" s="295">
        <f>SUM(AT110:AT112)</f>
        <v>46.595290820000002</v>
      </c>
      <c r="AU113" s="300"/>
      <c r="AV113" s="283">
        <f t="shared" si="52"/>
        <v>1.529999999999994</v>
      </c>
      <c r="AW113" s="284">
        <f t="shared" si="53"/>
        <v>3.3950740628993767E-2</v>
      </c>
    </row>
    <row r="114" spans="2:50" x14ac:dyDescent="0.3">
      <c r="B114" s="298" t="s">
        <v>39</v>
      </c>
      <c r="C114" s="32"/>
      <c r="D114" s="269" t="s">
        <v>30</v>
      </c>
      <c r="E114" s="32"/>
      <c r="F114" s="32"/>
      <c r="G114" s="115">
        <v>4.1000000000000003E-3</v>
      </c>
      <c r="H114" s="286">
        <f>+H111</f>
        <v>203.84100000000001</v>
      </c>
      <c r="I114" s="287">
        <f t="shared" ref="I114:I124" si="68">H114*G114</f>
        <v>0.8357481000000001</v>
      </c>
      <c r="J114" s="115">
        <v>4.1000000000000003E-3</v>
      </c>
      <c r="K114" s="286">
        <f>+K111</f>
        <v>203.84100000000001</v>
      </c>
      <c r="L114" s="287">
        <f t="shared" ref="L114:L124" si="69">K114*J114</f>
        <v>0.8357481000000001</v>
      </c>
      <c r="M114" s="273">
        <f t="shared" si="54"/>
        <v>0</v>
      </c>
      <c r="N114" s="274">
        <f t="shared" si="55"/>
        <v>0</v>
      </c>
      <c r="O114" s="287"/>
      <c r="P114" s="115">
        <v>4.1000000000000003E-3</v>
      </c>
      <c r="Q114" s="286">
        <f>+Q111</f>
        <v>203.84100000000001</v>
      </c>
      <c r="R114" s="287">
        <f t="shared" ref="R114:R124" si="70">Q114*P114</f>
        <v>0.8357481000000001</v>
      </c>
      <c r="S114" s="32"/>
      <c r="T114" s="273">
        <f t="shared" si="43"/>
        <v>0</v>
      </c>
      <c r="U114" s="274">
        <f t="shared" si="63"/>
        <v>0</v>
      </c>
      <c r="W114" s="115">
        <v>4.1000000000000003E-3</v>
      </c>
      <c r="X114" s="286">
        <f>+X111</f>
        <v>203.84100000000001</v>
      </c>
      <c r="Y114" s="287">
        <f t="shared" ref="Y114:Y124" si="71">X114*W114</f>
        <v>0.8357481000000001</v>
      </c>
      <c r="Z114" s="32"/>
      <c r="AA114" s="273">
        <f t="shared" si="57"/>
        <v>0</v>
      </c>
      <c r="AB114" s="274">
        <f t="shared" si="58"/>
        <v>0</v>
      </c>
      <c r="AD114" s="115">
        <v>4.1000000000000003E-3</v>
      </c>
      <c r="AE114" s="286">
        <f>+AE111</f>
        <v>203.84100000000001</v>
      </c>
      <c r="AF114" s="287">
        <f t="shared" ref="AF114:AF124" si="72">AE114*AD114</f>
        <v>0.8357481000000001</v>
      </c>
      <c r="AG114" s="32"/>
      <c r="AH114" s="273">
        <f t="shared" si="46"/>
        <v>0</v>
      </c>
      <c r="AI114" s="274">
        <f t="shared" si="47"/>
        <v>0</v>
      </c>
      <c r="AK114" s="115">
        <v>4.1000000000000003E-3</v>
      </c>
      <c r="AL114" s="286">
        <f>+AL111</f>
        <v>203.84100000000001</v>
      </c>
      <c r="AM114" s="287">
        <f t="shared" ref="AM114:AM124" si="73">AL114*AK114</f>
        <v>0.8357481000000001</v>
      </c>
      <c r="AN114" s="32"/>
      <c r="AO114" s="273">
        <f t="shared" si="49"/>
        <v>0</v>
      </c>
      <c r="AP114" s="274">
        <f t="shared" si="50"/>
        <v>0</v>
      </c>
      <c r="AR114" s="115">
        <v>4.1000000000000003E-3</v>
      </c>
      <c r="AS114" s="286">
        <f>+AS111</f>
        <v>203.84100000000001</v>
      </c>
      <c r="AT114" s="287">
        <f t="shared" ref="AT114:AT124" si="74">AS114*AR114</f>
        <v>0.8357481000000001</v>
      </c>
      <c r="AU114" s="32"/>
      <c r="AV114" s="273">
        <f t="shared" si="52"/>
        <v>0</v>
      </c>
      <c r="AW114" s="274">
        <f t="shared" si="53"/>
        <v>0</v>
      </c>
    </row>
    <row r="115" spans="2:50" x14ac:dyDescent="0.3">
      <c r="B115" s="298" t="s">
        <v>40</v>
      </c>
      <c r="C115" s="32"/>
      <c r="D115" s="269" t="s">
        <v>30</v>
      </c>
      <c r="E115" s="32"/>
      <c r="F115" s="32"/>
      <c r="G115" s="115">
        <v>6.9999999999999999E-4</v>
      </c>
      <c r="H115" s="286">
        <f>+H111</f>
        <v>203.84100000000001</v>
      </c>
      <c r="I115" s="287">
        <f t="shared" si="68"/>
        <v>0.1426887</v>
      </c>
      <c r="J115" s="115">
        <v>6.9999999999999999E-4</v>
      </c>
      <c r="K115" s="286">
        <f>+K111</f>
        <v>203.84100000000001</v>
      </c>
      <c r="L115" s="287">
        <f t="shared" si="69"/>
        <v>0.1426887</v>
      </c>
      <c r="M115" s="273">
        <f t="shared" si="54"/>
        <v>0</v>
      </c>
      <c r="N115" s="274">
        <f t="shared" si="55"/>
        <v>0</v>
      </c>
      <c r="O115" s="287"/>
      <c r="P115" s="115">
        <v>6.9999999999999999E-4</v>
      </c>
      <c r="Q115" s="286">
        <f>+Q111</f>
        <v>203.84100000000001</v>
      </c>
      <c r="R115" s="287">
        <f t="shared" si="70"/>
        <v>0.1426887</v>
      </c>
      <c r="S115" s="32"/>
      <c r="T115" s="273">
        <f t="shared" si="43"/>
        <v>0</v>
      </c>
      <c r="U115" s="274">
        <f t="shared" si="63"/>
        <v>0</v>
      </c>
      <c r="W115" s="115">
        <v>6.9999999999999999E-4</v>
      </c>
      <c r="X115" s="286">
        <f>+X111</f>
        <v>203.84100000000001</v>
      </c>
      <c r="Y115" s="287">
        <f t="shared" si="71"/>
        <v>0.1426887</v>
      </c>
      <c r="Z115" s="32"/>
      <c r="AA115" s="273">
        <f t="shared" si="57"/>
        <v>0</v>
      </c>
      <c r="AB115" s="274">
        <f t="shared" si="58"/>
        <v>0</v>
      </c>
      <c r="AD115" s="115">
        <v>6.9999999999999999E-4</v>
      </c>
      <c r="AE115" s="286">
        <f>+AE111</f>
        <v>203.84100000000001</v>
      </c>
      <c r="AF115" s="287">
        <f t="shared" si="72"/>
        <v>0.1426887</v>
      </c>
      <c r="AG115" s="32"/>
      <c r="AH115" s="273">
        <f t="shared" si="46"/>
        <v>0</v>
      </c>
      <c r="AI115" s="274">
        <f t="shared" si="47"/>
        <v>0</v>
      </c>
      <c r="AK115" s="115">
        <v>6.9999999999999999E-4</v>
      </c>
      <c r="AL115" s="286">
        <f>+AL111</f>
        <v>203.84100000000001</v>
      </c>
      <c r="AM115" s="287">
        <f t="shared" si="73"/>
        <v>0.1426887</v>
      </c>
      <c r="AN115" s="32"/>
      <c r="AO115" s="273">
        <f t="shared" si="49"/>
        <v>0</v>
      </c>
      <c r="AP115" s="274">
        <f t="shared" si="50"/>
        <v>0</v>
      </c>
      <c r="AR115" s="115">
        <v>6.9999999999999999E-4</v>
      </c>
      <c r="AS115" s="286">
        <f>+AS111</f>
        <v>203.84100000000001</v>
      </c>
      <c r="AT115" s="287">
        <f t="shared" si="74"/>
        <v>0.1426887</v>
      </c>
      <c r="AU115" s="32"/>
      <c r="AV115" s="273">
        <f t="shared" si="52"/>
        <v>0</v>
      </c>
      <c r="AW115" s="274">
        <f t="shared" si="53"/>
        <v>0</v>
      </c>
    </row>
    <row r="116" spans="2:50" x14ac:dyDescent="0.3">
      <c r="B116" s="298" t="s">
        <v>41</v>
      </c>
      <c r="C116" s="32"/>
      <c r="D116" s="269" t="s">
        <v>30</v>
      </c>
      <c r="E116" s="32"/>
      <c r="F116" s="32"/>
      <c r="G116" s="115">
        <v>4.0000000000000002E-4</v>
      </c>
      <c r="H116" s="286">
        <f>+H111</f>
        <v>203.84100000000001</v>
      </c>
      <c r="I116" s="287">
        <f t="shared" si="68"/>
        <v>8.1536400000000009E-2</v>
      </c>
      <c r="J116" s="115">
        <v>4.0000000000000002E-4</v>
      </c>
      <c r="K116" s="286">
        <f>+K111</f>
        <v>203.84100000000001</v>
      </c>
      <c r="L116" s="287">
        <f t="shared" si="69"/>
        <v>8.1536400000000009E-2</v>
      </c>
      <c r="M116" s="273">
        <f t="shared" si="54"/>
        <v>0</v>
      </c>
      <c r="N116" s="274">
        <f t="shared" si="55"/>
        <v>0</v>
      </c>
      <c r="O116" s="287"/>
      <c r="P116" s="115">
        <v>4.0000000000000002E-4</v>
      </c>
      <c r="Q116" s="286">
        <f>+Q111</f>
        <v>203.84100000000001</v>
      </c>
      <c r="R116" s="287">
        <f t="shared" si="70"/>
        <v>8.1536400000000009E-2</v>
      </c>
      <c r="S116" s="32"/>
      <c r="T116" s="273">
        <f t="shared" si="43"/>
        <v>0</v>
      </c>
      <c r="U116" s="274">
        <f t="shared" si="63"/>
        <v>0</v>
      </c>
      <c r="W116" s="115">
        <v>4.0000000000000002E-4</v>
      </c>
      <c r="X116" s="286">
        <f>+X111</f>
        <v>203.84100000000001</v>
      </c>
      <c r="Y116" s="287">
        <f t="shared" si="71"/>
        <v>8.1536400000000009E-2</v>
      </c>
      <c r="Z116" s="32"/>
      <c r="AA116" s="273">
        <f t="shared" si="57"/>
        <v>0</v>
      </c>
      <c r="AB116" s="274">
        <f t="shared" si="58"/>
        <v>0</v>
      </c>
      <c r="AD116" s="115">
        <v>4.0000000000000002E-4</v>
      </c>
      <c r="AE116" s="286">
        <f>+AE111</f>
        <v>203.84100000000001</v>
      </c>
      <c r="AF116" s="287">
        <f t="shared" si="72"/>
        <v>8.1536400000000009E-2</v>
      </c>
      <c r="AG116" s="32"/>
      <c r="AH116" s="273">
        <f t="shared" si="46"/>
        <v>0</v>
      </c>
      <c r="AI116" s="274">
        <f t="shared" si="47"/>
        <v>0</v>
      </c>
      <c r="AK116" s="115">
        <v>4.0000000000000002E-4</v>
      </c>
      <c r="AL116" s="286">
        <f>+AL111</f>
        <v>203.84100000000001</v>
      </c>
      <c r="AM116" s="287">
        <f t="shared" si="73"/>
        <v>8.1536400000000009E-2</v>
      </c>
      <c r="AN116" s="32"/>
      <c r="AO116" s="273">
        <f t="shared" si="49"/>
        <v>0</v>
      </c>
      <c r="AP116" s="274">
        <f t="shared" si="50"/>
        <v>0</v>
      </c>
      <c r="AR116" s="115">
        <v>4.0000000000000002E-4</v>
      </c>
      <c r="AS116" s="286">
        <f>+AS111</f>
        <v>203.84100000000001</v>
      </c>
      <c r="AT116" s="287">
        <f t="shared" si="74"/>
        <v>8.1536400000000009E-2</v>
      </c>
      <c r="AU116" s="32"/>
      <c r="AV116" s="273">
        <f t="shared" si="52"/>
        <v>0</v>
      </c>
      <c r="AW116" s="274">
        <f t="shared" si="53"/>
        <v>0</v>
      </c>
    </row>
    <row r="117" spans="2:50" s="23" customFormat="1" x14ac:dyDescent="0.3">
      <c r="B117" s="74" t="s">
        <v>42</v>
      </c>
      <c r="C117" s="65"/>
      <c r="D117" s="303" t="s">
        <v>24</v>
      </c>
      <c r="E117" s="65"/>
      <c r="F117" s="25"/>
      <c r="G117" s="116">
        <v>0.25</v>
      </c>
      <c r="H117" s="68">
        <v>1</v>
      </c>
      <c r="I117" s="69">
        <f t="shared" si="68"/>
        <v>0.25</v>
      </c>
      <c r="J117" s="116">
        <v>0.25</v>
      </c>
      <c r="K117" s="68">
        <v>1</v>
      </c>
      <c r="L117" s="69">
        <f t="shared" si="69"/>
        <v>0.25</v>
      </c>
      <c r="M117" s="70">
        <f t="shared" si="54"/>
        <v>0</v>
      </c>
      <c r="N117" s="71">
        <f t="shared" si="55"/>
        <v>0</v>
      </c>
      <c r="O117" s="69"/>
      <c r="P117" s="116">
        <v>0.25</v>
      </c>
      <c r="Q117" s="68">
        <v>1</v>
      </c>
      <c r="R117" s="69">
        <f t="shared" si="70"/>
        <v>0.25</v>
      </c>
      <c r="S117" s="73"/>
      <c r="T117" s="70">
        <f t="shared" si="43"/>
        <v>0</v>
      </c>
      <c r="U117" s="71">
        <f t="shared" si="63"/>
        <v>0</v>
      </c>
      <c r="V117" s="304"/>
      <c r="W117" s="116">
        <v>0.25</v>
      </c>
      <c r="X117" s="68">
        <v>1</v>
      </c>
      <c r="Y117" s="69">
        <f t="shared" si="71"/>
        <v>0.25</v>
      </c>
      <c r="Z117" s="73"/>
      <c r="AA117" s="70">
        <f t="shared" si="57"/>
        <v>0</v>
      </c>
      <c r="AB117" s="71">
        <f t="shared" si="58"/>
        <v>0</v>
      </c>
      <c r="AC117" s="304"/>
      <c r="AD117" s="116">
        <v>0.25</v>
      </c>
      <c r="AE117" s="68">
        <v>1</v>
      </c>
      <c r="AF117" s="69">
        <f t="shared" si="72"/>
        <v>0.25</v>
      </c>
      <c r="AG117" s="73"/>
      <c r="AH117" s="70">
        <f t="shared" si="46"/>
        <v>0</v>
      </c>
      <c r="AI117" s="71">
        <f t="shared" si="47"/>
        <v>0</v>
      </c>
      <c r="AJ117" s="304"/>
      <c r="AK117" s="116">
        <v>0.25</v>
      </c>
      <c r="AL117" s="68">
        <v>1</v>
      </c>
      <c r="AM117" s="69">
        <f t="shared" si="73"/>
        <v>0.25</v>
      </c>
      <c r="AN117" s="73"/>
      <c r="AO117" s="70">
        <f t="shared" si="49"/>
        <v>0</v>
      </c>
      <c r="AP117" s="71">
        <f t="shared" si="50"/>
        <v>0</v>
      </c>
      <c r="AQ117" s="304"/>
      <c r="AR117" s="116">
        <v>0.25</v>
      </c>
      <c r="AS117" s="68">
        <v>1</v>
      </c>
      <c r="AT117" s="69">
        <f t="shared" si="74"/>
        <v>0.25</v>
      </c>
      <c r="AU117" s="73"/>
      <c r="AV117" s="70">
        <f t="shared" si="52"/>
        <v>0</v>
      </c>
      <c r="AW117" s="71">
        <f t="shared" si="53"/>
        <v>0</v>
      </c>
      <c r="AX117" s="304"/>
    </row>
    <row r="118" spans="2:50" s="23" customFormat="1" x14ac:dyDescent="0.3">
      <c r="B118" s="74" t="s">
        <v>43</v>
      </c>
      <c r="C118" s="65"/>
      <c r="D118" s="66" t="s">
        <v>30</v>
      </c>
      <c r="E118" s="65"/>
      <c r="F118" s="25"/>
      <c r="G118" s="115">
        <v>7.3999999999999996E-2</v>
      </c>
      <c r="H118" s="97">
        <f>$G$80*$D$134</f>
        <v>124.74</v>
      </c>
      <c r="I118" s="76">
        <f t="shared" si="68"/>
        <v>9.2307599999999983</v>
      </c>
      <c r="J118" s="115">
        <v>7.3999999999999996E-2</v>
      </c>
      <c r="K118" s="97">
        <f>$G$80*$D$134</f>
        <v>124.74</v>
      </c>
      <c r="L118" s="76">
        <f t="shared" si="69"/>
        <v>9.2307599999999983</v>
      </c>
      <c r="M118" s="70">
        <f t="shared" si="54"/>
        <v>0</v>
      </c>
      <c r="N118" s="71">
        <f t="shared" si="55"/>
        <v>0</v>
      </c>
      <c r="O118" s="76"/>
      <c r="P118" s="115">
        <v>7.3999999999999996E-2</v>
      </c>
      <c r="Q118" s="97">
        <f>$G$80*$D$134</f>
        <v>124.74</v>
      </c>
      <c r="R118" s="76">
        <f t="shared" si="70"/>
        <v>9.2307599999999983</v>
      </c>
      <c r="S118" s="73"/>
      <c r="T118" s="70">
        <f t="shared" si="43"/>
        <v>0</v>
      </c>
      <c r="U118" s="71">
        <f t="shared" si="63"/>
        <v>0</v>
      </c>
      <c r="V118" s="73"/>
      <c r="W118" s="115">
        <v>7.3999999999999996E-2</v>
      </c>
      <c r="X118" s="97">
        <f>$G$80*$D$134</f>
        <v>124.74</v>
      </c>
      <c r="Y118" s="76">
        <f t="shared" si="71"/>
        <v>9.2307599999999983</v>
      </c>
      <c r="Z118" s="73"/>
      <c r="AA118" s="70">
        <f t="shared" si="57"/>
        <v>0</v>
      </c>
      <c r="AB118" s="71">
        <f t="shared" si="58"/>
        <v>0</v>
      </c>
      <c r="AC118" s="73"/>
      <c r="AD118" s="115">
        <v>7.3999999999999996E-2</v>
      </c>
      <c r="AE118" s="97">
        <f>$G$80*$D$134</f>
        <v>124.74</v>
      </c>
      <c r="AF118" s="76">
        <f t="shared" si="72"/>
        <v>9.2307599999999983</v>
      </c>
      <c r="AG118" s="73"/>
      <c r="AH118" s="70">
        <f t="shared" si="46"/>
        <v>0</v>
      </c>
      <c r="AI118" s="71">
        <f t="shared" si="47"/>
        <v>0</v>
      </c>
      <c r="AJ118" s="73"/>
      <c r="AK118" s="115">
        <v>7.3999999999999996E-2</v>
      </c>
      <c r="AL118" s="97">
        <f>$G$80*$D$134</f>
        <v>124.74</v>
      </c>
      <c r="AM118" s="76">
        <f t="shared" si="73"/>
        <v>9.2307599999999983</v>
      </c>
      <c r="AN118" s="73"/>
      <c r="AO118" s="70">
        <f t="shared" si="49"/>
        <v>0</v>
      </c>
      <c r="AP118" s="71">
        <f t="shared" si="50"/>
        <v>0</v>
      </c>
      <c r="AQ118" s="73"/>
      <c r="AR118" s="115">
        <v>7.3999999999999996E-2</v>
      </c>
      <c r="AS118" s="97">
        <f>$G$80*$D$134</f>
        <v>124.74</v>
      </c>
      <c r="AT118" s="76">
        <f t="shared" si="74"/>
        <v>9.2307599999999983</v>
      </c>
      <c r="AU118" s="73"/>
      <c r="AV118" s="70">
        <f t="shared" si="52"/>
        <v>0</v>
      </c>
      <c r="AW118" s="71">
        <f t="shared" si="53"/>
        <v>0</v>
      </c>
      <c r="AX118" s="73"/>
    </row>
    <row r="119" spans="2:50" s="23" customFormat="1" x14ac:dyDescent="0.3">
      <c r="B119" s="74" t="s">
        <v>44</v>
      </c>
      <c r="C119" s="65"/>
      <c r="D119" s="66" t="s">
        <v>30</v>
      </c>
      <c r="E119" s="65"/>
      <c r="F119" s="25"/>
      <c r="G119" s="115">
        <v>0.10199999999999999</v>
      </c>
      <c r="H119" s="97">
        <f>$G$80*$D$135</f>
        <v>35.64</v>
      </c>
      <c r="I119" s="76">
        <f t="shared" si="68"/>
        <v>3.6352799999999998</v>
      </c>
      <c r="J119" s="115">
        <v>0.10199999999999999</v>
      </c>
      <c r="K119" s="97">
        <f>$G$80*$D$135</f>
        <v>35.64</v>
      </c>
      <c r="L119" s="76">
        <f t="shared" si="69"/>
        <v>3.6352799999999998</v>
      </c>
      <c r="M119" s="70">
        <f t="shared" si="54"/>
        <v>0</v>
      </c>
      <c r="N119" s="71">
        <f t="shared" si="55"/>
        <v>0</v>
      </c>
      <c r="O119" s="76"/>
      <c r="P119" s="115">
        <v>0.10199999999999999</v>
      </c>
      <c r="Q119" s="97">
        <f>$G$80*$D$135</f>
        <v>35.64</v>
      </c>
      <c r="R119" s="76">
        <f t="shared" si="70"/>
        <v>3.6352799999999998</v>
      </c>
      <c r="S119" s="73"/>
      <c r="T119" s="70">
        <f t="shared" si="43"/>
        <v>0</v>
      </c>
      <c r="U119" s="71">
        <f t="shared" si="63"/>
        <v>0</v>
      </c>
      <c r="V119" s="73"/>
      <c r="W119" s="115">
        <v>0.10199999999999999</v>
      </c>
      <c r="X119" s="97">
        <f>$G$80*$D$135</f>
        <v>35.64</v>
      </c>
      <c r="Y119" s="76">
        <f t="shared" si="71"/>
        <v>3.6352799999999998</v>
      </c>
      <c r="Z119" s="73"/>
      <c r="AA119" s="70">
        <f t="shared" si="57"/>
        <v>0</v>
      </c>
      <c r="AB119" s="71">
        <f t="shared" si="58"/>
        <v>0</v>
      </c>
      <c r="AC119" s="73"/>
      <c r="AD119" s="115">
        <v>0.10199999999999999</v>
      </c>
      <c r="AE119" s="97">
        <f>$G$80*$D$135</f>
        <v>35.64</v>
      </c>
      <c r="AF119" s="76">
        <f t="shared" si="72"/>
        <v>3.6352799999999998</v>
      </c>
      <c r="AG119" s="73"/>
      <c r="AH119" s="70">
        <f t="shared" si="46"/>
        <v>0</v>
      </c>
      <c r="AI119" s="71">
        <f t="shared" si="47"/>
        <v>0</v>
      </c>
      <c r="AJ119" s="73"/>
      <c r="AK119" s="115">
        <v>0.10199999999999999</v>
      </c>
      <c r="AL119" s="97">
        <f>$G$80*$D$135</f>
        <v>35.64</v>
      </c>
      <c r="AM119" s="76">
        <f t="shared" si="73"/>
        <v>3.6352799999999998</v>
      </c>
      <c r="AN119" s="73"/>
      <c r="AO119" s="70">
        <f t="shared" si="49"/>
        <v>0</v>
      </c>
      <c r="AP119" s="71">
        <f t="shared" si="50"/>
        <v>0</v>
      </c>
      <c r="AQ119" s="73"/>
      <c r="AR119" s="115">
        <v>0.10199999999999999</v>
      </c>
      <c r="AS119" s="97">
        <f>$G$80*$D$135</f>
        <v>35.64</v>
      </c>
      <c r="AT119" s="76">
        <f t="shared" si="74"/>
        <v>3.6352799999999998</v>
      </c>
      <c r="AU119" s="73"/>
      <c r="AV119" s="70">
        <f t="shared" si="52"/>
        <v>0</v>
      </c>
      <c r="AW119" s="71">
        <f t="shared" si="53"/>
        <v>0</v>
      </c>
      <c r="AX119" s="73"/>
    </row>
    <row r="120" spans="2:50" s="23" customFormat="1" x14ac:dyDescent="0.3">
      <c r="B120" s="74" t="s">
        <v>45</v>
      </c>
      <c r="C120" s="65"/>
      <c r="D120" s="66" t="s">
        <v>30</v>
      </c>
      <c r="E120" s="65"/>
      <c r="F120" s="25"/>
      <c r="G120" s="115">
        <v>0.151</v>
      </c>
      <c r="H120" s="97">
        <f>$G$80*$D$136</f>
        <v>37.619999999999997</v>
      </c>
      <c r="I120" s="76">
        <f t="shared" si="68"/>
        <v>5.6806199999999993</v>
      </c>
      <c r="J120" s="115">
        <v>0.151</v>
      </c>
      <c r="K120" s="97">
        <f>$G$80*$D$136</f>
        <v>37.619999999999997</v>
      </c>
      <c r="L120" s="76">
        <f t="shared" si="69"/>
        <v>5.6806199999999993</v>
      </c>
      <c r="M120" s="70">
        <f t="shared" si="54"/>
        <v>0</v>
      </c>
      <c r="N120" s="71">
        <f t="shared" si="55"/>
        <v>0</v>
      </c>
      <c r="O120" s="76"/>
      <c r="P120" s="115">
        <v>0.151</v>
      </c>
      <c r="Q120" s="97">
        <f>$G$80*$D$136</f>
        <v>37.619999999999997</v>
      </c>
      <c r="R120" s="76">
        <f t="shared" si="70"/>
        <v>5.6806199999999993</v>
      </c>
      <c r="S120" s="73"/>
      <c r="T120" s="70">
        <f t="shared" si="43"/>
        <v>0</v>
      </c>
      <c r="U120" s="71">
        <f t="shared" si="63"/>
        <v>0</v>
      </c>
      <c r="V120" s="73"/>
      <c r="W120" s="115">
        <v>0.151</v>
      </c>
      <c r="X120" s="97">
        <f>$G$80*$D$136</f>
        <v>37.619999999999997</v>
      </c>
      <c r="Y120" s="76">
        <f t="shared" si="71"/>
        <v>5.6806199999999993</v>
      </c>
      <c r="Z120" s="73"/>
      <c r="AA120" s="70">
        <f t="shared" si="57"/>
        <v>0</v>
      </c>
      <c r="AB120" s="71">
        <f t="shared" si="58"/>
        <v>0</v>
      </c>
      <c r="AC120" s="73"/>
      <c r="AD120" s="115">
        <v>0.151</v>
      </c>
      <c r="AE120" s="97">
        <f>$G$80*$D$136</f>
        <v>37.619999999999997</v>
      </c>
      <c r="AF120" s="76">
        <f t="shared" si="72"/>
        <v>5.6806199999999993</v>
      </c>
      <c r="AG120" s="73"/>
      <c r="AH120" s="70">
        <f t="shared" si="46"/>
        <v>0</v>
      </c>
      <c r="AI120" s="71">
        <f t="shared" si="47"/>
        <v>0</v>
      </c>
      <c r="AJ120" s="73"/>
      <c r="AK120" s="115">
        <v>0.151</v>
      </c>
      <c r="AL120" s="97">
        <f>$G$80*$D$136</f>
        <v>37.619999999999997</v>
      </c>
      <c r="AM120" s="76">
        <f t="shared" si="73"/>
        <v>5.6806199999999993</v>
      </c>
      <c r="AN120" s="73"/>
      <c r="AO120" s="70">
        <f t="shared" si="49"/>
        <v>0</v>
      </c>
      <c r="AP120" s="71">
        <f t="shared" si="50"/>
        <v>0</v>
      </c>
      <c r="AQ120" s="73"/>
      <c r="AR120" s="115">
        <v>0.151</v>
      </c>
      <c r="AS120" s="97">
        <f>$G$80*$D$136</f>
        <v>37.619999999999997</v>
      </c>
      <c r="AT120" s="76">
        <f t="shared" si="74"/>
        <v>5.6806199999999993</v>
      </c>
      <c r="AU120" s="73"/>
      <c r="AV120" s="70">
        <f t="shared" si="52"/>
        <v>0</v>
      </c>
      <c r="AW120" s="71">
        <f t="shared" si="53"/>
        <v>0</v>
      </c>
      <c r="AX120" s="73"/>
    </row>
    <row r="121" spans="2:50" s="23" customFormat="1" x14ac:dyDescent="0.3">
      <c r="B121" s="74" t="s">
        <v>46</v>
      </c>
      <c r="C121" s="65"/>
      <c r="D121" s="66" t="s">
        <v>30</v>
      </c>
      <c r="E121" s="65"/>
      <c r="F121" s="25"/>
      <c r="G121" s="115">
        <v>8.6999999999999994E-2</v>
      </c>
      <c r="H121" s="97">
        <f>IF(AND($N$1=1, $G$80&gt;=600), 600, IF(AND($N$1=1, AND($G$80&lt;600, $G$80&gt;=0)), $G$80, IF(AND($N$1=2, $G$80&gt;=1000), 1000, IF(AND($N$1=2, AND($G$80&lt;1000, $G$80&gt;=0)), $G$80))))</f>
        <v>198</v>
      </c>
      <c r="I121" s="76">
        <f t="shared" si="68"/>
        <v>17.225999999999999</v>
      </c>
      <c r="J121" s="115">
        <v>8.6999999999999994E-2</v>
      </c>
      <c r="K121" s="97">
        <f>IF(AND($N$1=1, $G$80&gt;=600), 600, IF(AND($N$1=1, AND($G$80&lt;600, $G$80&gt;=0)), $G$80, IF(AND($N$1=2, $G$80&gt;=1000), 1000, IF(AND($N$1=2, AND($G$80&lt;1000, $G$80&gt;=0)), $G$80))))</f>
        <v>198</v>
      </c>
      <c r="L121" s="76">
        <f t="shared" si="69"/>
        <v>17.225999999999999</v>
      </c>
      <c r="M121" s="70">
        <f t="shared" si="54"/>
        <v>0</v>
      </c>
      <c r="N121" s="71">
        <f t="shared" si="55"/>
        <v>0</v>
      </c>
      <c r="O121" s="76"/>
      <c r="P121" s="115">
        <v>8.6999999999999994E-2</v>
      </c>
      <c r="Q121" s="97">
        <f>IF(AND($N$1=1, $G$80&gt;=600), 600, IF(AND($N$1=1, AND($G$80&lt;600, $G$80&gt;=0)), $G$80, IF(AND($N$1=2, $G$80&gt;=1000), 1000, IF(AND($N$1=2, AND($G$80&lt;1000, $G$80&gt;=0)), $G$80))))</f>
        <v>198</v>
      </c>
      <c r="R121" s="76">
        <f t="shared" si="70"/>
        <v>17.225999999999999</v>
      </c>
      <c r="S121" s="73"/>
      <c r="T121" s="70">
        <f t="shared" si="43"/>
        <v>0</v>
      </c>
      <c r="U121" s="71">
        <f t="shared" si="63"/>
        <v>0</v>
      </c>
      <c r="V121" s="73"/>
      <c r="W121" s="115">
        <v>8.6999999999999994E-2</v>
      </c>
      <c r="X121" s="97">
        <f>IF(AND($N$1=1, $G$80&gt;=600), 600, IF(AND($N$1=1, AND($G$80&lt;600, $G$80&gt;=0)), $G$80, IF(AND($N$1=2, $G$80&gt;=1000), 1000, IF(AND($N$1=2, AND($G$80&lt;1000, $G$80&gt;=0)), $G$80))))</f>
        <v>198</v>
      </c>
      <c r="Y121" s="76">
        <f t="shared" si="71"/>
        <v>17.225999999999999</v>
      </c>
      <c r="Z121" s="73"/>
      <c r="AA121" s="70">
        <f t="shared" si="57"/>
        <v>0</v>
      </c>
      <c r="AB121" s="71">
        <f t="shared" si="58"/>
        <v>0</v>
      </c>
      <c r="AC121" s="73"/>
      <c r="AD121" s="115">
        <v>8.6999999999999994E-2</v>
      </c>
      <c r="AE121" s="97">
        <f>IF(AND($N$1=1, $G$80&gt;=600), 600, IF(AND($N$1=1, AND($G$80&lt;600, $G$80&gt;=0)), $G$80, IF(AND($N$1=2, $G$80&gt;=1000), 1000, IF(AND($N$1=2, AND($G$80&lt;1000, $G$80&gt;=0)), $G$80))))</f>
        <v>198</v>
      </c>
      <c r="AF121" s="76">
        <f t="shared" si="72"/>
        <v>17.225999999999999</v>
      </c>
      <c r="AG121" s="73"/>
      <c r="AH121" s="70">
        <f t="shared" si="46"/>
        <v>0</v>
      </c>
      <c r="AI121" s="71">
        <f t="shared" si="47"/>
        <v>0</v>
      </c>
      <c r="AJ121" s="73"/>
      <c r="AK121" s="115">
        <v>8.6999999999999994E-2</v>
      </c>
      <c r="AL121" s="97">
        <f>IF(AND($N$1=1, $G$80&gt;=600), 600, IF(AND($N$1=1, AND($G$80&lt;600, $G$80&gt;=0)), $G$80, IF(AND($N$1=2, $G$80&gt;=1000), 1000, IF(AND($N$1=2, AND($G$80&lt;1000, $G$80&gt;=0)), $G$80))))</f>
        <v>198</v>
      </c>
      <c r="AM121" s="76">
        <f t="shared" si="73"/>
        <v>17.225999999999999</v>
      </c>
      <c r="AN121" s="73"/>
      <c r="AO121" s="70">
        <f t="shared" si="49"/>
        <v>0</v>
      </c>
      <c r="AP121" s="71">
        <f t="shared" si="50"/>
        <v>0</v>
      </c>
      <c r="AQ121" s="73"/>
      <c r="AR121" s="115">
        <v>8.6999999999999994E-2</v>
      </c>
      <c r="AS121" s="97">
        <f>IF(AND($N$1=1, $G$80&gt;=600), 600, IF(AND($N$1=1, AND($G$80&lt;600, $G$80&gt;=0)), $G$80, IF(AND($N$1=2, $G$80&gt;=1000), 1000, IF(AND($N$1=2, AND($G$80&lt;1000, $G$80&gt;=0)), $G$80))))</f>
        <v>198</v>
      </c>
      <c r="AT121" s="76">
        <f t="shared" si="74"/>
        <v>17.225999999999999</v>
      </c>
      <c r="AU121" s="73"/>
      <c r="AV121" s="70">
        <f t="shared" si="52"/>
        <v>0</v>
      </c>
      <c r="AW121" s="71">
        <f t="shared" si="53"/>
        <v>0</v>
      </c>
      <c r="AX121" s="73"/>
    </row>
    <row r="122" spans="2:50" s="23" customFormat="1" x14ac:dyDescent="0.3">
      <c r="B122" s="74" t="s">
        <v>47</v>
      </c>
      <c r="C122" s="65"/>
      <c r="D122" s="66" t="s">
        <v>30</v>
      </c>
      <c r="E122" s="65"/>
      <c r="F122" s="25"/>
      <c r="G122" s="115">
        <v>0.10299999999999999</v>
      </c>
      <c r="H122" s="97">
        <f>IF(AND($N$1=1, $G$80&gt;=600), $G$80-600, IF(AND($N$1=1, AND($G$80&lt;600, $G$80&gt;=0)), 0, IF(AND($N$1=2, $G$80&gt;=1000), $G$80-1000, IF(AND($N$1=2, AND($G$80&lt;1000, $G$80&gt;=0)), 0))))</f>
        <v>0</v>
      </c>
      <c r="I122" s="76">
        <f t="shared" si="68"/>
        <v>0</v>
      </c>
      <c r="J122" s="115">
        <v>0.10299999999999999</v>
      </c>
      <c r="K122" s="97">
        <f>IF(AND($N$1=1, $G$80&gt;=600), $G$80-600, IF(AND($N$1=1, AND($G$80&lt;600, $G$80&gt;=0)), 0, IF(AND($N$1=2, $G$80&gt;=1000), $G$80-1000, IF(AND($N$1=2, AND($G$80&lt;1000, $G$80&gt;=0)), 0))))</f>
        <v>0</v>
      </c>
      <c r="L122" s="76">
        <f t="shared" si="69"/>
        <v>0</v>
      </c>
      <c r="M122" s="70">
        <f t="shared" si="54"/>
        <v>0</v>
      </c>
      <c r="N122" s="71" t="str">
        <f t="shared" si="55"/>
        <v/>
      </c>
      <c r="O122" s="76"/>
      <c r="P122" s="115">
        <v>0.10299999999999999</v>
      </c>
      <c r="Q122" s="97">
        <f>IF(AND($N$1=1, $G$80&gt;=600), $G$80-600, IF(AND($N$1=1, AND($G$80&lt;600, $G$80&gt;=0)), 0, IF(AND($N$1=2, $G$80&gt;=1000), $G$80-1000, IF(AND($N$1=2, AND($G$80&lt;1000, $G$80&gt;=0)), 0))))</f>
        <v>0</v>
      </c>
      <c r="R122" s="76">
        <f t="shared" si="70"/>
        <v>0</v>
      </c>
      <c r="S122" s="73"/>
      <c r="T122" s="70">
        <f t="shared" si="43"/>
        <v>0</v>
      </c>
      <c r="U122" s="71" t="str">
        <f t="shared" si="63"/>
        <v/>
      </c>
      <c r="V122" s="73"/>
      <c r="W122" s="115">
        <v>0.10299999999999999</v>
      </c>
      <c r="X122" s="97">
        <f>IF(AND($N$1=1, $G$80&gt;=600), $G$80-600, IF(AND($N$1=1, AND($G$80&lt;600, $G$80&gt;=0)), 0, IF(AND($N$1=2, $G$80&gt;=1000), $G$80-1000, IF(AND($N$1=2, AND($G$80&lt;1000, $G$80&gt;=0)), 0))))</f>
        <v>0</v>
      </c>
      <c r="Y122" s="76">
        <f t="shared" si="71"/>
        <v>0</v>
      </c>
      <c r="Z122" s="73"/>
      <c r="AA122" s="70">
        <f t="shared" si="57"/>
        <v>0</v>
      </c>
      <c r="AB122" s="71" t="str">
        <f t="shared" si="58"/>
        <v/>
      </c>
      <c r="AC122" s="73"/>
      <c r="AD122" s="115">
        <v>0.10299999999999999</v>
      </c>
      <c r="AE122" s="97">
        <f>IF(AND($N$1=1, $G$80&gt;=600), $G$80-600, IF(AND($N$1=1, AND($G$80&lt;600, $G$80&gt;=0)), 0, IF(AND($N$1=2, $G$80&gt;=1000), $G$80-1000, IF(AND($N$1=2, AND($G$80&lt;1000, $G$80&gt;=0)), 0))))</f>
        <v>0</v>
      </c>
      <c r="AF122" s="76">
        <f t="shared" si="72"/>
        <v>0</v>
      </c>
      <c r="AG122" s="73"/>
      <c r="AH122" s="70">
        <f t="shared" si="46"/>
        <v>0</v>
      </c>
      <c r="AI122" s="71" t="str">
        <f t="shared" si="47"/>
        <v/>
      </c>
      <c r="AJ122" s="73"/>
      <c r="AK122" s="115">
        <v>0.10299999999999999</v>
      </c>
      <c r="AL122" s="97">
        <f>IF(AND($N$1=1, $G$80&gt;=600), $G$80-600, IF(AND($N$1=1, AND($G$80&lt;600, $G$80&gt;=0)), 0, IF(AND($N$1=2, $G$80&gt;=1000), $G$80-1000, IF(AND($N$1=2, AND($G$80&lt;1000, $G$80&gt;=0)), 0))))</f>
        <v>0</v>
      </c>
      <c r="AM122" s="76">
        <f t="shared" si="73"/>
        <v>0</v>
      </c>
      <c r="AN122" s="73"/>
      <c r="AO122" s="70">
        <f t="shared" si="49"/>
        <v>0</v>
      </c>
      <c r="AP122" s="71" t="str">
        <f t="shared" si="50"/>
        <v/>
      </c>
      <c r="AQ122" s="73"/>
      <c r="AR122" s="115">
        <v>0.10299999999999999</v>
      </c>
      <c r="AS122" s="97">
        <f>IF(AND($N$1=1, $G$80&gt;=600), $G$80-600, IF(AND($N$1=1, AND($G$80&lt;600, $G$80&gt;=0)), 0, IF(AND($N$1=2, $G$80&gt;=1000), $G$80-1000, IF(AND($N$1=2, AND($G$80&lt;1000, $G$80&gt;=0)), 0))))</f>
        <v>0</v>
      </c>
      <c r="AT122" s="76">
        <f t="shared" si="74"/>
        <v>0</v>
      </c>
      <c r="AU122" s="73"/>
      <c r="AV122" s="70">
        <f t="shared" si="52"/>
        <v>0</v>
      </c>
      <c r="AW122" s="71" t="str">
        <f t="shared" si="53"/>
        <v/>
      </c>
      <c r="AX122" s="73"/>
    </row>
    <row r="123" spans="2:50" s="23" customFormat="1" x14ac:dyDescent="0.3">
      <c r="B123" s="74" t="s">
        <v>48</v>
      </c>
      <c r="C123" s="65"/>
      <c r="D123" s="66" t="s">
        <v>30</v>
      </c>
      <c r="E123" s="65"/>
      <c r="F123" s="25"/>
      <c r="G123" s="115">
        <v>0.1076</v>
      </c>
      <c r="H123" s="97">
        <v>0</v>
      </c>
      <c r="I123" s="76">
        <f t="shared" si="68"/>
        <v>0</v>
      </c>
      <c r="J123" s="115">
        <v>0.1076</v>
      </c>
      <c r="K123" s="97">
        <v>0</v>
      </c>
      <c r="L123" s="76">
        <f t="shared" si="69"/>
        <v>0</v>
      </c>
      <c r="M123" s="70">
        <f t="shared" si="54"/>
        <v>0</v>
      </c>
      <c r="N123" s="71" t="str">
        <f t="shared" si="55"/>
        <v/>
      </c>
      <c r="O123" s="76"/>
      <c r="P123" s="115">
        <v>0.1076</v>
      </c>
      <c r="Q123" s="97">
        <v>0</v>
      </c>
      <c r="R123" s="76">
        <f t="shared" si="70"/>
        <v>0</v>
      </c>
      <c r="S123" s="73"/>
      <c r="T123" s="70">
        <f t="shared" si="43"/>
        <v>0</v>
      </c>
      <c r="U123" s="71" t="str">
        <f t="shared" si="63"/>
        <v/>
      </c>
      <c r="V123" s="73"/>
      <c r="W123" s="115">
        <v>0.1076</v>
      </c>
      <c r="X123" s="97">
        <f>T123</f>
        <v>0</v>
      </c>
      <c r="Y123" s="76">
        <f t="shared" si="71"/>
        <v>0</v>
      </c>
      <c r="Z123" s="73"/>
      <c r="AA123" s="70">
        <f t="shared" si="57"/>
        <v>0</v>
      </c>
      <c r="AB123" s="71" t="str">
        <f t="shared" si="58"/>
        <v/>
      </c>
      <c r="AC123" s="73"/>
      <c r="AD123" s="115">
        <v>0.1076</v>
      </c>
      <c r="AE123" s="97">
        <f>AA123</f>
        <v>0</v>
      </c>
      <c r="AF123" s="76">
        <f t="shared" si="72"/>
        <v>0</v>
      </c>
      <c r="AG123" s="73"/>
      <c r="AH123" s="70">
        <f t="shared" si="46"/>
        <v>0</v>
      </c>
      <c r="AI123" s="71" t="str">
        <f t="shared" si="47"/>
        <v/>
      </c>
      <c r="AJ123" s="73"/>
      <c r="AK123" s="115">
        <v>0.1076</v>
      </c>
      <c r="AL123" s="97">
        <f>AH123</f>
        <v>0</v>
      </c>
      <c r="AM123" s="76">
        <f t="shared" si="73"/>
        <v>0</v>
      </c>
      <c r="AN123" s="73"/>
      <c r="AO123" s="70">
        <f t="shared" si="49"/>
        <v>0</v>
      </c>
      <c r="AP123" s="71" t="str">
        <f t="shared" si="50"/>
        <v/>
      </c>
      <c r="AQ123" s="73"/>
      <c r="AR123" s="115">
        <v>0.1076</v>
      </c>
      <c r="AS123" s="97">
        <f>AO123</f>
        <v>0</v>
      </c>
      <c r="AT123" s="76">
        <f t="shared" si="74"/>
        <v>0</v>
      </c>
      <c r="AU123" s="73"/>
      <c r="AV123" s="70">
        <f t="shared" si="52"/>
        <v>0</v>
      </c>
      <c r="AW123" s="71" t="str">
        <f t="shared" si="53"/>
        <v/>
      </c>
      <c r="AX123" s="73"/>
    </row>
    <row r="124" spans="2:50" s="23" customFormat="1" ht="15" thickBot="1" x14ac:dyDescent="0.35">
      <c r="B124" s="74" t="s">
        <v>49</v>
      </c>
      <c r="C124" s="65"/>
      <c r="D124" s="66" t="s">
        <v>30</v>
      </c>
      <c r="E124" s="65"/>
      <c r="F124" s="25"/>
      <c r="G124" s="115">
        <f>G123</f>
        <v>0.1076</v>
      </c>
      <c r="H124" s="97">
        <v>0</v>
      </c>
      <c r="I124" s="76">
        <f t="shared" si="68"/>
        <v>0</v>
      </c>
      <c r="J124" s="115">
        <f>J123</f>
        <v>0.1076</v>
      </c>
      <c r="K124" s="97">
        <v>0</v>
      </c>
      <c r="L124" s="76">
        <f t="shared" si="69"/>
        <v>0</v>
      </c>
      <c r="M124" s="70">
        <f t="shared" si="54"/>
        <v>0</v>
      </c>
      <c r="N124" s="71" t="str">
        <f t="shared" si="55"/>
        <v/>
      </c>
      <c r="O124" s="76"/>
      <c r="P124" s="115">
        <f>P123</f>
        <v>0.1076</v>
      </c>
      <c r="Q124" s="97">
        <v>0</v>
      </c>
      <c r="R124" s="76">
        <f t="shared" si="70"/>
        <v>0</v>
      </c>
      <c r="S124" s="73"/>
      <c r="T124" s="70">
        <f t="shared" si="43"/>
        <v>0</v>
      </c>
      <c r="U124" s="71" t="str">
        <f t="shared" si="63"/>
        <v/>
      </c>
      <c r="V124" s="73"/>
      <c r="W124" s="115">
        <f>W123</f>
        <v>0.1076</v>
      </c>
      <c r="X124" s="97">
        <f>T124</f>
        <v>0</v>
      </c>
      <c r="Y124" s="76">
        <f t="shared" si="71"/>
        <v>0</v>
      </c>
      <c r="Z124" s="73"/>
      <c r="AA124" s="70">
        <f t="shared" si="57"/>
        <v>0</v>
      </c>
      <c r="AB124" s="71" t="str">
        <f t="shared" si="58"/>
        <v/>
      </c>
      <c r="AC124" s="73"/>
      <c r="AD124" s="115">
        <f>AD123</f>
        <v>0.1076</v>
      </c>
      <c r="AE124" s="97">
        <f>AA124</f>
        <v>0</v>
      </c>
      <c r="AF124" s="76">
        <f t="shared" si="72"/>
        <v>0</v>
      </c>
      <c r="AG124" s="73"/>
      <c r="AH124" s="70">
        <f t="shared" si="46"/>
        <v>0</v>
      </c>
      <c r="AI124" s="71" t="str">
        <f t="shared" si="47"/>
        <v/>
      </c>
      <c r="AJ124" s="73"/>
      <c r="AK124" s="115">
        <f>AK123</f>
        <v>0.1076</v>
      </c>
      <c r="AL124" s="97">
        <f>AH124</f>
        <v>0</v>
      </c>
      <c r="AM124" s="76">
        <f t="shared" si="73"/>
        <v>0</v>
      </c>
      <c r="AN124" s="73"/>
      <c r="AO124" s="70">
        <f t="shared" si="49"/>
        <v>0</v>
      </c>
      <c r="AP124" s="71" t="str">
        <f t="shared" si="50"/>
        <v/>
      </c>
      <c r="AQ124" s="73"/>
      <c r="AR124" s="115">
        <f>AR123</f>
        <v>0.1076</v>
      </c>
      <c r="AS124" s="97">
        <f>AO124</f>
        <v>0</v>
      </c>
      <c r="AT124" s="76">
        <f t="shared" si="74"/>
        <v>0</v>
      </c>
      <c r="AU124" s="73"/>
      <c r="AV124" s="70">
        <f t="shared" si="52"/>
        <v>0</v>
      </c>
      <c r="AW124" s="71" t="str">
        <f t="shared" si="53"/>
        <v/>
      </c>
      <c r="AX124" s="73"/>
    </row>
    <row r="125" spans="2:50" ht="15" thickBot="1" x14ac:dyDescent="0.35">
      <c r="B125" s="305"/>
      <c r="C125" s="306"/>
      <c r="D125" s="307"/>
      <c r="E125" s="306"/>
      <c r="F125" s="308"/>
      <c r="G125" s="309"/>
      <c r="H125" s="310"/>
      <c r="I125" s="311"/>
      <c r="J125" s="309"/>
      <c r="K125" s="310"/>
      <c r="L125" s="311"/>
      <c r="M125" s="312"/>
      <c r="N125" s="313"/>
      <c r="O125" s="311"/>
      <c r="P125" s="309"/>
      <c r="Q125" s="310"/>
      <c r="R125" s="311"/>
      <c r="S125" s="308"/>
      <c r="T125" s="312">
        <f t="shared" si="43"/>
        <v>0</v>
      </c>
      <c r="U125" s="313" t="str">
        <f t="shared" si="63"/>
        <v/>
      </c>
      <c r="W125" s="309"/>
      <c r="X125" s="310"/>
      <c r="Y125" s="311"/>
      <c r="Z125" s="308"/>
      <c r="AA125" s="312">
        <f t="shared" si="57"/>
        <v>0</v>
      </c>
      <c r="AB125" s="313" t="str">
        <f t="shared" si="58"/>
        <v/>
      </c>
      <c r="AD125" s="309"/>
      <c r="AE125" s="310"/>
      <c r="AF125" s="311"/>
      <c r="AG125" s="308"/>
      <c r="AH125" s="312">
        <f t="shared" si="46"/>
        <v>0</v>
      </c>
      <c r="AI125" s="313" t="str">
        <f t="shared" si="47"/>
        <v/>
      </c>
      <c r="AK125" s="309"/>
      <c r="AL125" s="310"/>
      <c r="AM125" s="311"/>
      <c r="AN125" s="308"/>
      <c r="AO125" s="312">
        <f t="shared" si="49"/>
        <v>0</v>
      </c>
      <c r="AP125" s="313" t="str">
        <f t="shared" si="50"/>
        <v/>
      </c>
      <c r="AR125" s="309"/>
      <c r="AS125" s="310"/>
      <c r="AT125" s="311"/>
      <c r="AU125" s="308"/>
      <c r="AV125" s="312">
        <f t="shared" si="52"/>
        <v>0</v>
      </c>
      <c r="AW125" s="313" t="str">
        <f t="shared" si="53"/>
        <v/>
      </c>
    </row>
    <row r="126" spans="2:50" x14ac:dyDescent="0.3">
      <c r="B126" s="314" t="s">
        <v>50</v>
      </c>
      <c r="C126" s="268"/>
      <c r="D126" s="315"/>
      <c r="E126" s="268"/>
      <c r="F126" s="316"/>
      <c r="G126" s="317"/>
      <c r="H126" s="317"/>
      <c r="I126" s="318">
        <f>SUM(I114:I120,I113)</f>
        <v>59.098632980000005</v>
      </c>
      <c r="J126" s="317"/>
      <c r="K126" s="317"/>
      <c r="L126" s="318">
        <f>SUM(L114:L120,L113)</f>
        <v>60.981786869999986</v>
      </c>
      <c r="M126" s="319">
        <f t="shared" ref="M126:M129" si="75">L126-I126</f>
        <v>1.8831538899999813</v>
      </c>
      <c r="N126" s="320">
        <f t="shared" ref="N126:N129" si="76">IF(OR(I126=0,L126=0),"",(M126/I126))</f>
        <v>3.1864593054754295E-2</v>
      </c>
      <c r="O126" s="319"/>
      <c r="P126" s="317"/>
      <c r="Q126" s="317"/>
      <c r="R126" s="318">
        <f>SUM(R114:R120,R113)</f>
        <v>59.699504019999999</v>
      </c>
      <c r="S126" s="321"/>
      <c r="T126" s="319">
        <f t="shared" si="43"/>
        <v>-1.2822828499999872</v>
      </c>
      <c r="U126" s="320">
        <f t="shared" si="63"/>
        <v>-2.1027308575485622E-2</v>
      </c>
      <c r="W126" s="317"/>
      <c r="X126" s="317"/>
      <c r="Y126" s="318">
        <f>SUM(Y114:Y120,Y113)</f>
        <v>61.321924019999997</v>
      </c>
      <c r="Z126" s="321"/>
      <c r="AA126" s="319">
        <f t="shared" si="57"/>
        <v>1.6224199999999982</v>
      </c>
      <c r="AB126" s="320">
        <f t="shared" si="58"/>
        <v>2.7176440183765502E-2</v>
      </c>
      <c r="AD126" s="317"/>
      <c r="AE126" s="317"/>
      <c r="AF126" s="318">
        <f>SUM(AF114:AF120,AF113)</f>
        <v>62.911924020000001</v>
      </c>
      <c r="AG126" s="321"/>
      <c r="AH126" s="319">
        <f t="shared" si="46"/>
        <v>1.5900000000000034</v>
      </c>
      <c r="AI126" s="320">
        <f t="shared" si="47"/>
        <v>2.5928736343651396E-2</v>
      </c>
      <c r="AK126" s="317"/>
      <c r="AL126" s="317"/>
      <c r="AM126" s="318">
        <f>SUM(AM114:AM120,AM113)</f>
        <v>64.921924020000006</v>
      </c>
      <c r="AN126" s="321"/>
      <c r="AO126" s="319">
        <f t="shared" si="49"/>
        <v>2.0100000000000051</v>
      </c>
      <c r="AP126" s="320">
        <f t="shared" si="50"/>
        <v>3.1949428209523789E-2</v>
      </c>
      <c r="AR126" s="317"/>
      <c r="AS126" s="317"/>
      <c r="AT126" s="318">
        <f>SUM(AT114:AT120,AT113)</f>
        <v>66.451924020000007</v>
      </c>
      <c r="AU126" s="321"/>
      <c r="AV126" s="319">
        <f t="shared" si="52"/>
        <v>1.5300000000000011</v>
      </c>
      <c r="AW126" s="320">
        <f t="shared" si="53"/>
        <v>2.3566769209253036E-2</v>
      </c>
    </row>
    <row r="127" spans="2:50" x14ac:dyDescent="0.3">
      <c r="B127" s="314" t="s">
        <v>51</v>
      </c>
      <c r="C127" s="268"/>
      <c r="D127" s="315"/>
      <c r="E127" s="268"/>
      <c r="F127" s="316"/>
      <c r="G127" s="322">
        <f>G65</f>
        <v>-0.11700000000000001</v>
      </c>
      <c r="H127" s="323"/>
      <c r="I127" s="273">
        <f>+I126*G127</f>
        <v>-6.914540058660001</v>
      </c>
      <c r="J127" s="322">
        <f>J65</f>
        <v>-0.11700000000000001</v>
      </c>
      <c r="K127" s="323"/>
      <c r="L127" s="273">
        <f>+L126*J127</f>
        <v>-7.1348690637899992</v>
      </c>
      <c r="M127" s="273">
        <f t="shared" si="75"/>
        <v>-0.2203290051299982</v>
      </c>
      <c r="N127" s="274">
        <f t="shared" si="76"/>
        <v>3.186459305475435E-2</v>
      </c>
      <c r="O127" s="273"/>
      <c r="P127" s="322">
        <f>P65</f>
        <v>-0.11700000000000001</v>
      </c>
      <c r="Q127" s="323"/>
      <c r="R127" s="273">
        <f>+R126*P127</f>
        <v>-6.9848419703400006</v>
      </c>
      <c r="S127" s="321"/>
      <c r="T127" s="273">
        <f t="shared" si="43"/>
        <v>0.15002709344999854</v>
      </c>
      <c r="U127" s="274">
        <f t="shared" si="63"/>
        <v>-2.1027308575485626E-2</v>
      </c>
      <c r="W127" s="322">
        <f>W65</f>
        <v>-0.11700000000000001</v>
      </c>
      <c r="X127" s="323"/>
      <c r="Y127" s="273">
        <f>+Y126*W127</f>
        <v>-7.1746651103400003</v>
      </c>
      <c r="Z127" s="321"/>
      <c r="AA127" s="273">
        <f t="shared" si="57"/>
        <v>-0.18982313999999967</v>
      </c>
      <c r="AB127" s="274">
        <f t="shared" si="58"/>
        <v>2.7176440183765485E-2</v>
      </c>
      <c r="AD127" s="322">
        <f>AD65</f>
        <v>-0.11700000000000001</v>
      </c>
      <c r="AE127" s="323"/>
      <c r="AF127" s="273">
        <f>+AF126*AD127</f>
        <v>-7.3606951103400009</v>
      </c>
      <c r="AG127" s="321"/>
      <c r="AH127" s="273">
        <f t="shared" si="46"/>
        <v>-0.18603000000000058</v>
      </c>
      <c r="AI127" s="274">
        <f t="shared" si="47"/>
        <v>2.5928736343651417E-2</v>
      </c>
      <c r="AK127" s="322">
        <f>AK65</f>
        <v>-0.11700000000000001</v>
      </c>
      <c r="AL127" s="323"/>
      <c r="AM127" s="273">
        <f>+AM126*AK127</f>
        <v>-7.595865110340001</v>
      </c>
      <c r="AN127" s="321"/>
      <c r="AO127" s="273">
        <f t="shared" si="49"/>
        <v>-0.2351700000000001</v>
      </c>
      <c r="AP127" s="274">
        <f t="shared" si="50"/>
        <v>3.1949428209523713E-2</v>
      </c>
      <c r="AR127" s="322">
        <f>AR65</f>
        <v>-0.11700000000000001</v>
      </c>
      <c r="AS127" s="323"/>
      <c r="AT127" s="273">
        <f>+AT126*AR127</f>
        <v>-7.7748751103400009</v>
      </c>
      <c r="AU127" s="321"/>
      <c r="AV127" s="273">
        <f t="shared" si="52"/>
        <v>-0.17900999999999989</v>
      </c>
      <c r="AW127" s="274">
        <f t="shared" si="53"/>
        <v>2.3566769209253002E-2</v>
      </c>
    </row>
    <row r="128" spans="2:50" x14ac:dyDescent="0.3">
      <c r="B128" s="324" t="s">
        <v>52</v>
      </c>
      <c r="C128" s="268"/>
      <c r="D128" s="315"/>
      <c r="E128" s="268"/>
      <c r="F128" s="275"/>
      <c r="G128" s="325">
        <v>0.13</v>
      </c>
      <c r="H128" s="275"/>
      <c r="I128" s="273">
        <f>I126*G128</f>
        <v>7.6828222874000005</v>
      </c>
      <c r="J128" s="325">
        <v>0.13</v>
      </c>
      <c r="K128" s="275"/>
      <c r="L128" s="273">
        <f>L126*J128</f>
        <v>7.9276322930999985</v>
      </c>
      <c r="M128" s="273">
        <f t="shared" si="75"/>
        <v>0.244810005699998</v>
      </c>
      <c r="N128" s="274">
        <f t="shared" si="76"/>
        <v>3.186459305475435E-2</v>
      </c>
      <c r="O128" s="273"/>
      <c r="P128" s="325">
        <v>0.13</v>
      </c>
      <c r="Q128" s="275"/>
      <c r="R128" s="273">
        <f>R126*P128</f>
        <v>7.7609355226000005</v>
      </c>
      <c r="S128" s="32"/>
      <c r="T128" s="273">
        <f t="shared" si="43"/>
        <v>-0.16669677049999798</v>
      </c>
      <c r="U128" s="274">
        <f t="shared" si="63"/>
        <v>-2.1027308575485577E-2</v>
      </c>
      <c r="W128" s="325">
        <v>0.13</v>
      </c>
      <c r="X128" s="275"/>
      <c r="Y128" s="273">
        <f>Y126*W128</f>
        <v>7.9718501226000003</v>
      </c>
      <c r="Z128" s="32"/>
      <c r="AA128" s="273">
        <f t="shared" si="57"/>
        <v>0.21091459999999973</v>
      </c>
      <c r="AB128" s="274">
        <f t="shared" si="58"/>
        <v>2.7176440183765496E-2</v>
      </c>
      <c r="AD128" s="325">
        <v>0.13</v>
      </c>
      <c r="AE128" s="275"/>
      <c r="AF128" s="273">
        <f>AF126*AD128</f>
        <v>8.1785501226000008</v>
      </c>
      <c r="AG128" s="32"/>
      <c r="AH128" s="273">
        <f t="shared" si="46"/>
        <v>0.20670000000000055</v>
      </c>
      <c r="AI128" s="274">
        <f t="shared" si="47"/>
        <v>2.5928736343651407E-2</v>
      </c>
      <c r="AK128" s="325">
        <v>0.13</v>
      </c>
      <c r="AL128" s="275"/>
      <c r="AM128" s="273">
        <f>AM126*AK128</f>
        <v>8.4398501226000011</v>
      </c>
      <c r="AN128" s="32"/>
      <c r="AO128" s="273">
        <f t="shared" si="49"/>
        <v>0.26130000000000031</v>
      </c>
      <c r="AP128" s="274">
        <f t="shared" si="50"/>
        <v>3.1949428209523741E-2</v>
      </c>
      <c r="AR128" s="325">
        <v>0.13</v>
      </c>
      <c r="AS128" s="275"/>
      <c r="AT128" s="273">
        <f>AT126*AR128</f>
        <v>8.6387501226000012</v>
      </c>
      <c r="AU128" s="32"/>
      <c r="AV128" s="273">
        <f t="shared" si="52"/>
        <v>0.19890000000000008</v>
      </c>
      <c r="AW128" s="274">
        <f t="shared" si="53"/>
        <v>2.3566769209253026E-2</v>
      </c>
    </row>
    <row r="129" spans="1:52" ht="15" thickBot="1" x14ac:dyDescent="0.35">
      <c r="B129" s="326" t="s">
        <v>53</v>
      </c>
      <c r="C129" s="326"/>
      <c r="D129" s="326"/>
      <c r="E129" s="327"/>
      <c r="F129" s="328"/>
      <c r="G129" s="328"/>
      <c r="H129" s="328"/>
      <c r="I129" s="329">
        <f>SUM(I126:I128)</f>
        <v>59.866915208740004</v>
      </c>
      <c r="J129" s="328"/>
      <c r="K129" s="328"/>
      <c r="L129" s="329">
        <f>SUM(L126:L128)</f>
        <v>61.774550099309984</v>
      </c>
      <c r="M129" s="330">
        <f t="shared" si="75"/>
        <v>1.9076348905699803</v>
      </c>
      <c r="N129" s="331">
        <f t="shared" si="76"/>
        <v>3.1864593054754281E-2</v>
      </c>
      <c r="O129" s="329"/>
      <c r="P129" s="328"/>
      <c r="Q129" s="328"/>
      <c r="R129" s="329">
        <f>SUM(R126:R128)</f>
        <v>60.47559757226</v>
      </c>
      <c r="S129" s="332"/>
      <c r="T129" s="330">
        <f t="shared" si="43"/>
        <v>-1.298952527049984</v>
      </c>
      <c r="U129" s="331">
        <f t="shared" si="63"/>
        <v>-2.1027308575485574E-2</v>
      </c>
      <c r="W129" s="328"/>
      <c r="X129" s="328"/>
      <c r="Y129" s="329">
        <f>SUM(Y126:Y128)</f>
        <v>62.119109032259999</v>
      </c>
      <c r="Z129" s="332"/>
      <c r="AA129" s="330">
        <f t="shared" si="57"/>
        <v>1.6435114599999991</v>
      </c>
      <c r="AB129" s="331">
        <f t="shared" si="58"/>
        <v>2.717644018376552E-2</v>
      </c>
      <c r="AD129" s="328"/>
      <c r="AE129" s="328"/>
      <c r="AF129" s="329">
        <f>SUM(AF126:AF128)</f>
        <v>63.729779032259998</v>
      </c>
      <c r="AG129" s="332"/>
      <c r="AH129" s="330">
        <f t="shared" si="46"/>
        <v>1.6106699999999989</v>
      </c>
      <c r="AI129" s="331">
        <f t="shared" si="47"/>
        <v>2.5928736343651324E-2</v>
      </c>
      <c r="AK129" s="328"/>
      <c r="AL129" s="328"/>
      <c r="AM129" s="329">
        <f>SUM(AM126:AM128)</f>
        <v>65.765909032260012</v>
      </c>
      <c r="AN129" s="332"/>
      <c r="AO129" s="330">
        <f t="shared" si="49"/>
        <v>2.0361300000000142</v>
      </c>
      <c r="AP129" s="331">
        <f t="shared" si="50"/>
        <v>3.1949428209523928E-2</v>
      </c>
      <c r="AR129" s="328"/>
      <c r="AS129" s="328"/>
      <c r="AT129" s="329">
        <f>SUM(AT126:AT128)</f>
        <v>67.315799032260003</v>
      </c>
      <c r="AU129" s="332"/>
      <c r="AV129" s="330">
        <f t="shared" si="52"/>
        <v>1.5498899999999907</v>
      </c>
      <c r="AW129" s="331">
        <f t="shared" si="53"/>
        <v>2.3566769209252873E-2</v>
      </c>
    </row>
    <row r="130" spans="1:52" ht="15" thickBot="1" x14ac:dyDescent="0.35">
      <c r="A130" s="333"/>
      <c r="B130" s="334"/>
      <c r="C130" s="335"/>
      <c r="D130" s="336"/>
      <c r="E130" s="335"/>
      <c r="F130" s="337"/>
      <c r="G130" s="338"/>
      <c r="H130" s="339"/>
      <c r="I130" s="340"/>
      <c r="J130" s="338"/>
      <c r="K130" s="339"/>
      <c r="L130" s="340"/>
      <c r="M130" s="341"/>
      <c r="N130" s="342"/>
      <c r="O130" s="343"/>
      <c r="P130" s="338"/>
      <c r="Q130" s="339"/>
      <c r="R130" s="340"/>
      <c r="S130" s="337"/>
      <c r="T130" s="341"/>
      <c r="U130" s="342"/>
      <c r="W130" s="338"/>
      <c r="X130" s="339"/>
      <c r="Y130" s="340"/>
      <c r="Z130" s="337"/>
      <c r="AA130" s="341">
        <f t="shared" si="57"/>
        <v>0</v>
      </c>
      <c r="AB130" s="342" t="str">
        <f t="shared" si="58"/>
        <v/>
      </c>
      <c r="AD130" s="338"/>
      <c r="AE130" s="339"/>
      <c r="AF130" s="340"/>
      <c r="AG130" s="337"/>
      <c r="AH130" s="341"/>
      <c r="AI130" s="342"/>
      <c r="AK130" s="338"/>
      <c r="AL130" s="339"/>
      <c r="AM130" s="340"/>
      <c r="AN130" s="337"/>
      <c r="AO130" s="341"/>
      <c r="AP130" s="342"/>
      <c r="AR130" s="338"/>
      <c r="AS130" s="339"/>
      <c r="AT130" s="340"/>
      <c r="AU130" s="337"/>
      <c r="AV130" s="341"/>
      <c r="AW130" s="342"/>
    </row>
    <row r="131" spans="1:52" x14ac:dyDescent="0.3">
      <c r="I131" s="251"/>
      <c r="L131" s="251"/>
      <c r="M131" s="251"/>
      <c r="N131" s="251"/>
      <c r="O131" s="251"/>
      <c r="R131" s="251"/>
      <c r="Y131" s="251"/>
      <c r="AF131" s="251"/>
      <c r="AM131" s="251"/>
      <c r="AT131" s="251"/>
    </row>
    <row r="132" spans="1:52" x14ac:dyDescent="0.3">
      <c r="B132" s="249" t="s">
        <v>55</v>
      </c>
      <c r="G132" s="344">
        <f>G70</f>
        <v>2.9499999999999998E-2</v>
      </c>
      <c r="J132" s="344">
        <f>J70</f>
        <v>2.9499999999999998E-2</v>
      </c>
      <c r="P132" s="344">
        <f>P70</f>
        <v>2.9499999999999998E-2</v>
      </c>
      <c r="V132" s="345"/>
      <c r="W132" s="344">
        <f>W70</f>
        <v>2.9499999999999998E-2</v>
      </c>
      <c r="AC132" s="345"/>
      <c r="AD132" s="344">
        <f>AD70</f>
        <v>2.9499999999999998E-2</v>
      </c>
      <c r="AJ132" s="345"/>
      <c r="AK132" s="344">
        <f>AK70</f>
        <v>2.9499999999999998E-2</v>
      </c>
      <c r="AQ132" s="345"/>
      <c r="AR132" s="344">
        <f>AR70</f>
        <v>2.9499999999999998E-2</v>
      </c>
      <c r="AX132" s="345"/>
    </row>
    <row r="133" spans="1:52" s="23" customFormat="1" x14ac:dyDescent="0.3">
      <c r="D133" s="29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</row>
    <row r="134" spans="1:52" s="23" customFormat="1" x14ac:dyDescent="0.3">
      <c r="D134" s="348">
        <v>0.63</v>
      </c>
      <c r="E134" s="349" t="s">
        <v>43</v>
      </c>
      <c r="F134" s="350"/>
      <c r="G134" s="351"/>
      <c r="H134" s="40"/>
      <c r="I134" s="40"/>
      <c r="J134" s="40"/>
      <c r="K134" s="25"/>
      <c r="L134" s="25"/>
      <c r="M134" s="25"/>
      <c r="N134" s="25"/>
      <c r="O134" s="25"/>
      <c r="P134" s="25"/>
      <c r="Q134" s="40"/>
      <c r="R134" s="25"/>
      <c r="S134" s="25"/>
      <c r="T134" s="25"/>
      <c r="U134" s="25"/>
      <c r="V134" s="25"/>
      <c r="W134" s="25"/>
      <c r="X134" s="40"/>
      <c r="Y134" s="25"/>
      <c r="Z134" s="25"/>
      <c r="AA134" s="25"/>
      <c r="AB134" s="25"/>
      <c r="AC134" s="25"/>
      <c r="AD134" s="25"/>
      <c r="AE134" s="40"/>
      <c r="AF134" s="25"/>
      <c r="AG134" s="25"/>
      <c r="AH134" s="25"/>
      <c r="AI134" s="25"/>
      <c r="AJ134" s="25"/>
      <c r="AK134" s="25"/>
      <c r="AL134" s="40"/>
      <c r="AM134" s="25"/>
      <c r="AN134" s="25"/>
      <c r="AO134" s="25"/>
      <c r="AP134" s="25"/>
      <c r="AQ134" s="25"/>
      <c r="AR134" s="25"/>
      <c r="AS134" s="40"/>
      <c r="AT134" s="25"/>
      <c r="AU134" s="25"/>
      <c r="AV134" s="25"/>
      <c r="AW134" s="25"/>
      <c r="AX134" s="25"/>
      <c r="AY134" s="25"/>
      <c r="AZ134" s="40"/>
    </row>
    <row r="135" spans="1:52" s="23" customFormat="1" x14ac:dyDescent="0.3">
      <c r="D135" s="352">
        <v>0.18</v>
      </c>
      <c r="E135" s="353" t="s">
        <v>44</v>
      </c>
      <c r="F135" s="354"/>
      <c r="G135" s="355"/>
      <c r="H135" s="40"/>
      <c r="I135" s="40"/>
      <c r="J135" s="40"/>
      <c r="K135" s="25"/>
      <c r="L135" s="25"/>
      <c r="M135" s="25"/>
      <c r="N135" s="25"/>
      <c r="O135" s="25"/>
      <c r="P135" s="25"/>
      <c r="Q135" s="40"/>
      <c r="R135" s="25"/>
      <c r="S135" s="25"/>
      <c r="T135" s="25"/>
      <c r="U135" s="25"/>
      <c r="V135" s="25"/>
      <c r="W135" s="25"/>
      <c r="X135" s="40"/>
      <c r="Y135" s="25"/>
      <c r="Z135" s="25"/>
      <c r="AA135" s="25"/>
      <c r="AB135" s="25"/>
      <c r="AC135" s="25"/>
      <c r="AD135" s="25"/>
      <c r="AE135" s="40"/>
      <c r="AF135" s="25"/>
      <c r="AG135" s="25"/>
      <c r="AH135" s="25"/>
      <c r="AI135" s="25"/>
      <c r="AJ135" s="25"/>
      <c r="AK135" s="25"/>
      <c r="AL135" s="40"/>
      <c r="AM135" s="25"/>
      <c r="AN135" s="25"/>
      <c r="AO135" s="25"/>
      <c r="AP135" s="25"/>
      <c r="AQ135" s="25"/>
      <c r="AR135" s="25"/>
      <c r="AS135" s="40"/>
      <c r="AT135" s="25"/>
      <c r="AU135" s="25"/>
      <c r="AV135" s="25"/>
      <c r="AW135" s="25"/>
      <c r="AX135" s="25"/>
      <c r="AY135" s="25"/>
      <c r="AZ135" s="40"/>
    </row>
    <row r="136" spans="1:52" s="23" customFormat="1" x14ac:dyDescent="0.3">
      <c r="D136" s="356">
        <v>0.19</v>
      </c>
      <c r="E136" s="357" t="s">
        <v>45</v>
      </c>
      <c r="F136" s="358"/>
      <c r="G136" s="359"/>
      <c r="H136" s="40"/>
      <c r="I136" s="40"/>
      <c r="J136" s="40"/>
      <c r="K136" s="25"/>
      <c r="L136" s="25"/>
      <c r="M136" s="25"/>
      <c r="N136" s="25"/>
      <c r="O136" s="25"/>
      <c r="P136" s="25"/>
      <c r="Q136" s="40"/>
      <c r="R136" s="25"/>
      <c r="S136" s="25"/>
      <c r="T136" s="25"/>
      <c r="U136" s="25"/>
      <c r="V136" s="25"/>
      <c r="W136" s="25"/>
      <c r="X136" s="40"/>
      <c r="Y136" s="25"/>
      <c r="Z136" s="25"/>
      <c r="AA136" s="25"/>
      <c r="AB136" s="25"/>
      <c r="AC136" s="25"/>
      <c r="AD136" s="25"/>
      <c r="AE136" s="40"/>
      <c r="AF136" s="25"/>
      <c r="AG136" s="25"/>
      <c r="AH136" s="25"/>
      <c r="AI136" s="25"/>
      <c r="AJ136" s="25"/>
      <c r="AK136" s="25"/>
      <c r="AL136" s="40"/>
      <c r="AM136" s="25"/>
      <c r="AN136" s="25"/>
      <c r="AO136" s="25"/>
      <c r="AP136" s="25"/>
      <c r="AQ136" s="25"/>
      <c r="AR136" s="25"/>
      <c r="AS136" s="40"/>
      <c r="AT136" s="25"/>
      <c r="AU136" s="25"/>
      <c r="AV136" s="25"/>
      <c r="AW136" s="25"/>
      <c r="AX136" s="25"/>
      <c r="AY136" s="25"/>
      <c r="AZ136" s="40"/>
    </row>
    <row r="137" spans="1:52" x14ac:dyDescent="0.3">
      <c r="D137" s="360"/>
      <c r="E137" s="361"/>
      <c r="F137" s="360"/>
      <c r="G137" s="360"/>
      <c r="H137" s="23"/>
      <c r="I137" s="23"/>
      <c r="J137" s="23"/>
      <c r="K137" s="23"/>
      <c r="L137" s="23"/>
      <c r="Q137" s="23"/>
      <c r="R137" s="23"/>
      <c r="S137" s="23"/>
      <c r="X137" s="23"/>
      <c r="Y137" s="23"/>
      <c r="Z137" s="23"/>
      <c r="AE137" s="23"/>
      <c r="AF137" s="23"/>
      <c r="AG137" s="23"/>
      <c r="AL137" s="23"/>
      <c r="AM137" s="23"/>
      <c r="AN137" s="23"/>
      <c r="AS137" s="23"/>
      <c r="AT137" s="23"/>
      <c r="AU137" s="23"/>
      <c r="AZ137" s="23"/>
    </row>
    <row r="138" spans="1:52" x14ac:dyDescent="0.3">
      <c r="G138" s="23"/>
      <c r="H138" s="23"/>
      <c r="I138" s="23"/>
      <c r="J138" s="362"/>
      <c r="K138" s="362"/>
      <c r="L138" s="362"/>
      <c r="M138" s="362"/>
      <c r="N138" s="362"/>
      <c r="Q138" s="362"/>
      <c r="R138" s="362"/>
      <c r="S138" s="362"/>
      <c r="T138" s="362"/>
      <c r="U138" s="362"/>
      <c r="X138" s="362"/>
      <c r="Y138" s="362"/>
      <c r="Z138" s="362"/>
      <c r="AA138" s="362"/>
      <c r="AB138" s="362"/>
      <c r="AE138" s="362"/>
      <c r="AF138" s="362"/>
      <c r="AG138" s="362"/>
      <c r="AH138" s="362"/>
      <c r="AI138" s="362"/>
      <c r="AL138" s="362"/>
      <c r="AM138" s="362"/>
      <c r="AN138" s="362"/>
      <c r="AO138" s="362"/>
      <c r="AP138" s="362"/>
      <c r="AS138" s="362"/>
      <c r="AT138" s="362"/>
      <c r="AU138" s="362"/>
      <c r="AV138" s="362"/>
      <c r="AW138" s="362"/>
      <c r="AZ138" s="362"/>
    </row>
    <row r="139" spans="1:52" x14ac:dyDescent="0.3">
      <c r="G139" s="23"/>
      <c r="H139" s="23"/>
      <c r="I139" s="23"/>
      <c r="J139" s="362"/>
      <c r="K139" s="362"/>
      <c r="L139" s="362"/>
      <c r="M139" s="362"/>
      <c r="N139" s="362"/>
      <c r="Q139" s="362"/>
      <c r="R139" s="362"/>
      <c r="S139" s="362"/>
      <c r="T139" s="362"/>
      <c r="U139" s="362"/>
      <c r="X139" s="362"/>
      <c r="Y139" s="362"/>
      <c r="Z139" s="362"/>
      <c r="AA139" s="362"/>
      <c r="AB139" s="362"/>
      <c r="AE139" s="362"/>
      <c r="AF139" s="362"/>
      <c r="AG139" s="362"/>
      <c r="AH139" s="362"/>
      <c r="AI139" s="362"/>
      <c r="AL139" s="362"/>
      <c r="AM139" s="362"/>
      <c r="AN139" s="362"/>
      <c r="AO139" s="362"/>
      <c r="AP139" s="362"/>
      <c r="AS139" s="362"/>
      <c r="AT139" s="362"/>
      <c r="AU139" s="362"/>
      <c r="AV139" s="362"/>
      <c r="AW139" s="362"/>
      <c r="AZ139" s="362"/>
    </row>
    <row r="140" spans="1:52" x14ac:dyDescent="0.3">
      <c r="G140" s="23"/>
      <c r="H140" s="23"/>
      <c r="I140" s="23"/>
      <c r="J140" s="362"/>
      <c r="K140" s="362"/>
      <c r="L140" s="362"/>
      <c r="M140" s="362"/>
      <c r="N140" s="362"/>
      <c r="Q140" s="362"/>
      <c r="R140" s="362"/>
      <c r="S140" s="362"/>
      <c r="T140" s="362"/>
      <c r="U140" s="362"/>
      <c r="X140" s="362"/>
      <c r="Y140" s="362"/>
      <c r="Z140" s="362"/>
      <c r="AA140" s="362"/>
      <c r="AB140" s="362"/>
      <c r="AE140" s="362"/>
      <c r="AF140" s="362"/>
      <c r="AG140" s="362"/>
      <c r="AH140" s="362"/>
      <c r="AI140" s="362"/>
      <c r="AL140" s="362"/>
      <c r="AM140" s="362"/>
      <c r="AN140" s="362"/>
      <c r="AO140" s="362"/>
      <c r="AP140" s="362"/>
      <c r="AS140" s="362"/>
      <c r="AT140" s="362"/>
      <c r="AU140" s="362"/>
      <c r="AV140" s="362"/>
      <c r="AW140" s="362"/>
      <c r="AZ140" s="362"/>
    </row>
    <row r="141" spans="1:52" x14ac:dyDescent="0.3">
      <c r="G141" s="23"/>
      <c r="H141" s="23"/>
      <c r="I141" s="23"/>
      <c r="J141" s="362"/>
      <c r="K141" s="362"/>
      <c r="L141" s="362"/>
      <c r="M141" s="362"/>
      <c r="N141" s="362"/>
      <c r="Q141" s="362"/>
      <c r="R141" s="362"/>
      <c r="S141" s="362"/>
      <c r="T141" s="362"/>
      <c r="U141" s="362"/>
      <c r="X141" s="362"/>
      <c r="Y141" s="362"/>
      <c r="Z141" s="362"/>
      <c r="AA141" s="362"/>
      <c r="AB141" s="362"/>
      <c r="AE141" s="362"/>
      <c r="AF141" s="362"/>
      <c r="AG141" s="362"/>
      <c r="AH141" s="362"/>
      <c r="AI141" s="362"/>
      <c r="AL141" s="362"/>
      <c r="AM141" s="362"/>
      <c r="AN141" s="362"/>
      <c r="AO141" s="362"/>
      <c r="AP141" s="362"/>
      <c r="AS141" s="362"/>
      <c r="AT141" s="362"/>
      <c r="AU141" s="362"/>
      <c r="AV141" s="362"/>
      <c r="AW141" s="362"/>
      <c r="AZ141" s="362"/>
    </row>
    <row r="142" spans="1:52" x14ac:dyDescent="0.3">
      <c r="G142" s="23"/>
      <c r="H142" s="23"/>
      <c r="I142" s="23"/>
      <c r="J142" s="362"/>
      <c r="K142" s="362"/>
      <c r="L142" s="362"/>
      <c r="M142" s="362"/>
      <c r="N142" s="362"/>
      <c r="Q142" s="362"/>
      <c r="R142" s="362"/>
      <c r="S142" s="362"/>
      <c r="T142" s="362"/>
      <c r="U142" s="362"/>
      <c r="X142" s="362"/>
      <c r="Y142" s="362"/>
      <c r="Z142" s="362"/>
      <c r="AA142" s="362"/>
      <c r="AB142" s="362"/>
      <c r="AE142" s="362"/>
      <c r="AF142" s="362"/>
      <c r="AG142" s="362"/>
      <c r="AH142" s="362"/>
      <c r="AI142" s="362"/>
      <c r="AL142" s="362"/>
      <c r="AM142" s="362"/>
      <c r="AN142" s="362"/>
      <c r="AO142" s="362"/>
      <c r="AP142" s="362"/>
      <c r="AS142" s="362"/>
      <c r="AT142" s="362"/>
      <c r="AU142" s="362"/>
      <c r="AV142" s="362"/>
      <c r="AW142" s="362"/>
      <c r="AZ142" s="362"/>
    </row>
    <row r="143" spans="1:52" x14ac:dyDescent="0.3">
      <c r="G143" s="23"/>
      <c r="H143" s="23"/>
      <c r="I143" s="23"/>
      <c r="J143" s="362"/>
      <c r="K143" s="362"/>
      <c r="L143" s="362"/>
      <c r="M143" s="362"/>
      <c r="N143" s="362"/>
      <c r="Q143" s="362"/>
      <c r="R143" s="362"/>
      <c r="S143" s="362"/>
      <c r="T143" s="362"/>
      <c r="U143" s="362"/>
      <c r="X143" s="362"/>
      <c r="Y143" s="362"/>
      <c r="Z143" s="362"/>
      <c r="AA143" s="362"/>
      <c r="AB143" s="362"/>
      <c r="AE143" s="362"/>
      <c r="AF143" s="362"/>
      <c r="AG143" s="362"/>
      <c r="AH143" s="362"/>
      <c r="AI143" s="362"/>
      <c r="AL143" s="362"/>
      <c r="AM143" s="362"/>
      <c r="AN143" s="362"/>
      <c r="AO143" s="362"/>
      <c r="AP143" s="362"/>
      <c r="AS143" s="362"/>
      <c r="AT143" s="362"/>
      <c r="AU143" s="362"/>
      <c r="AV143" s="362"/>
      <c r="AW143" s="362"/>
      <c r="AZ143" s="362"/>
    </row>
    <row r="144" spans="1:52" x14ac:dyDescent="0.3">
      <c r="G144" s="23"/>
      <c r="H144" s="23"/>
      <c r="I144" s="23"/>
      <c r="J144" s="362"/>
      <c r="K144" s="362"/>
      <c r="L144" s="362"/>
      <c r="M144" s="362"/>
      <c r="N144" s="362"/>
      <c r="Q144" s="362"/>
      <c r="R144" s="362"/>
      <c r="S144" s="362"/>
      <c r="T144" s="362"/>
      <c r="U144" s="362"/>
      <c r="X144" s="362"/>
      <c r="Y144" s="362"/>
      <c r="Z144" s="362"/>
      <c r="AA144" s="362"/>
      <c r="AB144" s="362"/>
      <c r="AE144" s="362"/>
      <c r="AF144" s="362"/>
      <c r="AG144" s="362"/>
      <c r="AH144" s="362"/>
      <c r="AI144" s="362"/>
      <c r="AL144" s="362"/>
      <c r="AM144" s="362"/>
      <c r="AN144" s="362"/>
      <c r="AO144" s="362"/>
      <c r="AP144" s="362"/>
      <c r="AS144" s="362"/>
      <c r="AT144" s="362"/>
      <c r="AU144" s="362"/>
      <c r="AV144" s="362"/>
      <c r="AW144" s="362"/>
      <c r="AZ144" s="362"/>
    </row>
    <row r="145" spans="7:52" x14ac:dyDescent="0.3">
      <c r="G145" s="23"/>
      <c r="H145" s="23"/>
      <c r="I145" s="23"/>
      <c r="J145" s="362"/>
      <c r="K145" s="362"/>
      <c r="L145" s="362"/>
      <c r="M145" s="362"/>
      <c r="N145" s="362"/>
      <c r="Q145" s="362"/>
      <c r="R145" s="362"/>
      <c r="S145" s="362"/>
      <c r="T145" s="362"/>
      <c r="U145" s="362"/>
      <c r="X145" s="362"/>
      <c r="Y145" s="362"/>
      <c r="Z145" s="362"/>
      <c r="AA145" s="362"/>
      <c r="AB145" s="362"/>
      <c r="AE145" s="362"/>
      <c r="AF145" s="362"/>
      <c r="AG145" s="362"/>
      <c r="AH145" s="362"/>
      <c r="AI145" s="362"/>
      <c r="AL145" s="362"/>
      <c r="AM145" s="362"/>
      <c r="AN145" s="362"/>
      <c r="AO145" s="362"/>
      <c r="AP145" s="362"/>
      <c r="AS145" s="362"/>
      <c r="AT145" s="362"/>
      <c r="AU145" s="362"/>
      <c r="AV145" s="362"/>
      <c r="AW145" s="362"/>
      <c r="AZ145" s="362"/>
    </row>
    <row r="146" spans="7:52" x14ac:dyDescent="0.3">
      <c r="G146" s="23"/>
      <c r="H146" s="23"/>
      <c r="I146" s="23"/>
      <c r="J146" s="362"/>
      <c r="K146" s="362"/>
      <c r="L146" s="362"/>
      <c r="M146" s="362"/>
      <c r="N146" s="362"/>
      <c r="Q146" s="362"/>
      <c r="R146" s="362"/>
      <c r="S146" s="362"/>
      <c r="T146" s="362"/>
      <c r="U146" s="362"/>
      <c r="X146" s="362"/>
      <c r="Y146" s="362"/>
      <c r="Z146" s="362"/>
      <c r="AA146" s="362"/>
      <c r="AB146" s="362"/>
      <c r="AE146" s="362"/>
      <c r="AF146" s="362"/>
      <c r="AG146" s="362"/>
      <c r="AH146" s="362"/>
      <c r="AI146" s="362"/>
      <c r="AL146" s="362"/>
      <c r="AM146" s="362"/>
      <c r="AN146" s="362"/>
      <c r="AO146" s="362"/>
      <c r="AP146" s="362"/>
      <c r="AS146" s="362"/>
      <c r="AT146" s="362"/>
      <c r="AU146" s="362"/>
      <c r="AV146" s="362"/>
      <c r="AW146" s="362"/>
      <c r="AZ146" s="362"/>
    </row>
    <row r="147" spans="7:52" x14ac:dyDescent="0.3">
      <c r="G147" s="23"/>
      <c r="H147" s="23"/>
      <c r="I147" s="23"/>
      <c r="J147" s="362"/>
      <c r="K147" s="362"/>
      <c r="L147" s="362"/>
      <c r="M147" s="362"/>
      <c r="N147" s="362"/>
      <c r="Q147" s="362"/>
      <c r="R147" s="362"/>
      <c r="S147" s="362"/>
      <c r="T147" s="362"/>
      <c r="U147" s="362"/>
      <c r="X147" s="362"/>
      <c r="Y147" s="362"/>
      <c r="Z147" s="362"/>
      <c r="AA147" s="362"/>
      <c r="AB147" s="362"/>
      <c r="AE147" s="362"/>
      <c r="AF147" s="362"/>
      <c r="AG147" s="362"/>
      <c r="AH147" s="362"/>
      <c r="AI147" s="362"/>
      <c r="AL147" s="362"/>
      <c r="AM147" s="362"/>
      <c r="AN147" s="362"/>
      <c r="AO147" s="362"/>
      <c r="AP147" s="362"/>
      <c r="AS147" s="362"/>
      <c r="AT147" s="362"/>
      <c r="AU147" s="362"/>
      <c r="AV147" s="362"/>
      <c r="AW147" s="362"/>
      <c r="AZ147" s="362"/>
    </row>
    <row r="148" spans="7:52" x14ac:dyDescent="0.3">
      <c r="G148" s="23"/>
      <c r="H148" s="23"/>
      <c r="I148" s="23"/>
      <c r="J148" s="362"/>
      <c r="K148" s="362"/>
      <c r="L148" s="362"/>
      <c r="M148" s="362"/>
      <c r="N148" s="362"/>
      <c r="Q148" s="362"/>
      <c r="R148" s="362"/>
      <c r="S148" s="362"/>
      <c r="T148" s="362"/>
      <c r="U148" s="362"/>
      <c r="X148" s="362"/>
      <c r="Y148" s="362"/>
      <c r="Z148" s="362"/>
      <c r="AA148" s="362"/>
      <c r="AB148" s="362"/>
      <c r="AE148" s="362"/>
      <c r="AF148" s="362"/>
      <c r="AG148" s="362"/>
      <c r="AH148" s="362"/>
      <c r="AI148" s="362"/>
      <c r="AL148" s="362"/>
      <c r="AM148" s="362"/>
      <c r="AN148" s="362"/>
      <c r="AO148" s="362"/>
      <c r="AP148" s="362"/>
      <c r="AS148" s="362"/>
      <c r="AT148" s="362"/>
      <c r="AU148" s="362"/>
      <c r="AV148" s="362"/>
      <c r="AW148" s="362"/>
      <c r="AZ148" s="362"/>
    </row>
    <row r="149" spans="7:52" x14ac:dyDescent="0.3">
      <c r="G149" s="23"/>
      <c r="H149" s="23"/>
      <c r="I149" s="23"/>
      <c r="J149" s="362"/>
      <c r="K149" s="362"/>
      <c r="L149" s="362"/>
      <c r="M149" s="362"/>
      <c r="N149" s="362"/>
      <c r="Q149" s="362"/>
      <c r="R149" s="362"/>
      <c r="S149" s="362"/>
      <c r="T149" s="362"/>
      <c r="U149" s="362"/>
      <c r="X149" s="362"/>
      <c r="Y149" s="362"/>
      <c r="Z149" s="362"/>
      <c r="AA149" s="362"/>
      <c r="AB149" s="362"/>
      <c r="AE149" s="362"/>
      <c r="AF149" s="362"/>
      <c r="AG149" s="362"/>
      <c r="AH149" s="362"/>
      <c r="AI149" s="362"/>
      <c r="AL149" s="362"/>
      <c r="AM149" s="362"/>
      <c r="AN149" s="362"/>
      <c r="AO149" s="362"/>
      <c r="AP149" s="362"/>
      <c r="AS149" s="362"/>
      <c r="AT149" s="362"/>
      <c r="AU149" s="362"/>
      <c r="AV149" s="362"/>
      <c r="AW149" s="362"/>
      <c r="AZ149" s="362"/>
    </row>
    <row r="150" spans="7:52" x14ac:dyDescent="0.3">
      <c r="G150" s="23"/>
      <c r="H150" s="23"/>
      <c r="I150" s="23"/>
      <c r="J150" s="362"/>
      <c r="K150" s="362"/>
      <c r="L150" s="362"/>
      <c r="M150" s="362"/>
      <c r="Q150" s="362"/>
      <c r="R150" s="362"/>
      <c r="S150" s="362"/>
      <c r="T150" s="362"/>
      <c r="X150" s="362"/>
      <c r="Y150" s="362"/>
      <c r="Z150" s="362"/>
      <c r="AA150" s="362"/>
      <c r="AE150" s="362"/>
      <c r="AF150" s="362"/>
      <c r="AG150" s="362"/>
      <c r="AH150" s="362"/>
      <c r="AL150" s="362"/>
      <c r="AM150" s="362"/>
      <c r="AN150" s="362"/>
      <c r="AO150" s="362"/>
      <c r="AS150" s="362"/>
      <c r="AT150" s="362"/>
      <c r="AU150" s="362"/>
      <c r="AV150" s="362"/>
      <c r="AZ150" s="362"/>
    </row>
    <row r="151" spans="7:52" x14ac:dyDescent="0.3">
      <c r="G151" s="23"/>
      <c r="H151" s="23"/>
      <c r="I151" s="23"/>
      <c r="J151" s="362"/>
      <c r="K151" s="362"/>
      <c r="L151" s="362"/>
      <c r="M151" s="362"/>
      <c r="Q151" s="362"/>
      <c r="R151" s="362"/>
      <c r="S151" s="362"/>
      <c r="T151" s="362"/>
      <c r="X151" s="362"/>
      <c r="Y151" s="362"/>
      <c r="Z151" s="362"/>
      <c r="AA151" s="362"/>
      <c r="AE151" s="362"/>
      <c r="AF151" s="362"/>
      <c r="AG151" s="362"/>
      <c r="AH151" s="362"/>
      <c r="AL151" s="362"/>
      <c r="AM151" s="362"/>
      <c r="AN151" s="362"/>
      <c r="AO151" s="362"/>
      <c r="AS151" s="362"/>
      <c r="AT151" s="362"/>
      <c r="AU151" s="362"/>
      <c r="AV151" s="362"/>
      <c r="AZ151" s="362"/>
    </row>
    <row r="152" spans="7:52" x14ac:dyDescent="0.3">
      <c r="G152" s="23"/>
      <c r="H152" s="23"/>
      <c r="I152" s="23"/>
      <c r="J152" s="362"/>
      <c r="K152" s="362"/>
      <c r="L152" s="362"/>
      <c r="M152" s="362"/>
      <c r="Q152" s="362"/>
      <c r="R152" s="362"/>
      <c r="S152" s="362"/>
      <c r="T152" s="362"/>
      <c r="X152" s="362"/>
      <c r="Y152" s="362"/>
      <c r="Z152" s="362"/>
      <c r="AA152" s="362"/>
      <c r="AE152" s="362"/>
      <c r="AF152" s="362"/>
      <c r="AG152" s="362"/>
      <c r="AH152" s="362"/>
      <c r="AL152" s="362"/>
      <c r="AM152" s="362"/>
      <c r="AN152" s="362"/>
      <c r="AO152" s="362"/>
      <c r="AS152" s="362"/>
      <c r="AT152" s="362"/>
      <c r="AU152" s="362"/>
      <c r="AV152" s="362"/>
      <c r="AZ152" s="362"/>
    </row>
    <row r="153" spans="7:52" x14ac:dyDescent="0.3">
      <c r="G153" s="23"/>
      <c r="H153" s="23"/>
      <c r="I153" s="23"/>
      <c r="J153" s="362"/>
      <c r="K153" s="362"/>
      <c r="L153" s="362"/>
      <c r="M153" s="362"/>
      <c r="Q153" s="362"/>
      <c r="R153" s="362"/>
      <c r="S153" s="362"/>
      <c r="T153" s="362"/>
      <c r="X153" s="362"/>
      <c r="Y153" s="362"/>
      <c r="Z153" s="362"/>
      <c r="AA153" s="362"/>
      <c r="AE153" s="362"/>
      <c r="AF153" s="362"/>
      <c r="AG153" s="362"/>
      <c r="AH153" s="362"/>
      <c r="AL153" s="362"/>
      <c r="AM153" s="362"/>
      <c r="AN153" s="362"/>
      <c r="AO153" s="362"/>
      <c r="AS153" s="362"/>
      <c r="AT153" s="362"/>
      <c r="AU153" s="362"/>
      <c r="AV153" s="362"/>
      <c r="AZ153" s="362"/>
    </row>
    <row r="154" spans="7:52" x14ac:dyDescent="0.3">
      <c r="G154" s="23"/>
      <c r="H154" s="23"/>
      <c r="I154" s="23"/>
      <c r="J154" s="362"/>
      <c r="K154" s="362"/>
      <c r="L154" s="362"/>
      <c r="M154" s="362"/>
      <c r="Q154" s="362"/>
      <c r="R154" s="362"/>
      <c r="S154" s="362"/>
      <c r="T154" s="362"/>
      <c r="X154" s="362"/>
      <c r="Y154" s="362"/>
      <c r="Z154" s="362"/>
      <c r="AA154" s="362"/>
      <c r="AE154" s="362"/>
      <c r="AF154" s="362"/>
      <c r="AG154" s="362"/>
      <c r="AH154" s="362"/>
      <c r="AL154" s="362"/>
      <c r="AM154" s="362"/>
      <c r="AN154" s="362"/>
      <c r="AO154" s="362"/>
      <c r="AS154" s="362"/>
      <c r="AT154" s="362"/>
      <c r="AU154" s="362"/>
      <c r="AV154" s="362"/>
      <c r="AZ154" s="362"/>
    </row>
    <row r="155" spans="7:52" x14ac:dyDescent="0.3">
      <c r="G155" s="23"/>
      <c r="H155" s="23"/>
      <c r="I155" s="23"/>
      <c r="J155" s="362"/>
      <c r="K155" s="362"/>
      <c r="L155" s="362"/>
      <c r="M155" s="362"/>
      <c r="Q155" s="362"/>
      <c r="R155" s="362"/>
      <c r="S155" s="362"/>
      <c r="T155" s="362"/>
      <c r="X155" s="362"/>
      <c r="Y155" s="362"/>
      <c r="Z155" s="362"/>
      <c r="AA155" s="362"/>
      <c r="AE155" s="362"/>
      <c r="AF155" s="362"/>
      <c r="AG155" s="362"/>
      <c r="AH155" s="362"/>
      <c r="AL155" s="362"/>
      <c r="AM155" s="362"/>
      <c r="AN155" s="362"/>
      <c r="AO155" s="362"/>
      <c r="AS155" s="362"/>
      <c r="AT155" s="362"/>
      <c r="AU155" s="362"/>
      <c r="AV155" s="362"/>
      <c r="AZ155" s="362"/>
    </row>
    <row r="156" spans="7:52" x14ac:dyDescent="0.3">
      <c r="G156" s="23"/>
      <c r="H156" s="23"/>
      <c r="I156" s="23"/>
      <c r="J156" s="362"/>
      <c r="K156" s="362"/>
      <c r="L156" s="362"/>
      <c r="M156" s="362"/>
      <c r="Q156" s="362"/>
      <c r="R156" s="362"/>
      <c r="S156" s="362"/>
      <c r="T156" s="362"/>
      <c r="X156" s="362"/>
      <c r="Y156" s="362"/>
      <c r="Z156" s="362"/>
      <c r="AA156" s="362"/>
      <c r="AE156" s="362"/>
      <c r="AF156" s="362"/>
      <c r="AG156" s="362"/>
      <c r="AH156" s="362"/>
      <c r="AL156" s="362"/>
      <c r="AM156" s="362"/>
      <c r="AN156" s="362"/>
      <c r="AO156" s="362"/>
      <c r="AS156" s="362"/>
      <c r="AT156" s="362"/>
      <c r="AU156" s="362"/>
      <c r="AV156" s="362"/>
      <c r="AZ156" s="362"/>
    </row>
    <row r="157" spans="7:52" x14ac:dyDescent="0.3">
      <c r="G157" s="23"/>
      <c r="H157" s="23"/>
      <c r="I157" s="23"/>
      <c r="J157" s="362"/>
      <c r="K157" s="362"/>
      <c r="L157" s="362"/>
      <c r="M157" s="362"/>
      <c r="Q157" s="362"/>
      <c r="R157" s="362"/>
      <c r="S157" s="362"/>
      <c r="T157" s="362"/>
      <c r="X157" s="362"/>
      <c r="Y157" s="362"/>
      <c r="Z157" s="362"/>
      <c r="AA157" s="362"/>
      <c r="AE157" s="362"/>
      <c r="AF157" s="362"/>
      <c r="AG157" s="362"/>
      <c r="AH157" s="362"/>
      <c r="AL157" s="362"/>
      <c r="AM157" s="362"/>
      <c r="AN157" s="362"/>
      <c r="AO157" s="362"/>
      <c r="AS157" s="362"/>
      <c r="AT157" s="362"/>
      <c r="AU157" s="362"/>
      <c r="AV157" s="362"/>
      <c r="AZ157" s="362"/>
    </row>
    <row r="158" spans="7:52" x14ac:dyDescent="0.3">
      <c r="G158" s="23"/>
      <c r="H158" s="23"/>
      <c r="I158" s="23"/>
      <c r="J158" s="362"/>
      <c r="K158" s="362"/>
      <c r="L158" s="362"/>
      <c r="M158" s="362"/>
      <c r="Q158" s="362"/>
      <c r="R158" s="362"/>
      <c r="S158" s="362"/>
      <c r="T158" s="362"/>
      <c r="X158" s="362"/>
      <c r="Y158" s="362"/>
      <c r="Z158" s="362"/>
      <c r="AA158" s="362"/>
      <c r="AE158" s="362"/>
      <c r="AF158" s="362"/>
      <c r="AG158" s="362"/>
      <c r="AH158" s="362"/>
      <c r="AL158" s="362"/>
      <c r="AM158" s="362"/>
      <c r="AN158" s="362"/>
      <c r="AO158" s="362"/>
      <c r="AS158" s="362"/>
      <c r="AT158" s="362"/>
      <c r="AU158" s="362"/>
      <c r="AV158" s="362"/>
      <c r="AZ158" s="362"/>
    </row>
    <row r="159" spans="7:52" x14ac:dyDescent="0.3">
      <c r="G159" s="23"/>
      <c r="H159" s="23"/>
      <c r="I159" s="23"/>
      <c r="J159" s="362"/>
      <c r="K159" s="362"/>
      <c r="L159" s="362"/>
      <c r="M159" s="362"/>
      <c r="Q159" s="362"/>
      <c r="R159" s="362"/>
      <c r="S159" s="362"/>
      <c r="T159" s="362"/>
      <c r="X159" s="362"/>
      <c r="Y159" s="362"/>
      <c r="Z159" s="362"/>
      <c r="AA159" s="362"/>
      <c r="AE159" s="362"/>
      <c r="AF159" s="362"/>
      <c r="AG159" s="362"/>
      <c r="AH159" s="362"/>
      <c r="AL159" s="362"/>
      <c r="AM159" s="362"/>
      <c r="AN159" s="362"/>
      <c r="AO159" s="362"/>
      <c r="AS159" s="362"/>
      <c r="AT159" s="362"/>
      <c r="AU159" s="362"/>
      <c r="AV159" s="362"/>
      <c r="AZ159" s="362"/>
    </row>
    <row r="160" spans="7:52" x14ac:dyDescent="0.3">
      <c r="G160" s="23"/>
      <c r="H160" s="23"/>
      <c r="I160" s="23"/>
      <c r="J160" s="362"/>
      <c r="K160" s="362"/>
      <c r="L160" s="362"/>
      <c r="M160" s="362"/>
      <c r="Q160" s="362"/>
      <c r="R160" s="362"/>
      <c r="S160" s="362"/>
      <c r="T160" s="362"/>
      <c r="X160" s="362"/>
      <c r="Y160" s="362"/>
      <c r="Z160" s="362"/>
      <c r="AA160" s="362"/>
      <c r="AE160" s="362"/>
      <c r="AF160" s="362"/>
      <c r="AG160" s="362"/>
      <c r="AH160" s="362"/>
      <c r="AL160" s="362"/>
      <c r="AM160" s="362"/>
      <c r="AN160" s="362"/>
      <c r="AO160" s="362"/>
      <c r="AS160" s="362"/>
      <c r="AT160" s="362"/>
      <c r="AU160" s="362"/>
      <c r="AV160" s="362"/>
      <c r="AZ160" s="362"/>
    </row>
    <row r="161" spans="7:52" x14ac:dyDescent="0.3">
      <c r="G161" s="23"/>
      <c r="H161" s="23"/>
      <c r="I161" s="23"/>
      <c r="J161" s="362"/>
      <c r="K161" s="362"/>
      <c r="L161" s="362"/>
      <c r="M161" s="362"/>
      <c r="Q161" s="362"/>
      <c r="R161" s="362"/>
      <c r="S161" s="362"/>
      <c r="T161" s="362"/>
      <c r="X161" s="362"/>
      <c r="Y161" s="362"/>
      <c r="Z161" s="362"/>
      <c r="AA161" s="362"/>
      <c r="AE161" s="362"/>
      <c r="AF161" s="362"/>
      <c r="AG161" s="362"/>
      <c r="AH161" s="362"/>
      <c r="AL161" s="362"/>
      <c r="AM161" s="362"/>
      <c r="AN161" s="362"/>
      <c r="AO161" s="362"/>
      <c r="AS161" s="362"/>
      <c r="AT161" s="362"/>
      <c r="AU161" s="362"/>
      <c r="AV161" s="362"/>
      <c r="AZ161" s="362"/>
    </row>
    <row r="162" spans="7:52" x14ac:dyDescent="0.3">
      <c r="G162" s="23"/>
      <c r="H162" s="23"/>
      <c r="I162" s="23"/>
      <c r="J162" s="362"/>
      <c r="K162" s="362"/>
      <c r="L162" s="362"/>
      <c r="M162" s="362"/>
      <c r="Q162" s="362"/>
      <c r="R162" s="362"/>
      <c r="S162" s="362"/>
      <c r="T162" s="362"/>
      <c r="X162" s="362"/>
      <c r="Y162" s="362"/>
      <c r="Z162" s="362"/>
      <c r="AA162" s="362"/>
      <c r="AE162" s="362"/>
      <c r="AF162" s="362"/>
      <c r="AG162" s="362"/>
      <c r="AH162" s="362"/>
      <c r="AL162" s="362"/>
      <c r="AM162" s="362"/>
      <c r="AN162" s="362"/>
      <c r="AO162" s="362"/>
      <c r="AS162" s="362"/>
      <c r="AT162" s="362"/>
      <c r="AU162" s="362"/>
      <c r="AV162" s="362"/>
      <c r="AZ162" s="362"/>
    </row>
    <row r="163" spans="7:52" x14ac:dyDescent="0.3">
      <c r="G163" s="23"/>
      <c r="H163" s="23"/>
      <c r="I163" s="23"/>
      <c r="J163" s="362"/>
      <c r="K163" s="362"/>
      <c r="L163" s="362"/>
      <c r="M163" s="362"/>
      <c r="Q163" s="362"/>
      <c r="R163" s="362"/>
      <c r="S163" s="362"/>
      <c r="T163" s="362"/>
      <c r="X163" s="362"/>
      <c r="Y163" s="362"/>
      <c r="Z163" s="362"/>
      <c r="AA163" s="362"/>
      <c r="AE163" s="362"/>
      <c r="AF163" s="362"/>
      <c r="AG163" s="362"/>
      <c r="AH163" s="362"/>
      <c r="AL163" s="362"/>
      <c r="AM163" s="362"/>
      <c r="AN163" s="362"/>
      <c r="AO163" s="362"/>
      <c r="AS163" s="362"/>
      <c r="AT163" s="362"/>
      <c r="AU163" s="362"/>
      <c r="AV163" s="362"/>
      <c r="AZ163" s="362"/>
    </row>
    <row r="164" spans="7:52" x14ac:dyDescent="0.3">
      <c r="G164" s="23"/>
      <c r="H164" s="23"/>
      <c r="I164" s="23"/>
      <c r="J164" s="362"/>
      <c r="K164" s="362"/>
      <c r="L164" s="362"/>
      <c r="M164" s="362"/>
      <c r="Q164" s="362"/>
      <c r="R164" s="362"/>
      <c r="S164" s="362"/>
      <c r="T164" s="362"/>
      <c r="X164" s="362"/>
      <c r="Y164" s="362"/>
      <c r="Z164" s="362"/>
      <c r="AA164" s="362"/>
      <c r="AE164" s="362"/>
      <c r="AF164" s="362"/>
      <c r="AG164" s="362"/>
      <c r="AH164" s="362"/>
      <c r="AL164" s="362"/>
      <c r="AM164" s="362"/>
      <c r="AN164" s="362"/>
      <c r="AO164" s="362"/>
      <c r="AS164" s="362"/>
      <c r="AT164" s="362"/>
      <c r="AU164" s="362"/>
      <c r="AV164" s="362"/>
      <c r="AZ164" s="362"/>
    </row>
    <row r="165" spans="7:52" x14ac:dyDescent="0.3">
      <c r="G165" s="23"/>
      <c r="H165" s="23"/>
      <c r="I165" s="23"/>
      <c r="J165" s="362"/>
      <c r="K165" s="362"/>
      <c r="L165" s="362"/>
      <c r="M165" s="362"/>
      <c r="Q165" s="362"/>
      <c r="R165" s="362"/>
      <c r="S165" s="362"/>
      <c r="T165" s="362"/>
      <c r="X165" s="362"/>
      <c r="Y165" s="362"/>
      <c r="Z165" s="362"/>
      <c r="AA165" s="362"/>
      <c r="AE165" s="362"/>
      <c r="AF165" s="362"/>
      <c r="AG165" s="362"/>
      <c r="AH165" s="362"/>
      <c r="AL165" s="362"/>
      <c r="AM165" s="362"/>
      <c r="AN165" s="362"/>
      <c r="AO165" s="362"/>
      <c r="AS165" s="362"/>
      <c r="AT165" s="362"/>
      <c r="AU165" s="362"/>
      <c r="AV165" s="362"/>
      <c r="AZ165" s="362"/>
    </row>
    <row r="166" spans="7:52" x14ac:dyDescent="0.3">
      <c r="G166" s="23"/>
      <c r="H166" s="23"/>
      <c r="I166" s="23"/>
      <c r="J166" s="362"/>
      <c r="K166" s="362"/>
      <c r="L166" s="362"/>
      <c r="M166" s="362"/>
      <c r="Q166" s="362"/>
      <c r="R166" s="362"/>
      <c r="S166" s="362"/>
      <c r="T166" s="362"/>
      <c r="X166" s="362"/>
      <c r="Y166" s="362"/>
      <c r="Z166" s="362"/>
      <c r="AA166" s="362"/>
      <c r="AE166" s="362"/>
      <c r="AF166" s="362"/>
      <c r="AG166" s="362"/>
      <c r="AH166" s="362"/>
      <c r="AL166" s="362"/>
      <c r="AM166" s="362"/>
      <c r="AN166" s="362"/>
      <c r="AO166" s="362"/>
      <c r="AS166" s="362"/>
      <c r="AT166" s="362"/>
      <c r="AU166" s="362"/>
      <c r="AV166" s="362"/>
      <c r="AZ166" s="362"/>
    </row>
    <row r="167" spans="7:52" x14ac:dyDescent="0.3">
      <c r="G167" s="23"/>
      <c r="H167" s="23"/>
      <c r="I167" s="23"/>
      <c r="J167" s="362"/>
      <c r="K167" s="362"/>
      <c r="L167" s="362"/>
      <c r="M167" s="362"/>
      <c r="Q167" s="362"/>
      <c r="R167" s="362"/>
      <c r="S167" s="362"/>
      <c r="T167" s="362"/>
      <c r="X167" s="362"/>
      <c r="Y167" s="362"/>
      <c r="Z167" s="362"/>
      <c r="AA167" s="362"/>
      <c r="AE167" s="362"/>
      <c r="AF167" s="362"/>
      <c r="AG167" s="362"/>
      <c r="AH167" s="362"/>
      <c r="AL167" s="362"/>
      <c r="AM167" s="362"/>
      <c r="AN167" s="362"/>
      <c r="AO167" s="362"/>
      <c r="AS167" s="362"/>
      <c r="AT167" s="362"/>
      <c r="AU167" s="362"/>
      <c r="AV167" s="362"/>
      <c r="AZ167" s="362"/>
    </row>
    <row r="168" spans="7:52" x14ac:dyDescent="0.3">
      <c r="G168" s="23"/>
      <c r="H168" s="23"/>
      <c r="I168" s="23"/>
      <c r="J168" s="362"/>
      <c r="K168" s="362"/>
      <c r="L168" s="362"/>
      <c r="M168" s="362"/>
      <c r="Q168" s="362"/>
      <c r="R168" s="362"/>
      <c r="S168" s="362"/>
      <c r="T168" s="362"/>
      <c r="X168" s="362"/>
      <c r="Y168" s="362"/>
      <c r="Z168" s="362"/>
      <c r="AA168" s="362"/>
      <c r="AE168" s="362"/>
      <c r="AF168" s="362"/>
      <c r="AG168" s="362"/>
      <c r="AH168" s="362"/>
      <c r="AL168" s="362"/>
      <c r="AM168" s="362"/>
      <c r="AN168" s="362"/>
      <c r="AO168" s="362"/>
      <c r="AS168" s="362"/>
      <c r="AT168" s="362"/>
      <c r="AU168" s="362"/>
      <c r="AV168" s="362"/>
      <c r="AZ168" s="362"/>
    </row>
    <row r="169" spans="7:52" x14ac:dyDescent="0.3">
      <c r="G169" s="23"/>
      <c r="H169" s="23"/>
      <c r="I169" s="23"/>
      <c r="J169" s="362"/>
      <c r="K169" s="362"/>
      <c r="L169" s="362"/>
      <c r="M169" s="362"/>
      <c r="Q169" s="362"/>
      <c r="R169" s="362"/>
      <c r="S169" s="362"/>
      <c r="T169" s="362"/>
      <c r="X169" s="362"/>
      <c r="Y169" s="362"/>
      <c r="Z169" s="362"/>
      <c r="AA169" s="362"/>
      <c r="AE169" s="362"/>
      <c r="AF169" s="362"/>
      <c r="AG169" s="362"/>
      <c r="AH169" s="362"/>
      <c r="AL169" s="362"/>
      <c r="AM169" s="362"/>
      <c r="AN169" s="362"/>
      <c r="AO169" s="362"/>
      <c r="AS169" s="362"/>
      <c r="AT169" s="362"/>
      <c r="AU169" s="362"/>
      <c r="AV169" s="362"/>
      <c r="AZ169" s="362"/>
    </row>
    <row r="170" spans="7:52" x14ac:dyDescent="0.3">
      <c r="G170" s="23"/>
      <c r="H170" s="23"/>
      <c r="I170" s="23"/>
      <c r="J170" s="362"/>
      <c r="K170" s="362"/>
      <c r="L170" s="362"/>
      <c r="M170" s="362"/>
      <c r="Q170" s="362"/>
      <c r="R170" s="362"/>
      <c r="S170" s="362"/>
      <c r="T170" s="362"/>
      <c r="X170" s="362"/>
      <c r="Y170" s="362"/>
      <c r="Z170" s="362"/>
      <c r="AA170" s="362"/>
      <c r="AE170" s="362"/>
      <c r="AF170" s="362"/>
      <c r="AG170" s="362"/>
      <c r="AH170" s="362"/>
      <c r="AL170" s="362"/>
      <c r="AM170" s="362"/>
      <c r="AN170" s="362"/>
      <c r="AO170" s="362"/>
      <c r="AS170" s="362"/>
      <c r="AT170" s="362"/>
      <c r="AU170" s="362"/>
      <c r="AV170" s="362"/>
      <c r="AZ170" s="362"/>
    </row>
    <row r="171" spans="7:52" x14ac:dyDescent="0.3">
      <c r="G171" s="23"/>
      <c r="H171" s="23"/>
      <c r="I171" s="23"/>
      <c r="J171" s="362"/>
      <c r="K171" s="362"/>
      <c r="L171" s="362"/>
      <c r="M171" s="362"/>
      <c r="Q171" s="362"/>
      <c r="R171" s="362"/>
      <c r="S171" s="362"/>
      <c r="T171" s="362"/>
      <c r="X171" s="362"/>
      <c r="Y171" s="362"/>
      <c r="Z171" s="362"/>
      <c r="AA171" s="362"/>
      <c r="AE171" s="362"/>
      <c r="AF171" s="362"/>
      <c r="AG171" s="362"/>
      <c r="AH171" s="362"/>
      <c r="AL171" s="362"/>
      <c r="AM171" s="362"/>
      <c r="AN171" s="362"/>
      <c r="AO171" s="362"/>
      <c r="AS171" s="362"/>
      <c r="AT171" s="362"/>
      <c r="AU171" s="362"/>
      <c r="AV171" s="362"/>
      <c r="AZ171" s="362"/>
    </row>
    <row r="172" spans="7:52" x14ac:dyDescent="0.3">
      <c r="G172" s="23"/>
      <c r="H172" s="23"/>
      <c r="I172" s="23"/>
      <c r="J172" s="362"/>
      <c r="K172" s="362"/>
      <c r="L172" s="362"/>
      <c r="M172" s="362"/>
      <c r="Q172" s="362"/>
      <c r="R172" s="362"/>
      <c r="S172" s="362"/>
      <c r="T172" s="362"/>
      <c r="X172" s="362"/>
      <c r="Y172" s="362"/>
      <c r="Z172" s="362"/>
      <c r="AA172" s="362"/>
      <c r="AE172" s="362"/>
      <c r="AF172" s="362"/>
      <c r="AG172" s="362"/>
      <c r="AH172" s="362"/>
      <c r="AL172" s="362"/>
      <c r="AM172" s="362"/>
      <c r="AN172" s="362"/>
      <c r="AO172" s="362"/>
      <c r="AS172" s="362"/>
      <c r="AT172" s="362"/>
      <c r="AU172" s="362"/>
      <c r="AV172" s="362"/>
      <c r="AZ172" s="362"/>
    </row>
    <row r="173" spans="7:52" x14ac:dyDescent="0.3">
      <c r="G173" s="23"/>
      <c r="H173" s="23"/>
      <c r="I173" s="23"/>
      <c r="J173" s="362"/>
      <c r="K173" s="362"/>
      <c r="L173" s="362"/>
      <c r="M173" s="362"/>
      <c r="Q173" s="362"/>
      <c r="R173" s="362"/>
      <c r="S173" s="362"/>
      <c r="T173" s="362"/>
      <c r="X173" s="362"/>
      <c r="Y173" s="362"/>
      <c r="Z173" s="362"/>
      <c r="AA173" s="362"/>
      <c r="AE173" s="362"/>
      <c r="AF173" s="362"/>
      <c r="AG173" s="362"/>
      <c r="AH173" s="362"/>
      <c r="AL173" s="362"/>
      <c r="AM173" s="362"/>
      <c r="AN173" s="362"/>
      <c r="AO173" s="362"/>
      <c r="AS173" s="362"/>
      <c r="AT173" s="362"/>
      <c r="AU173" s="362"/>
      <c r="AV173" s="362"/>
      <c r="AZ173" s="362"/>
    </row>
    <row r="174" spans="7:52" x14ac:dyDescent="0.3">
      <c r="G174" s="23"/>
      <c r="H174" s="23"/>
      <c r="I174" s="23"/>
      <c r="J174" s="362"/>
      <c r="K174" s="362"/>
      <c r="L174" s="362"/>
      <c r="M174" s="362"/>
      <c r="Q174" s="362"/>
      <c r="R174" s="362"/>
      <c r="S174" s="362"/>
      <c r="T174" s="362"/>
      <c r="X174" s="362"/>
      <c r="Y174" s="362"/>
      <c r="Z174" s="362"/>
      <c r="AA174" s="362"/>
      <c r="AE174" s="362"/>
      <c r="AF174" s="362"/>
      <c r="AG174" s="362"/>
      <c r="AH174" s="362"/>
      <c r="AL174" s="362"/>
      <c r="AM174" s="362"/>
      <c r="AN174" s="362"/>
      <c r="AO174" s="362"/>
      <c r="AS174" s="362"/>
      <c r="AT174" s="362"/>
      <c r="AU174" s="362"/>
      <c r="AV174" s="362"/>
      <c r="AZ174" s="362"/>
    </row>
    <row r="175" spans="7:52" x14ac:dyDescent="0.3">
      <c r="G175" s="23"/>
      <c r="H175" s="23"/>
      <c r="I175" s="23"/>
      <c r="J175" s="362"/>
      <c r="K175" s="362"/>
      <c r="L175" s="362"/>
      <c r="M175" s="362"/>
      <c r="Q175" s="362"/>
      <c r="R175" s="362"/>
      <c r="S175" s="362"/>
      <c r="T175" s="362"/>
      <c r="X175" s="362"/>
      <c r="Y175" s="362"/>
      <c r="Z175" s="362"/>
      <c r="AA175" s="362"/>
      <c r="AE175" s="362"/>
      <c r="AF175" s="362"/>
      <c r="AG175" s="362"/>
      <c r="AH175" s="362"/>
      <c r="AL175" s="362"/>
      <c r="AM175" s="362"/>
      <c r="AN175" s="362"/>
      <c r="AO175" s="362"/>
      <c r="AS175" s="362"/>
      <c r="AT175" s="362"/>
      <c r="AU175" s="362"/>
      <c r="AV175" s="362"/>
      <c r="AZ175" s="362"/>
    </row>
    <row r="176" spans="7:52" x14ac:dyDescent="0.3">
      <c r="G176" s="23"/>
      <c r="H176" s="23"/>
      <c r="I176" s="23"/>
      <c r="J176" s="362"/>
      <c r="K176" s="362"/>
      <c r="L176" s="362"/>
      <c r="M176" s="362"/>
      <c r="Q176" s="362"/>
      <c r="R176" s="362"/>
      <c r="S176" s="362"/>
      <c r="T176" s="362"/>
      <c r="X176" s="362"/>
      <c r="Y176" s="362"/>
      <c r="Z176" s="362"/>
      <c r="AA176" s="362"/>
      <c r="AE176" s="362"/>
      <c r="AF176" s="362"/>
      <c r="AG176" s="362"/>
      <c r="AH176" s="362"/>
      <c r="AL176" s="362"/>
      <c r="AM176" s="362"/>
      <c r="AN176" s="362"/>
      <c r="AO176" s="362"/>
      <c r="AS176" s="362"/>
      <c r="AT176" s="362"/>
      <c r="AU176" s="362"/>
      <c r="AV176" s="362"/>
      <c r="AZ176" s="362"/>
    </row>
    <row r="177" spans="7:52" x14ac:dyDescent="0.3">
      <c r="G177" s="23"/>
      <c r="H177" s="23"/>
      <c r="I177" s="23"/>
      <c r="J177" s="362"/>
      <c r="K177" s="362"/>
      <c r="L177" s="362"/>
      <c r="M177" s="362"/>
      <c r="Q177" s="362"/>
      <c r="R177" s="362"/>
      <c r="S177" s="362"/>
      <c r="T177" s="362"/>
      <c r="X177" s="362"/>
      <c r="Y177" s="362"/>
      <c r="Z177" s="362"/>
      <c r="AA177" s="362"/>
      <c r="AE177" s="362"/>
      <c r="AF177" s="362"/>
      <c r="AG177" s="362"/>
      <c r="AH177" s="362"/>
      <c r="AL177" s="362"/>
      <c r="AM177" s="362"/>
      <c r="AN177" s="362"/>
      <c r="AO177" s="362"/>
      <c r="AS177" s="362"/>
      <c r="AT177" s="362"/>
      <c r="AU177" s="362"/>
      <c r="AV177" s="362"/>
      <c r="AZ177" s="362"/>
    </row>
    <row r="178" spans="7:52" x14ac:dyDescent="0.3">
      <c r="G178" s="23"/>
      <c r="H178" s="23"/>
      <c r="I178" s="23"/>
      <c r="J178" s="362"/>
      <c r="K178" s="362"/>
      <c r="L178" s="362"/>
      <c r="M178" s="362"/>
      <c r="Q178" s="362"/>
      <c r="R178" s="362"/>
      <c r="S178" s="362"/>
      <c r="T178" s="362"/>
      <c r="X178" s="362"/>
      <c r="Y178" s="362"/>
      <c r="Z178" s="362"/>
      <c r="AA178" s="362"/>
      <c r="AE178" s="362"/>
      <c r="AF178" s="362"/>
      <c r="AG178" s="362"/>
      <c r="AH178" s="362"/>
      <c r="AL178" s="362"/>
      <c r="AM178" s="362"/>
      <c r="AN178" s="362"/>
      <c r="AO178" s="362"/>
      <c r="AS178" s="362"/>
      <c r="AT178" s="362"/>
      <c r="AU178" s="362"/>
      <c r="AV178" s="362"/>
      <c r="AZ178" s="362"/>
    </row>
    <row r="179" spans="7:52" x14ac:dyDescent="0.3">
      <c r="G179" s="23"/>
      <c r="H179" s="23"/>
      <c r="I179" s="23"/>
      <c r="J179" s="362"/>
      <c r="K179" s="362"/>
      <c r="L179" s="362"/>
      <c r="M179" s="362"/>
      <c r="Q179" s="362"/>
      <c r="R179" s="362"/>
      <c r="S179" s="362"/>
      <c r="T179" s="362"/>
      <c r="X179" s="362"/>
      <c r="Y179" s="362"/>
      <c r="Z179" s="362"/>
      <c r="AA179" s="362"/>
      <c r="AE179" s="362"/>
      <c r="AF179" s="362"/>
      <c r="AG179" s="362"/>
      <c r="AH179" s="362"/>
      <c r="AL179" s="362"/>
      <c r="AM179" s="362"/>
      <c r="AN179" s="362"/>
      <c r="AO179" s="362"/>
      <c r="AS179" s="362"/>
      <c r="AT179" s="362"/>
      <c r="AU179" s="362"/>
      <c r="AV179" s="362"/>
      <c r="AZ179" s="362"/>
    </row>
    <row r="180" spans="7:52" x14ac:dyDescent="0.3">
      <c r="G180" s="23"/>
      <c r="H180" s="23"/>
      <c r="I180" s="23"/>
      <c r="J180" s="362"/>
      <c r="K180" s="362"/>
      <c r="L180" s="362"/>
      <c r="M180" s="362"/>
      <c r="Q180" s="362"/>
      <c r="R180" s="362"/>
      <c r="S180" s="362"/>
      <c r="T180" s="362"/>
      <c r="X180" s="362"/>
      <c r="Y180" s="362"/>
      <c r="Z180" s="362"/>
      <c r="AA180" s="362"/>
      <c r="AE180" s="362"/>
      <c r="AF180" s="362"/>
      <c r="AG180" s="362"/>
      <c r="AH180" s="362"/>
      <c r="AL180" s="362"/>
      <c r="AM180" s="362"/>
      <c r="AN180" s="362"/>
      <c r="AO180" s="362"/>
      <c r="AS180" s="362"/>
      <c r="AT180" s="362"/>
      <c r="AU180" s="362"/>
      <c r="AV180" s="362"/>
      <c r="AZ180" s="362"/>
    </row>
    <row r="181" spans="7:52" x14ac:dyDescent="0.3">
      <c r="G181" s="23"/>
      <c r="H181" s="23"/>
      <c r="I181" s="23"/>
      <c r="J181" s="362"/>
      <c r="K181" s="362"/>
      <c r="L181" s="362"/>
      <c r="M181" s="362"/>
      <c r="Q181" s="362"/>
      <c r="R181" s="362"/>
      <c r="S181" s="362"/>
      <c r="T181" s="362"/>
      <c r="X181" s="362"/>
      <c r="Y181" s="362"/>
      <c r="Z181" s="362"/>
      <c r="AA181" s="362"/>
      <c r="AE181" s="362"/>
      <c r="AF181" s="362"/>
      <c r="AG181" s="362"/>
      <c r="AH181" s="362"/>
      <c r="AL181" s="362"/>
      <c r="AM181" s="362"/>
      <c r="AN181" s="362"/>
      <c r="AO181" s="362"/>
      <c r="AS181" s="362"/>
      <c r="AT181" s="362"/>
      <c r="AU181" s="362"/>
      <c r="AV181" s="362"/>
      <c r="AZ181" s="362"/>
    </row>
    <row r="182" spans="7:52" x14ac:dyDescent="0.3">
      <c r="G182" s="23"/>
      <c r="H182" s="23"/>
      <c r="I182" s="23"/>
      <c r="J182" s="362"/>
      <c r="K182" s="362"/>
      <c r="L182" s="362"/>
      <c r="M182" s="362"/>
      <c r="Q182" s="362"/>
      <c r="R182" s="362"/>
      <c r="S182" s="362"/>
      <c r="T182" s="362"/>
      <c r="X182" s="362"/>
      <c r="Y182" s="362"/>
      <c r="Z182" s="362"/>
      <c r="AA182" s="362"/>
      <c r="AE182" s="362"/>
      <c r="AF182" s="362"/>
      <c r="AG182" s="362"/>
      <c r="AH182" s="362"/>
      <c r="AL182" s="362"/>
      <c r="AM182" s="362"/>
      <c r="AN182" s="362"/>
      <c r="AO182" s="362"/>
      <c r="AS182" s="362"/>
      <c r="AT182" s="362"/>
      <c r="AU182" s="362"/>
      <c r="AV182" s="362"/>
      <c r="AZ182" s="362"/>
    </row>
    <row r="183" spans="7:52" x14ac:dyDescent="0.3">
      <c r="G183" s="23"/>
      <c r="H183" s="23"/>
      <c r="I183" s="23"/>
      <c r="J183" s="362"/>
      <c r="K183" s="362"/>
      <c r="L183" s="362"/>
      <c r="M183" s="362"/>
      <c r="Q183" s="362"/>
      <c r="R183" s="362"/>
      <c r="S183" s="362"/>
      <c r="T183" s="362"/>
      <c r="X183" s="362"/>
      <c r="Y183" s="362"/>
      <c r="Z183" s="362"/>
      <c r="AA183" s="362"/>
      <c r="AE183" s="362"/>
      <c r="AF183" s="362"/>
      <c r="AG183" s="362"/>
      <c r="AH183" s="362"/>
      <c r="AL183" s="362"/>
      <c r="AM183" s="362"/>
      <c r="AN183" s="362"/>
      <c r="AO183" s="362"/>
      <c r="AS183" s="362"/>
      <c r="AT183" s="362"/>
      <c r="AU183" s="362"/>
      <c r="AV183" s="362"/>
      <c r="AZ183" s="362"/>
    </row>
    <row r="184" spans="7:52" x14ac:dyDescent="0.3">
      <c r="G184" s="23"/>
      <c r="H184" s="23"/>
      <c r="I184" s="23"/>
      <c r="J184" s="362"/>
      <c r="K184" s="362"/>
      <c r="L184" s="362"/>
      <c r="M184" s="362"/>
      <c r="Q184" s="362"/>
      <c r="R184" s="362"/>
      <c r="S184" s="362"/>
      <c r="T184" s="362"/>
      <c r="X184" s="362"/>
      <c r="Y184" s="362"/>
      <c r="Z184" s="362"/>
      <c r="AA184" s="362"/>
      <c r="AE184" s="362"/>
      <c r="AF184" s="362"/>
      <c r="AG184" s="362"/>
      <c r="AH184" s="362"/>
      <c r="AL184" s="362"/>
      <c r="AM184" s="362"/>
      <c r="AN184" s="362"/>
      <c r="AO184" s="362"/>
      <c r="AS184" s="362"/>
      <c r="AT184" s="362"/>
      <c r="AU184" s="362"/>
      <c r="AV184" s="362"/>
      <c r="AZ184" s="362"/>
    </row>
    <row r="185" spans="7:52" x14ac:dyDescent="0.3">
      <c r="G185" s="23"/>
      <c r="H185" s="23"/>
      <c r="I185" s="23"/>
      <c r="J185" s="362"/>
      <c r="K185" s="362"/>
      <c r="L185" s="362"/>
      <c r="M185" s="362"/>
      <c r="Q185" s="362"/>
      <c r="R185" s="362"/>
      <c r="S185" s="362"/>
      <c r="T185" s="362"/>
      <c r="X185" s="362"/>
      <c r="Y185" s="362"/>
      <c r="Z185" s="362"/>
      <c r="AA185" s="362"/>
      <c r="AE185" s="362"/>
      <c r="AF185" s="362"/>
      <c r="AG185" s="362"/>
      <c r="AH185" s="362"/>
      <c r="AL185" s="362"/>
      <c r="AM185" s="362"/>
      <c r="AN185" s="362"/>
      <c r="AO185" s="362"/>
      <c r="AS185" s="362"/>
      <c r="AT185" s="362"/>
      <c r="AU185" s="362"/>
      <c r="AV185" s="362"/>
      <c r="AZ185" s="362"/>
    </row>
    <row r="186" spans="7:52" x14ac:dyDescent="0.3">
      <c r="G186" s="23"/>
      <c r="H186" s="23"/>
      <c r="I186" s="23"/>
      <c r="J186" s="362"/>
      <c r="K186" s="362"/>
      <c r="L186" s="362"/>
      <c r="M186" s="362"/>
      <c r="Q186" s="362"/>
      <c r="R186" s="362"/>
      <c r="S186" s="362"/>
      <c r="T186" s="362"/>
      <c r="X186" s="362"/>
      <c r="Y186" s="362"/>
      <c r="Z186" s="362"/>
      <c r="AA186" s="362"/>
      <c r="AE186" s="362"/>
      <c r="AF186" s="362"/>
      <c r="AG186" s="362"/>
      <c r="AH186" s="362"/>
      <c r="AL186" s="362"/>
      <c r="AM186" s="362"/>
      <c r="AN186" s="362"/>
      <c r="AO186" s="362"/>
      <c r="AS186" s="362"/>
      <c r="AT186" s="362"/>
      <c r="AU186" s="362"/>
      <c r="AV186" s="362"/>
      <c r="AZ186" s="362"/>
    </row>
    <row r="187" spans="7:52" x14ac:dyDescent="0.3">
      <c r="G187" s="23"/>
      <c r="H187" s="23"/>
      <c r="I187" s="23"/>
      <c r="J187" s="362"/>
      <c r="K187" s="362"/>
      <c r="L187" s="362"/>
      <c r="M187" s="362"/>
      <c r="Q187" s="362"/>
      <c r="R187" s="362"/>
      <c r="S187" s="362"/>
      <c r="T187" s="362"/>
      <c r="X187" s="362"/>
      <c r="Y187" s="362"/>
      <c r="Z187" s="362"/>
      <c r="AA187" s="362"/>
      <c r="AE187" s="362"/>
      <c r="AF187" s="362"/>
      <c r="AG187" s="362"/>
      <c r="AH187" s="362"/>
      <c r="AL187" s="362"/>
      <c r="AM187" s="362"/>
      <c r="AN187" s="362"/>
      <c r="AO187" s="362"/>
      <c r="AS187" s="362"/>
      <c r="AT187" s="362"/>
      <c r="AU187" s="362"/>
      <c r="AV187" s="362"/>
      <c r="AZ187" s="362"/>
    </row>
    <row r="188" spans="7:52" x14ac:dyDescent="0.3">
      <c r="G188" s="23"/>
      <c r="H188" s="23"/>
      <c r="I188" s="23"/>
      <c r="J188" s="362"/>
      <c r="K188" s="362"/>
      <c r="L188" s="362"/>
      <c r="M188" s="362"/>
      <c r="Q188" s="362"/>
      <c r="R188" s="362"/>
      <c r="S188" s="362"/>
      <c r="T188" s="362"/>
      <c r="X188" s="362"/>
      <c r="Y188" s="362"/>
      <c r="Z188" s="362"/>
      <c r="AA188" s="362"/>
      <c r="AE188" s="362"/>
      <c r="AF188" s="362"/>
      <c r="AG188" s="362"/>
      <c r="AH188" s="362"/>
      <c r="AL188" s="362"/>
      <c r="AM188" s="362"/>
      <c r="AN188" s="362"/>
      <c r="AO188" s="362"/>
      <c r="AS188" s="362"/>
      <c r="AT188" s="362"/>
      <c r="AU188" s="362"/>
      <c r="AV188" s="362"/>
      <c r="AZ188" s="362"/>
    </row>
    <row r="189" spans="7:52" x14ac:dyDescent="0.3">
      <c r="G189" s="23"/>
      <c r="H189" s="23"/>
      <c r="I189" s="23"/>
      <c r="J189" s="362"/>
      <c r="K189" s="362"/>
      <c r="L189" s="362"/>
      <c r="M189" s="362"/>
      <c r="Q189" s="362"/>
      <c r="R189" s="362"/>
      <c r="S189" s="362"/>
      <c r="T189" s="362"/>
      <c r="X189" s="362"/>
      <c r="Y189" s="362"/>
      <c r="Z189" s="362"/>
      <c r="AA189" s="362"/>
      <c r="AE189" s="362"/>
      <c r="AF189" s="362"/>
      <c r="AG189" s="362"/>
      <c r="AH189" s="362"/>
      <c r="AL189" s="362"/>
      <c r="AM189" s="362"/>
      <c r="AN189" s="362"/>
      <c r="AO189" s="362"/>
      <c r="AS189" s="362"/>
      <c r="AT189" s="362"/>
      <c r="AU189" s="362"/>
      <c r="AV189" s="362"/>
      <c r="AZ189" s="362"/>
    </row>
    <row r="190" spans="7:52" x14ac:dyDescent="0.3">
      <c r="G190" s="23"/>
      <c r="H190" s="23"/>
      <c r="I190" s="23"/>
      <c r="J190" s="362"/>
      <c r="K190" s="362"/>
      <c r="L190" s="362"/>
      <c r="M190" s="362"/>
      <c r="Q190" s="362"/>
      <c r="R190" s="362"/>
      <c r="S190" s="362"/>
      <c r="T190" s="362"/>
      <c r="X190" s="362"/>
      <c r="Y190" s="362"/>
      <c r="Z190" s="362"/>
      <c r="AA190" s="362"/>
      <c r="AE190" s="362"/>
      <c r="AF190" s="362"/>
      <c r="AG190" s="362"/>
      <c r="AH190" s="362"/>
      <c r="AL190" s="362"/>
      <c r="AM190" s="362"/>
      <c r="AN190" s="362"/>
      <c r="AO190" s="362"/>
      <c r="AS190" s="362"/>
      <c r="AT190" s="362"/>
      <c r="AU190" s="362"/>
      <c r="AV190" s="362"/>
      <c r="AZ190" s="362"/>
    </row>
    <row r="191" spans="7:52" x14ac:dyDescent="0.3">
      <c r="G191" s="23"/>
      <c r="H191" s="23"/>
      <c r="I191" s="23"/>
      <c r="J191" s="362"/>
      <c r="K191" s="362"/>
      <c r="L191" s="362"/>
      <c r="M191" s="362"/>
      <c r="Q191" s="362"/>
      <c r="R191" s="362"/>
      <c r="S191" s="362"/>
      <c r="T191" s="362"/>
      <c r="X191" s="362"/>
      <c r="Y191" s="362"/>
      <c r="Z191" s="362"/>
      <c r="AA191" s="362"/>
      <c r="AE191" s="362"/>
      <c r="AF191" s="362"/>
      <c r="AG191" s="362"/>
      <c r="AH191" s="362"/>
      <c r="AL191" s="362"/>
      <c r="AM191" s="362"/>
      <c r="AN191" s="362"/>
      <c r="AO191" s="362"/>
      <c r="AS191" s="362"/>
      <c r="AT191" s="362"/>
      <c r="AU191" s="362"/>
      <c r="AV191" s="362"/>
      <c r="AZ191" s="362"/>
    </row>
    <row r="192" spans="7:52" x14ac:dyDescent="0.3">
      <c r="G192" s="23"/>
      <c r="H192" s="23"/>
      <c r="I192" s="23"/>
      <c r="J192" s="362"/>
      <c r="K192" s="362"/>
      <c r="L192" s="362"/>
      <c r="M192" s="362"/>
      <c r="Q192" s="362"/>
      <c r="R192" s="362"/>
      <c r="S192" s="362"/>
      <c r="T192" s="362"/>
      <c r="X192" s="362"/>
      <c r="Y192" s="362"/>
      <c r="Z192" s="362"/>
      <c r="AA192" s="362"/>
      <c r="AE192" s="362"/>
      <c r="AF192" s="362"/>
      <c r="AG192" s="362"/>
      <c r="AH192" s="362"/>
      <c r="AL192" s="362"/>
      <c r="AM192" s="362"/>
      <c r="AN192" s="362"/>
      <c r="AO192" s="362"/>
      <c r="AS192" s="362"/>
      <c r="AT192" s="362"/>
      <c r="AU192" s="362"/>
      <c r="AV192" s="362"/>
      <c r="AZ192" s="362"/>
    </row>
    <row r="193" spans="7:52" x14ac:dyDescent="0.3">
      <c r="G193" s="23"/>
      <c r="H193" s="23"/>
      <c r="I193" s="23"/>
      <c r="J193" s="362"/>
      <c r="K193" s="362"/>
      <c r="L193" s="362"/>
      <c r="M193" s="362"/>
      <c r="Q193" s="362"/>
      <c r="R193" s="362"/>
      <c r="S193" s="362"/>
      <c r="T193" s="362"/>
      <c r="X193" s="362"/>
      <c r="Y193" s="362"/>
      <c r="Z193" s="362"/>
      <c r="AA193" s="362"/>
      <c r="AE193" s="362"/>
      <c r="AF193" s="362"/>
      <c r="AG193" s="362"/>
      <c r="AH193" s="362"/>
      <c r="AL193" s="362"/>
      <c r="AM193" s="362"/>
      <c r="AN193" s="362"/>
      <c r="AO193" s="362"/>
      <c r="AS193" s="362"/>
      <c r="AT193" s="362"/>
      <c r="AU193" s="362"/>
      <c r="AV193" s="362"/>
      <c r="AZ193" s="362"/>
    </row>
    <row r="194" spans="7:52" x14ac:dyDescent="0.3">
      <c r="G194" s="23"/>
      <c r="H194" s="23"/>
      <c r="I194" s="23"/>
      <c r="J194" s="362"/>
      <c r="K194" s="362"/>
      <c r="L194" s="362"/>
      <c r="M194" s="362"/>
      <c r="Q194" s="362"/>
      <c r="R194" s="362"/>
      <c r="S194" s="362"/>
      <c r="T194" s="362"/>
      <c r="X194" s="362"/>
      <c r="Y194" s="362"/>
      <c r="Z194" s="362"/>
      <c r="AA194" s="362"/>
      <c r="AE194" s="362"/>
      <c r="AF194" s="362"/>
      <c r="AG194" s="362"/>
      <c r="AH194" s="362"/>
      <c r="AL194" s="362"/>
      <c r="AM194" s="362"/>
      <c r="AN194" s="362"/>
      <c r="AO194" s="362"/>
      <c r="AS194" s="362"/>
      <c r="AT194" s="362"/>
      <c r="AU194" s="362"/>
      <c r="AV194" s="362"/>
      <c r="AZ194" s="362"/>
    </row>
    <row r="195" spans="7:52" x14ac:dyDescent="0.3">
      <c r="G195" s="23"/>
      <c r="H195" s="23"/>
      <c r="I195" s="23"/>
      <c r="J195" s="362"/>
      <c r="K195" s="362"/>
      <c r="L195" s="362"/>
      <c r="M195" s="362"/>
      <c r="Q195" s="362"/>
      <c r="R195" s="362"/>
      <c r="S195" s="362"/>
      <c r="T195" s="362"/>
      <c r="X195" s="362"/>
      <c r="Y195" s="362"/>
      <c r="Z195" s="362"/>
      <c r="AA195" s="362"/>
      <c r="AE195" s="362"/>
      <c r="AF195" s="362"/>
      <c r="AG195" s="362"/>
      <c r="AH195" s="362"/>
      <c r="AL195" s="362"/>
      <c r="AM195" s="362"/>
      <c r="AN195" s="362"/>
      <c r="AO195" s="362"/>
      <c r="AS195" s="362"/>
      <c r="AT195" s="362"/>
      <c r="AU195" s="362"/>
      <c r="AV195" s="362"/>
      <c r="AZ195" s="362"/>
    </row>
    <row r="196" spans="7:52" x14ac:dyDescent="0.3">
      <c r="G196" s="23"/>
      <c r="H196" s="23"/>
      <c r="I196" s="23"/>
      <c r="J196" s="362"/>
      <c r="K196" s="362"/>
      <c r="L196" s="362"/>
      <c r="M196" s="362"/>
      <c r="Q196" s="362"/>
      <c r="R196" s="362"/>
      <c r="S196" s="362"/>
      <c r="T196" s="362"/>
      <c r="X196" s="362"/>
      <c r="Y196" s="362"/>
      <c r="Z196" s="362"/>
      <c r="AA196" s="362"/>
      <c r="AE196" s="362"/>
      <c r="AF196" s="362"/>
      <c r="AG196" s="362"/>
      <c r="AH196" s="362"/>
      <c r="AL196" s="362"/>
      <c r="AM196" s="362"/>
      <c r="AN196" s="362"/>
      <c r="AO196" s="362"/>
      <c r="AS196" s="362"/>
      <c r="AT196" s="362"/>
      <c r="AU196" s="362"/>
      <c r="AV196" s="362"/>
      <c r="AZ196" s="362"/>
    </row>
    <row r="197" spans="7:52" x14ac:dyDescent="0.3">
      <c r="G197" s="23"/>
      <c r="H197" s="23"/>
      <c r="I197" s="23"/>
      <c r="J197" s="362"/>
      <c r="K197" s="362"/>
      <c r="L197" s="362"/>
      <c r="M197" s="362"/>
      <c r="Q197" s="362"/>
      <c r="R197" s="362"/>
      <c r="S197" s="362"/>
      <c r="T197" s="362"/>
      <c r="X197" s="362"/>
      <c r="Y197" s="362"/>
      <c r="Z197" s="362"/>
      <c r="AA197" s="362"/>
      <c r="AE197" s="362"/>
      <c r="AF197" s="362"/>
      <c r="AG197" s="362"/>
      <c r="AH197" s="362"/>
      <c r="AL197" s="362"/>
      <c r="AM197" s="362"/>
      <c r="AN197" s="362"/>
      <c r="AO197" s="362"/>
      <c r="AS197" s="362"/>
      <c r="AT197" s="362"/>
      <c r="AU197" s="362"/>
      <c r="AV197" s="362"/>
      <c r="AZ197" s="362"/>
    </row>
    <row r="198" spans="7:52" x14ac:dyDescent="0.3">
      <c r="G198" s="23"/>
      <c r="H198" s="23"/>
      <c r="I198" s="23"/>
      <c r="J198" s="362"/>
      <c r="K198" s="362"/>
      <c r="L198" s="362"/>
      <c r="M198" s="362"/>
      <c r="Q198" s="362"/>
      <c r="R198" s="362"/>
      <c r="S198" s="362"/>
      <c r="T198" s="362"/>
      <c r="X198" s="362"/>
      <c r="Y198" s="362"/>
      <c r="Z198" s="362"/>
      <c r="AA198" s="362"/>
      <c r="AE198" s="362"/>
      <c r="AF198" s="362"/>
      <c r="AG198" s="362"/>
      <c r="AH198" s="362"/>
      <c r="AL198" s="362"/>
      <c r="AM198" s="362"/>
      <c r="AN198" s="362"/>
      <c r="AO198" s="362"/>
      <c r="AS198" s="362"/>
      <c r="AT198" s="362"/>
      <c r="AU198" s="362"/>
      <c r="AV198" s="362"/>
      <c r="AZ198" s="362"/>
    </row>
    <row r="199" spans="7:52" x14ac:dyDescent="0.3">
      <c r="G199" s="23"/>
      <c r="H199" s="23"/>
      <c r="I199" s="23"/>
      <c r="J199" s="362"/>
      <c r="K199" s="362"/>
      <c r="L199" s="362"/>
      <c r="M199" s="362"/>
      <c r="Q199" s="362"/>
      <c r="R199" s="362"/>
      <c r="S199" s="362"/>
      <c r="T199" s="362"/>
      <c r="X199" s="362"/>
      <c r="Y199" s="362"/>
      <c r="Z199" s="362"/>
      <c r="AA199" s="362"/>
      <c r="AE199" s="362"/>
      <c r="AF199" s="362"/>
      <c r="AG199" s="362"/>
      <c r="AH199" s="362"/>
      <c r="AL199" s="362"/>
      <c r="AM199" s="362"/>
      <c r="AN199" s="362"/>
      <c r="AO199" s="362"/>
      <c r="AS199" s="362"/>
      <c r="AT199" s="362"/>
      <c r="AU199" s="362"/>
      <c r="AV199" s="362"/>
      <c r="AZ199" s="362"/>
    </row>
    <row r="200" spans="7:52" x14ac:dyDescent="0.3">
      <c r="G200" s="23"/>
      <c r="H200" s="23"/>
      <c r="I200" s="23"/>
      <c r="J200" s="362"/>
      <c r="K200" s="362"/>
      <c r="L200" s="362"/>
      <c r="M200" s="362"/>
      <c r="Q200" s="362"/>
      <c r="R200" s="362"/>
      <c r="S200" s="362"/>
      <c r="T200" s="362"/>
      <c r="X200" s="362"/>
      <c r="Y200" s="362"/>
      <c r="Z200" s="362"/>
      <c r="AA200" s="362"/>
      <c r="AE200" s="362"/>
      <c r="AF200" s="362"/>
      <c r="AG200" s="362"/>
      <c r="AH200" s="362"/>
      <c r="AL200" s="362"/>
      <c r="AM200" s="362"/>
      <c r="AN200" s="362"/>
      <c r="AO200" s="362"/>
      <c r="AS200" s="362"/>
      <c r="AT200" s="362"/>
      <c r="AU200" s="362"/>
      <c r="AV200" s="362"/>
      <c r="AZ200" s="362"/>
    </row>
    <row r="201" spans="7:52" x14ac:dyDescent="0.3">
      <c r="G201" s="23"/>
      <c r="H201" s="23"/>
      <c r="I201" s="23"/>
      <c r="J201" s="362"/>
      <c r="K201" s="362"/>
      <c r="L201" s="362"/>
      <c r="M201" s="362"/>
      <c r="Q201" s="362"/>
      <c r="R201" s="362"/>
      <c r="S201" s="362"/>
      <c r="T201" s="362"/>
      <c r="X201" s="362"/>
      <c r="Y201" s="362"/>
      <c r="Z201" s="362"/>
      <c r="AA201" s="362"/>
      <c r="AE201" s="362"/>
      <c r="AF201" s="362"/>
      <c r="AG201" s="362"/>
      <c r="AH201" s="362"/>
      <c r="AL201" s="362"/>
      <c r="AM201" s="362"/>
      <c r="AN201" s="362"/>
      <c r="AO201" s="362"/>
      <c r="AS201" s="362"/>
      <c r="AT201" s="362"/>
      <c r="AU201" s="362"/>
      <c r="AV201" s="362"/>
      <c r="AZ201" s="362"/>
    </row>
    <row r="202" spans="7:52" x14ac:dyDescent="0.3">
      <c r="G202" s="23"/>
      <c r="H202" s="23"/>
      <c r="I202" s="23"/>
      <c r="J202" s="362"/>
      <c r="K202" s="362"/>
      <c r="L202" s="362"/>
      <c r="M202" s="362"/>
      <c r="Q202" s="362"/>
      <c r="R202" s="362"/>
      <c r="S202" s="362"/>
      <c r="T202" s="362"/>
      <c r="X202" s="362"/>
      <c r="Y202" s="362"/>
      <c r="Z202" s="362"/>
      <c r="AA202" s="362"/>
      <c r="AE202" s="362"/>
      <c r="AF202" s="362"/>
      <c r="AG202" s="362"/>
      <c r="AH202" s="362"/>
      <c r="AL202" s="362"/>
      <c r="AM202" s="362"/>
      <c r="AN202" s="362"/>
      <c r="AO202" s="362"/>
      <c r="AS202" s="362"/>
      <c r="AT202" s="362"/>
      <c r="AU202" s="362"/>
      <c r="AV202" s="362"/>
      <c r="AZ202" s="362"/>
    </row>
    <row r="203" spans="7:52" x14ac:dyDescent="0.3">
      <c r="G203" s="23"/>
      <c r="H203" s="23"/>
      <c r="I203" s="23"/>
      <c r="J203" s="362"/>
      <c r="K203" s="362"/>
      <c r="L203" s="362"/>
      <c r="M203" s="362"/>
      <c r="Q203" s="362"/>
      <c r="R203" s="362"/>
      <c r="S203" s="362"/>
      <c r="T203" s="362"/>
      <c r="X203" s="362"/>
      <c r="Y203" s="362"/>
      <c r="Z203" s="362"/>
      <c r="AA203" s="362"/>
      <c r="AE203" s="362"/>
      <c r="AF203" s="362"/>
      <c r="AG203" s="362"/>
      <c r="AH203" s="362"/>
      <c r="AL203" s="362"/>
      <c r="AM203" s="362"/>
      <c r="AN203" s="362"/>
      <c r="AO203" s="362"/>
      <c r="AS203" s="362"/>
      <c r="AT203" s="362"/>
      <c r="AU203" s="362"/>
      <c r="AV203" s="362"/>
      <c r="AZ203" s="362"/>
    </row>
    <row r="204" spans="7:52" x14ac:dyDescent="0.3">
      <c r="G204" s="23"/>
      <c r="H204" s="23"/>
      <c r="I204" s="23"/>
      <c r="J204" s="362"/>
      <c r="K204" s="362"/>
      <c r="L204" s="362"/>
      <c r="M204" s="362"/>
      <c r="Q204" s="362"/>
      <c r="R204" s="362"/>
      <c r="S204" s="362"/>
      <c r="T204" s="362"/>
      <c r="X204" s="362"/>
      <c r="Y204" s="362"/>
      <c r="Z204" s="362"/>
      <c r="AA204" s="362"/>
      <c r="AE204" s="362"/>
      <c r="AF204" s="362"/>
      <c r="AG204" s="362"/>
      <c r="AH204" s="362"/>
      <c r="AL204" s="362"/>
      <c r="AM204" s="362"/>
      <c r="AN204" s="362"/>
      <c r="AO204" s="362"/>
      <c r="AS204" s="362"/>
      <c r="AT204" s="362"/>
      <c r="AU204" s="362"/>
      <c r="AV204" s="362"/>
      <c r="AZ204" s="362"/>
    </row>
    <row r="205" spans="7:52" x14ac:dyDescent="0.3">
      <c r="G205" s="23"/>
      <c r="H205" s="23"/>
      <c r="I205" s="23"/>
      <c r="J205" s="362"/>
      <c r="K205" s="362"/>
      <c r="L205" s="362"/>
      <c r="M205" s="362"/>
      <c r="Q205" s="362"/>
      <c r="R205" s="362"/>
      <c r="S205" s="362"/>
      <c r="T205" s="362"/>
      <c r="X205" s="362"/>
      <c r="Y205" s="362"/>
      <c r="Z205" s="362"/>
      <c r="AA205" s="362"/>
      <c r="AE205" s="362"/>
      <c r="AF205" s="362"/>
      <c r="AG205" s="362"/>
      <c r="AH205" s="362"/>
      <c r="AL205" s="362"/>
      <c r="AM205" s="362"/>
      <c r="AN205" s="362"/>
      <c r="AO205" s="362"/>
      <c r="AS205" s="362"/>
      <c r="AT205" s="362"/>
      <c r="AU205" s="362"/>
      <c r="AV205" s="362"/>
      <c r="AZ205" s="362"/>
    </row>
    <row r="206" spans="7:52" x14ac:dyDescent="0.3">
      <c r="G206" s="23"/>
      <c r="H206" s="23"/>
      <c r="I206" s="23"/>
      <c r="J206" s="362"/>
      <c r="K206" s="362"/>
      <c r="L206" s="362"/>
      <c r="M206" s="362"/>
      <c r="Q206" s="362"/>
      <c r="R206" s="362"/>
      <c r="S206" s="362"/>
      <c r="T206" s="362"/>
      <c r="X206" s="362"/>
      <c r="Y206" s="362"/>
      <c r="Z206" s="362"/>
      <c r="AA206" s="362"/>
      <c r="AE206" s="362"/>
      <c r="AF206" s="362"/>
      <c r="AG206" s="362"/>
      <c r="AH206" s="362"/>
      <c r="AL206" s="362"/>
      <c r="AM206" s="362"/>
      <c r="AN206" s="362"/>
      <c r="AO206" s="362"/>
      <c r="AS206" s="362"/>
      <c r="AT206" s="362"/>
      <c r="AU206" s="362"/>
      <c r="AV206" s="362"/>
      <c r="AZ206" s="362"/>
    </row>
    <row r="207" spans="7:52" x14ac:dyDescent="0.3">
      <c r="G207" s="23"/>
      <c r="H207" s="23"/>
      <c r="I207" s="23"/>
      <c r="J207" s="362"/>
      <c r="K207" s="362"/>
      <c r="L207" s="362"/>
      <c r="M207" s="362"/>
      <c r="Q207" s="362"/>
      <c r="R207" s="362"/>
      <c r="S207" s="362"/>
      <c r="T207" s="362"/>
      <c r="X207" s="362"/>
      <c r="Y207" s="362"/>
      <c r="Z207" s="362"/>
      <c r="AA207" s="362"/>
      <c r="AE207" s="362"/>
      <c r="AF207" s="362"/>
      <c r="AG207" s="362"/>
      <c r="AH207" s="362"/>
      <c r="AL207" s="362"/>
      <c r="AM207" s="362"/>
      <c r="AN207" s="362"/>
      <c r="AO207" s="362"/>
      <c r="AS207" s="362"/>
      <c r="AT207" s="362"/>
      <c r="AU207" s="362"/>
      <c r="AV207" s="362"/>
      <c r="AZ207" s="362"/>
    </row>
    <row r="208" spans="7:52" x14ac:dyDescent="0.3">
      <c r="G208" s="23"/>
      <c r="H208" s="23"/>
      <c r="I208" s="23"/>
      <c r="J208" s="362"/>
      <c r="K208" s="362"/>
      <c r="L208" s="362"/>
      <c r="M208" s="362"/>
      <c r="Q208" s="362"/>
      <c r="R208" s="362"/>
      <c r="S208" s="362"/>
      <c r="T208" s="362"/>
      <c r="X208" s="362"/>
      <c r="Y208" s="362"/>
      <c r="Z208" s="362"/>
      <c r="AA208" s="362"/>
      <c r="AE208" s="362"/>
      <c r="AF208" s="362"/>
      <c r="AG208" s="362"/>
      <c r="AH208" s="362"/>
      <c r="AL208" s="362"/>
      <c r="AM208" s="362"/>
      <c r="AN208" s="362"/>
      <c r="AO208" s="362"/>
      <c r="AS208" s="362"/>
      <c r="AT208" s="362"/>
      <c r="AU208" s="362"/>
      <c r="AV208" s="362"/>
      <c r="AZ208" s="362"/>
    </row>
    <row r="209" spans="7:52" x14ac:dyDescent="0.3">
      <c r="G209" s="23"/>
      <c r="H209" s="23"/>
      <c r="I209" s="23"/>
      <c r="J209" s="362"/>
      <c r="K209" s="362"/>
      <c r="L209" s="362"/>
      <c r="M209" s="362"/>
      <c r="Q209" s="362"/>
      <c r="R209" s="362"/>
      <c r="S209" s="362"/>
      <c r="T209" s="362"/>
      <c r="X209" s="362"/>
      <c r="Y209" s="362"/>
      <c r="Z209" s="362"/>
      <c r="AA209" s="362"/>
      <c r="AE209" s="362"/>
      <c r="AF209" s="362"/>
      <c r="AG209" s="362"/>
      <c r="AH209" s="362"/>
      <c r="AL209" s="362"/>
      <c r="AM209" s="362"/>
      <c r="AN209" s="362"/>
      <c r="AO209" s="362"/>
      <c r="AS209" s="362"/>
      <c r="AT209" s="362"/>
      <c r="AU209" s="362"/>
      <c r="AV209" s="362"/>
      <c r="AZ209" s="362"/>
    </row>
    <row r="210" spans="7:52" x14ac:dyDescent="0.3">
      <c r="G210" s="23"/>
      <c r="H210" s="23"/>
      <c r="I210" s="23"/>
      <c r="J210" s="362"/>
      <c r="K210" s="362"/>
      <c r="L210" s="362"/>
      <c r="M210" s="362"/>
      <c r="Q210" s="362"/>
      <c r="R210" s="362"/>
      <c r="S210" s="362"/>
      <c r="T210" s="362"/>
      <c r="X210" s="362"/>
      <c r="Y210" s="362"/>
      <c r="Z210" s="362"/>
      <c r="AA210" s="362"/>
      <c r="AE210" s="362"/>
      <c r="AF210" s="362"/>
      <c r="AG210" s="362"/>
      <c r="AH210" s="362"/>
      <c r="AL210" s="362"/>
      <c r="AM210" s="362"/>
      <c r="AN210" s="362"/>
      <c r="AO210" s="362"/>
      <c r="AS210" s="362"/>
      <c r="AT210" s="362"/>
      <c r="AU210" s="362"/>
      <c r="AV210" s="362"/>
      <c r="AZ210" s="362"/>
    </row>
    <row r="211" spans="7:52" x14ac:dyDescent="0.3">
      <c r="G211" s="23"/>
      <c r="H211" s="23"/>
      <c r="I211" s="23"/>
      <c r="J211" s="362"/>
      <c r="K211" s="362"/>
      <c r="L211" s="362"/>
      <c r="M211" s="362"/>
      <c r="Q211" s="362"/>
      <c r="R211" s="362"/>
      <c r="S211" s="362"/>
      <c r="T211" s="362"/>
      <c r="X211" s="362"/>
      <c r="Y211" s="362"/>
      <c r="Z211" s="362"/>
      <c r="AA211" s="362"/>
      <c r="AE211" s="362"/>
      <c r="AF211" s="362"/>
      <c r="AG211" s="362"/>
      <c r="AH211" s="362"/>
      <c r="AL211" s="362"/>
      <c r="AM211" s="362"/>
      <c r="AN211" s="362"/>
      <c r="AO211" s="362"/>
      <c r="AS211" s="362"/>
      <c r="AT211" s="362"/>
      <c r="AU211" s="362"/>
      <c r="AV211" s="362"/>
      <c r="AZ211" s="362"/>
    </row>
    <row r="212" spans="7:52" x14ac:dyDescent="0.3">
      <c r="G212" s="23"/>
      <c r="H212" s="23"/>
      <c r="I212" s="23"/>
      <c r="J212" s="362"/>
      <c r="K212" s="362"/>
      <c r="L212" s="362"/>
      <c r="M212" s="362"/>
      <c r="Q212" s="362"/>
      <c r="R212" s="362"/>
      <c r="S212" s="362"/>
      <c r="T212" s="362"/>
      <c r="X212" s="362"/>
      <c r="Y212" s="362"/>
      <c r="Z212" s="362"/>
      <c r="AA212" s="362"/>
      <c r="AE212" s="362"/>
      <c r="AF212" s="362"/>
      <c r="AG212" s="362"/>
      <c r="AH212" s="362"/>
      <c r="AL212" s="362"/>
      <c r="AM212" s="362"/>
      <c r="AN212" s="362"/>
      <c r="AO212" s="362"/>
      <c r="AS212" s="362"/>
      <c r="AT212" s="362"/>
      <c r="AU212" s="362"/>
      <c r="AV212" s="362"/>
      <c r="AZ212" s="362"/>
    </row>
    <row r="213" spans="7:52" x14ac:dyDescent="0.3">
      <c r="G213" s="23"/>
      <c r="H213" s="23"/>
      <c r="I213" s="23"/>
      <c r="J213" s="362"/>
      <c r="K213" s="362"/>
      <c r="L213" s="362"/>
      <c r="M213" s="362"/>
      <c r="Q213" s="362"/>
      <c r="R213" s="362"/>
      <c r="S213" s="362"/>
      <c r="T213" s="362"/>
      <c r="X213" s="362"/>
      <c r="Y213" s="362"/>
      <c r="Z213" s="362"/>
      <c r="AA213" s="362"/>
      <c r="AE213" s="362"/>
      <c r="AF213" s="362"/>
      <c r="AG213" s="362"/>
      <c r="AH213" s="362"/>
      <c r="AL213" s="362"/>
      <c r="AM213" s="362"/>
      <c r="AN213" s="362"/>
      <c r="AO213" s="362"/>
      <c r="AS213" s="362"/>
      <c r="AT213" s="362"/>
      <c r="AU213" s="362"/>
      <c r="AV213" s="362"/>
      <c r="AZ213" s="362"/>
    </row>
    <row r="214" spans="7:52" x14ac:dyDescent="0.3">
      <c r="G214" s="23"/>
      <c r="H214" s="23"/>
      <c r="I214" s="23"/>
      <c r="J214" s="362"/>
      <c r="K214" s="362"/>
      <c r="L214" s="362"/>
      <c r="M214" s="362"/>
      <c r="Q214" s="362"/>
      <c r="R214" s="362"/>
      <c r="S214" s="362"/>
      <c r="T214" s="362"/>
      <c r="X214" s="362"/>
      <c r="Y214" s="362"/>
      <c r="Z214" s="362"/>
      <c r="AA214" s="362"/>
      <c r="AE214" s="362"/>
      <c r="AF214" s="362"/>
      <c r="AG214" s="362"/>
      <c r="AH214" s="362"/>
      <c r="AL214" s="362"/>
      <c r="AM214" s="362"/>
      <c r="AN214" s="362"/>
      <c r="AO214" s="362"/>
      <c r="AS214" s="362"/>
      <c r="AT214" s="362"/>
      <c r="AU214" s="362"/>
      <c r="AV214" s="362"/>
      <c r="AZ214" s="362"/>
    </row>
    <row r="215" spans="7:52" x14ac:dyDescent="0.3">
      <c r="G215" s="23"/>
      <c r="H215" s="23"/>
      <c r="I215" s="23"/>
      <c r="J215" s="362"/>
      <c r="K215" s="362"/>
      <c r="L215" s="362"/>
      <c r="M215" s="362"/>
      <c r="Q215" s="362"/>
      <c r="R215" s="362"/>
      <c r="S215" s="362"/>
      <c r="T215" s="362"/>
      <c r="X215" s="362"/>
      <c r="Y215" s="362"/>
      <c r="Z215" s="362"/>
      <c r="AA215" s="362"/>
      <c r="AE215" s="362"/>
      <c r="AF215" s="362"/>
      <c r="AG215" s="362"/>
      <c r="AH215" s="362"/>
      <c r="AL215" s="362"/>
      <c r="AM215" s="362"/>
      <c r="AN215" s="362"/>
      <c r="AO215" s="362"/>
      <c r="AS215" s="362"/>
      <c r="AT215" s="362"/>
      <c r="AU215" s="362"/>
      <c r="AV215" s="362"/>
      <c r="AZ215" s="362"/>
    </row>
    <row r="216" spans="7:52" x14ac:dyDescent="0.3">
      <c r="G216" s="23"/>
      <c r="H216" s="23"/>
      <c r="I216" s="23"/>
      <c r="J216" s="362"/>
      <c r="K216" s="362"/>
      <c r="L216" s="362"/>
      <c r="M216" s="362"/>
      <c r="Q216" s="362"/>
      <c r="R216" s="362"/>
      <c r="S216" s="362"/>
      <c r="T216" s="362"/>
      <c r="X216" s="362"/>
      <c r="Y216" s="362"/>
      <c r="Z216" s="362"/>
      <c r="AA216" s="362"/>
      <c r="AE216" s="362"/>
      <c r="AF216" s="362"/>
      <c r="AG216" s="362"/>
      <c r="AH216" s="362"/>
      <c r="AL216" s="362"/>
      <c r="AM216" s="362"/>
      <c r="AN216" s="362"/>
      <c r="AO216" s="362"/>
      <c r="AS216" s="362"/>
      <c r="AT216" s="362"/>
      <c r="AU216" s="362"/>
      <c r="AV216" s="362"/>
      <c r="AZ216" s="362"/>
    </row>
    <row r="217" spans="7:52" x14ac:dyDescent="0.3">
      <c r="G217" s="23"/>
      <c r="H217" s="23"/>
      <c r="I217" s="23"/>
      <c r="J217" s="362"/>
      <c r="K217" s="362"/>
      <c r="L217" s="362"/>
      <c r="M217" s="362"/>
      <c r="Q217" s="362"/>
      <c r="R217" s="362"/>
      <c r="S217" s="362"/>
      <c r="T217" s="362"/>
      <c r="X217" s="362"/>
      <c r="Y217" s="362"/>
      <c r="Z217" s="362"/>
      <c r="AA217" s="362"/>
      <c r="AE217" s="362"/>
      <c r="AF217" s="362"/>
      <c r="AG217" s="362"/>
      <c r="AH217" s="362"/>
      <c r="AL217" s="362"/>
      <c r="AM217" s="362"/>
      <c r="AN217" s="362"/>
      <c r="AO217" s="362"/>
      <c r="AS217" s="362"/>
      <c r="AT217" s="362"/>
      <c r="AU217" s="362"/>
      <c r="AV217" s="362"/>
      <c r="AZ217" s="362"/>
    </row>
    <row r="218" spans="7:52" x14ac:dyDescent="0.3">
      <c r="G218" s="23"/>
      <c r="H218" s="23"/>
      <c r="I218" s="23"/>
      <c r="J218" s="362"/>
      <c r="K218" s="362"/>
      <c r="L218" s="362"/>
      <c r="M218" s="362"/>
      <c r="Q218" s="362"/>
      <c r="R218" s="362"/>
      <c r="S218" s="362"/>
      <c r="T218" s="362"/>
      <c r="X218" s="362"/>
      <c r="Y218" s="362"/>
      <c r="Z218" s="362"/>
      <c r="AA218" s="362"/>
      <c r="AE218" s="362"/>
      <c r="AF218" s="362"/>
      <c r="AG218" s="362"/>
      <c r="AH218" s="362"/>
      <c r="AL218" s="362"/>
      <c r="AM218" s="362"/>
      <c r="AN218" s="362"/>
      <c r="AO218" s="362"/>
      <c r="AS218" s="362"/>
      <c r="AT218" s="362"/>
      <c r="AU218" s="362"/>
      <c r="AV218" s="362"/>
      <c r="AZ218" s="362"/>
    </row>
    <row r="219" spans="7:52" x14ac:dyDescent="0.3">
      <c r="G219" s="23"/>
      <c r="H219" s="23"/>
      <c r="I219" s="23"/>
      <c r="J219" s="362"/>
      <c r="K219" s="362"/>
      <c r="L219" s="362"/>
      <c r="M219" s="362"/>
      <c r="Q219" s="362"/>
      <c r="R219" s="362"/>
      <c r="S219" s="362"/>
      <c r="T219" s="362"/>
      <c r="X219" s="362"/>
      <c r="Y219" s="362"/>
      <c r="Z219" s="362"/>
      <c r="AA219" s="362"/>
      <c r="AE219" s="362"/>
      <c r="AF219" s="362"/>
      <c r="AG219" s="362"/>
      <c r="AH219" s="362"/>
      <c r="AL219" s="362"/>
      <c r="AM219" s="362"/>
      <c r="AN219" s="362"/>
      <c r="AO219" s="362"/>
      <c r="AS219" s="362"/>
      <c r="AT219" s="362"/>
      <c r="AU219" s="362"/>
      <c r="AV219" s="362"/>
      <c r="AZ219" s="362"/>
    </row>
    <row r="220" spans="7:52" x14ac:dyDescent="0.3">
      <c r="G220" s="23"/>
      <c r="H220" s="23"/>
      <c r="I220" s="23"/>
      <c r="J220" s="362"/>
      <c r="K220" s="362"/>
      <c r="L220" s="362"/>
      <c r="M220" s="362"/>
      <c r="Q220" s="362"/>
      <c r="R220" s="362"/>
      <c r="S220" s="362"/>
      <c r="T220" s="362"/>
      <c r="X220" s="362"/>
      <c r="Y220" s="362"/>
      <c r="Z220" s="362"/>
      <c r="AA220" s="362"/>
      <c r="AE220" s="362"/>
      <c r="AF220" s="362"/>
      <c r="AG220" s="362"/>
      <c r="AH220" s="362"/>
      <c r="AL220" s="362"/>
      <c r="AM220" s="362"/>
      <c r="AN220" s="362"/>
      <c r="AO220" s="362"/>
      <c r="AS220" s="362"/>
      <c r="AT220" s="362"/>
      <c r="AU220" s="362"/>
      <c r="AV220" s="362"/>
      <c r="AZ220" s="362"/>
    </row>
    <row r="221" spans="7:52" x14ac:dyDescent="0.3">
      <c r="G221" s="23"/>
      <c r="H221" s="23"/>
      <c r="I221" s="23"/>
      <c r="J221" s="362"/>
      <c r="K221" s="362"/>
      <c r="L221" s="362"/>
      <c r="M221" s="362"/>
      <c r="Q221" s="362"/>
      <c r="R221" s="362"/>
      <c r="S221" s="362"/>
      <c r="T221" s="362"/>
      <c r="X221" s="362"/>
      <c r="Y221" s="362"/>
      <c r="Z221" s="362"/>
      <c r="AA221" s="362"/>
      <c r="AE221" s="362"/>
      <c r="AF221" s="362"/>
      <c r="AG221" s="362"/>
      <c r="AH221" s="362"/>
      <c r="AL221" s="362"/>
      <c r="AM221" s="362"/>
      <c r="AN221" s="362"/>
      <c r="AO221" s="362"/>
      <c r="AS221" s="362"/>
      <c r="AT221" s="362"/>
      <c r="AU221" s="362"/>
      <c r="AV221" s="362"/>
      <c r="AZ221" s="362"/>
    </row>
    <row r="222" spans="7:52" x14ac:dyDescent="0.3">
      <c r="G222" s="23"/>
      <c r="H222" s="23"/>
      <c r="I222" s="23"/>
      <c r="J222" s="362"/>
      <c r="K222" s="362"/>
      <c r="L222" s="362"/>
      <c r="M222" s="362"/>
      <c r="Q222" s="362"/>
      <c r="R222" s="362"/>
      <c r="S222" s="362"/>
      <c r="T222" s="362"/>
      <c r="X222" s="362"/>
      <c r="Y222" s="362"/>
      <c r="Z222" s="362"/>
      <c r="AA222" s="362"/>
      <c r="AE222" s="362"/>
      <c r="AF222" s="362"/>
      <c r="AG222" s="362"/>
      <c r="AH222" s="362"/>
      <c r="AL222" s="362"/>
      <c r="AM222" s="362"/>
      <c r="AN222" s="362"/>
      <c r="AO222" s="362"/>
      <c r="AS222" s="362"/>
      <c r="AT222" s="362"/>
      <c r="AU222" s="362"/>
      <c r="AV222" s="362"/>
      <c r="AZ222" s="362"/>
    </row>
    <row r="223" spans="7:52" x14ac:dyDescent="0.3">
      <c r="G223" s="23"/>
      <c r="H223" s="23"/>
      <c r="I223" s="23"/>
      <c r="J223" s="362"/>
      <c r="K223" s="362"/>
      <c r="L223" s="362"/>
      <c r="M223" s="362"/>
      <c r="Q223" s="362"/>
      <c r="R223" s="362"/>
      <c r="S223" s="362"/>
      <c r="T223" s="362"/>
      <c r="X223" s="362"/>
      <c r="Y223" s="362"/>
      <c r="Z223" s="362"/>
      <c r="AA223" s="362"/>
      <c r="AE223" s="362"/>
      <c r="AF223" s="362"/>
      <c r="AG223" s="362"/>
      <c r="AH223" s="362"/>
      <c r="AL223" s="362"/>
      <c r="AM223" s="362"/>
      <c r="AN223" s="362"/>
      <c r="AO223" s="362"/>
      <c r="AS223" s="362"/>
      <c r="AT223" s="362"/>
      <c r="AU223" s="362"/>
      <c r="AV223" s="362"/>
      <c r="AZ223" s="362"/>
    </row>
    <row r="224" spans="7:52" x14ac:dyDescent="0.3">
      <c r="G224" s="23"/>
      <c r="H224" s="23"/>
      <c r="I224" s="23"/>
      <c r="J224" s="362"/>
      <c r="K224" s="362"/>
      <c r="L224" s="362"/>
      <c r="M224" s="362"/>
      <c r="Q224" s="362"/>
      <c r="R224" s="362"/>
      <c r="S224" s="362"/>
      <c r="T224" s="362"/>
      <c r="X224" s="362"/>
      <c r="Y224" s="362"/>
      <c r="Z224" s="362"/>
      <c r="AA224" s="362"/>
      <c r="AE224" s="362"/>
      <c r="AF224" s="362"/>
      <c r="AG224" s="362"/>
      <c r="AH224" s="362"/>
      <c r="AL224" s="362"/>
      <c r="AM224" s="362"/>
      <c r="AN224" s="362"/>
      <c r="AO224" s="362"/>
      <c r="AS224" s="362"/>
      <c r="AT224" s="362"/>
      <c r="AU224" s="362"/>
      <c r="AV224" s="362"/>
      <c r="AZ224" s="362"/>
    </row>
    <row r="225" spans="7:52" x14ac:dyDescent="0.3">
      <c r="G225" s="23"/>
      <c r="H225" s="23"/>
      <c r="I225" s="23"/>
      <c r="J225" s="362"/>
      <c r="K225" s="362"/>
      <c r="L225" s="362"/>
      <c r="M225" s="362"/>
      <c r="Q225" s="362"/>
      <c r="R225" s="362"/>
      <c r="S225" s="362"/>
      <c r="T225" s="362"/>
      <c r="X225" s="362"/>
      <c r="Y225" s="362"/>
      <c r="Z225" s="362"/>
      <c r="AA225" s="362"/>
      <c r="AE225" s="362"/>
      <c r="AF225" s="362"/>
      <c r="AG225" s="362"/>
      <c r="AH225" s="362"/>
      <c r="AL225" s="362"/>
      <c r="AM225" s="362"/>
      <c r="AN225" s="362"/>
      <c r="AO225" s="362"/>
      <c r="AS225" s="362"/>
      <c r="AT225" s="362"/>
      <c r="AU225" s="362"/>
      <c r="AV225" s="362"/>
      <c r="AZ225" s="362"/>
    </row>
    <row r="226" spans="7:52" x14ac:dyDescent="0.3">
      <c r="G226" s="23"/>
      <c r="H226" s="23"/>
      <c r="I226" s="23"/>
      <c r="J226" s="362"/>
      <c r="K226" s="362"/>
      <c r="L226" s="362"/>
      <c r="M226" s="362"/>
      <c r="Q226" s="362"/>
      <c r="R226" s="362"/>
      <c r="S226" s="362"/>
      <c r="T226" s="362"/>
      <c r="X226" s="362"/>
      <c r="Y226" s="362"/>
      <c r="Z226" s="362"/>
      <c r="AA226" s="362"/>
      <c r="AE226" s="362"/>
      <c r="AF226" s="362"/>
      <c r="AG226" s="362"/>
      <c r="AH226" s="362"/>
      <c r="AL226" s="362"/>
      <c r="AM226" s="362"/>
      <c r="AN226" s="362"/>
      <c r="AO226" s="362"/>
      <c r="AS226" s="362"/>
      <c r="AT226" s="362"/>
      <c r="AU226" s="362"/>
      <c r="AV226" s="362"/>
      <c r="AZ226" s="362"/>
    </row>
    <row r="227" spans="7:52" x14ac:dyDescent="0.3">
      <c r="G227" s="23"/>
      <c r="H227" s="23"/>
      <c r="I227" s="23"/>
      <c r="J227" s="362"/>
      <c r="K227" s="362"/>
      <c r="L227" s="362"/>
      <c r="M227" s="362"/>
      <c r="Q227" s="362"/>
      <c r="R227" s="362"/>
      <c r="S227" s="362"/>
      <c r="T227" s="362"/>
      <c r="X227" s="362"/>
      <c r="Y227" s="362"/>
      <c r="Z227" s="362"/>
      <c r="AA227" s="362"/>
      <c r="AE227" s="362"/>
      <c r="AF227" s="362"/>
      <c r="AG227" s="362"/>
      <c r="AH227" s="362"/>
      <c r="AL227" s="362"/>
      <c r="AM227" s="362"/>
      <c r="AN227" s="362"/>
      <c r="AO227" s="362"/>
      <c r="AS227" s="362"/>
      <c r="AT227" s="362"/>
      <c r="AU227" s="362"/>
      <c r="AV227" s="362"/>
      <c r="AZ227" s="362"/>
    </row>
    <row r="228" spans="7:52" x14ac:dyDescent="0.3">
      <c r="G228" s="23"/>
      <c r="H228" s="23"/>
      <c r="I228" s="23"/>
      <c r="J228" s="362"/>
      <c r="K228" s="362"/>
      <c r="L228" s="362"/>
      <c r="M228" s="362"/>
      <c r="Q228" s="362"/>
      <c r="R228" s="362"/>
      <c r="S228" s="362"/>
      <c r="T228" s="362"/>
      <c r="X228" s="362"/>
      <c r="Y228" s="362"/>
      <c r="Z228" s="362"/>
      <c r="AA228" s="362"/>
      <c r="AE228" s="362"/>
      <c r="AF228" s="362"/>
      <c r="AG228" s="362"/>
      <c r="AH228" s="362"/>
      <c r="AL228" s="362"/>
      <c r="AM228" s="362"/>
      <c r="AN228" s="362"/>
      <c r="AO228" s="362"/>
      <c r="AS228" s="362"/>
      <c r="AT228" s="362"/>
      <c r="AU228" s="362"/>
      <c r="AV228" s="362"/>
      <c r="AZ228" s="362"/>
    </row>
    <row r="229" spans="7:52" x14ac:dyDescent="0.3">
      <c r="G229" s="23"/>
      <c r="H229" s="23"/>
      <c r="I229" s="23"/>
      <c r="J229" s="362"/>
      <c r="K229" s="362"/>
      <c r="L229" s="362"/>
      <c r="M229" s="362"/>
      <c r="Q229" s="362"/>
      <c r="R229" s="362"/>
      <c r="S229" s="362"/>
      <c r="T229" s="362"/>
      <c r="X229" s="362"/>
      <c r="Y229" s="362"/>
      <c r="Z229" s="362"/>
      <c r="AA229" s="362"/>
      <c r="AE229" s="362"/>
      <c r="AF229" s="362"/>
      <c r="AG229" s="362"/>
      <c r="AH229" s="362"/>
      <c r="AL229" s="362"/>
      <c r="AM229" s="362"/>
      <c r="AN229" s="362"/>
      <c r="AO229" s="362"/>
      <c r="AS229" s="362"/>
      <c r="AT229" s="362"/>
      <c r="AU229" s="362"/>
      <c r="AV229" s="362"/>
      <c r="AZ229" s="362"/>
    </row>
    <row r="230" spans="7:52" x14ac:dyDescent="0.3">
      <c r="G230" s="23"/>
      <c r="H230" s="23"/>
      <c r="I230" s="23"/>
      <c r="J230" s="362"/>
      <c r="K230" s="362"/>
      <c r="L230" s="362"/>
      <c r="M230" s="362"/>
      <c r="Q230" s="362"/>
      <c r="R230" s="362"/>
      <c r="S230" s="362"/>
      <c r="T230" s="362"/>
      <c r="X230" s="362"/>
      <c r="Y230" s="362"/>
      <c r="Z230" s="362"/>
      <c r="AA230" s="362"/>
      <c r="AE230" s="362"/>
      <c r="AF230" s="362"/>
      <c r="AG230" s="362"/>
      <c r="AH230" s="362"/>
      <c r="AL230" s="362"/>
      <c r="AM230" s="362"/>
      <c r="AN230" s="362"/>
      <c r="AO230" s="362"/>
      <c r="AS230" s="362"/>
      <c r="AT230" s="362"/>
      <c r="AU230" s="362"/>
      <c r="AV230" s="362"/>
      <c r="AZ230" s="362"/>
    </row>
    <row r="231" spans="7:52" x14ac:dyDescent="0.3">
      <c r="G231" s="23"/>
      <c r="H231" s="23"/>
      <c r="I231" s="23"/>
      <c r="J231" s="362"/>
      <c r="K231" s="362"/>
      <c r="L231" s="362"/>
      <c r="M231" s="362"/>
      <c r="Q231" s="362"/>
      <c r="R231" s="362"/>
      <c r="S231" s="362"/>
      <c r="T231" s="362"/>
      <c r="X231" s="362"/>
      <c r="Y231" s="362"/>
      <c r="Z231" s="362"/>
      <c r="AA231" s="362"/>
      <c r="AE231" s="362"/>
      <c r="AF231" s="362"/>
      <c r="AG231" s="362"/>
      <c r="AH231" s="362"/>
      <c r="AL231" s="362"/>
      <c r="AM231" s="362"/>
      <c r="AN231" s="362"/>
      <c r="AO231" s="362"/>
      <c r="AS231" s="362"/>
      <c r="AT231" s="362"/>
      <c r="AU231" s="362"/>
      <c r="AV231" s="362"/>
      <c r="AZ231" s="362"/>
    </row>
    <row r="232" spans="7:52" x14ac:dyDescent="0.3">
      <c r="G232" s="23"/>
      <c r="H232" s="23"/>
      <c r="I232" s="23"/>
      <c r="J232" s="362"/>
      <c r="K232" s="362"/>
      <c r="L232" s="362"/>
      <c r="M232" s="362"/>
      <c r="Q232" s="362"/>
      <c r="R232" s="362"/>
      <c r="S232" s="362"/>
      <c r="T232" s="362"/>
      <c r="X232" s="362"/>
      <c r="Y232" s="362"/>
      <c r="Z232" s="362"/>
      <c r="AA232" s="362"/>
      <c r="AE232" s="362"/>
      <c r="AF232" s="362"/>
      <c r="AG232" s="362"/>
      <c r="AH232" s="362"/>
      <c r="AL232" s="362"/>
      <c r="AM232" s="362"/>
      <c r="AN232" s="362"/>
      <c r="AO232" s="362"/>
      <c r="AS232" s="362"/>
      <c r="AT232" s="362"/>
      <c r="AU232" s="362"/>
      <c r="AV232" s="362"/>
      <c r="AZ232" s="362"/>
    </row>
    <row r="233" spans="7:52" x14ac:dyDescent="0.3">
      <c r="G233" s="23"/>
      <c r="H233" s="23"/>
      <c r="I233" s="23"/>
      <c r="J233" s="362"/>
      <c r="K233" s="362"/>
      <c r="L233" s="362"/>
      <c r="M233" s="362"/>
      <c r="Q233" s="362"/>
      <c r="R233" s="362"/>
      <c r="S233" s="362"/>
      <c r="T233" s="362"/>
      <c r="X233" s="362"/>
      <c r="Y233" s="362"/>
      <c r="Z233" s="362"/>
      <c r="AA233" s="362"/>
      <c r="AE233" s="362"/>
      <c r="AF233" s="362"/>
      <c r="AG233" s="362"/>
      <c r="AH233" s="362"/>
      <c r="AL233" s="362"/>
      <c r="AM233" s="362"/>
      <c r="AN233" s="362"/>
      <c r="AO233" s="362"/>
      <c r="AS233" s="362"/>
      <c r="AT233" s="362"/>
      <c r="AU233" s="362"/>
      <c r="AV233" s="362"/>
      <c r="AZ233" s="362"/>
    </row>
    <row r="234" spans="7:52" x14ac:dyDescent="0.3">
      <c r="G234" s="23"/>
      <c r="H234" s="23"/>
      <c r="I234" s="23"/>
      <c r="J234" s="362"/>
      <c r="K234" s="362"/>
      <c r="L234" s="362"/>
      <c r="M234" s="362"/>
      <c r="Q234" s="362"/>
      <c r="R234" s="362"/>
      <c r="S234" s="362"/>
      <c r="T234" s="362"/>
      <c r="X234" s="362"/>
      <c r="Y234" s="362"/>
      <c r="Z234" s="362"/>
      <c r="AA234" s="362"/>
      <c r="AE234" s="362"/>
      <c r="AF234" s="362"/>
      <c r="AG234" s="362"/>
      <c r="AH234" s="362"/>
      <c r="AL234" s="362"/>
      <c r="AM234" s="362"/>
      <c r="AN234" s="362"/>
      <c r="AO234" s="362"/>
      <c r="AS234" s="362"/>
      <c r="AT234" s="362"/>
      <c r="AU234" s="362"/>
      <c r="AV234" s="362"/>
      <c r="AZ234" s="362"/>
    </row>
    <row r="235" spans="7:52" x14ac:dyDescent="0.3">
      <c r="G235" s="23"/>
      <c r="H235" s="23"/>
      <c r="I235" s="23"/>
      <c r="J235" s="362"/>
      <c r="K235" s="362"/>
      <c r="L235" s="362"/>
      <c r="M235" s="362"/>
      <c r="Q235" s="362"/>
      <c r="R235" s="362"/>
      <c r="S235" s="362"/>
      <c r="T235" s="362"/>
      <c r="X235" s="362"/>
      <c r="Y235" s="362"/>
      <c r="Z235" s="362"/>
      <c r="AA235" s="362"/>
      <c r="AE235" s="362"/>
      <c r="AF235" s="362"/>
      <c r="AG235" s="362"/>
      <c r="AH235" s="362"/>
      <c r="AL235" s="362"/>
      <c r="AM235" s="362"/>
      <c r="AN235" s="362"/>
      <c r="AO235" s="362"/>
      <c r="AS235" s="362"/>
      <c r="AT235" s="362"/>
      <c r="AU235" s="362"/>
      <c r="AV235" s="362"/>
      <c r="AZ235" s="362"/>
    </row>
    <row r="236" spans="7:52" x14ac:dyDescent="0.3">
      <c r="G236" s="23"/>
      <c r="H236" s="23"/>
      <c r="I236" s="23"/>
      <c r="J236" s="362"/>
      <c r="K236" s="362"/>
      <c r="L236" s="362"/>
      <c r="M236" s="362"/>
      <c r="Q236" s="362"/>
      <c r="R236" s="362"/>
      <c r="S236" s="362"/>
      <c r="T236" s="362"/>
      <c r="X236" s="362"/>
      <c r="Y236" s="362"/>
      <c r="Z236" s="362"/>
      <c r="AA236" s="362"/>
      <c r="AE236" s="362"/>
      <c r="AF236" s="362"/>
      <c r="AG236" s="362"/>
      <c r="AH236" s="362"/>
      <c r="AL236" s="362"/>
      <c r="AM236" s="362"/>
      <c r="AN236" s="362"/>
      <c r="AO236" s="362"/>
      <c r="AS236" s="362"/>
      <c r="AT236" s="362"/>
      <c r="AU236" s="362"/>
      <c r="AV236" s="362"/>
      <c r="AZ236" s="362"/>
    </row>
    <row r="237" spans="7:52" x14ac:dyDescent="0.3">
      <c r="G237" s="23"/>
      <c r="H237" s="23"/>
      <c r="I237" s="23"/>
      <c r="J237" s="362"/>
      <c r="K237" s="362"/>
      <c r="L237" s="362"/>
      <c r="M237" s="362"/>
      <c r="Q237" s="362"/>
      <c r="R237" s="362"/>
      <c r="S237" s="362"/>
      <c r="T237" s="362"/>
      <c r="X237" s="362"/>
      <c r="Y237" s="362"/>
      <c r="Z237" s="362"/>
      <c r="AA237" s="362"/>
      <c r="AE237" s="362"/>
      <c r="AF237" s="362"/>
      <c r="AG237" s="362"/>
      <c r="AH237" s="362"/>
      <c r="AL237" s="362"/>
      <c r="AM237" s="362"/>
      <c r="AN237" s="362"/>
      <c r="AO237" s="362"/>
      <c r="AS237" s="362"/>
      <c r="AT237" s="362"/>
      <c r="AU237" s="362"/>
      <c r="AV237" s="362"/>
      <c r="AZ237" s="362"/>
    </row>
    <row r="238" spans="7:52" x14ac:dyDescent="0.3">
      <c r="G238" s="23"/>
      <c r="H238" s="23"/>
      <c r="I238" s="23"/>
      <c r="J238" s="362"/>
      <c r="K238" s="362"/>
      <c r="L238" s="362"/>
      <c r="M238" s="362"/>
      <c r="Q238" s="362"/>
      <c r="R238" s="362"/>
      <c r="S238" s="362"/>
      <c r="T238" s="362"/>
      <c r="X238" s="362"/>
      <c r="Y238" s="362"/>
      <c r="Z238" s="362"/>
      <c r="AA238" s="362"/>
      <c r="AE238" s="362"/>
      <c r="AF238" s="362"/>
      <c r="AG238" s="362"/>
      <c r="AH238" s="362"/>
      <c r="AL238" s="362"/>
      <c r="AM238" s="362"/>
      <c r="AN238" s="362"/>
      <c r="AO238" s="362"/>
      <c r="AS238" s="362"/>
      <c r="AT238" s="362"/>
      <c r="AU238" s="362"/>
      <c r="AV238" s="362"/>
      <c r="AZ238" s="362"/>
    </row>
    <row r="239" spans="7:52" x14ac:dyDescent="0.3">
      <c r="G239" s="23"/>
      <c r="H239" s="23"/>
      <c r="I239" s="23"/>
      <c r="J239" s="362"/>
      <c r="K239" s="362"/>
      <c r="L239" s="362"/>
      <c r="M239" s="362"/>
      <c r="Q239" s="362"/>
      <c r="R239" s="362"/>
      <c r="S239" s="362"/>
      <c r="T239" s="362"/>
      <c r="X239" s="362"/>
      <c r="Y239" s="362"/>
      <c r="Z239" s="362"/>
      <c r="AA239" s="362"/>
      <c r="AE239" s="362"/>
      <c r="AF239" s="362"/>
      <c r="AG239" s="362"/>
      <c r="AH239" s="362"/>
      <c r="AL239" s="362"/>
      <c r="AM239" s="362"/>
      <c r="AN239" s="362"/>
      <c r="AO239" s="362"/>
      <c r="AS239" s="362"/>
      <c r="AT239" s="362"/>
      <c r="AU239" s="362"/>
      <c r="AV239" s="362"/>
      <c r="AZ239" s="362"/>
    </row>
    <row r="240" spans="7:52" x14ac:dyDescent="0.3">
      <c r="G240" s="23"/>
      <c r="H240" s="23"/>
      <c r="I240" s="23"/>
      <c r="J240" s="362"/>
      <c r="K240" s="362"/>
      <c r="L240" s="362"/>
      <c r="M240" s="362"/>
      <c r="Q240" s="362"/>
      <c r="R240" s="362"/>
      <c r="S240" s="362"/>
      <c r="T240" s="362"/>
      <c r="X240" s="362"/>
      <c r="Y240" s="362"/>
      <c r="Z240" s="362"/>
      <c r="AA240" s="362"/>
      <c r="AE240" s="362"/>
      <c r="AF240" s="362"/>
      <c r="AG240" s="362"/>
      <c r="AH240" s="362"/>
      <c r="AL240" s="362"/>
      <c r="AM240" s="362"/>
      <c r="AN240" s="362"/>
      <c r="AO240" s="362"/>
      <c r="AS240" s="362"/>
      <c r="AT240" s="362"/>
      <c r="AU240" s="362"/>
      <c r="AV240" s="362"/>
      <c r="AZ240" s="362"/>
    </row>
    <row r="241" spans="7:52" x14ac:dyDescent="0.3">
      <c r="G241" s="23"/>
      <c r="H241" s="23"/>
      <c r="I241" s="23"/>
      <c r="J241" s="362"/>
      <c r="K241" s="362"/>
      <c r="L241" s="362"/>
      <c r="M241" s="362"/>
      <c r="Q241" s="362"/>
      <c r="R241" s="362"/>
      <c r="S241" s="362"/>
      <c r="T241" s="362"/>
      <c r="X241" s="362"/>
      <c r="Y241" s="362"/>
      <c r="Z241" s="362"/>
      <c r="AA241" s="362"/>
      <c r="AE241" s="362"/>
      <c r="AF241" s="362"/>
      <c r="AG241" s="362"/>
      <c r="AH241" s="362"/>
      <c r="AL241" s="362"/>
      <c r="AM241" s="362"/>
      <c r="AN241" s="362"/>
      <c r="AO241" s="362"/>
      <c r="AS241" s="362"/>
      <c r="AT241" s="362"/>
      <c r="AU241" s="362"/>
      <c r="AV241" s="362"/>
      <c r="AZ241" s="362"/>
    </row>
    <row r="242" spans="7:52" x14ac:dyDescent="0.3">
      <c r="G242" s="23"/>
      <c r="H242" s="23"/>
      <c r="I242" s="23"/>
      <c r="J242" s="362"/>
      <c r="K242" s="362"/>
      <c r="L242" s="362"/>
      <c r="M242" s="362"/>
      <c r="Q242" s="362"/>
      <c r="R242" s="362"/>
      <c r="S242" s="362"/>
      <c r="T242" s="362"/>
      <c r="X242" s="362"/>
      <c r="Y242" s="362"/>
      <c r="Z242" s="362"/>
      <c r="AA242" s="362"/>
      <c r="AE242" s="362"/>
      <c r="AF242" s="362"/>
      <c r="AG242" s="362"/>
      <c r="AH242" s="362"/>
      <c r="AL242" s="362"/>
      <c r="AM242" s="362"/>
      <c r="AN242" s="362"/>
      <c r="AO242" s="362"/>
      <c r="AS242" s="362"/>
      <c r="AT242" s="362"/>
      <c r="AU242" s="362"/>
      <c r="AV242" s="362"/>
      <c r="AZ242" s="362"/>
    </row>
    <row r="243" spans="7:52" x14ac:dyDescent="0.3">
      <c r="G243" s="23"/>
      <c r="H243" s="23"/>
      <c r="I243" s="23"/>
      <c r="J243" s="362"/>
      <c r="K243" s="362"/>
      <c r="L243" s="362"/>
      <c r="M243" s="362"/>
      <c r="Q243" s="362"/>
      <c r="R243" s="362"/>
      <c r="S243" s="362"/>
      <c r="T243" s="362"/>
      <c r="X243" s="362"/>
      <c r="Y243" s="362"/>
      <c r="Z243" s="362"/>
      <c r="AA243" s="362"/>
      <c r="AE243" s="362"/>
      <c r="AF243" s="362"/>
      <c r="AG243" s="362"/>
      <c r="AH243" s="362"/>
      <c r="AL243" s="362"/>
      <c r="AM243" s="362"/>
      <c r="AN243" s="362"/>
      <c r="AO243" s="362"/>
      <c r="AS243" s="362"/>
      <c r="AT243" s="362"/>
      <c r="AU243" s="362"/>
      <c r="AV243" s="362"/>
      <c r="AZ243" s="362"/>
    </row>
    <row r="244" spans="7:52" x14ac:dyDescent="0.3">
      <c r="G244" s="23"/>
      <c r="H244" s="23"/>
      <c r="I244" s="23"/>
      <c r="J244" s="362"/>
      <c r="K244" s="362"/>
      <c r="L244" s="362"/>
      <c r="M244" s="362"/>
      <c r="Q244" s="362"/>
      <c r="R244" s="362"/>
      <c r="S244" s="362"/>
      <c r="T244" s="362"/>
      <c r="X244" s="362"/>
      <c r="Y244" s="362"/>
      <c r="Z244" s="362"/>
      <c r="AA244" s="362"/>
      <c r="AE244" s="362"/>
      <c r="AF244" s="362"/>
      <c r="AG244" s="362"/>
      <c r="AH244" s="362"/>
      <c r="AL244" s="362"/>
      <c r="AM244" s="362"/>
      <c r="AN244" s="362"/>
      <c r="AO244" s="362"/>
      <c r="AS244" s="362"/>
      <c r="AT244" s="362"/>
      <c r="AU244" s="362"/>
      <c r="AV244" s="362"/>
      <c r="AZ244" s="362"/>
    </row>
    <row r="245" spans="7:52" x14ac:dyDescent="0.3">
      <c r="G245" s="23"/>
      <c r="H245" s="23"/>
      <c r="I245" s="23"/>
      <c r="J245" s="362"/>
      <c r="K245" s="362"/>
      <c r="L245" s="362"/>
      <c r="M245" s="362"/>
      <c r="Q245" s="362"/>
      <c r="R245" s="362"/>
      <c r="S245" s="362"/>
      <c r="T245" s="362"/>
      <c r="X245" s="362"/>
      <c r="Y245" s="362"/>
      <c r="Z245" s="362"/>
      <c r="AA245" s="362"/>
      <c r="AE245" s="362"/>
      <c r="AF245" s="362"/>
      <c r="AG245" s="362"/>
      <c r="AH245" s="362"/>
      <c r="AL245" s="362"/>
      <c r="AM245" s="362"/>
      <c r="AN245" s="362"/>
      <c r="AO245" s="362"/>
      <c r="AS245" s="362"/>
      <c r="AT245" s="362"/>
      <c r="AU245" s="362"/>
      <c r="AV245" s="362"/>
      <c r="AZ245" s="362"/>
    </row>
  </sheetData>
  <mergeCells count="60">
    <mergeCell ref="AO83:AO84"/>
    <mergeCell ref="AP83:AP84"/>
    <mergeCell ref="AV83:AV84"/>
    <mergeCell ref="AW83:AW84"/>
    <mergeCell ref="B129:D129"/>
    <mergeCell ref="AV82:AW82"/>
    <mergeCell ref="D83:D84"/>
    <mergeCell ref="M83:M84"/>
    <mergeCell ref="N83:N84"/>
    <mergeCell ref="T83:T84"/>
    <mergeCell ref="U83:U84"/>
    <mergeCell ref="AA83:AA84"/>
    <mergeCell ref="AB83:AB84"/>
    <mergeCell ref="AH83:AH84"/>
    <mergeCell ref="AI83:AI84"/>
    <mergeCell ref="AA82:AB82"/>
    <mergeCell ref="AD82:AF82"/>
    <mergeCell ref="AH82:AI82"/>
    <mergeCell ref="AK82:AM82"/>
    <mergeCell ref="AO82:AP82"/>
    <mergeCell ref="AR82:AT82"/>
    <mergeCell ref="AW21:AW22"/>
    <mergeCell ref="B67:D67"/>
    <mergeCell ref="B72:J72"/>
    <mergeCell ref="B73:J73"/>
    <mergeCell ref="G82:I82"/>
    <mergeCell ref="J82:L82"/>
    <mergeCell ref="M82:N82"/>
    <mergeCell ref="P82:R82"/>
    <mergeCell ref="T82:U82"/>
    <mergeCell ref="W82:Y82"/>
    <mergeCell ref="AB21:AB22"/>
    <mergeCell ref="AH21:AH22"/>
    <mergeCell ref="AI21:AI22"/>
    <mergeCell ref="AO21:AO22"/>
    <mergeCell ref="AP21:AP22"/>
    <mergeCell ref="AV21:AV22"/>
    <mergeCell ref="AK20:AM20"/>
    <mergeCell ref="AO20:AP20"/>
    <mergeCell ref="AR20:AT20"/>
    <mergeCell ref="AV20:AW20"/>
    <mergeCell ref="D21:D22"/>
    <mergeCell ref="M21:M22"/>
    <mergeCell ref="N21:N22"/>
    <mergeCell ref="T21:T22"/>
    <mergeCell ref="U21:U22"/>
    <mergeCell ref="AA21:AA22"/>
    <mergeCell ref="P20:R20"/>
    <mergeCell ref="T20:U20"/>
    <mergeCell ref="W20:Y20"/>
    <mergeCell ref="AA20:AB20"/>
    <mergeCell ref="AD20:AF20"/>
    <mergeCell ref="AH20:AI20"/>
    <mergeCell ref="A3:H3"/>
    <mergeCell ref="B10:J10"/>
    <mergeCell ref="B11:J11"/>
    <mergeCell ref="D14:M14"/>
    <mergeCell ref="G20:I20"/>
    <mergeCell ref="J20:L20"/>
    <mergeCell ref="M20:N20"/>
  </mergeCells>
  <conditionalFormatting sqref="N139:N149 J200:J245 J138:N138 J139:M199">
    <cfRule type="cellIs" dxfId="221" priority="41" operator="lessThan">
      <formula>0</formula>
    </cfRule>
    <cfRule type="cellIs" dxfId="220" priority="42" operator="greaterThan">
      <formula>0</formula>
    </cfRule>
  </conditionalFormatting>
  <conditionalFormatting sqref="K200:M245">
    <cfRule type="cellIs" dxfId="219" priority="39" operator="lessThan">
      <formula>0</formula>
    </cfRule>
    <cfRule type="cellIs" dxfId="218" priority="40" operator="greaterThan">
      <formula>0</formula>
    </cfRule>
  </conditionalFormatting>
  <conditionalFormatting sqref="H134:J136">
    <cfRule type="cellIs" dxfId="217" priority="37" operator="lessThan">
      <formula>0</formula>
    </cfRule>
    <cfRule type="cellIs" dxfId="216" priority="38" operator="greaterThan">
      <formula>0</formula>
    </cfRule>
  </conditionalFormatting>
  <conditionalFormatting sqref="G134:G136">
    <cfRule type="cellIs" dxfId="215" priority="35" operator="lessThan">
      <formula>0</formula>
    </cfRule>
    <cfRule type="cellIs" dxfId="214" priority="36" operator="greaterThan">
      <formula>0</formula>
    </cfRule>
  </conditionalFormatting>
  <conditionalFormatting sqref="U139:U149 Q200:Q245 Q138:U138 Q139:T199">
    <cfRule type="cellIs" dxfId="213" priority="33" operator="lessThan">
      <formula>0</formula>
    </cfRule>
    <cfRule type="cellIs" dxfId="212" priority="34" operator="greaterThan">
      <formula>0</formula>
    </cfRule>
  </conditionalFormatting>
  <conditionalFormatting sqref="R200:T245">
    <cfRule type="cellIs" dxfId="211" priority="31" operator="lessThan">
      <formula>0</formula>
    </cfRule>
    <cfRule type="cellIs" dxfId="210" priority="32" operator="greaterThan">
      <formula>0</formula>
    </cfRule>
  </conditionalFormatting>
  <conditionalFormatting sqref="Q134:Q136">
    <cfRule type="cellIs" dxfId="209" priority="29" operator="lessThan">
      <formula>0</formula>
    </cfRule>
    <cfRule type="cellIs" dxfId="208" priority="30" operator="greaterThan">
      <formula>0</formula>
    </cfRule>
  </conditionalFormatting>
  <conditionalFormatting sqref="AB139:AB149 X200:X245 X138:AB138 X139:AA199">
    <cfRule type="cellIs" dxfId="207" priority="27" operator="lessThan">
      <formula>0</formula>
    </cfRule>
    <cfRule type="cellIs" dxfId="206" priority="28" operator="greaterThan">
      <formula>0</formula>
    </cfRule>
  </conditionalFormatting>
  <conditionalFormatting sqref="Y200:AA245">
    <cfRule type="cellIs" dxfId="205" priority="25" operator="lessThan">
      <formula>0</formula>
    </cfRule>
    <cfRule type="cellIs" dxfId="204" priority="26" operator="greaterThan">
      <formula>0</formula>
    </cfRule>
  </conditionalFormatting>
  <conditionalFormatting sqref="X134:X136">
    <cfRule type="cellIs" dxfId="203" priority="23" operator="lessThan">
      <formula>0</formula>
    </cfRule>
    <cfRule type="cellIs" dxfId="202" priority="24" operator="greaterThan">
      <formula>0</formula>
    </cfRule>
  </conditionalFormatting>
  <conditionalFormatting sqref="AI139:AI149 AE200:AE245 AE138:AI138 AE139:AH199">
    <cfRule type="cellIs" dxfId="201" priority="21" operator="lessThan">
      <formula>0</formula>
    </cfRule>
    <cfRule type="cellIs" dxfId="200" priority="22" operator="greaterThan">
      <formula>0</formula>
    </cfRule>
  </conditionalFormatting>
  <conditionalFormatting sqref="AF200:AH245">
    <cfRule type="cellIs" dxfId="199" priority="19" operator="lessThan">
      <formula>0</formula>
    </cfRule>
    <cfRule type="cellIs" dxfId="198" priority="20" operator="greaterThan">
      <formula>0</formula>
    </cfRule>
  </conditionalFormatting>
  <conditionalFormatting sqref="AE134:AE136">
    <cfRule type="cellIs" dxfId="197" priority="17" operator="lessThan">
      <formula>0</formula>
    </cfRule>
    <cfRule type="cellIs" dxfId="196" priority="18" operator="greaterThan">
      <formula>0</formula>
    </cfRule>
  </conditionalFormatting>
  <conditionalFormatting sqref="AP139:AP149 AL200:AL245 AL138:AP138 AL139:AO199">
    <cfRule type="cellIs" dxfId="195" priority="15" operator="lessThan">
      <formula>0</formula>
    </cfRule>
    <cfRule type="cellIs" dxfId="194" priority="16" operator="greaterThan">
      <formula>0</formula>
    </cfRule>
  </conditionalFormatting>
  <conditionalFormatting sqref="AM200:AO245">
    <cfRule type="cellIs" dxfId="193" priority="13" operator="lessThan">
      <formula>0</formula>
    </cfRule>
    <cfRule type="cellIs" dxfId="192" priority="14" operator="greaterThan">
      <formula>0</formula>
    </cfRule>
  </conditionalFormatting>
  <conditionalFormatting sqref="AL134:AL136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AW139:AW149 AS200:AS245 AS138:AW138 AS139:AV199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AT200:AV245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AS134:AS136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AZ138:AZ245">
    <cfRule type="cellIs" dxfId="183" priority="3" operator="lessThan">
      <formula>0</formula>
    </cfRule>
    <cfRule type="cellIs" dxfId="182" priority="4" operator="greaterThan">
      <formula>0</formula>
    </cfRule>
  </conditionalFormatting>
  <conditionalFormatting sqref="AZ134:AZ136">
    <cfRule type="cellIs" dxfId="181" priority="1" operator="lessThan">
      <formula>0</formula>
    </cfRule>
    <cfRule type="cellIs" dxfId="180" priority="2" operator="greaterThan">
      <formula>0</formula>
    </cfRule>
  </conditionalFormatting>
  <dataValidations count="6">
    <dataValidation type="list" allowBlank="1" showInputMessage="1" showErrorMessage="1" sqref="D16 D78" xr:uid="{52E96F5F-5EA5-47F0-A074-26B2C849217A}">
      <formula1>"TOU, non-TOU"</formula1>
    </dataValidation>
    <dataValidation type="list" allowBlank="1" showInputMessage="1" showErrorMessage="1" sqref="D23 D26 D85 D88" xr:uid="{DE7B6BAD-C745-41D1-8317-77B5F3DC210A}">
      <formula1>"per 30 days, per kWh, per kW, per kVA"</formula1>
    </dataValidation>
    <dataValidation type="list" allowBlank="1" showInputMessage="1" showErrorMessage="1" prompt="Select Charge Unit - monthly, per kWh, per kW" sqref="D63 D68 D125 D130" xr:uid="{92C2F109-401E-46C9-878C-D324DC9F4E7B}">
      <formula1>"Monthly, per kWh, per kW"</formula1>
    </dataValidation>
    <dataValidation type="list" allowBlank="1" showInputMessage="1" showErrorMessage="1" sqref="E49:E50 E68 E52:E63 E111:E112 E130 E114:E125 E106:E108 E44:E46 E23:E26 E85:E88 E33:E41 E95:E103" xr:uid="{30E0ACF2-3CB9-4BA5-938A-4BABD9CBF1D4}">
      <formula1>#REF!</formula1>
    </dataValidation>
    <dataValidation type="list" allowBlank="1" showInputMessage="1" showErrorMessage="1" prompt="Select Charge Unit - per 30 days, per kWh, per kW, per kVA." sqref="D49:D50 D52:D62 D111:D112 D114:D124 D24:D25 D105:D109 D43:D47 D86:D87 D27:D41 D89:D103" xr:uid="{2F5D0236-D3FD-4D51-9A91-597853E1A074}">
      <formula1>"per 30 days, per kWh, per kW, per kVA"</formula1>
    </dataValidation>
    <dataValidation type="list" allowBlank="1" showInputMessage="1" showErrorMessage="1" sqref="E109 E47 E43:E44 E105:E106 E36:E37 E27:E32 E98:E99 E89:E94" xr:uid="{F24B30D8-CC61-40F6-A22B-34B3A0D775B6}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3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70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182880</xdr:colOff>
                    <xdr:row>16</xdr:row>
                    <xdr:rowOff>60960</xdr:rowOff>
                  </from>
                  <to>
                    <xdr:col>16</xdr:col>
                    <xdr:colOff>68580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441960</xdr:colOff>
                    <xdr:row>16</xdr:row>
                    <xdr:rowOff>175260</xdr:rowOff>
                  </from>
                  <to>
                    <xdr:col>9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746760</xdr:colOff>
                    <xdr:row>78</xdr:row>
                    <xdr:rowOff>68580</xdr:rowOff>
                  </from>
                  <to>
                    <xdr:col>13</xdr:col>
                    <xdr:colOff>579120</xdr:colOff>
                    <xdr:row>80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449580</xdr:colOff>
                    <xdr:row>78</xdr:row>
                    <xdr:rowOff>182880</xdr:rowOff>
                  </from>
                  <to>
                    <xdr:col>9</xdr:col>
                    <xdr:colOff>533400</xdr:colOff>
                    <xdr:row>80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A230-5102-4472-BA95-9090C6D735AE}">
  <sheetPr>
    <tabColor theme="7" tint="0.79998168889431442"/>
    <pageSetUpPr fitToPage="1"/>
  </sheetPr>
  <dimension ref="A1:AY288"/>
  <sheetViews>
    <sheetView topLeftCell="H22" zoomScale="80" zoomScaleNormal="110" workbookViewId="0">
      <selection activeCell="AY28" sqref="AY28"/>
    </sheetView>
  </sheetViews>
  <sheetFormatPr defaultColWidth="9.33203125" defaultRowHeight="14.4" x14ac:dyDescent="0.3"/>
  <cols>
    <col min="1" max="1" width="1.6640625" style="228" customWidth="1"/>
    <col min="2" max="2" width="121.6640625" style="228" bestFit="1" customWidth="1"/>
    <col min="3" max="3" width="1.5546875" style="228" customWidth="1"/>
    <col min="4" max="4" width="13.5546875" style="237" customWidth="1"/>
    <col min="5" max="5" width="1.6640625" style="228" customWidth="1"/>
    <col min="6" max="6" width="1.33203125" style="228" customWidth="1"/>
    <col min="7" max="14" width="12.109375" style="228" customWidth="1"/>
    <col min="15" max="15" width="1" style="228" customWidth="1"/>
    <col min="16" max="18" width="12.109375" style="228" customWidth="1"/>
    <col min="19" max="19" width="0.5546875" style="228" customWidth="1"/>
    <col min="20" max="21" width="12.109375" style="228" customWidth="1"/>
    <col min="22" max="22" width="0.6640625" style="228" customWidth="1"/>
    <col min="23" max="25" width="12.109375" style="228" customWidth="1"/>
    <col min="26" max="26" width="0.6640625" style="228" customWidth="1"/>
    <col min="27" max="28" width="12.109375" style="228" customWidth="1"/>
    <col min="29" max="29" width="0.6640625" style="228" customWidth="1"/>
    <col min="30" max="32" width="12.109375" style="228" customWidth="1"/>
    <col min="33" max="33" width="0.44140625" style="228" customWidth="1"/>
    <col min="34" max="35" width="12.109375" style="228" customWidth="1"/>
    <col min="36" max="36" width="0.6640625" style="228" customWidth="1"/>
    <col min="37" max="39" width="12.109375" style="228" customWidth="1"/>
    <col min="40" max="40" width="0.88671875" style="228" customWidth="1"/>
    <col min="41" max="42" width="12.109375" style="228" customWidth="1"/>
    <col min="43" max="43" width="0.6640625" style="228" customWidth="1"/>
    <col min="44" max="46" width="12.6640625" style="228" customWidth="1"/>
    <col min="47" max="47" width="0.6640625" style="228" customWidth="1"/>
    <col min="48" max="51" width="12.6640625" style="228" customWidth="1"/>
    <col min="52" max="16384" width="9.33203125" style="228"/>
  </cols>
  <sheetData>
    <row r="1" spans="1:51" ht="20.399999999999999" x14ac:dyDescent="0.3">
      <c r="A1" s="225"/>
      <c r="B1" s="226"/>
      <c r="C1" s="226"/>
      <c r="D1" s="227"/>
      <c r="E1" s="226"/>
      <c r="F1" s="226"/>
      <c r="G1" s="226"/>
      <c r="H1" s="226"/>
      <c r="I1" s="225"/>
      <c r="J1" s="225"/>
      <c r="M1" s="7"/>
      <c r="N1" s="7">
        <v>1</v>
      </c>
      <c r="O1" s="7">
        <v>3</v>
      </c>
      <c r="P1" s="7"/>
      <c r="Q1" s="225"/>
      <c r="T1" s="7">
        <v>1</v>
      </c>
      <c r="U1" s="7">
        <v>1</v>
      </c>
      <c r="V1" s="7">
        <v>3</v>
      </c>
      <c r="W1" s="7"/>
      <c r="X1" s="225"/>
      <c r="AA1" s="7"/>
      <c r="AB1" s="7">
        <v>1</v>
      </c>
      <c r="AC1" s="7">
        <v>3</v>
      </c>
      <c r="AD1" s="7"/>
      <c r="AE1" s="225"/>
      <c r="AH1" s="7"/>
      <c r="AI1" s="7">
        <v>1</v>
      </c>
      <c r="AJ1" s="7">
        <v>3</v>
      </c>
      <c r="AK1" s="7"/>
      <c r="AL1" s="225"/>
      <c r="AO1" s="7"/>
      <c r="AP1" s="7">
        <v>1</v>
      </c>
      <c r="AQ1" s="7">
        <v>3</v>
      </c>
      <c r="AR1" s="7"/>
      <c r="AS1" s="225"/>
      <c r="AV1" s="7"/>
      <c r="AW1" s="7">
        <v>1</v>
      </c>
      <c r="AX1" s="7">
        <v>3</v>
      </c>
      <c r="AY1" s="7"/>
    </row>
    <row r="2" spans="1:51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J2" s="225"/>
      <c r="Q2" s="225"/>
      <c r="X2" s="225"/>
      <c r="AE2" s="225"/>
      <c r="AL2" s="225"/>
      <c r="AS2" s="225"/>
    </row>
    <row r="3" spans="1:51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J3" s="225"/>
      <c r="Q3" s="225"/>
      <c r="X3" s="225"/>
      <c r="AE3" s="225"/>
      <c r="AL3" s="225"/>
      <c r="AS3" s="225"/>
    </row>
    <row r="4" spans="1:51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J4" s="225"/>
      <c r="Q4" s="225"/>
      <c r="X4" s="225"/>
      <c r="AE4" s="225"/>
      <c r="AL4" s="225"/>
      <c r="AS4" s="225"/>
    </row>
    <row r="5" spans="1:51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J5" s="225"/>
      <c r="N5" s="13"/>
      <c r="O5" s="13"/>
      <c r="P5" s="13"/>
      <c r="Q5" s="225"/>
      <c r="U5" s="13"/>
      <c r="V5" s="13"/>
      <c r="W5" s="13"/>
      <c r="X5" s="225"/>
      <c r="AB5" s="13"/>
      <c r="AC5" s="13"/>
      <c r="AD5" s="13"/>
      <c r="AE5" s="225"/>
      <c r="AI5" s="13"/>
      <c r="AJ5" s="13"/>
      <c r="AK5" s="13"/>
      <c r="AL5" s="225"/>
      <c r="AP5" s="13"/>
      <c r="AQ5" s="13"/>
      <c r="AR5" s="13"/>
      <c r="AS5" s="225"/>
      <c r="AW5" s="13"/>
      <c r="AX5" s="13"/>
      <c r="AY5" s="13"/>
    </row>
    <row r="6" spans="1:51" x14ac:dyDescent="0.3">
      <c r="A6" s="225"/>
      <c r="B6" s="225"/>
      <c r="C6" s="225"/>
      <c r="D6" s="235"/>
      <c r="E6" s="225"/>
      <c r="F6" s="225"/>
      <c r="G6" s="225"/>
      <c r="H6" s="225"/>
      <c r="I6" s="225"/>
      <c r="J6" s="225"/>
      <c r="N6" s="13"/>
      <c r="O6" s="13"/>
      <c r="P6" s="13"/>
      <c r="Q6" s="225"/>
      <c r="U6" s="13"/>
      <c r="V6" s="13"/>
      <c r="W6" s="13"/>
      <c r="X6" s="225"/>
      <c r="AB6" s="13"/>
      <c r="AC6" s="13"/>
      <c r="AD6" s="13"/>
      <c r="AE6" s="225"/>
      <c r="AI6" s="13"/>
      <c r="AJ6" s="13"/>
      <c r="AK6" s="13"/>
      <c r="AL6" s="225"/>
      <c r="AP6" s="13"/>
      <c r="AQ6" s="13"/>
      <c r="AR6" s="13"/>
      <c r="AS6" s="225"/>
      <c r="AW6" s="13"/>
      <c r="AX6" s="13"/>
      <c r="AY6" s="13"/>
    </row>
    <row r="7" spans="1:51" x14ac:dyDescent="0.3">
      <c r="A7" s="225"/>
      <c r="B7" s="225"/>
      <c r="C7" s="225"/>
      <c r="D7" s="235"/>
      <c r="E7" s="225"/>
      <c r="F7" s="225"/>
      <c r="G7" s="225"/>
      <c r="H7" s="225"/>
      <c r="I7" s="225"/>
      <c r="J7" s="225"/>
      <c r="N7" s="13"/>
      <c r="O7" s="13"/>
      <c r="P7" s="13"/>
      <c r="Q7" s="225"/>
      <c r="U7" s="13"/>
      <c r="V7" s="13"/>
      <c r="W7" s="13"/>
      <c r="X7" s="225"/>
      <c r="AB7" s="13"/>
      <c r="AC7" s="13"/>
      <c r="AD7" s="13"/>
      <c r="AE7" s="225"/>
      <c r="AI7" s="13"/>
      <c r="AJ7" s="13"/>
      <c r="AK7" s="13"/>
      <c r="AL7" s="225"/>
      <c r="AP7" s="13"/>
      <c r="AQ7" s="13"/>
      <c r="AR7" s="13"/>
      <c r="AS7" s="225"/>
      <c r="AW7" s="13"/>
      <c r="AX7" s="13"/>
      <c r="AY7" s="13"/>
    </row>
    <row r="8" spans="1:51" x14ac:dyDescent="0.3">
      <c r="A8" s="236"/>
      <c r="B8" s="225"/>
      <c r="C8" s="225"/>
      <c r="D8" s="235"/>
      <c r="E8" s="225"/>
      <c r="F8" s="225"/>
      <c r="G8" s="225"/>
      <c r="H8" s="225"/>
      <c r="I8" s="225"/>
      <c r="J8" s="225"/>
      <c r="N8" s="13"/>
      <c r="O8" s="13"/>
      <c r="P8" s="13"/>
      <c r="Q8" s="225"/>
      <c r="U8" s="13"/>
      <c r="V8" s="13"/>
      <c r="W8" s="13"/>
      <c r="X8" s="225"/>
      <c r="AB8" s="13"/>
      <c r="AC8" s="13"/>
      <c r="AD8" s="13"/>
      <c r="AE8" s="225"/>
      <c r="AI8" s="13"/>
      <c r="AJ8" s="13"/>
      <c r="AK8" s="13"/>
      <c r="AL8" s="225"/>
      <c r="AP8" s="13"/>
      <c r="AQ8" s="13"/>
      <c r="AR8" s="13"/>
      <c r="AS8" s="225"/>
      <c r="AW8" s="13"/>
      <c r="AX8" s="13"/>
      <c r="AY8" s="13"/>
    </row>
    <row r="9" spans="1:51" x14ac:dyDescent="0.3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1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J10" s="238"/>
      <c r="N10" s="363"/>
      <c r="O10" s="363"/>
      <c r="P10" s="363"/>
      <c r="Q10" s="363"/>
      <c r="U10" s="363"/>
      <c r="V10" s="363"/>
      <c r="W10" s="363"/>
      <c r="X10" s="363"/>
      <c r="AB10" s="363"/>
      <c r="AC10" s="363"/>
      <c r="AD10" s="363"/>
      <c r="AE10" s="363"/>
      <c r="AI10" s="363"/>
      <c r="AJ10" s="363"/>
      <c r="AK10" s="363"/>
      <c r="AL10" s="363"/>
      <c r="AP10" s="363"/>
      <c r="AQ10" s="363"/>
      <c r="AR10" s="363"/>
      <c r="AS10" s="363"/>
      <c r="AW10" s="363"/>
      <c r="AX10" s="363"/>
      <c r="AY10" s="363"/>
    </row>
    <row r="11" spans="1:51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J11" s="238"/>
      <c r="N11" s="363"/>
      <c r="Q11" s="364"/>
      <c r="U11" s="363"/>
      <c r="X11" s="364"/>
      <c r="AB11" s="363"/>
      <c r="AE11" s="364"/>
      <c r="AI11" s="363"/>
      <c r="AL11" s="364"/>
      <c r="AP11" s="363"/>
      <c r="AS11" s="364"/>
      <c r="AW11" s="363"/>
    </row>
    <row r="12" spans="1:51" x14ac:dyDescent="0.3">
      <c r="N12" s="365"/>
      <c r="U12" s="365"/>
      <c r="AB12" s="365"/>
      <c r="AI12" s="365"/>
      <c r="AP12" s="365"/>
      <c r="AW12" s="365"/>
    </row>
    <row r="13" spans="1:51" x14ac:dyDescent="0.3">
      <c r="N13" s="365"/>
      <c r="U13" s="365"/>
      <c r="AB13" s="365"/>
      <c r="AI13" s="365"/>
      <c r="AP13" s="365"/>
      <c r="AW13" s="365"/>
    </row>
    <row r="14" spans="1:51" ht="15.6" x14ac:dyDescent="0.3">
      <c r="B14" s="249" t="s">
        <v>2</v>
      </c>
      <c r="D14" s="240" t="s">
        <v>67</v>
      </c>
      <c r="E14" s="240"/>
      <c r="F14" s="240"/>
      <c r="G14" s="240"/>
      <c r="H14" s="240"/>
      <c r="I14" s="240"/>
      <c r="J14" s="240"/>
      <c r="K14" s="240"/>
      <c r="L14" s="240"/>
      <c r="O14" s="13"/>
      <c r="P14" s="13"/>
      <c r="Q14" s="13"/>
      <c r="R14" s="13"/>
      <c r="V14" s="13"/>
      <c r="W14" s="13"/>
      <c r="X14" s="13"/>
      <c r="Y14" s="13"/>
      <c r="AC14" s="13"/>
      <c r="AD14" s="13"/>
      <c r="AE14" s="13"/>
      <c r="AF14" s="13"/>
      <c r="AJ14" s="13"/>
      <c r="AK14" s="13"/>
      <c r="AL14" s="13"/>
      <c r="AM14" s="13"/>
      <c r="AQ14" s="13"/>
      <c r="AR14" s="13"/>
      <c r="AS14" s="13"/>
      <c r="AT14" s="13"/>
      <c r="AX14" s="13"/>
      <c r="AY14" s="13"/>
    </row>
    <row r="15" spans="1:51" ht="15.6" x14ac:dyDescent="0.3">
      <c r="B15" s="247"/>
      <c r="D15" s="242"/>
      <c r="E15" s="242"/>
      <c r="F15" s="242"/>
      <c r="G15" s="242"/>
      <c r="H15" s="242"/>
      <c r="I15" s="242"/>
      <c r="J15" s="242"/>
      <c r="M15" s="242"/>
      <c r="Q15" s="242"/>
      <c r="T15" s="242"/>
      <c r="X15" s="242"/>
      <c r="AA15" s="242"/>
      <c r="AE15" s="242"/>
      <c r="AH15" s="242"/>
      <c r="AL15" s="242"/>
      <c r="AO15" s="242"/>
      <c r="AS15" s="242"/>
      <c r="AV15" s="242"/>
    </row>
    <row r="16" spans="1:51" ht="15.6" x14ac:dyDescent="0.3">
      <c r="B16" s="249" t="s">
        <v>4</v>
      </c>
      <c r="D16" s="243" t="s">
        <v>5</v>
      </c>
      <c r="E16" s="242"/>
      <c r="F16" s="242"/>
      <c r="H16" s="242"/>
      <c r="I16" s="244"/>
      <c r="J16" s="242"/>
      <c r="K16" s="245"/>
      <c r="M16" s="244"/>
      <c r="N16" s="251"/>
      <c r="O16" s="27"/>
      <c r="P16" s="246"/>
      <c r="Q16" s="242"/>
      <c r="R16" s="245"/>
      <c r="T16" s="244"/>
      <c r="V16" s="27"/>
      <c r="W16" s="246"/>
      <c r="X16" s="242"/>
      <c r="Y16" s="245"/>
      <c r="AA16" s="244"/>
      <c r="AC16" s="27"/>
      <c r="AD16" s="246"/>
      <c r="AE16" s="242"/>
      <c r="AF16" s="245"/>
      <c r="AH16" s="244"/>
      <c r="AJ16" s="27"/>
      <c r="AK16" s="246"/>
      <c r="AL16" s="242"/>
      <c r="AM16" s="245"/>
      <c r="AO16" s="244"/>
      <c r="AQ16" s="27"/>
      <c r="AR16" s="246"/>
      <c r="AS16" s="242"/>
      <c r="AT16" s="245"/>
      <c r="AV16" s="244"/>
      <c r="AX16" s="27"/>
      <c r="AY16" s="246"/>
    </row>
    <row r="17" spans="2:49" ht="15.6" x14ac:dyDescent="0.3">
      <c r="B17" s="247"/>
      <c r="D17" s="242"/>
      <c r="E17" s="242"/>
      <c r="F17" s="242"/>
      <c r="G17" s="242"/>
      <c r="H17" s="242"/>
      <c r="I17" s="242"/>
      <c r="J17" s="242"/>
      <c r="Q17" s="242"/>
      <c r="X17" s="242"/>
      <c r="AE17" s="242"/>
      <c r="AL17" s="242"/>
      <c r="AS17" s="242"/>
    </row>
    <row r="18" spans="2:49" x14ac:dyDescent="0.3">
      <c r="B18" s="247"/>
      <c r="D18" s="248" t="s">
        <v>6</v>
      </c>
      <c r="E18" s="249"/>
      <c r="G18" s="250">
        <v>2000</v>
      </c>
      <c r="H18" s="249" t="s">
        <v>7</v>
      </c>
    </row>
    <row r="19" spans="2:49" x14ac:dyDescent="0.3">
      <c r="B19" s="247"/>
    </row>
    <row r="20" spans="2:49" s="23" customFormat="1" x14ac:dyDescent="0.3">
      <c r="B20" s="43"/>
      <c r="D20" s="52"/>
      <c r="E20" s="45"/>
      <c r="G20" s="252" t="str">
        <f>CSMUR!G20</f>
        <v>2023 Board-Approved</v>
      </c>
      <c r="H20" s="253"/>
      <c r="I20" s="254"/>
      <c r="J20" s="252" t="s">
        <v>9</v>
      </c>
      <c r="K20" s="253"/>
      <c r="L20" s="254"/>
      <c r="M20" s="252" t="s">
        <v>10</v>
      </c>
      <c r="N20" s="254"/>
      <c r="O20" s="255"/>
      <c r="P20" s="252" t="s">
        <v>11</v>
      </c>
      <c r="Q20" s="253"/>
      <c r="R20" s="254"/>
      <c r="T20" s="252" t="s">
        <v>10</v>
      </c>
      <c r="U20" s="254"/>
      <c r="W20" s="252" t="s">
        <v>12</v>
      </c>
      <c r="X20" s="253"/>
      <c r="Y20" s="254"/>
      <c r="AA20" s="252" t="s">
        <v>10</v>
      </c>
      <c r="AB20" s="254"/>
      <c r="AD20" s="252" t="s">
        <v>13</v>
      </c>
      <c r="AE20" s="253"/>
      <c r="AF20" s="254"/>
      <c r="AH20" s="252" t="s">
        <v>10</v>
      </c>
      <c r="AI20" s="254"/>
      <c r="AK20" s="252" t="s">
        <v>14</v>
      </c>
      <c r="AL20" s="253"/>
      <c r="AM20" s="254"/>
      <c r="AO20" s="252" t="s">
        <v>10</v>
      </c>
      <c r="AP20" s="254"/>
      <c r="AR20" s="252" t="s">
        <v>15</v>
      </c>
      <c r="AS20" s="253"/>
      <c r="AT20" s="254"/>
      <c r="AV20" s="252" t="s">
        <v>10</v>
      </c>
      <c r="AW20" s="254"/>
    </row>
    <row r="21" spans="2:49" ht="15" customHeight="1" x14ac:dyDescent="0.3">
      <c r="B21" s="256"/>
      <c r="D21" s="257" t="s">
        <v>16</v>
      </c>
      <c r="E21" s="248"/>
      <c r="G21" s="258" t="s">
        <v>17</v>
      </c>
      <c r="H21" s="259" t="s">
        <v>18</v>
      </c>
      <c r="I21" s="260" t="s">
        <v>19</v>
      </c>
      <c r="J21" s="258" t="s">
        <v>17</v>
      </c>
      <c r="K21" s="259" t="s">
        <v>18</v>
      </c>
      <c r="L21" s="260" t="s">
        <v>19</v>
      </c>
      <c r="M21" s="261" t="s">
        <v>20</v>
      </c>
      <c r="N21" s="262" t="s">
        <v>21</v>
      </c>
      <c r="O21" s="260"/>
      <c r="P21" s="258" t="s">
        <v>17</v>
      </c>
      <c r="Q21" s="259" t="s">
        <v>18</v>
      </c>
      <c r="R21" s="260" t="s">
        <v>19</v>
      </c>
      <c r="T21" s="261" t="s">
        <v>20</v>
      </c>
      <c r="U21" s="262" t="s">
        <v>21</v>
      </c>
      <c r="W21" s="258" t="s">
        <v>17</v>
      </c>
      <c r="X21" s="259" t="s">
        <v>18</v>
      </c>
      <c r="Y21" s="260" t="s">
        <v>19</v>
      </c>
      <c r="AA21" s="261" t="s">
        <v>20</v>
      </c>
      <c r="AB21" s="262" t="s">
        <v>21</v>
      </c>
      <c r="AD21" s="258" t="s">
        <v>17</v>
      </c>
      <c r="AE21" s="259" t="s">
        <v>18</v>
      </c>
      <c r="AF21" s="260" t="s">
        <v>19</v>
      </c>
      <c r="AH21" s="261" t="s">
        <v>20</v>
      </c>
      <c r="AI21" s="262" t="s">
        <v>21</v>
      </c>
      <c r="AK21" s="258" t="s">
        <v>17</v>
      </c>
      <c r="AL21" s="259" t="s">
        <v>18</v>
      </c>
      <c r="AM21" s="260" t="s">
        <v>19</v>
      </c>
      <c r="AO21" s="261" t="s">
        <v>20</v>
      </c>
      <c r="AP21" s="262" t="s">
        <v>21</v>
      </c>
      <c r="AR21" s="258" t="s">
        <v>17</v>
      </c>
      <c r="AS21" s="259" t="s">
        <v>18</v>
      </c>
      <c r="AT21" s="260" t="s">
        <v>19</v>
      </c>
      <c r="AV21" s="261" t="s">
        <v>20</v>
      </c>
      <c r="AW21" s="262" t="s">
        <v>21</v>
      </c>
    </row>
    <row r="22" spans="2:49" x14ac:dyDescent="0.3">
      <c r="B22" s="256"/>
      <c r="D22" s="263"/>
      <c r="E22" s="248"/>
      <c r="G22" s="264" t="s">
        <v>22</v>
      </c>
      <c r="H22" s="265"/>
      <c r="I22" s="265" t="s">
        <v>22</v>
      </c>
      <c r="J22" s="264" t="s">
        <v>22</v>
      </c>
      <c r="K22" s="265"/>
      <c r="L22" s="265" t="s">
        <v>22</v>
      </c>
      <c r="M22" s="266"/>
      <c r="N22" s="267"/>
      <c r="O22" s="265"/>
      <c r="P22" s="264" t="s">
        <v>22</v>
      </c>
      <c r="Q22" s="265"/>
      <c r="R22" s="265" t="s">
        <v>22</v>
      </c>
      <c r="T22" s="266"/>
      <c r="U22" s="267"/>
      <c r="W22" s="264" t="s">
        <v>22</v>
      </c>
      <c r="X22" s="265"/>
      <c r="Y22" s="265" t="s">
        <v>22</v>
      </c>
      <c r="AA22" s="266"/>
      <c r="AB22" s="267"/>
      <c r="AD22" s="264" t="s">
        <v>22</v>
      </c>
      <c r="AE22" s="265"/>
      <c r="AF22" s="265" t="s">
        <v>22</v>
      </c>
      <c r="AH22" s="266"/>
      <c r="AI22" s="267"/>
      <c r="AK22" s="264" t="s">
        <v>22</v>
      </c>
      <c r="AL22" s="265"/>
      <c r="AM22" s="265" t="s">
        <v>22</v>
      </c>
      <c r="AO22" s="266"/>
      <c r="AP22" s="267"/>
      <c r="AR22" s="264" t="s">
        <v>22</v>
      </c>
      <c r="AS22" s="265"/>
      <c r="AT22" s="265" t="s">
        <v>22</v>
      </c>
      <c r="AV22" s="266"/>
      <c r="AW22" s="267"/>
    </row>
    <row r="23" spans="2:49" s="23" customFormat="1" x14ac:dyDescent="0.3">
      <c r="B23" s="64" t="s">
        <v>23</v>
      </c>
      <c r="C23" s="65"/>
      <c r="D23" s="66" t="s">
        <v>24</v>
      </c>
      <c r="E23" s="65"/>
      <c r="F23" s="25"/>
      <c r="G23" s="67">
        <v>41.78</v>
      </c>
      <c r="H23" s="68">
        <v>1</v>
      </c>
      <c r="I23" s="69">
        <f t="shared" ref="I23:I28" si="0">H23*G23</f>
        <v>41.78</v>
      </c>
      <c r="J23" s="67">
        <v>43.7</v>
      </c>
      <c r="K23" s="68">
        <v>1</v>
      </c>
      <c r="L23" s="69">
        <f t="shared" ref="L23:L28" si="1">K23*J23</f>
        <v>43.7</v>
      </c>
      <c r="M23" s="70">
        <f>L23-I23</f>
        <v>1.9200000000000017</v>
      </c>
      <c r="N23" s="71">
        <f>IF(OR(I23=0,L23=0),"",(M23/I23))</f>
        <v>4.5955002393489749E-2</v>
      </c>
      <c r="O23" s="69"/>
      <c r="P23" s="67">
        <v>50.07</v>
      </c>
      <c r="Q23" s="68">
        <v>1</v>
      </c>
      <c r="R23" s="69">
        <f t="shared" ref="R23:R45" si="2">Q23*P23</f>
        <v>50.07</v>
      </c>
      <c r="S23" s="73"/>
      <c r="T23" s="70">
        <f t="shared" ref="T23:T32" si="3">R23-L23</f>
        <v>6.3699999999999974</v>
      </c>
      <c r="U23" s="71">
        <f t="shared" ref="U23:U32" si="4">IF(OR(L23=0,R23=0),"",(T23/L23))</f>
        <v>0.14576659038901596</v>
      </c>
      <c r="V23" s="73"/>
      <c r="W23" s="67">
        <v>52.25</v>
      </c>
      <c r="X23" s="68">
        <v>1</v>
      </c>
      <c r="Y23" s="69">
        <f t="shared" ref="Y23:Y45" si="5">X23*W23</f>
        <v>52.25</v>
      </c>
      <c r="Z23" s="73"/>
      <c r="AA23" s="70">
        <f>Y23-R23</f>
        <v>2.1799999999999997</v>
      </c>
      <c r="AB23" s="71">
        <f>IF(OR(R23=0,Y23=0),"",(AA23/R23))</f>
        <v>4.3539045336528852E-2</v>
      </c>
      <c r="AC23" s="73"/>
      <c r="AD23" s="67">
        <v>54.02</v>
      </c>
      <c r="AE23" s="68">
        <v>1</v>
      </c>
      <c r="AF23" s="69">
        <f t="shared" ref="AF23:AF45" si="6">AE23*AD23</f>
        <v>54.02</v>
      </c>
      <c r="AG23" s="73"/>
      <c r="AH23" s="70">
        <f>AF23-Y23</f>
        <v>1.7700000000000031</v>
      </c>
      <c r="AI23" s="71">
        <f>IF(OR(Y23=0,AF23=0),"",(AH23/Y23))</f>
        <v>3.3875598086124462E-2</v>
      </c>
      <c r="AJ23" s="73"/>
      <c r="AK23" s="67">
        <v>58.34</v>
      </c>
      <c r="AL23" s="68">
        <v>1</v>
      </c>
      <c r="AM23" s="69">
        <f t="shared" ref="AM23:AM45" si="7">AL23*AK23</f>
        <v>58.34</v>
      </c>
      <c r="AN23" s="73"/>
      <c r="AO23" s="70">
        <f>AM23-AF23</f>
        <v>4.32</v>
      </c>
      <c r="AP23" s="71">
        <f>IF(OR(AF23=0,AM23=0),"",(AO23/AF23))</f>
        <v>7.9970381340244354E-2</v>
      </c>
      <c r="AQ23" s="73"/>
      <c r="AR23" s="67">
        <v>59.99</v>
      </c>
      <c r="AS23" s="68">
        <v>1</v>
      </c>
      <c r="AT23" s="69">
        <f t="shared" ref="AT23:AT45" si="8">AS23*AR23</f>
        <v>59.99</v>
      </c>
      <c r="AU23" s="73"/>
      <c r="AV23" s="70">
        <f>AT23-AM23</f>
        <v>1.6499999999999986</v>
      </c>
      <c r="AW23" s="71">
        <f>IF(OR(AM23=0,AT23=0),"",(AV23/AM23))</f>
        <v>2.828248200205688E-2</v>
      </c>
    </row>
    <row r="24" spans="2:49" x14ac:dyDescent="0.3">
      <c r="B24" s="74" t="s">
        <v>25</v>
      </c>
      <c r="C24" s="268"/>
      <c r="D24" s="269" t="s">
        <v>24</v>
      </c>
      <c r="E24" s="268"/>
      <c r="F24" s="32"/>
      <c r="G24" s="270">
        <v>-0.13</v>
      </c>
      <c r="H24" s="366">
        <v>1</v>
      </c>
      <c r="I24" s="272">
        <f t="shared" si="0"/>
        <v>-0.13</v>
      </c>
      <c r="J24" s="270">
        <v>-0.13</v>
      </c>
      <c r="K24" s="366">
        <v>1</v>
      </c>
      <c r="L24" s="272">
        <f t="shared" si="1"/>
        <v>-0.13</v>
      </c>
      <c r="M24" s="273">
        <f t="shared" ref="M24:M77" si="9">L24-I24</f>
        <v>0</v>
      </c>
      <c r="N24" s="274">
        <f t="shared" ref="N24:N77" si="10">IF(OR(I24=0,L24=0),"",(M24/I24))</f>
        <v>0</v>
      </c>
      <c r="O24" s="272"/>
      <c r="P24" s="270"/>
      <c r="Q24" s="366"/>
      <c r="R24" s="272">
        <f t="shared" si="2"/>
        <v>0</v>
      </c>
      <c r="S24" s="32"/>
      <c r="T24" s="273">
        <f t="shared" si="3"/>
        <v>0.13</v>
      </c>
      <c r="U24" s="274" t="str">
        <f t="shared" si="4"/>
        <v/>
      </c>
      <c r="W24" s="270"/>
      <c r="X24" s="366"/>
      <c r="Y24" s="272">
        <f t="shared" si="5"/>
        <v>0</v>
      </c>
      <c r="Z24" s="32"/>
      <c r="AA24" s="273">
        <f t="shared" ref="AA24:AA77" si="11">Y24-R24</f>
        <v>0</v>
      </c>
      <c r="AB24" s="274" t="str">
        <f t="shared" ref="AB24:AB77" si="12">IF(OR(R24=0,Y24=0),"",(AA24/R24))</f>
        <v/>
      </c>
      <c r="AD24" s="270"/>
      <c r="AE24" s="366"/>
      <c r="AF24" s="272">
        <f t="shared" si="6"/>
        <v>0</v>
      </c>
      <c r="AG24" s="32"/>
      <c r="AH24" s="273">
        <f t="shared" ref="AH24:AH77" si="13">AF24-Y24</f>
        <v>0</v>
      </c>
      <c r="AI24" s="274" t="str">
        <f t="shared" ref="AI24:AI77" si="14">IF(OR(Y24=0,AF24=0),"",(AH24/Y24))</f>
        <v/>
      </c>
      <c r="AK24" s="270"/>
      <c r="AL24" s="366"/>
      <c r="AM24" s="272">
        <f t="shared" si="7"/>
        <v>0</v>
      </c>
      <c r="AN24" s="32"/>
      <c r="AO24" s="273">
        <f t="shared" ref="AO24:AO77" si="15">AM24-AF24</f>
        <v>0</v>
      </c>
      <c r="AP24" s="274" t="str">
        <f t="shared" ref="AP24:AP77" si="16">IF(OR(AF24=0,AM24=0),"",(AO24/AF24))</f>
        <v/>
      </c>
      <c r="AR24" s="270"/>
      <c r="AS24" s="366"/>
      <c r="AT24" s="272">
        <f t="shared" si="8"/>
        <v>0</v>
      </c>
      <c r="AU24" s="32"/>
      <c r="AV24" s="273">
        <f t="shared" ref="AV24:AV77" si="17">AT24-AM24</f>
        <v>0</v>
      </c>
      <c r="AW24" s="274" t="str">
        <f t="shared" ref="AW24:AW77" si="18">IF(OR(AM24=0,AT24=0),"",(AV24/AM24))</f>
        <v/>
      </c>
    </row>
    <row r="25" spans="2:49" x14ac:dyDescent="0.3">
      <c r="B25" s="78" t="s">
        <v>103</v>
      </c>
      <c r="C25" s="268"/>
      <c r="D25" s="269" t="s">
        <v>30</v>
      </c>
      <c r="E25" s="268"/>
      <c r="F25" s="32"/>
      <c r="G25" s="367">
        <v>-2.0000000000000002E-5</v>
      </c>
      <c r="H25" s="366">
        <f t="shared" ref="H25:H28" si="19">$G$18</f>
        <v>2000</v>
      </c>
      <c r="I25" s="272">
        <f t="shared" si="0"/>
        <v>-0.04</v>
      </c>
      <c r="J25" s="367">
        <v>-2.0000000000000002E-5</v>
      </c>
      <c r="K25" s="366">
        <f t="shared" ref="K25:K28" si="20">$G$18</f>
        <v>2000</v>
      </c>
      <c r="L25" s="272">
        <f t="shared" si="1"/>
        <v>-0.04</v>
      </c>
      <c r="M25" s="273">
        <f t="shared" si="9"/>
        <v>0</v>
      </c>
      <c r="N25" s="274">
        <f t="shared" si="10"/>
        <v>0</v>
      </c>
      <c r="O25" s="272"/>
      <c r="P25" s="367">
        <v>0</v>
      </c>
      <c r="Q25" s="366">
        <f t="shared" ref="Q25:Q45" si="21">$G$18</f>
        <v>2000</v>
      </c>
      <c r="R25" s="272">
        <f t="shared" si="2"/>
        <v>0</v>
      </c>
      <c r="S25" s="32"/>
      <c r="T25" s="273">
        <f t="shared" si="3"/>
        <v>0.04</v>
      </c>
      <c r="U25" s="274" t="str">
        <f t="shared" si="4"/>
        <v/>
      </c>
      <c r="W25" s="367">
        <v>0</v>
      </c>
      <c r="X25" s="366">
        <f t="shared" ref="X25:X45" si="22">$G$18</f>
        <v>2000</v>
      </c>
      <c r="Y25" s="272">
        <f t="shared" si="5"/>
        <v>0</v>
      </c>
      <c r="Z25" s="32"/>
      <c r="AA25" s="273">
        <f t="shared" si="11"/>
        <v>0</v>
      </c>
      <c r="AB25" s="274" t="str">
        <f t="shared" si="12"/>
        <v/>
      </c>
      <c r="AD25" s="367">
        <v>2.9E-4</v>
      </c>
      <c r="AE25" s="366">
        <f t="shared" ref="AE25:AE45" si="23">$G$18</f>
        <v>2000</v>
      </c>
      <c r="AF25" s="272">
        <f t="shared" si="6"/>
        <v>0.57999999999999996</v>
      </c>
      <c r="AG25" s="32"/>
      <c r="AH25" s="273">
        <f t="shared" si="13"/>
        <v>0.57999999999999996</v>
      </c>
      <c r="AI25" s="274" t="str">
        <f t="shared" si="14"/>
        <v/>
      </c>
      <c r="AK25" s="367">
        <v>0</v>
      </c>
      <c r="AL25" s="366">
        <f t="shared" ref="AL25:AL45" si="24">$G$18</f>
        <v>2000</v>
      </c>
      <c r="AM25" s="272">
        <f t="shared" si="7"/>
        <v>0</v>
      </c>
      <c r="AN25" s="32"/>
      <c r="AO25" s="273">
        <f t="shared" si="15"/>
        <v>-0.57999999999999996</v>
      </c>
      <c r="AP25" s="274" t="str">
        <f t="shared" si="16"/>
        <v/>
      </c>
      <c r="AR25" s="367">
        <v>0</v>
      </c>
      <c r="AS25" s="366">
        <f t="shared" ref="AS25:AS45" si="25">$G$18</f>
        <v>2000</v>
      </c>
      <c r="AT25" s="272">
        <f t="shared" si="8"/>
        <v>0</v>
      </c>
      <c r="AU25" s="32"/>
      <c r="AV25" s="273">
        <f t="shared" si="17"/>
        <v>0</v>
      </c>
      <c r="AW25" s="274" t="str">
        <f t="shared" si="18"/>
        <v/>
      </c>
    </row>
    <row r="26" spans="2:49" x14ac:dyDescent="0.3">
      <c r="B26" s="78" t="s">
        <v>26</v>
      </c>
      <c r="C26" s="268"/>
      <c r="D26" s="269" t="s">
        <v>30</v>
      </c>
      <c r="E26" s="268"/>
      <c r="F26" s="32"/>
      <c r="G26" s="367">
        <v>-2.5200000000000001E-3</v>
      </c>
      <c r="H26" s="366">
        <f t="shared" si="19"/>
        <v>2000</v>
      </c>
      <c r="I26" s="272">
        <f t="shared" si="0"/>
        <v>-5.04</v>
      </c>
      <c r="J26" s="367">
        <v>-2.5200000000000001E-3</v>
      </c>
      <c r="K26" s="366">
        <f t="shared" si="20"/>
        <v>2000</v>
      </c>
      <c r="L26" s="272">
        <f t="shared" si="1"/>
        <v>-5.04</v>
      </c>
      <c r="M26" s="273">
        <f t="shared" si="9"/>
        <v>0</v>
      </c>
      <c r="N26" s="274">
        <f t="shared" si="10"/>
        <v>0</v>
      </c>
      <c r="O26" s="272"/>
      <c r="P26" s="367"/>
      <c r="Q26" s="366"/>
      <c r="R26" s="272">
        <f t="shared" si="2"/>
        <v>0</v>
      </c>
      <c r="S26" s="32"/>
      <c r="T26" s="273">
        <f t="shared" si="3"/>
        <v>5.04</v>
      </c>
      <c r="U26" s="274" t="str">
        <f t="shared" si="4"/>
        <v/>
      </c>
      <c r="W26" s="367"/>
      <c r="X26" s="366"/>
      <c r="Y26" s="272">
        <f t="shared" si="5"/>
        <v>0</v>
      </c>
      <c r="Z26" s="32"/>
      <c r="AA26" s="273">
        <f t="shared" si="11"/>
        <v>0</v>
      </c>
      <c r="AB26" s="274" t="str">
        <f t="shared" si="12"/>
        <v/>
      </c>
      <c r="AD26" s="367"/>
      <c r="AE26" s="366"/>
      <c r="AF26" s="272">
        <f t="shared" si="6"/>
        <v>0</v>
      </c>
      <c r="AG26" s="32"/>
      <c r="AH26" s="273">
        <f t="shared" si="13"/>
        <v>0</v>
      </c>
      <c r="AI26" s="274" t="str">
        <f t="shared" si="14"/>
        <v/>
      </c>
      <c r="AK26" s="367"/>
      <c r="AL26" s="366"/>
      <c r="AM26" s="272">
        <f t="shared" si="7"/>
        <v>0</v>
      </c>
      <c r="AN26" s="32"/>
      <c r="AO26" s="273">
        <f t="shared" si="15"/>
        <v>0</v>
      </c>
      <c r="AP26" s="274" t="str">
        <f t="shared" si="16"/>
        <v/>
      </c>
      <c r="AR26" s="367"/>
      <c r="AS26" s="366"/>
      <c r="AT26" s="272">
        <f t="shared" si="8"/>
        <v>0</v>
      </c>
      <c r="AU26" s="32"/>
      <c r="AV26" s="273">
        <f t="shared" si="17"/>
        <v>0</v>
      </c>
      <c r="AW26" s="274" t="str">
        <f t="shared" si="18"/>
        <v/>
      </c>
    </row>
    <row r="27" spans="2:49" x14ac:dyDescent="0.3">
      <c r="B27" s="78" t="s">
        <v>104</v>
      </c>
      <c r="C27" s="268"/>
      <c r="D27" s="269" t="s">
        <v>30</v>
      </c>
      <c r="E27" s="268"/>
      <c r="F27" s="32"/>
      <c r="G27" s="367">
        <v>-3.6000000000000002E-4</v>
      </c>
      <c r="H27" s="366">
        <f t="shared" si="19"/>
        <v>2000</v>
      </c>
      <c r="I27" s="272">
        <f t="shared" si="0"/>
        <v>-0.72000000000000008</v>
      </c>
      <c r="J27" s="367">
        <v>-3.6000000000000002E-4</v>
      </c>
      <c r="K27" s="366">
        <f t="shared" si="20"/>
        <v>2000</v>
      </c>
      <c r="L27" s="272">
        <f t="shared" si="1"/>
        <v>-0.72000000000000008</v>
      </c>
      <c r="M27" s="273">
        <f t="shared" si="9"/>
        <v>0</v>
      </c>
      <c r="N27" s="274">
        <f t="shared" si="10"/>
        <v>0</v>
      </c>
      <c r="O27" s="272"/>
      <c r="P27" s="367">
        <v>-1.2E-4</v>
      </c>
      <c r="Q27" s="366">
        <f t="shared" si="21"/>
        <v>2000</v>
      </c>
      <c r="R27" s="272">
        <f t="shared" si="2"/>
        <v>-0.24000000000000002</v>
      </c>
      <c r="S27" s="32"/>
      <c r="T27" s="273">
        <f t="shared" si="3"/>
        <v>0.48000000000000009</v>
      </c>
      <c r="U27" s="274">
        <f t="shared" si="4"/>
        <v>-0.66666666666666674</v>
      </c>
      <c r="W27" s="367">
        <v>0</v>
      </c>
      <c r="X27" s="366">
        <f t="shared" si="22"/>
        <v>2000</v>
      </c>
      <c r="Y27" s="272">
        <f t="shared" si="5"/>
        <v>0</v>
      </c>
      <c r="Z27" s="32"/>
      <c r="AA27" s="273">
        <f t="shared" si="11"/>
        <v>0.24000000000000002</v>
      </c>
      <c r="AB27" s="274" t="str">
        <f t="shared" si="12"/>
        <v/>
      </c>
      <c r="AD27" s="367">
        <v>0</v>
      </c>
      <c r="AE27" s="366">
        <f t="shared" si="23"/>
        <v>2000</v>
      </c>
      <c r="AF27" s="272">
        <f t="shared" si="6"/>
        <v>0</v>
      </c>
      <c r="AG27" s="32"/>
      <c r="AH27" s="273">
        <f t="shared" si="13"/>
        <v>0</v>
      </c>
      <c r="AI27" s="274" t="str">
        <f t="shared" si="14"/>
        <v/>
      </c>
      <c r="AK27" s="367">
        <v>0</v>
      </c>
      <c r="AL27" s="366">
        <f t="shared" si="24"/>
        <v>2000</v>
      </c>
      <c r="AM27" s="272">
        <f t="shared" si="7"/>
        <v>0</v>
      </c>
      <c r="AN27" s="32"/>
      <c r="AO27" s="273">
        <f t="shared" si="15"/>
        <v>0</v>
      </c>
      <c r="AP27" s="274" t="str">
        <f t="shared" si="16"/>
        <v/>
      </c>
      <c r="AR27" s="367">
        <v>0</v>
      </c>
      <c r="AS27" s="366">
        <f t="shared" si="25"/>
        <v>2000</v>
      </c>
      <c r="AT27" s="272">
        <f t="shared" si="8"/>
        <v>0</v>
      </c>
      <c r="AU27" s="32"/>
      <c r="AV27" s="273">
        <f t="shared" si="17"/>
        <v>0</v>
      </c>
      <c r="AW27" s="274" t="str">
        <f t="shared" si="18"/>
        <v/>
      </c>
    </row>
    <row r="28" spans="2:49" x14ac:dyDescent="0.3">
      <c r="B28" s="78" t="s">
        <v>27</v>
      </c>
      <c r="C28" s="268"/>
      <c r="D28" s="269" t="s">
        <v>30</v>
      </c>
      <c r="E28" s="268"/>
      <c r="F28" s="32"/>
      <c r="G28" s="367">
        <v>-6.0000000000000002E-5</v>
      </c>
      <c r="H28" s="366">
        <f t="shared" si="19"/>
        <v>2000</v>
      </c>
      <c r="I28" s="272">
        <f t="shared" si="0"/>
        <v>-0.12000000000000001</v>
      </c>
      <c r="J28" s="367">
        <v>-6.0000000000000002E-5</v>
      </c>
      <c r="K28" s="366">
        <f t="shared" si="20"/>
        <v>2000</v>
      </c>
      <c r="L28" s="272">
        <f t="shared" si="1"/>
        <v>-0.12000000000000001</v>
      </c>
      <c r="M28" s="273">
        <f t="shared" si="9"/>
        <v>0</v>
      </c>
      <c r="N28" s="274">
        <f t="shared" si="10"/>
        <v>0</v>
      </c>
      <c r="O28" s="272"/>
      <c r="P28" s="367"/>
      <c r="Q28" s="366"/>
      <c r="R28" s="272">
        <f t="shared" si="2"/>
        <v>0</v>
      </c>
      <c r="S28" s="32"/>
      <c r="T28" s="273">
        <f t="shared" si="3"/>
        <v>0.12000000000000001</v>
      </c>
      <c r="U28" s="274" t="str">
        <f t="shared" si="4"/>
        <v/>
      </c>
      <c r="W28" s="367"/>
      <c r="X28" s="366"/>
      <c r="Y28" s="272">
        <f t="shared" si="5"/>
        <v>0</v>
      </c>
      <c r="Z28" s="32"/>
      <c r="AA28" s="273">
        <f t="shared" si="11"/>
        <v>0</v>
      </c>
      <c r="AB28" s="274" t="str">
        <f t="shared" si="12"/>
        <v/>
      </c>
      <c r="AD28" s="367"/>
      <c r="AE28" s="366"/>
      <c r="AF28" s="272">
        <f t="shared" si="6"/>
        <v>0</v>
      </c>
      <c r="AG28" s="32"/>
      <c r="AH28" s="273">
        <f t="shared" si="13"/>
        <v>0</v>
      </c>
      <c r="AI28" s="274" t="str">
        <f t="shared" si="14"/>
        <v/>
      </c>
      <c r="AK28" s="367"/>
      <c r="AL28" s="366"/>
      <c r="AM28" s="272">
        <f t="shared" si="7"/>
        <v>0</v>
      </c>
      <c r="AN28" s="32"/>
      <c r="AO28" s="273">
        <f t="shared" si="15"/>
        <v>0</v>
      </c>
      <c r="AP28" s="274" t="str">
        <f t="shared" si="16"/>
        <v/>
      </c>
      <c r="AR28" s="367"/>
      <c r="AS28" s="366"/>
      <c r="AT28" s="272">
        <f t="shared" si="8"/>
        <v>0</v>
      </c>
      <c r="AU28" s="32"/>
      <c r="AV28" s="273">
        <f t="shared" si="17"/>
        <v>0</v>
      </c>
      <c r="AW28" s="274" t="str">
        <f t="shared" si="18"/>
        <v/>
      </c>
    </row>
    <row r="29" spans="2:49" x14ac:dyDescent="0.3">
      <c r="B29" s="78" t="s">
        <v>105</v>
      </c>
      <c r="C29" s="268"/>
      <c r="D29" s="269" t="s">
        <v>30</v>
      </c>
      <c r="E29" s="268"/>
      <c r="F29" s="32"/>
      <c r="G29" s="367"/>
      <c r="H29" s="366"/>
      <c r="I29" s="272"/>
      <c r="J29" s="367"/>
      <c r="K29" s="366"/>
      <c r="L29" s="272"/>
      <c r="M29" s="273">
        <f t="shared" si="9"/>
        <v>0</v>
      </c>
      <c r="N29" s="274" t="str">
        <f t="shared" si="10"/>
        <v/>
      </c>
      <c r="O29" s="272"/>
      <c r="P29" s="367">
        <v>0</v>
      </c>
      <c r="Q29" s="366">
        <f t="shared" si="21"/>
        <v>2000</v>
      </c>
      <c r="R29" s="272">
        <f t="shared" si="2"/>
        <v>0</v>
      </c>
      <c r="S29" s="32"/>
      <c r="T29" s="273">
        <f t="shared" si="3"/>
        <v>0</v>
      </c>
      <c r="U29" s="274" t="str">
        <f t="shared" si="4"/>
        <v/>
      </c>
      <c r="W29" s="367">
        <v>0</v>
      </c>
      <c r="X29" s="366">
        <f t="shared" si="22"/>
        <v>2000</v>
      </c>
      <c r="Y29" s="272">
        <f t="shared" si="5"/>
        <v>0</v>
      </c>
      <c r="Z29" s="32"/>
      <c r="AA29" s="273">
        <f t="shared" si="11"/>
        <v>0</v>
      </c>
      <c r="AB29" s="274" t="str">
        <f t="shared" si="12"/>
        <v/>
      </c>
      <c r="AD29" s="367">
        <v>-1.4999999999999999E-4</v>
      </c>
      <c r="AE29" s="366">
        <f t="shared" si="23"/>
        <v>2000</v>
      </c>
      <c r="AF29" s="272">
        <f t="shared" si="6"/>
        <v>-0.3</v>
      </c>
      <c r="AG29" s="32"/>
      <c r="AH29" s="273">
        <f t="shared" si="13"/>
        <v>-0.3</v>
      </c>
      <c r="AI29" s="274" t="str">
        <f t="shared" si="14"/>
        <v/>
      </c>
      <c r="AK29" s="367">
        <v>0</v>
      </c>
      <c r="AL29" s="366">
        <f t="shared" si="24"/>
        <v>2000</v>
      </c>
      <c r="AM29" s="272">
        <f t="shared" si="7"/>
        <v>0</v>
      </c>
      <c r="AN29" s="32"/>
      <c r="AO29" s="273">
        <f t="shared" si="15"/>
        <v>0.3</v>
      </c>
      <c r="AP29" s="274" t="str">
        <f t="shared" si="16"/>
        <v/>
      </c>
      <c r="AR29" s="367">
        <v>0</v>
      </c>
      <c r="AS29" s="366">
        <f t="shared" si="25"/>
        <v>2000</v>
      </c>
      <c r="AT29" s="272">
        <f t="shared" si="8"/>
        <v>0</v>
      </c>
      <c r="AU29" s="32"/>
      <c r="AV29" s="273">
        <f t="shared" si="17"/>
        <v>0</v>
      </c>
      <c r="AW29" s="274" t="str">
        <f t="shared" si="18"/>
        <v/>
      </c>
    </row>
    <row r="30" spans="2:49" x14ac:dyDescent="0.3">
      <c r="B30" s="78" t="s">
        <v>106</v>
      </c>
      <c r="C30" s="268"/>
      <c r="D30" s="269" t="s">
        <v>30</v>
      </c>
      <c r="E30" s="268"/>
      <c r="F30" s="32"/>
      <c r="G30" s="367"/>
      <c r="H30" s="366"/>
      <c r="I30" s="272"/>
      <c r="J30" s="367"/>
      <c r="K30" s="366"/>
      <c r="L30" s="272"/>
      <c r="M30" s="273">
        <f t="shared" si="9"/>
        <v>0</v>
      </c>
      <c r="N30" s="274" t="str">
        <f t="shared" si="10"/>
        <v/>
      </c>
      <c r="O30" s="272"/>
      <c r="P30" s="367">
        <v>-2.2699999999999999E-3</v>
      </c>
      <c r="Q30" s="366">
        <f t="shared" si="21"/>
        <v>2000</v>
      </c>
      <c r="R30" s="272">
        <f t="shared" si="2"/>
        <v>-4.54</v>
      </c>
      <c r="S30" s="32"/>
      <c r="T30" s="273">
        <f t="shared" si="3"/>
        <v>-4.54</v>
      </c>
      <c r="U30" s="274" t="str">
        <f t="shared" si="4"/>
        <v/>
      </c>
      <c r="W30" s="367">
        <v>0</v>
      </c>
      <c r="X30" s="366">
        <f t="shared" si="22"/>
        <v>2000</v>
      </c>
      <c r="Y30" s="272">
        <f t="shared" si="5"/>
        <v>0</v>
      </c>
      <c r="Z30" s="32"/>
      <c r="AA30" s="273">
        <f t="shared" si="11"/>
        <v>4.54</v>
      </c>
      <c r="AB30" s="274" t="str">
        <f t="shared" si="12"/>
        <v/>
      </c>
      <c r="AD30" s="367">
        <v>0</v>
      </c>
      <c r="AE30" s="366">
        <f t="shared" si="23"/>
        <v>2000</v>
      </c>
      <c r="AF30" s="272">
        <f t="shared" si="6"/>
        <v>0</v>
      </c>
      <c r="AG30" s="32"/>
      <c r="AH30" s="273">
        <f t="shared" si="13"/>
        <v>0</v>
      </c>
      <c r="AI30" s="274" t="str">
        <f t="shared" si="14"/>
        <v/>
      </c>
      <c r="AK30" s="367">
        <v>0</v>
      </c>
      <c r="AL30" s="366">
        <f t="shared" si="24"/>
        <v>2000</v>
      </c>
      <c r="AM30" s="272">
        <f t="shared" si="7"/>
        <v>0</v>
      </c>
      <c r="AN30" s="32"/>
      <c r="AO30" s="273">
        <f t="shared" si="15"/>
        <v>0</v>
      </c>
      <c r="AP30" s="274" t="str">
        <f t="shared" si="16"/>
        <v/>
      </c>
      <c r="AR30" s="367">
        <v>0</v>
      </c>
      <c r="AS30" s="366">
        <f t="shared" si="25"/>
        <v>2000</v>
      </c>
      <c r="AT30" s="272">
        <f t="shared" si="8"/>
        <v>0</v>
      </c>
      <c r="AU30" s="32"/>
      <c r="AV30" s="273">
        <f t="shared" si="17"/>
        <v>0</v>
      </c>
      <c r="AW30" s="274" t="str">
        <f t="shared" si="18"/>
        <v/>
      </c>
    </row>
    <row r="31" spans="2:49" x14ac:dyDescent="0.3">
      <c r="B31" s="78" t="s">
        <v>107</v>
      </c>
      <c r="C31" s="268"/>
      <c r="D31" s="269" t="s">
        <v>30</v>
      </c>
      <c r="E31" s="268"/>
      <c r="F31" s="32"/>
      <c r="G31" s="367"/>
      <c r="H31" s="366"/>
      <c r="I31" s="272"/>
      <c r="J31" s="367"/>
      <c r="K31" s="366"/>
      <c r="L31" s="272"/>
      <c r="M31" s="273">
        <f t="shared" si="9"/>
        <v>0</v>
      </c>
      <c r="N31" s="274" t="str">
        <f t="shared" si="10"/>
        <v/>
      </c>
      <c r="O31" s="272"/>
      <c r="P31" s="367">
        <v>0</v>
      </c>
      <c r="Q31" s="366">
        <f t="shared" si="21"/>
        <v>2000</v>
      </c>
      <c r="R31" s="272">
        <f t="shared" si="2"/>
        <v>0</v>
      </c>
      <c r="S31" s="32"/>
      <c r="T31" s="273">
        <f t="shared" si="3"/>
        <v>0</v>
      </c>
      <c r="U31" s="274" t="str">
        <f t="shared" si="4"/>
        <v/>
      </c>
      <c r="W31" s="367">
        <v>0</v>
      </c>
      <c r="X31" s="366">
        <f t="shared" si="22"/>
        <v>2000</v>
      </c>
      <c r="Y31" s="272">
        <f t="shared" si="5"/>
        <v>0</v>
      </c>
      <c r="Z31" s="32"/>
      <c r="AA31" s="273">
        <f t="shared" si="11"/>
        <v>0</v>
      </c>
      <c r="AB31" s="274" t="str">
        <f t="shared" si="12"/>
        <v/>
      </c>
      <c r="AD31" s="367">
        <v>0</v>
      </c>
      <c r="AE31" s="366">
        <f t="shared" si="23"/>
        <v>2000</v>
      </c>
      <c r="AF31" s="272">
        <f t="shared" si="6"/>
        <v>0</v>
      </c>
      <c r="AG31" s="32"/>
      <c r="AH31" s="273">
        <f t="shared" si="13"/>
        <v>0</v>
      </c>
      <c r="AI31" s="274" t="str">
        <f t="shared" si="14"/>
        <v/>
      </c>
      <c r="AK31" s="367">
        <v>0</v>
      </c>
      <c r="AL31" s="366">
        <f t="shared" si="24"/>
        <v>2000</v>
      </c>
      <c r="AM31" s="272">
        <f t="shared" si="7"/>
        <v>0</v>
      </c>
      <c r="AN31" s="32"/>
      <c r="AO31" s="273">
        <f t="shared" si="15"/>
        <v>0</v>
      </c>
      <c r="AP31" s="274" t="str">
        <f t="shared" si="16"/>
        <v/>
      </c>
      <c r="AR31" s="367">
        <v>0</v>
      </c>
      <c r="AS31" s="366">
        <f t="shared" si="25"/>
        <v>2000</v>
      </c>
      <c r="AT31" s="272">
        <f t="shared" si="8"/>
        <v>0</v>
      </c>
      <c r="AU31" s="32"/>
      <c r="AV31" s="273">
        <f t="shared" si="17"/>
        <v>0</v>
      </c>
      <c r="AW31" s="274" t="str">
        <f t="shared" si="18"/>
        <v/>
      </c>
    </row>
    <row r="32" spans="2:49" x14ac:dyDescent="0.3">
      <c r="B32" s="78" t="s">
        <v>108</v>
      </c>
      <c r="C32" s="268"/>
      <c r="D32" s="269" t="s">
        <v>30</v>
      </c>
      <c r="E32" s="268"/>
      <c r="F32" s="32"/>
      <c r="G32" s="367"/>
      <c r="H32" s="366"/>
      <c r="I32" s="272"/>
      <c r="J32" s="367"/>
      <c r="K32" s="366"/>
      <c r="L32" s="272"/>
      <c r="M32" s="273">
        <f t="shared" si="9"/>
        <v>0</v>
      </c>
      <c r="N32" s="274" t="str">
        <f t="shared" si="10"/>
        <v/>
      </c>
      <c r="O32" s="272"/>
      <c r="P32" s="367">
        <v>0</v>
      </c>
      <c r="Q32" s="366">
        <f t="shared" si="21"/>
        <v>2000</v>
      </c>
      <c r="R32" s="272">
        <f t="shared" si="2"/>
        <v>0</v>
      </c>
      <c r="S32" s="32"/>
      <c r="T32" s="273">
        <f t="shared" si="3"/>
        <v>0</v>
      </c>
      <c r="U32" s="274" t="str">
        <f t="shared" si="4"/>
        <v/>
      </c>
      <c r="W32" s="367">
        <v>5.9999999999999995E-4</v>
      </c>
      <c r="X32" s="366">
        <f t="shared" si="22"/>
        <v>2000</v>
      </c>
      <c r="Y32" s="272">
        <f t="shared" si="5"/>
        <v>1.2</v>
      </c>
      <c r="Z32" s="32"/>
      <c r="AA32" s="273">
        <f t="shared" si="11"/>
        <v>1.2</v>
      </c>
      <c r="AB32" s="274" t="str">
        <f t="shared" si="12"/>
        <v/>
      </c>
      <c r="AD32" s="367">
        <v>0</v>
      </c>
      <c r="AE32" s="366">
        <f t="shared" si="23"/>
        <v>2000</v>
      </c>
      <c r="AF32" s="272">
        <f t="shared" si="6"/>
        <v>0</v>
      </c>
      <c r="AG32" s="32"/>
      <c r="AH32" s="273">
        <f t="shared" si="13"/>
        <v>-1.2</v>
      </c>
      <c r="AI32" s="274" t="str">
        <f t="shared" si="14"/>
        <v/>
      </c>
      <c r="AK32" s="367">
        <v>0</v>
      </c>
      <c r="AL32" s="366">
        <f t="shared" si="24"/>
        <v>2000</v>
      </c>
      <c r="AM32" s="272">
        <f t="shared" si="7"/>
        <v>0</v>
      </c>
      <c r="AN32" s="32"/>
      <c r="AO32" s="273">
        <f t="shared" si="15"/>
        <v>0</v>
      </c>
      <c r="AP32" s="274" t="str">
        <f t="shared" si="16"/>
        <v/>
      </c>
      <c r="AR32" s="367">
        <v>0</v>
      </c>
      <c r="AS32" s="366">
        <f t="shared" si="25"/>
        <v>2000</v>
      </c>
      <c r="AT32" s="272">
        <f t="shared" si="8"/>
        <v>0</v>
      </c>
      <c r="AU32" s="32"/>
      <c r="AV32" s="273">
        <f t="shared" si="17"/>
        <v>0</v>
      </c>
      <c r="AW32" s="274" t="str">
        <f t="shared" si="18"/>
        <v/>
      </c>
    </row>
    <row r="33" spans="2:49" x14ac:dyDescent="0.3">
      <c r="B33" s="78" t="s">
        <v>109</v>
      </c>
      <c r="C33" s="268"/>
      <c r="D33" s="269" t="s">
        <v>30</v>
      </c>
      <c r="E33" s="268"/>
      <c r="F33" s="32"/>
      <c r="G33" s="367"/>
      <c r="H33" s="366"/>
      <c r="I33" s="272"/>
      <c r="J33" s="367"/>
      <c r="K33" s="366"/>
      <c r="L33" s="272"/>
      <c r="M33" s="273">
        <f t="shared" si="9"/>
        <v>0</v>
      </c>
      <c r="N33" s="274" t="str">
        <f t="shared" si="10"/>
        <v/>
      </c>
      <c r="O33" s="272"/>
      <c r="P33" s="367"/>
      <c r="Q33" s="366"/>
      <c r="R33" s="272"/>
      <c r="S33" s="32"/>
      <c r="T33" s="273"/>
      <c r="U33" s="274"/>
      <c r="W33" s="367"/>
      <c r="X33" s="366"/>
      <c r="Y33" s="272"/>
      <c r="Z33" s="32"/>
      <c r="AA33" s="273"/>
      <c r="AB33" s="274"/>
      <c r="AD33" s="367">
        <v>2.0000000000000002E-5</v>
      </c>
      <c r="AE33" s="366">
        <f t="shared" si="23"/>
        <v>2000</v>
      </c>
      <c r="AF33" s="272">
        <f t="shared" si="6"/>
        <v>0.04</v>
      </c>
      <c r="AG33" s="32"/>
      <c r="AH33" s="273">
        <f t="shared" si="13"/>
        <v>0.04</v>
      </c>
      <c r="AI33" s="274" t="str">
        <f t="shared" si="14"/>
        <v/>
      </c>
      <c r="AK33" s="367"/>
      <c r="AL33" s="366"/>
      <c r="AM33" s="272"/>
      <c r="AN33" s="32"/>
      <c r="AO33" s="273"/>
      <c r="AP33" s="274"/>
      <c r="AR33" s="367"/>
      <c r="AS33" s="366"/>
      <c r="AT33" s="272"/>
      <c r="AU33" s="32"/>
      <c r="AV33" s="273"/>
      <c r="AW33" s="274"/>
    </row>
    <row r="34" spans="2:49" x14ac:dyDescent="0.3">
      <c r="B34" s="78" t="s">
        <v>110</v>
      </c>
      <c r="C34" s="268"/>
      <c r="D34" s="269" t="s">
        <v>30</v>
      </c>
      <c r="E34" s="268"/>
      <c r="F34" s="32"/>
      <c r="G34" s="367"/>
      <c r="H34" s="366"/>
      <c r="I34" s="272"/>
      <c r="J34" s="367"/>
      <c r="K34" s="366"/>
      <c r="L34" s="272"/>
      <c r="M34" s="273">
        <f t="shared" si="9"/>
        <v>0</v>
      </c>
      <c r="N34" s="274" t="str">
        <f t="shared" si="10"/>
        <v/>
      </c>
      <c r="O34" s="272"/>
      <c r="P34" s="367">
        <v>0</v>
      </c>
      <c r="Q34" s="366">
        <f t="shared" si="21"/>
        <v>2000</v>
      </c>
      <c r="R34" s="272">
        <f t="shared" si="2"/>
        <v>0</v>
      </c>
      <c r="S34" s="32"/>
      <c r="T34" s="273">
        <f t="shared" ref="T34:T77" si="26">R34-L34</f>
        <v>0</v>
      </c>
      <c r="U34" s="274" t="str">
        <f t="shared" ref="U34:U77" si="27">IF(OR(L34=0,R34=0),"",(T34/L34))</f>
        <v/>
      </c>
      <c r="W34" s="367">
        <v>0</v>
      </c>
      <c r="X34" s="366">
        <f t="shared" si="22"/>
        <v>2000</v>
      </c>
      <c r="Y34" s="272">
        <f t="shared" ref="Y34:Y43" si="28">X34*W34</f>
        <v>0</v>
      </c>
      <c r="Z34" s="32"/>
      <c r="AA34" s="273">
        <f t="shared" ref="AA34:AA43" si="29">Y34-R34</f>
        <v>0</v>
      </c>
      <c r="AB34" s="274" t="str">
        <f t="shared" ref="AB34:AB43" si="30">IF(OR(R34=0,Y34=0),"",(AA34/R34))</f>
        <v/>
      </c>
      <c r="AD34" s="367">
        <v>0</v>
      </c>
      <c r="AE34" s="366">
        <f t="shared" si="23"/>
        <v>2000</v>
      </c>
      <c r="AF34" s="272">
        <f t="shared" si="6"/>
        <v>0</v>
      </c>
      <c r="AG34" s="32"/>
      <c r="AH34" s="273">
        <f t="shared" si="13"/>
        <v>0</v>
      </c>
      <c r="AI34" s="274" t="str">
        <f t="shared" si="14"/>
        <v/>
      </c>
      <c r="AK34" s="367">
        <v>0</v>
      </c>
      <c r="AL34" s="366">
        <f t="shared" si="24"/>
        <v>2000</v>
      </c>
      <c r="AM34" s="272">
        <f t="shared" si="7"/>
        <v>0</v>
      </c>
      <c r="AN34" s="32"/>
      <c r="AO34" s="273">
        <f t="shared" si="15"/>
        <v>0</v>
      </c>
      <c r="AP34" s="274" t="str">
        <f t="shared" si="16"/>
        <v/>
      </c>
      <c r="AR34" s="367">
        <v>1.07E-3</v>
      </c>
      <c r="AS34" s="366">
        <f t="shared" si="25"/>
        <v>2000</v>
      </c>
      <c r="AT34" s="272">
        <f t="shared" si="8"/>
        <v>2.14</v>
      </c>
      <c r="AU34" s="32"/>
      <c r="AV34" s="273">
        <f t="shared" si="17"/>
        <v>2.14</v>
      </c>
      <c r="AW34" s="274" t="str">
        <f t="shared" si="18"/>
        <v/>
      </c>
    </row>
    <row r="35" spans="2:49" x14ac:dyDescent="0.3">
      <c r="B35" s="78" t="s">
        <v>112</v>
      </c>
      <c r="C35" s="268"/>
      <c r="D35" s="269" t="s">
        <v>30</v>
      </c>
      <c r="E35" s="268"/>
      <c r="F35" s="32"/>
      <c r="G35" s="367"/>
      <c r="H35" s="366"/>
      <c r="I35" s="272"/>
      <c r="J35" s="367"/>
      <c r="K35" s="366"/>
      <c r="L35" s="272"/>
      <c r="M35" s="273">
        <f t="shared" si="9"/>
        <v>0</v>
      </c>
      <c r="N35" s="274" t="str">
        <f t="shared" si="10"/>
        <v/>
      </c>
      <c r="O35" s="272"/>
      <c r="P35" s="367">
        <v>0</v>
      </c>
      <c r="Q35" s="366">
        <f t="shared" si="21"/>
        <v>2000</v>
      </c>
      <c r="R35" s="272">
        <f t="shared" si="2"/>
        <v>0</v>
      </c>
      <c r="S35" s="32"/>
      <c r="T35" s="273">
        <f t="shared" si="26"/>
        <v>0</v>
      </c>
      <c r="U35" s="274" t="str">
        <f t="shared" si="27"/>
        <v/>
      </c>
      <c r="W35" s="367">
        <v>-8.0000000000000007E-5</v>
      </c>
      <c r="X35" s="366">
        <f t="shared" si="22"/>
        <v>2000</v>
      </c>
      <c r="Y35" s="272">
        <f t="shared" si="28"/>
        <v>-0.16</v>
      </c>
      <c r="Z35" s="32"/>
      <c r="AA35" s="273">
        <f t="shared" si="29"/>
        <v>-0.16</v>
      </c>
      <c r="AB35" s="274" t="str">
        <f t="shared" si="30"/>
        <v/>
      </c>
      <c r="AD35" s="367">
        <v>-8.0000000000000007E-5</v>
      </c>
      <c r="AE35" s="366">
        <f t="shared" si="23"/>
        <v>2000</v>
      </c>
      <c r="AF35" s="272">
        <f t="shared" si="6"/>
        <v>-0.16</v>
      </c>
      <c r="AG35" s="32"/>
      <c r="AH35" s="273">
        <f t="shared" si="13"/>
        <v>0</v>
      </c>
      <c r="AI35" s="274">
        <f t="shared" si="14"/>
        <v>0</v>
      </c>
      <c r="AK35" s="367">
        <v>-8.0000000000000007E-5</v>
      </c>
      <c r="AL35" s="366">
        <f t="shared" si="24"/>
        <v>2000</v>
      </c>
      <c r="AM35" s="272">
        <f t="shared" si="7"/>
        <v>-0.16</v>
      </c>
      <c r="AN35" s="32"/>
      <c r="AO35" s="273">
        <f t="shared" si="15"/>
        <v>0</v>
      </c>
      <c r="AP35" s="274">
        <f t="shared" si="16"/>
        <v>0</v>
      </c>
      <c r="AR35" s="367">
        <v>0</v>
      </c>
      <c r="AS35" s="366">
        <f t="shared" si="25"/>
        <v>2000</v>
      </c>
      <c r="AT35" s="272">
        <f t="shared" si="8"/>
        <v>0</v>
      </c>
      <c r="AU35" s="32"/>
      <c r="AV35" s="273">
        <f t="shared" si="17"/>
        <v>0.16</v>
      </c>
      <c r="AW35" s="274" t="str">
        <f t="shared" si="18"/>
        <v/>
      </c>
    </row>
    <row r="36" spans="2:49" x14ac:dyDescent="0.3">
      <c r="B36" s="74" t="s">
        <v>113</v>
      </c>
      <c r="C36" s="268"/>
      <c r="D36" s="269" t="s">
        <v>30</v>
      </c>
      <c r="E36" s="268"/>
      <c r="F36" s="32"/>
      <c r="G36" s="367"/>
      <c r="H36" s="366"/>
      <c r="I36" s="272"/>
      <c r="J36" s="367"/>
      <c r="K36" s="366"/>
      <c r="L36" s="272"/>
      <c r="M36" s="273">
        <f t="shared" si="9"/>
        <v>0</v>
      </c>
      <c r="N36" s="274" t="str">
        <f t="shared" si="10"/>
        <v/>
      </c>
      <c r="O36" s="272"/>
      <c r="P36" s="367">
        <v>0</v>
      </c>
      <c r="Q36" s="366">
        <f t="shared" si="21"/>
        <v>2000</v>
      </c>
      <c r="R36" s="272">
        <f t="shared" si="2"/>
        <v>0</v>
      </c>
      <c r="S36" s="32"/>
      <c r="T36" s="273">
        <f t="shared" si="26"/>
        <v>0</v>
      </c>
      <c r="U36" s="274" t="str">
        <f t="shared" si="27"/>
        <v/>
      </c>
      <c r="W36" s="367">
        <v>-1.8000000000000001E-4</v>
      </c>
      <c r="X36" s="366">
        <f t="shared" si="22"/>
        <v>2000</v>
      </c>
      <c r="Y36" s="272">
        <f t="shared" si="28"/>
        <v>-0.36000000000000004</v>
      </c>
      <c r="Z36" s="32"/>
      <c r="AA36" s="273">
        <f t="shared" si="29"/>
        <v>-0.36000000000000004</v>
      </c>
      <c r="AB36" s="274" t="str">
        <f t="shared" si="30"/>
        <v/>
      </c>
      <c r="AD36" s="367">
        <v>-1.8000000000000001E-4</v>
      </c>
      <c r="AE36" s="366">
        <f t="shared" si="23"/>
        <v>2000</v>
      </c>
      <c r="AF36" s="272">
        <f t="shared" si="6"/>
        <v>-0.36000000000000004</v>
      </c>
      <c r="AG36" s="32"/>
      <c r="AH36" s="273">
        <f t="shared" si="13"/>
        <v>0</v>
      </c>
      <c r="AI36" s="274">
        <f t="shared" si="14"/>
        <v>0</v>
      </c>
      <c r="AK36" s="367">
        <v>-1.8000000000000001E-4</v>
      </c>
      <c r="AL36" s="366">
        <f t="shared" si="24"/>
        <v>2000</v>
      </c>
      <c r="AM36" s="272">
        <f t="shared" si="7"/>
        <v>-0.36000000000000004</v>
      </c>
      <c r="AN36" s="32"/>
      <c r="AO36" s="273">
        <f t="shared" si="15"/>
        <v>0</v>
      </c>
      <c r="AP36" s="274">
        <f t="shared" si="16"/>
        <v>0</v>
      </c>
      <c r="AR36" s="367">
        <v>-1.8000000000000001E-4</v>
      </c>
      <c r="AS36" s="366">
        <f t="shared" si="25"/>
        <v>2000</v>
      </c>
      <c r="AT36" s="272">
        <f t="shared" si="8"/>
        <v>-0.36000000000000004</v>
      </c>
      <c r="AU36" s="32"/>
      <c r="AV36" s="273">
        <f t="shared" si="17"/>
        <v>0</v>
      </c>
      <c r="AW36" s="274">
        <f t="shared" si="18"/>
        <v>0</v>
      </c>
    </row>
    <row r="37" spans="2:49" x14ac:dyDescent="0.3">
      <c r="B37" s="74" t="s">
        <v>114</v>
      </c>
      <c r="C37" s="268"/>
      <c r="D37" s="269" t="s">
        <v>30</v>
      </c>
      <c r="E37" s="268"/>
      <c r="F37" s="32"/>
      <c r="G37" s="367"/>
      <c r="H37" s="366"/>
      <c r="I37" s="272"/>
      <c r="J37" s="367"/>
      <c r="K37" s="366"/>
      <c r="L37" s="272"/>
      <c r="M37" s="273">
        <f t="shared" si="9"/>
        <v>0</v>
      </c>
      <c r="N37" s="274" t="str">
        <f t="shared" si="10"/>
        <v/>
      </c>
      <c r="O37" s="272"/>
      <c r="P37" s="367">
        <v>-1.8E-3</v>
      </c>
      <c r="Q37" s="366">
        <f t="shared" si="21"/>
        <v>2000</v>
      </c>
      <c r="R37" s="272">
        <f>Q37*P37</f>
        <v>-3.6</v>
      </c>
      <c r="S37" s="32"/>
      <c r="T37" s="273">
        <f t="shared" si="26"/>
        <v>-3.6</v>
      </c>
      <c r="U37" s="274" t="str">
        <f t="shared" si="27"/>
        <v/>
      </c>
      <c r="W37" s="367">
        <v>-1.8E-3</v>
      </c>
      <c r="X37" s="366">
        <f t="shared" si="22"/>
        <v>2000</v>
      </c>
      <c r="Y37" s="272">
        <f>X37*W37</f>
        <v>-3.6</v>
      </c>
      <c r="Z37" s="32"/>
      <c r="AA37" s="273">
        <f>Y37-R37</f>
        <v>0</v>
      </c>
      <c r="AB37" s="274">
        <f>IF(OR(R37=0,Y37=0),"",(AA37/R37))</f>
        <v>0</v>
      </c>
      <c r="AD37" s="367">
        <v>0</v>
      </c>
      <c r="AE37" s="366">
        <f t="shared" si="23"/>
        <v>2000</v>
      </c>
      <c r="AF37" s="272">
        <f>AE37*AD37</f>
        <v>0</v>
      </c>
      <c r="AG37" s="32"/>
      <c r="AH37" s="273">
        <f>AF37-Y37</f>
        <v>3.6</v>
      </c>
      <c r="AI37" s="274" t="str">
        <f>IF(OR(Y37=0,AF37=0),"",(AH37/Y37))</f>
        <v/>
      </c>
      <c r="AK37" s="367">
        <v>0</v>
      </c>
      <c r="AL37" s="366">
        <f t="shared" si="24"/>
        <v>2000</v>
      </c>
      <c r="AM37" s="272">
        <f>AL37*AK37</f>
        <v>0</v>
      </c>
      <c r="AN37" s="32"/>
      <c r="AO37" s="273">
        <f>AM37-AF37</f>
        <v>0</v>
      </c>
      <c r="AP37" s="274" t="str">
        <f>IF(OR(AF37=0,AM37=0),"",(AO37/AF37))</f>
        <v/>
      </c>
      <c r="AR37" s="367">
        <v>0</v>
      </c>
      <c r="AS37" s="366">
        <f t="shared" si="25"/>
        <v>2000</v>
      </c>
      <c r="AT37" s="272">
        <f>AS37*AR37</f>
        <v>0</v>
      </c>
      <c r="AU37" s="32"/>
      <c r="AV37" s="273">
        <f>AT37-AM37</f>
        <v>0</v>
      </c>
      <c r="AW37" s="274" t="str">
        <f>IF(OR(AM37=0,AT37=0),"",(AV37/AM37))</f>
        <v/>
      </c>
    </row>
    <row r="38" spans="2:49" x14ac:dyDescent="0.3">
      <c r="B38" s="74" t="s">
        <v>115</v>
      </c>
      <c r="C38" s="268"/>
      <c r="D38" s="269" t="s">
        <v>30</v>
      </c>
      <c r="E38" s="268"/>
      <c r="F38" s="32"/>
      <c r="G38" s="367"/>
      <c r="H38" s="366"/>
      <c r="I38" s="272"/>
      <c r="J38" s="367"/>
      <c r="K38" s="366"/>
      <c r="L38" s="272"/>
      <c r="M38" s="273">
        <f>L38-I38</f>
        <v>0</v>
      </c>
      <c r="N38" s="274" t="str">
        <f>IF(OR(I38=0,L38=0),"",(M38/I38))</f>
        <v/>
      </c>
      <c r="O38" s="272"/>
      <c r="P38" s="367">
        <v>-3.5E-4</v>
      </c>
      <c r="Q38" s="366">
        <f t="shared" si="21"/>
        <v>2000</v>
      </c>
      <c r="R38" s="272">
        <f>Q38*P38</f>
        <v>-0.7</v>
      </c>
      <c r="S38" s="32"/>
      <c r="T38" s="273">
        <f>R38-L38</f>
        <v>-0.7</v>
      </c>
      <c r="U38" s="274" t="str">
        <f>IF(OR(L38=0,R38=0),"",(T38/L38))</f>
        <v/>
      </c>
      <c r="W38" s="367">
        <v>-3.5E-4</v>
      </c>
      <c r="X38" s="366">
        <f t="shared" si="22"/>
        <v>2000</v>
      </c>
      <c r="Y38" s="272">
        <f>X38*W38</f>
        <v>-0.7</v>
      </c>
      <c r="Z38" s="32"/>
      <c r="AA38" s="273">
        <f>Y38-R38</f>
        <v>0</v>
      </c>
      <c r="AB38" s="274">
        <f>IF(OR(R38=0,Y38=0),"",(AA38/R38))</f>
        <v>0</v>
      </c>
      <c r="AD38" s="367">
        <v>-3.5E-4</v>
      </c>
      <c r="AE38" s="366">
        <f t="shared" si="23"/>
        <v>2000</v>
      </c>
      <c r="AF38" s="272">
        <f>AE38*AD38</f>
        <v>-0.7</v>
      </c>
      <c r="AG38" s="32"/>
      <c r="AH38" s="273">
        <f>AF38-Y38</f>
        <v>0</v>
      </c>
      <c r="AI38" s="274">
        <f>IF(OR(Y38=0,AF38=0),"",(AH38/Y38))</f>
        <v>0</v>
      </c>
      <c r="AK38" s="367">
        <v>-3.5E-4</v>
      </c>
      <c r="AL38" s="366">
        <f t="shared" si="24"/>
        <v>2000</v>
      </c>
      <c r="AM38" s="272">
        <f>AL38*AK38</f>
        <v>-0.7</v>
      </c>
      <c r="AN38" s="32"/>
      <c r="AO38" s="273">
        <f>AM38-AF38</f>
        <v>0</v>
      </c>
      <c r="AP38" s="274">
        <f>IF(OR(AF38=0,AM38=0),"",(AO38/AF38))</f>
        <v>0</v>
      </c>
      <c r="AR38" s="367">
        <v>-3.5E-4</v>
      </c>
      <c r="AS38" s="366">
        <f t="shared" si="25"/>
        <v>2000</v>
      </c>
      <c r="AT38" s="272">
        <f>AS38*AR38</f>
        <v>-0.7</v>
      </c>
      <c r="AU38" s="32"/>
      <c r="AV38" s="273">
        <f>AT38-AM38</f>
        <v>0</v>
      </c>
      <c r="AW38" s="274">
        <f>IF(OR(AM38=0,AT38=0),"",(AV38/AM38))</f>
        <v>0</v>
      </c>
    </row>
    <row r="39" spans="2:49" x14ac:dyDescent="0.3">
      <c r="B39" s="79" t="s">
        <v>116</v>
      </c>
      <c r="C39" s="268"/>
      <c r="D39" s="269" t="s">
        <v>30</v>
      </c>
      <c r="E39" s="268"/>
      <c r="F39" s="32"/>
      <c r="G39" s="367"/>
      <c r="H39" s="366"/>
      <c r="I39" s="272"/>
      <c r="J39" s="367"/>
      <c r="K39" s="366"/>
      <c r="L39" s="272"/>
      <c r="M39" s="273">
        <f t="shared" si="9"/>
        <v>0</v>
      </c>
      <c r="N39" s="274" t="str">
        <f t="shared" si="10"/>
        <v/>
      </c>
      <c r="O39" s="272"/>
      <c r="P39" s="367">
        <v>0</v>
      </c>
      <c r="Q39" s="366">
        <f t="shared" si="21"/>
        <v>2000</v>
      </c>
      <c r="R39" s="272">
        <f t="shared" si="2"/>
        <v>0</v>
      </c>
      <c r="S39" s="32"/>
      <c r="T39" s="273">
        <f t="shared" si="26"/>
        <v>0</v>
      </c>
      <c r="U39" s="274" t="str">
        <f t="shared" si="27"/>
        <v/>
      </c>
      <c r="W39" s="367">
        <v>-9.5E-4</v>
      </c>
      <c r="X39" s="366">
        <f t="shared" si="22"/>
        <v>2000</v>
      </c>
      <c r="Y39" s="272">
        <f t="shared" si="28"/>
        <v>-1.9</v>
      </c>
      <c r="Z39" s="32"/>
      <c r="AA39" s="273">
        <f t="shared" si="29"/>
        <v>-1.9</v>
      </c>
      <c r="AB39" s="274" t="str">
        <f t="shared" si="30"/>
        <v/>
      </c>
      <c r="AD39" s="367">
        <v>-9.5E-4</v>
      </c>
      <c r="AE39" s="366">
        <f t="shared" si="23"/>
        <v>2000</v>
      </c>
      <c r="AF39" s="272">
        <f t="shared" si="6"/>
        <v>-1.9</v>
      </c>
      <c r="AG39" s="32"/>
      <c r="AH39" s="273">
        <f t="shared" si="13"/>
        <v>0</v>
      </c>
      <c r="AI39" s="274">
        <f t="shared" si="14"/>
        <v>0</v>
      </c>
      <c r="AK39" s="367">
        <v>-9.5E-4</v>
      </c>
      <c r="AL39" s="366">
        <f t="shared" si="24"/>
        <v>2000</v>
      </c>
      <c r="AM39" s="272">
        <f t="shared" si="7"/>
        <v>-1.9</v>
      </c>
      <c r="AN39" s="32"/>
      <c r="AO39" s="273">
        <f t="shared" si="15"/>
        <v>0</v>
      </c>
      <c r="AP39" s="274">
        <f t="shared" si="16"/>
        <v>0</v>
      </c>
      <c r="AR39" s="367">
        <v>-9.5E-4</v>
      </c>
      <c r="AS39" s="366">
        <f t="shared" si="25"/>
        <v>2000</v>
      </c>
      <c r="AT39" s="272">
        <f t="shared" si="8"/>
        <v>-1.9</v>
      </c>
      <c r="AU39" s="32"/>
      <c r="AV39" s="273">
        <f t="shared" si="17"/>
        <v>0</v>
      </c>
      <c r="AW39" s="274">
        <f t="shared" si="18"/>
        <v>0</v>
      </c>
    </row>
    <row r="40" spans="2:49" x14ac:dyDescent="0.3">
      <c r="B40" s="74" t="s">
        <v>117</v>
      </c>
      <c r="C40" s="268"/>
      <c r="D40" s="269" t="s">
        <v>30</v>
      </c>
      <c r="E40" s="268"/>
      <c r="F40" s="32"/>
      <c r="G40" s="367"/>
      <c r="H40" s="366"/>
      <c r="I40" s="272"/>
      <c r="J40" s="367"/>
      <c r="K40" s="366"/>
      <c r="L40" s="272"/>
      <c r="M40" s="273"/>
      <c r="N40" s="274"/>
      <c r="O40" s="272"/>
      <c r="P40" s="367">
        <v>-1.0000000000000001E-5</v>
      </c>
      <c r="Q40" s="366">
        <f t="shared" si="21"/>
        <v>2000</v>
      </c>
      <c r="R40" s="272">
        <f t="shared" si="2"/>
        <v>-0.02</v>
      </c>
      <c r="S40" s="32"/>
      <c r="T40" s="273">
        <f t="shared" si="26"/>
        <v>-0.02</v>
      </c>
      <c r="U40" s="274" t="str">
        <f t="shared" si="27"/>
        <v/>
      </c>
      <c r="W40" s="367">
        <v>-1.0000000000000001E-5</v>
      </c>
      <c r="X40" s="366">
        <f t="shared" si="22"/>
        <v>2000</v>
      </c>
      <c r="Y40" s="272">
        <f t="shared" si="28"/>
        <v>-0.02</v>
      </c>
      <c r="Z40" s="32"/>
      <c r="AA40" s="273">
        <f t="shared" si="29"/>
        <v>0</v>
      </c>
      <c r="AB40" s="274">
        <f t="shared" si="30"/>
        <v>0</v>
      </c>
      <c r="AD40" s="367">
        <v>-1.0000000000000001E-5</v>
      </c>
      <c r="AE40" s="366">
        <f t="shared" si="23"/>
        <v>2000</v>
      </c>
      <c r="AF40" s="272">
        <f t="shared" si="6"/>
        <v>-0.02</v>
      </c>
      <c r="AG40" s="32"/>
      <c r="AH40" s="273">
        <f t="shared" si="13"/>
        <v>0</v>
      </c>
      <c r="AI40" s="274">
        <f t="shared" si="14"/>
        <v>0</v>
      </c>
      <c r="AK40" s="367">
        <v>-1.0000000000000001E-5</v>
      </c>
      <c r="AL40" s="366">
        <f t="shared" si="24"/>
        <v>2000</v>
      </c>
      <c r="AM40" s="272">
        <f t="shared" si="7"/>
        <v>-0.02</v>
      </c>
      <c r="AN40" s="32"/>
      <c r="AO40" s="273">
        <f t="shared" si="15"/>
        <v>0</v>
      </c>
      <c r="AP40" s="274">
        <f t="shared" si="16"/>
        <v>0</v>
      </c>
      <c r="AR40" s="367">
        <v>0</v>
      </c>
      <c r="AS40" s="366">
        <f t="shared" si="25"/>
        <v>2000</v>
      </c>
      <c r="AT40" s="272">
        <f t="shared" si="8"/>
        <v>0</v>
      </c>
      <c r="AU40" s="32"/>
      <c r="AV40" s="273">
        <f t="shared" si="17"/>
        <v>0.02</v>
      </c>
      <c r="AW40" s="274" t="str">
        <f t="shared" si="18"/>
        <v/>
      </c>
    </row>
    <row r="41" spans="2:49" x14ac:dyDescent="0.3">
      <c r="B41" s="80" t="s">
        <v>118</v>
      </c>
      <c r="C41" s="268"/>
      <c r="D41" s="269" t="s">
        <v>30</v>
      </c>
      <c r="E41" s="268"/>
      <c r="F41" s="32"/>
      <c r="G41" s="367"/>
      <c r="H41" s="366"/>
      <c r="I41" s="272"/>
      <c r="J41" s="367"/>
      <c r="K41" s="366"/>
      <c r="L41" s="272"/>
      <c r="M41" s="273"/>
      <c r="N41" s="274"/>
      <c r="O41" s="272"/>
      <c r="P41" s="367">
        <v>5.0000000000000002E-5</v>
      </c>
      <c r="Q41" s="366">
        <f t="shared" si="21"/>
        <v>2000</v>
      </c>
      <c r="R41" s="272">
        <f t="shared" si="2"/>
        <v>0.1</v>
      </c>
      <c r="S41" s="32"/>
      <c r="T41" s="273">
        <f t="shared" si="26"/>
        <v>0.1</v>
      </c>
      <c r="U41" s="274" t="str">
        <f t="shared" si="27"/>
        <v/>
      </c>
      <c r="W41" s="367">
        <v>5.0000000000000002E-5</v>
      </c>
      <c r="X41" s="366">
        <f t="shared" si="22"/>
        <v>2000</v>
      </c>
      <c r="Y41" s="272">
        <f t="shared" si="28"/>
        <v>0.1</v>
      </c>
      <c r="Z41" s="32"/>
      <c r="AA41" s="273">
        <f t="shared" si="29"/>
        <v>0</v>
      </c>
      <c r="AB41" s="274">
        <f t="shared" si="30"/>
        <v>0</v>
      </c>
      <c r="AD41" s="367">
        <v>5.0000000000000002E-5</v>
      </c>
      <c r="AE41" s="366">
        <f t="shared" si="23"/>
        <v>2000</v>
      </c>
      <c r="AF41" s="272">
        <f t="shared" si="6"/>
        <v>0.1</v>
      </c>
      <c r="AG41" s="32"/>
      <c r="AH41" s="273">
        <f t="shared" si="13"/>
        <v>0</v>
      </c>
      <c r="AI41" s="274">
        <f t="shared" si="14"/>
        <v>0</v>
      </c>
      <c r="AK41" s="367">
        <v>5.0000000000000002E-5</v>
      </c>
      <c r="AL41" s="366">
        <f t="shared" si="24"/>
        <v>2000</v>
      </c>
      <c r="AM41" s="272">
        <f t="shared" si="7"/>
        <v>0.1</v>
      </c>
      <c r="AN41" s="32"/>
      <c r="AO41" s="273">
        <f t="shared" si="15"/>
        <v>0</v>
      </c>
      <c r="AP41" s="274">
        <f t="shared" si="16"/>
        <v>0</v>
      </c>
      <c r="AR41" s="367">
        <v>5.0000000000000002E-5</v>
      </c>
      <c r="AS41" s="366">
        <f t="shared" si="25"/>
        <v>2000</v>
      </c>
      <c r="AT41" s="272">
        <f t="shared" si="8"/>
        <v>0.1</v>
      </c>
      <c r="AU41" s="32"/>
      <c r="AV41" s="273">
        <f t="shared" si="17"/>
        <v>0</v>
      </c>
      <c r="AW41" s="274">
        <f t="shared" si="18"/>
        <v>0</v>
      </c>
    </row>
    <row r="42" spans="2:49" x14ac:dyDescent="0.3">
      <c r="B42" s="80" t="s">
        <v>119</v>
      </c>
      <c r="C42" s="268"/>
      <c r="D42" s="269" t="s">
        <v>30</v>
      </c>
      <c r="E42" s="268"/>
      <c r="F42" s="32"/>
      <c r="G42" s="367"/>
      <c r="H42" s="366"/>
      <c r="I42" s="272"/>
      <c r="J42" s="367"/>
      <c r="K42" s="366"/>
      <c r="L42" s="272"/>
      <c r="M42" s="273"/>
      <c r="N42" s="274"/>
      <c r="O42" s="272"/>
      <c r="P42" s="367">
        <v>3.0000000000000001E-5</v>
      </c>
      <c r="Q42" s="366">
        <f t="shared" si="21"/>
        <v>2000</v>
      </c>
      <c r="R42" s="272">
        <f t="shared" si="2"/>
        <v>6.0000000000000005E-2</v>
      </c>
      <c r="S42" s="32"/>
      <c r="T42" s="273">
        <f t="shared" si="26"/>
        <v>6.0000000000000005E-2</v>
      </c>
      <c r="U42" s="274" t="str">
        <f t="shared" si="27"/>
        <v/>
      </c>
      <c r="W42" s="367">
        <v>3.0000000000000001E-5</v>
      </c>
      <c r="X42" s="366">
        <f t="shared" si="22"/>
        <v>2000</v>
      </c>
      <c r="Y42" s="272">
        <f t="shared" si="28"/>
        <v>6.0000000000000005E-2</v>
      </c>
      <c r="Z42" s="32"/>
      <c r="AA42" s="273">
        <f t="shared" si="29"/>
        <v>0</v>
      </c>
      <c r="AB42" s="274">
        <f t="shared" si="30"/>
        <v>0</v>
      </c>
      <c r="AD42" s="367">
        <v>3.0000000000000001E-5</v>
      </c>
      <c r="AE42" s="366">
        <f t="shared" si="23"/>
        <v>2000</v>
      </c>
      <c r="AF42" s="272">
        <f t="shared" si="6"/>
        <v>6.0000000000000005E-2</v>
      </c>
      <c r="AG42" s="32"/>
      <c r="AH42" s="273">
        <f t="shared" si="13"/>
        <v>0</v>
      </c>
      <c r="AI42" s="274">
        <f t="shared" si="14"/>
        <v>0</v>
      </c>
      <c r="AK42" s="367">
        <v>3.0000000000000001E-5</v>
      </c>
      <c r="AL42" s="366">
        <f t="shared" si="24"/>
        <v>2000</v>
      </c>
      <c r="AM42" s="272">
        <f t="shared" si="7"/>
        <v>6.0000000000000005E-2</v>
      </c>
      <c r="AN42" s="32"/>
      <c r="AO42" s="273">
        <f t="shared" si="15"/>
        <v>0</v>
      </c>
      <c r="AP42" s="274">
        <f t="shared" si="16"/>
        <v>0</v>
      </c>
      <c r="AR42" s="367">
        <v>3.0000000000000001E-5</v>
      </c>
      <c r="AS42" s="366">
        <f t="shared" si="25"/>
        <v>2000</v>
      </c>
      <c r="AT42" s="272">
        <f t="shared" si="8"/>
        <v>6.0000000000000005E-2</v>
      </c>
      <c r="AU42" s="32"/>
      <c r="AV42" s="273">
        <f t="shared" si="17"/>
        <v>0</v>
      </c>
      <c r="AW42" s="274">
        <f t="shared" si="18"/>
        <v>0</v>
      </c>
    </row>
    <row r="43" spans="2:49" x14ac:dyDescent="0.3">
      <c r="B43" s="80" t="s">
        <v>120</v>
      </c>
      <c r="C43" s="268"/>
      <c r="D43" s="269" t="s">
        <v>30</v>
      </c>
      <c r="E43" s="268"/>
      <c r="F43" s="32"/>
      <c r="G43" s="367"/>
      <c r="H43" s="366"/>
      <c r="I43" s="272"/>
      <c r="J43" s="367"/>
      <c r="K43" s="366"/>
      <c r="L43" s="272"/>
      <c r="M43" s="273"/>
      <c r="N43" s="274"/>
      <c r="O43" s="272"/>
      <c r="P43" s="367">
        <v>3.0000000000000001E-5</v>
      </c>
      <c r="Q43" s="366">
        <f t="shared" si="21"/>
        <v>2000</v>
      </c>
      <c r="R43" s="272">
        <f t="shared" si="2"/>
        <v>6.0000000000000005E-2</v>
      </c>
      <c r="S43" s="32"/>
      <c r="T43" s="273">
        <f t="shared" si="26"/>
        <v>6.0000000000000005E-2</v>
      </c>
      <c r="U43" s="274" t="str">
        <f t="shared" si="27"/>
        <v/>
      </c>
      <c r="W43" s="367">
        <v>3.0000000000000001E-5</v>
      </c>
      <c r="X43" s="366">
        <f t="shared" si="22"/>
        <v>2000</v>
      </c>
      <c r="Y43" s="272">
        <f t="shared" si="28"/>
        <v>6.0000000000000005E-2</v>
      </c>
      <c r="Z43" s="32"/>
      <c r="AA43" s="273">
        <f t="shared" si="29"/>
        <v>0</v>
      </c>
      <c r="AB43" s="274">
        <f t="shared" si="30"/>
        <v>0</v>
      </c>
      <c r="AD43" s="367">
        <v>3.0000000000000001E-5</v>
      </c>
      <c r="AE43" s="366">
        <f t="shared" si="23"/>
        <v>2000</v>
      </c>
      <c r="AF43" s="272">
        <f t="shared" si="6"/>
        <v>6.0000000000000005E-2</v>
      </c>
      <c r="AG43" s="32"/>
      <c r="AH43" s="273">
        <f t="shared" si="13"/>
        <v>0</v>
      </c>
      <c r="AI43" s="274">
        <f t="shared" si="14"/>
        <v>0</v>
      </c>
      <c r="AK43" s="367">
        <v>3.0000000000000001E-5</v>
      </c>
      <c r="AL43" s="366">
        <f t="shared" si="24"/>
        <v>2000</v>
      </c>
      <c r="AM43" s="272">
        <f t="shared" si="7"/>
        <v>6.0000000000000005E-2</v>
      </c>
      <c r="AN43" s="32"/>
      <c r="AO43" s="273">
        <f t="shared" si="15"/>
        <v>0</v>
      </c>
      <c r="AP43" s="274">
        <f t="shared" si="16"/>
        <v>0</v>
      </c>
      <c r="AR43" s="367">
        <v>3.0000000000000001E-5</v>
      </c>
      <c r="AS43" s="366">
        <f t="shared" si="25"/>
        <v>2000</v>
      </c>
      <c r="AT43" s="272">
        <f t="shared" si="8"/>
        <v>6.0000000000000005E-2</v>
      </c>
      <c r="AU43" s="32"/>
      <c r="AV43" s="273">
        <f t="shared" si="17"/>
        <v>0</v>
      </c>
      <c r="AW43" s="274">
        <f t="shared" si="18"/>
        <v>0</v>
      </c>
    </row>
    <row r="44" spans="2:49" x14ac:dyDescent="0.3">
      <c r="B44" s="288" t="s">
        <v>68</v>
      </c>
      <c r="C44" s="268"/>
      <c r="D44" s="269" t="s">
        <v>30</v>
      </c>
      <c r="E44" s="268"/>
      <c r="F44" s="32"/>
      <c r="G44" s="285">
        <v>3.8640000000000001E-2</v>
      </c>
      <c r="H44" s="366">
        <f t="shared" ref="H44:H45" si="31">$G$18</f>
        <v>2000</v>
      </c>
      <c r="I44" s="287">
        <f>H44*G44</f>
        <v>77.28</v>
      </c>
      <c r="J44" s="285">
        <v>4.0419999999999998E-2</v>
      </c>
      <c r="K44" s="366">
        <f t="shared" ref="K44:K45" si="32">$G$18</f>
        <v>2000</v>
      </c>
      <c r="L44" s="287">
        <f>K44*J44</f>
        <v>80.839999999999989</v>
      </c>
      <c r="M44" s="273">
        <f t="shared" si="9"/>
        <v>3.5599999999999881</v>
      </c>
      <c r="N44" s="274">
        <f t="shared" si="10"/>
        <v>4.606625258799156E-2</v>
      </c>
      <c r="O44" s="287"/>
      <c r="P44" s="285">
        <v>4.6300000000000001E-2</v>
      </c>
      <c r="Q44" s="366">
        <f t="shared" si="21"/>
        <v>2000</v>
      </c>
      <c r="R44" s="272">
        <f t="shared" si="2"/>
        <v>92.600000000000009</v>
      </c>
      <c r="S44" s="32"/>
      <c r="T44" s="273">
        <f t="shared" si="26"/>
        <v>11.760000000000019</v>
      </c>
      <c r="U44" s="274">
        <f t="shared" si="27"/>
        <v>0.14547253834735305</v>
      </c>
      <c r="W44" s="285">
        <v>4.7989999999999998E-2</v>
      </c>
      <c r="X44" s="366">
        <f t="shared" si="22"/>
        <v>2000</v>
      </c>
      <c r="Y44" s="272">
        <f t="shared" si="5"/>
        <v>95.97999999999999</v>
      </c>
      <c r="Z44" s="32"/>
      <c r="AA44" s="273">
        <f t="shared" si="11"/>
        <v>3.3799999999999812</v>
      </c>
      <c r="AB44" s="274">
        <f t="shared" si="12"/>
        <v>3.6501079913606703E-2</v>
      </c>
      <c r="AD44" s="285">
        <v>4.929E-2</v>
      </c>
      <c r="AE44" s="366">
        <f t="shared" si="23"/>
        <v>2000</v>
      </c>
      <c r="AF44" s="272">
        <f t="shared" si="6"/>
        <v>98.58</v>
      </c>
      <c r="AG44" s="32"/>
      <c r="AH44" s="273">
        <f t="shared" si="13"/>
        <v>2.6000000000000085</v>
      </c>
      <c r="AI44" s="274">
        <f t="shared" si="14"/>
        <v>2.7088976870181379E-2</v>
      </c>
      <c r="AK44" s="285">
        <v>5.2810000000000003E-2</v>
      </c>
      <c r="AL44" s="366">
        <f t="shared" si="24"/>
        <v>2000</v>
      </c>
      <c r="AM44" s="272">
        <f t="shared" si="7"/>
        <v>105.62</v>
      </c>
      <c r="AN44" s="32"/>
      <c r="AO44" s="273">
        <f t="shared" si="15"/>
        <v>7.0400000000000063</v>
      </c>
      <c r="AP44" s="274">
        <f t="shared" si="16"/>
        <v>7.1414079935078173E-2</v>
      </c>
      <c r="AR44" s="285">
        <v>5.4399999999999997E-2</v>
      </c>
      <c r="AS44" s="366">
        <f t="shared" si="25"/>
        <v>2000</v>
      </c>
      <c r="AT44" s="272">
        <f t="shared" si="8"/>
        <v>108.8</v>
      </c>
      <c r="AU44" s="32"/>
      <c r="AV44" s="273">
        <f t="shared" si="17"/>
        <v>3.1799999999999926</v>
      </c>
      <c r="AW44" s="274">
        <f t="shared" si="18"/>
        <v>3.0107934103389439E-2</v>
      </c>
    </row>
    <row r="45" spans="2:49" x14ac:dyDescent="0.3">
      <c r="B45" s="93" t="s">
        <v>69</v>
      </c>
      <c r="C45" s="268"/>
      <c r="D45" s="269" t="s">
        <v>30</v>
      </c>
      <c r="E45" s="268"/>
      <c r="F45" s="32"/>
      <c r="G45" s="285">
        <v>0</v>
      </c>
      <c r="H45" s="366">
        <f t="shared" si="31"/>
        <v>2000</v>
      </c>
      <c r="I45" s="287">
        <f>H45*G45</f>
        <v>0</v>
      </c>
      <c r="J45" s="285">
        <v>0</v>
      </c>
      <c r="K45" s="366">
        <f t="shared" si="32"/>
        <v>2000</v>
      </c>
      <c r="L45" s="287">
        <f>K45*J45</f>
        <v>0</v>
      </c>
      <c r="M45" s="273">
        <f t="shared" si="9"/>
        <v>0</v>
      </c>
      <c r="N45" s="274" t="str">
        <f t="shared" si="10"/>
        <v/>
      </c>
      <c r="O45" s="287"/>
      <c r="P45" s="285">
        <v>-2.1000000000000001E-4</v>
      </c>
      <c r="Q45" s="366">
        <f t="shared" si="21"/>
        <v>2000</v>
      </c>
      <c r="R45" s="272">
        <f t="shared" si="2"/>
        <v>-0.42000000000000004</v>
      </c>
      <c r="S45" s="32"/>
      <c r="T45" s="273">
        <f t="shared" si="26"/>
        <v>-0.42000000000000004</v>
      </c>
      <c r="U45" s="274" t="str">
        <f t="shared" si="27"/>
        <v/>
      </c>
      <c r="W45" s="285">
        <v>-2.1000000000000001E-4</v>
      </c>
      <c r="X45" s="366">
        <f t="shared" si="22"/>
        <v>2000</v>
      </c>
      <c r="Y45" s="272">
        <f t="shared" si="5"/>
        <v>-0.42000000000000004</v>
      </c>
      <c r="Z45" s="32"/>
      <c r="AA45" s="273">
        <f t="shared" si="11"/>
        <v>0</v>
      </c>
      <c r="AB45" s="274">
        <f t="shared" si="12"/>
        <v>0</v>
      </c>
      <c r="AD45" s="285">
        <v>-2.1000000000000001E-4</v>
      </c>
      <c r="AE45" s="366">
        <f t="shared" si="23"/>
        <v>2000</v>
      </c>
      <c r="AF45" s="272">
        <f t="shared" si="6"/>
        <v>-0.42000000000000004</v>
      </c>
      <c r="AG45" s="32"/>
      <c r="AH45" s="273">
        <f t="shared" si="13"/>
        <v>0</v>
      </c>
      <c r="AI45" s="274">
        <f t="shared" si="14"/>
        <v>0</v>
      </c>
      <c r="AK45" s="285">
        <v>-2.1000000000000001E-4</v>
      </c>
      <c r="AL45" s="366">
        <f t="shared" si="24"/>
        <v>2000</v>
      </c>
      <c r="AM45" s="272">
        <f t="shared" si="7"/>
        <v>-0.42000000000000004</v>
      </c>
      <c r="AN45" s="32"/>
      <c r="AO45" s="273">
        <f t="shared" si="15"/>
        <v>0</v>
      </c>
      <c r="AP45" s="274">
        <f t="shared" si="16"/>
        <v>0</v>
      </c>
      <c r="AR45" s="285">
        <v>-2.1000000000000001E-4</v>
      </c>
      <c r="AS45" s="366">
        <f t="shared" si="25"/>
        <v>2000</v>
      </c>
      <c r="AT45" s="272">
        <f t="shared" si="8"/>
        <v>-0.42000000000000004</v>
      </c>
      <c r="AU45" s="32"/>
      <c r="AV45" s="273">
        <f t="shared" si="17"/>
        <v>0</v>
      </c>
      <c r="AW45" s="274">
        <f t="shared" si="18"/>
        <v>0</v>
      </c>
    </row>
    <row r="46" spans="2:49" s="23" customFormat="1" x14ac:dyDescent="0.3">
      <c r="B46" s="368" t="s">
        <v>28</v>
      </c>
      <c r="C46" s="369"/>
      <c r="D46" s="370"/>
      <c r="E46" s="369"/>
      <c r="F46" s="371"/>
      <c r="G46" s="372"/>
      <c r="H46" s="373"/>
      <c r="I46" s="374">
        <f>SUM(I23:I45)</f>
        <v>113.01</v>
      </c>
      <c r="J46" s="372"/>
      <c r="K46" s="373"/>
      <c r="L46" s="374">
        <f>SUM(L23:L45)</f>
        <v>118.49</v>
      </c>
      <c r="M46" s="375">
        <f t="shared" si="9"/>
        <v>5.4799999999999898</v>
      </c>
      <c r="N46" s="376">
        <f t="shared" si="10"/>
        <v>4.8491283957171838E-2</v>
      </c>
      <c r="O46" s="374"/>
      <c r="P46" s="372"/>
      <c r="Q46" s="373"/>
      <c r="R46" s="374">
        <f>SUM(R23:R45)</f>
        <v>133.37000000000003</v>
      </c>
      <c r="S46" s="377"/>
      <c r="T46" s="375">
        <f t="shared" si="26"/>
        <v>14.880000000000038</v>
      </c>
      <c r="U46" s="376">
        <f t="shared" si="27"/>
        <v>0.125580217739894</v>
      </c>
      <c r="V46" s="73"/>
      <c r="W46" s="372"/>
      <c r="X46" s="373"/>
      <c r="Y46" s="374">
        <f>SUM(Y23:Y45)</f>
        <v>142.49</v>
      </c>
      <c r="Z46" s="377"/>
      <c r="AA46" s="375">
        <f t="shared" si="11"/>
        <v>9.1199999999999761</v>
      </c>
      <c r="AB46" s="376">
        <f t="shared" si="12"/>
        <v>6.8381195171327694E-2</v>
      </c>
      <c r="AC46" s="73"/>
      <c r="AD46" s="372"/>
      <c r="AE46" s="373"/>
      <c r="AF46" s="374">
        <f>SUM(AF23:AF45)</f>
        <v>149.58000000000001</v>
      </c>
      <c r="AG46" s="377"/>
      <c r="AH46" s="375">
        <f t="shared" si="13"/>
        <v>7.0900000000000034</v>
      </c>
      <c r="AI46" s="376">
        <f t="shared" si="14"/>
        <v>4.9757877745806742E-2</v>
      </c>
      <c r="AJ46" s="73"/>
      <c r="AK46" s="372"/>
      <c r="AL46" s="373"/>
      <c r="AM46" s="374">
        <f>SUM(AM23:AM45)</f>
        <v>160.62000000000003</v>
      </c>
      <c r="AN46" s="377"/>
      <c r="AO46" s="375">
        <f t="shared" si="15"/>
        <v>11.04000000000002</v>
      </c>
      <c r="AP46" s="376">
        <f t="shared" si="16"/>
        <v>7.3806658644203896E-2</v>
      </c>
      <c r="AQ46" s="73"/>
      <c r="AR46" s="372"/>
      <c r="AS46" s="373"/>
      <c r="AT46" s="374">
        <f>SUM(AT23:AT45)</f>
        <v>167.77</v>
      </c>
      <c r="AU46" s="377"/>
      <c r="AV46" s="375">
        <f t="shared" si="17"/>
        <v>7.1499999999999773</v>
      </c>
      <c r="AW46" s="376">
        <f t="shared" si="18"/>
        <v>4.4515004358112162E-2</v>
      </c>
    </row>
    <row r="47" spans="2:49" s="23" customFormat="1" x14ac:dyDescent="0.3">
      <c r="B47" s="74" t="s">
        <v>29</v>
      </c>
      <c r="C47" s="65"/>
      <c r="D47" s="66" t="s">
        <v>30</v>
      </c>
      <c r="E47" s="65"/>
      <c r="F47" s="25"/>
      <c r="G47" s="94">
        <f>RESIDENTIAL!G46</f>
        <v>9.3670000000000003E-2</v>
      </c>
      <c r="H47" s="95">
        <f>$G$18*(1+G80)-$G$18</f>
        <v>59</v>
      </c>
      <c r="I47" s="76">
        <f>H47*G47</f>
        <v>5.5265300000000002</v>
      </c>
      <c r="J47" s="94">
        <f>RESIDENTIAL!J46</f>
        <v>9.3670000000000003E-2</v>
      </c>
      <c r="K47" s="95">
        <f>$G$18*(1+J80)-$G$18</f>
        <v>59</v>
      </c>
      <c r="L47" s="76">
        <f>K47*J47</f>
        <v>5.5265300000000002</v>
      </c>
      <c r="M47" s="70">
        <f t="shared" si="9"/>
        <v>0</v>
      </c>
      <c r="N47" s="71">
        <f t="shared" si="10"/>
        <v>0</v>
      </c>
      <c r="O47" s="76"/>
      <c r="P47" s="94">
        <f>RESIDENTIAL!P46</f>
        <v>9.3670000000000003E-2</v>
      </c>
      <c r="Q47" s="95">
        <f>$G$18*(1+P80)-$G$18</f>
        <v>59</v>
      </c>
      <c r="R47" s="76">
        <f>Q47*P47</f>
        <v>5.5265300000000002</v>
      </c>
      <c r="S47" s="73"/>
      <c r="T47" s="70">
        <f t="shared" si="26"/>
        <v>0</v>
      </c>
      <c r="U47" s="71">
        <f t="shared" si="27"/>
        <v>0</v>
      </c>
      <c r="V47" s="73"/>
      <c r="W47" s="94">
        <f>RESIDENTIAL!W46</f>
        <v>9.3670000000000003E-2</v>
      </c>
      <c r="X47" s="95">
        <f>$G$18*(1+W80)-$G$18</f>
        <v>59</v>
      </c>
      <c r="Y47" s="76">
        <f>X47*W47</f>
        <v>5.5265300000000002</v>
      </c>
      <c r="Z47" s="73"/>
      <c r="AA47" s="70">
        <f t="shared" si="11"/>
        <v>0</v>
      </c>
      <c r="AB47" s="71">
        <f t="shared" si="12"/>
        <v>0</v>
      </c>
      <c r="AC47" s="73"/>
      <c r="AD47" s="94">
        <f>RESIDENTIAL!AD46</f>
        <v>9.3670000000000003E-2</v>
      </c>
      <c r="AE47" s="95">
        <f>$G$18*(1+AD80)-$G$18</f>
        <v>59</v>
      </c>
      <c r="AF47" s="76">
        <f>AE47*AD47</f>
        <v>5.5265300000000002</v>
      </c>
      <c r="AG47" s="73"/>
      <c r="AH47" s="70">
        <f t="shared" si="13"/>
        <v>0</v>
      </c>
      <c r="AI47" s="71">
        <f t="shared" si="14"/>
        <v>0</v>
      </c>
      <c r="AJ47" s="73"/>
      <c r="AK47" s="94">
        <f>RESIDENTIAL!AK46</f>
        <v>9.3670000000000003E-2</v>
      </c>
      <c r="AL47" s="95">
        <f>$G$18*(1+AK80)-$G$18</f>
        <v>59</v>
      </c>
      <c r="AM47" s="76">
        <f>AL47*AK47</f>
        <v>5.5265300000000002</v>
      </c>
      <c r="AN47" s="73"/>
      <c r="AO47" s="70">
        <f t="shared" si="15"/>
        <v>0</v>
      </c>
      <c r="AP47" s="71">
        <f t="shared" si="16"/>
        <v>0</v>
      </c>
      <c r="AQ47" s="73"/>
      <c r="AR47" s="94">
        <f>RESIDENTIAL!AR46</f>
        <v>9.3670000000000003E-2</v>
      </c>
      <c r="AS47" s="95">
        <f>$G$18*(1+AR80)-$G$18</f>
        <v>59</v>
      </c>
      <c r="AT47" s="76">
        <f>AS47*AR47</f>
        <v>5.5265300000000002</v>
      </c>
      <c r="AU47" s="73"/>
      <c r="AV47" s="70">
        <f t="shared" si="17"/>
        <v>0</v>
      </c>
      <c r="AW47" s="71">
        <f t="shared" si="18"/>
        <v>0</v>
      </c>
    </row>
    <row r="48" spans="2:49" s="23" customFormat="1" x14ac:dyDescent="0.3">
      <c r="B48" s="74" t="str">
        <f>+RESIDENTIAL!$B$47</f>
        <v>Rate Rider for Disposition of Deferral/Variance Accounts - effective until December 31, 2024</v>
      </c>
      <c r="C48" s="65"/>
      <c r="D48" s="66" t="s">
        <v>30</v>
      </c>
      <c r="E48" s="65"/>
      <c r="F48" s="25"/>
      <c r="G48" s="96">
        <v>3.29E-3</v>
      </c>
      <c r="H48" s="97">
        <f t="shared" ref="H48:H50" si="33">$G$18</f>
        <v>2000</v>
      </c>
      <c r="I48" s="76">
        <f>H48*G48</f>
        <v>6.58</v>
      </c>
      <c r="J48" s="96">
        <v>2.4199999999999998E-3</v>
      </c>
      <c r="K48" s="97">
        <f t="shared" ref="K48:K50" si="34">$G$18</f>
        <v>2000</v>
      </c>
      <c r="L48" s="76">
        <f>K48*J48</f>
        <v>4.84</v>
      </c>
      <c r="M48" s="70">
        <f t="shared" si="9"/>
        <v>-1.7400000000000002</v>
      </c>
      <c r="N48" s="71">
        <f t="shared" si="10"/>
        <v>-0.26443768996960487</v>
      </c>
      <c r="O48" s="76"/>
      <c r="P48" s="96">
        <v>2.5300000000000001E-3</v>
      </c>
      <c r="Q48" s="97">
        <f t="shared" ref="Q48:Q50" si="35">$G$18</f>
        <v>2000</v>
      </c>
      <c r="R48" s="76">
        <f>Q48*P48</f>
        <v>5.0600000000000005</v>
      </c>
      <c r="S48" s="73"/>
      <c r="T48" s="70">
        <f t="shared" si="26"/>
        <v>0.22000000000000064</v>
      </c>
      <c r="U48" s="71">
        <f t="shared" si="27"/>
        <v>4.5454545454545588E-2</v>
      </c>
      <c r="V48" s="73"/>
      <c r="W48" s="96">
        <v>0</v>
      </c>
      <c r="X48" s="97">
        <f t="shared" ref="X48:X50" si="36">$G$18</f>
        <v>2000</v>
      </c>
      <c r="Y48" s="76">
        <f>X48*W48</f>
        <v>0</v>
      </c>
      <c r="Z48" s="73"/>
      <c r="AA48" s="70">
        <f t="shared" si="11"/>
        <v>-5.0600000000000005</v>
      </c>
      <c r="AB48" s="71" t="str">
        <f t="shared" si="12"/>
        <v/>
      </c>
      <c r="AC48" s="73"/>
      <c r="AD48" s="96">
        <v>0</v>
      </c>
      <c r="AE48" s="97">
        <f t="shared" ref="AE48:AE50" si="37">$G$18</f>
        <v>2000</v>
      </c>
      <c r="AF48" s="76">
        <f>AE48*AD48</f>
        <v>0</v>
      </c>
      <c r="AG48" s="73"/>
      <c r="AH48" s="70">
        <f t="shared" si="13"/>
        <v>0</v>
      </c>
      <c r="AI48" s="71" t="str">
        <f t="shared" si="14"/>
        <v/>
      </c>
      <c r="AJ48" s="73"/>
      <c r="AK48" s="96">
        <v>0</v>
      </c>
      <c r="AL48" s="97">
        <f t="shared" ref="AL48:AL50" si="38">$G$18</f>
        <v>2000</v>
      </c>
      <c r="AM48" s="76">
        <f>AL48*AK48</f>
        <v>0</v>
      </c>
      <c r="AN48" s="73"/>
      <c r="AO48" s="70">
        <f t="shared" si="15"/>
        <v>0</v>
      </c>
      <c r="AP48" s="71" t="str">
        <f t="shared" si="16"/>
        <v/>
      </c>
      <c r="AQ48" s="73"/>
      <c r="AR48" s="96">
        <v>0</v>
      </c>
      <c r="AS48" s="97">
        <f t="shared" ref="AS48:AS50" si="39">$G$18</f>
        <v>2000</v>
      </c>
      <c r="AT48" s="76">
        <f>AS48*AR48</f>
        <v>0</v>
      </c>
      <c r="AU48" s="73"/>
      <c r="AV48" s="70">
        <f t="shared" si="17"/>
        <v>0</v>
      </c>
      <c r="AW48" s="71" t="str">
        <f t="shared" si="18"/>
        <v/>
      </c>
    </row>
    <row r="49" spans="2:49" s="23" customFormat="1" x14ac:dyDescent="0.3">
      <c r="B49" s="74" t="s">
        <v>70</v>
      </c>
      <c r="C49" s="65"/>
      <c r="D49" s="66" t="s">
        <v>30</v>
      </c>
      <c r="E49" s="65"/>
      <c r="F49" s="25"/>
      <c r="G49" s="96" t="s">
        <v>102</v>
      </c>
      <c r="H49" s="97">
        <f t="shared" si="33"/>
        <v>2000</v>
      </c>
      <c r="I49" s="76"/>
      <c r="J49" s="96">
        <v>2.2899999999999999E-3</v>
      </c>
      <c r="K49" s="97">
        <f t="shared" si="34"/>
        <v>2000</v>
      </c>
      <c r="L49" s="76">
        <f>K49*J49</f>
        <v>4.58</v>
      </c>
      <c r="M49" s="70">
        <f t="shared" si="9"/>
        <v>4.58</v>
      </c>
      <c r="N49" s="71" t="str">
        <f t="shared" si="10"/>
        <v/>
      </c>
      <c r="O49" s="76"/>
      <c r="P49" s="96">
        <v>0</v>
      </c>
      <c r="Q49" s="97">
        <f t="shared" si="35"/>
        <v>2000</v>
      </c>
      <c r="R49" s="76">
        <f>Q49*P49</f>
        <v>0</v>
      </c>
      <c r="S49" s="73"/>
      <c r="T49" s="70">
        <f t="shared" si="26"/>
        <v>-4.58</v>
      </c>
      <c r="U49" s="71" t="str">
        <f t="shared" si="27"/>
        <v/>
      </c>
      <c r="V49" s="73"/>
      <c r="W49" s="96">
        <v>0</v>
      </c>
      <c r="X49" s="97">
        <f t="shared" si="36"/>
        <v>2000</v>
      </c>
      <c r="Y49" s="76">
        <f>X49*W49</f>
        <v>0</v>
      </c>
      <c r="Z49" s="73"/>
      <c r="AA49" s="70">
        <f t="shared" si="11"/>
        <v>0</v>
      </c>
      <c r="AB49" s="71" t="str">
        <f t="shared" si="12"/>
        <v/>
      </c>
      <c r="AC49" s="73"/>
      <c r="AD49" s="96">
        <v>0</v>
      </c>
      <c r="AE49" s="97">
        <f t="shared" si="37"/>
        <v>2000</v>
      </c>
      <c r="AF49" s="76">
        <f>AE49*AD49</f>
        <v>0</v>
      </c>
      <c r="AG49" s="73"/>
      <c r="AH49" s="70">
        <f t="shared" si="13"/>
        <v>0</v>
      </c>
      <c r="AI49" s="71" t="str">
        <f t="shared" si="14"/>
        <v/>
      </c>
      <c r="AJ49" s="73"/>
      <c r="AK49" s="96">
        <v>0</v>
      </c>
      <c r="AL49" s="97">
        <f t="shared" si="38"/>
        <v>2000</v>
      </c>
      <c r="AM49" s="76">
        <f>AL49*AK49</f>
        <v>0</v>
      </c>
      <c r="AN49" s="73"/>
      <c r="AO49" s="70">
        <f t="shared" si="15"/>
        <v>0</v>
      </c>
      <c r="AP49" s="71" t="str">
        <f t="shared" si="16"/>
        <v/>
      </c>
      <c r="AQ49" s="73"/>
      <c r="AR49" s="96">
        <v>0</v>
      </c>
      <c r="AS49" s="97">
        <f t="shared" si="39"/>
        <v>2000</v>
      </c>
      <c r="AT49" s="76">
        <f>AS49*AR49</f>
        <v>0</v>
      </c>
      <c r="AU49" s="73"/>
      <c r="AV49" s="70">
        <f t="shared" si="17"/>
        <v>0</v>
      </c>
      <c r="AW49" s="71" t="str">
        <f t="shared" si="18"/>
        <v/>
      </c>
    </row>
    <row r="50" spans="2:49" s="23" customFormat="1" x14ac:dyDescent="0.3">
      <c r="B50" s="74" t="str">
        <f>+RESIDENTIAL!$B$48</f>
        <v>Rate Rider for Disposition of Capacity Based Recovery Account - Applicable only for Class B Customers - effective until December 31, 2024</v>
      </c>
      <c r="C50" s="65"/>
      <c r="D50" s="66" t="s">
        <v>30</v>
      </c>
      <c r="E50" s="65"/>
      <c r="F50" s="25"/>
      <c r="G50" s="96">
        <v>-1.4999999999999999E-4</v>
      </c>
      <c r="H50" s="97">
        <f t="shared" si="33"/>
        <v>2000</v>
      </c>
      <c r="I50" s="76">
        <f t="shared" ref="I50:I51" si="40">H50*G50</f>
        <v>-0.3</v>
      </c>
      <c r="J50" s="96">
        <v>-1.2999999999999999E-4</v>
      </c>
      <c r="K50" s="97">
        <f t="shared" si="34"/>
        <v>2000</v>
      </c>
      <c r="L50" s="76">
        <f>K50*J50</f>
        <v>-0.25999999999999995</v>
      </c>
      <c r="M50" s="70">
        <f t="shared" si="9"/>
        <v>4.0000000000000036E-2</v>
      </c>
      <c r="N50" s="71">
        <f t="shared" si="10"/>
        <v>-0.13333333333333347</v>
      </c>
      <c r="O50" s="76"/>
      <c r="P50" s="96">
        <v>1.8000000000000001E-4</v>
      </c>
      <c r="Q50" s="97">
        <f t="shared" si="35"/>
        <v>2000</v>
      </c>
      <c r="R50" s="76">
        <f>Q50*P50</f>
        <v>0.36000000000000004</v>
      </c>
      <c r="S50" s="73"/>
      <c r="T50" s="70">
        <f t="shared" si="26"/>
        <v>0.62</v>
      </c>
      <c r="U50" s="71">
        <f t="shared" si="27"/>
        <v>-2.384615384615385</v>
      </c>
      <c r="V50" s="73"/>
      <c r="W50" s="96">
        <v>0</v>
      </c>
      <c r="X50" s="97">
        <f t="shared" si="36"/>
        <v>2000</v>
      </c>
      <c r="Y50" s="76">
        <f>X50*W50</f>
        <v>0</v>
      </c>
      <c r="Z50" s="73"/>
      <c r="AA50" s="70">
        <f t="shared" si="11"/>
        <v>-0.36000000000000004</v>
      </c>
      <c r="AB50" s="71" t="str">
        <f t="shared" si="12"/>
        <v/>
      </c>
      <c r="AC50" s="73"/>
      <c r="AD50" s="96">
        <v>0</v>
      </c>
      <c r="AE50" s="97">
        <f t="shared" si="37"/>
        <v>2000</v>
      </c>
      <c r="AF50" s="76">
        <f>AE50*AD50</f>
        <v>0</v>
      </c>
      <c r="AG50" s="73"/>
      <c r="AH50" s="70">
        <f t="shared" si="13"/>
        <v>0</v>
      </c>
      <c r="AI50" s="71" t="str">
        <f t="shared" si="14"/>
        <v/>
      </c>
      <c r="AJ50" s="73"/>
      <c r="AK50" s="96">
        <v>0</v>
      </c>
      <c r="AL50" s="97">
        <f t="shared" si="38"/>
        <v>2000</v>
      </c>
      <c r="AM50" s="76">
        <f>AL50*AK50</f>
        <v>0</v>
      </c>
      <c r="AN50" s="73"/>
      <c r="AO50" s="70">
        <f t="shared" si="15"/>
        <v>0</v>
      </c>
      <c r="AP50" s="71" t="str">
        <f t="shared" si="16"/>
        <v/>
      </c>
      <c r="AQ50" s="73"/>
      <c r="AR50" s="96">
        <v>0</v>
      </c>
      <c r="AS50" s="97">
        <f t="shared" si="39"/>
        <v>2000</v>
      </c>
      <c r="AT50" s="76">
        <f>AS50*AR50</f>
        <v>0</v>
      </c>
      <c r="AU50" s="73"/>
      <c r="AV50" s="70">
        <f t="shared" si="17"/>
        <v>0</v>
      </c>
      <c r="AW50" s="71" t="str">
        <f t="shared" si="18"/>
        <v/>
      </c>
    </row>
    <row r="51" spans="2:49" s="23" customFormat="1" x14ac:dyDescent="0.3">
      <c r="B51" s="74" t="str">
        <f>+RESIDENTIAL!$B$49</f>
        <v>Rate Rider for Disposition of Global Adjustment Account - Applicable only for Non-RPP Customers - effective until December 31, 2023</v>
      </c>
      <c r="C51" s="65"/>
      <c r="D51" s="66" t="s">
        <v>30</v>
      </c>
      <c r="E51" s="65"/>
      <c r="F51" s="25"/>
      <c r="G51" s="96">
        <v>-2.5100000000000001E-3</v>
      </c>
      <c r="H51" s="97"/>
      <c r="I51" s="76">
        <f t="shared" si="40"/>
        <v>0</v>
      </c>
      <c r="J51" s="96">
        <v>0</v>
      </c>
      <c r="K51" s="97"/>
      <c r="L51" s="76">
        <f t="shared" ref="L51" si="41">K51*J51</f>
        <v>0</v>
      </c>
      <c r="M51" s="70">
        <f t="shared" si="9"/>
        <v>0</v>
      </c>
      <c r="N51" s="71" t="str">
        <f t="shared" si="10"/>
        <v/>
      </c>
      <c r="O51" s="76"/>
      <c r="P51" s="96">
        <v>1.2099999999999999E-3</v>
      </c>
      <c r="Q51" s="97"/>
      <c r="R51" s="76">
        <f t="shared" ref="R51" si="42">Q51*P51</f>
        <v>0</v>
      </c>
      <c r="S51" s="73"/>
      <c r="T51" s="70">
        <f t="shared" si="26"/>
        <v>0</v>
      </c>
      <c r="U51" s="71" t="str">
        <f t="shared" si="27"/>
        <v/>
      </c>
      <c r="V51" s="73"/>
      <c r="W51" s="96">
        <v>0</v>
      </c>
      <c r="X51" s="97"/>
      <c r="Y51" s="76">
        <f t="shared" ref="Y51" si="43">X51*W51</f>
        <v>0</v>
      </c>
      <c r="Z51" s="73"/>
      <c r="AA51" s="70">
        <f t="shared" si="11"/>
        <v>0</v>
      </c>
      <c r="AB51" s="71" t="str">
        <f t="shared" si="12"/>
        <v/>
      </c>
      <c r="AC51" s="73"/>
      <c r="AD51" s="96">
        <v>0</v>
      </c>
      <c r="AE51" s="97"/>
      <c r="AF51" s="76">
        <f t="shared" ref="AF51" si="44">AE51*AD51</f>
        <v>0</v>
      </c>
      <c r="AG51" s="73"/>
      <c r="AH51" s="70">
        <f t="shared" si="13"/>
        <v>0</v>
      </c>
      <c r="AI51" s="71" t="str">
        <f t="shared" si="14"/>
        <v/>
      </c>
      <c r="AJ51" s="73"/>
      <c r="AK51" s="96">
        <v>0</v>
      </c>
      <c r="AL51" s="97"/>
      <c r="AM51" s="76">
        <f t="shared" ref="AM51" si="45">AL51*AK51</f>
        <v>0</v>
      </c>
      <c r="AN51" s="73"/>
      <c r="AO51" s="70">
        <f t="shared" si="15"/>
        <v>0</v>
      </c>
      <c r="AP51" s="71" t="str">
        <f t="shared" si="16"/>
        <v/>
      </c>
      <c r="AQ51" s="73"/>
      <c r="AR51" s="96">
        <v>0</v>
      </c>
      <c r="AS51" s="97"/>
      <c r="AT51" s="76">
        <f t="shared" ref="AT51" si="46">AS51*AR51</f>
        <v>0</v>
      </c>
      <c r="AU51" s="73"/>
      <c r="AV51" s="70">
        <f t="shared" si="17"/>
        <v>0</v>
      </c>
      <c r="AW51" s="71" t="str">
        <f t="shared" si="18"/>
        <v/>
      </c>
    </row>
    <row r="52" spans="2:49" s="23" customFormat="1" x14ac:dyDescent="0.3">
      <c r="B52" s="74" t="str">
        <f>CSMUR!B47</f>
        <v>Rate Rider for Smart Metering Entity Charge - effective until December 31, 2027</v>
      </c>
      <c r="C52" s="65"/>
      <c r="D52" s="66" t="s">
        <v>24</v>
      </c>
      <c r="E52" s="65"/>
      <c r="F52" s="25"/>
      <c r="G52" s="99">
        <f>RESIDENTIAL!G50</f>
        <v>0.41</v>
      </c>
      <c r="H52" s="68">
        <v>1</v>
      </c>
      <c r="I52" s="76">
        <f>H52*G52</f>
        <v>0.41</v>
      </c>
      <c r="J52" s="99">
        <f>RESIDENTIAL!J50</f>
        <v>0.41</v>
      </c>
      <c r="K52" s="68">
        <v>1</v>
      </c>
      <c r="L52" s="76">
        <f>K52*J52</f>
        <v>0.41</v>
      </c>
      <c r="M52" s="70">
        <f t="shared" si="9"/>
        <v>0</v>
      </c>
      <c r="N52" s="71">
        <f t="shared" si="10"/>
        <v>0</v>
      </c>
      <c r="O52" s="76"/>
      <c r="P52" s="99">
        <f>RESIDENTIAL!P50</f>
        <v>0.41</v>
      </c>
      <c r="Q52" s="68">
        <v>1</v>
      </c>
      <c r="R52" s="76">
        <f>Q52*P52</f>
        <v>0.41</v>
      </c>
      <c r="S52" s="73"/>
      <c r="T52" s="70">
        <f t="shared" si="26"/>
        <v>0</v>
      </c>
      <c r="U52" s="71">
        <f t="shared" si="27"/>
        <v>0</v>
      </c>
      <c r="V52" s="73"/>
      <c r="W52" s="99">
        <f>RESIDENTIAL!W50</f>
        <v>0.41</v>
      </c>
      <c r="X52" s="68">
        <v>1</v>
      </c>
      <c r="Y52" s="76">
        <f>X52*W52</f>
        <v>0.41</v>
      </c>
      <c r="Z52" s="73"/>
      <c r="AA52" s="70">
        <f t="shared" si="11"/>
        <v>0</v>
      </c>
      <c r="AB52" s="71">
        <f t="shared" si="12"/>
        <v>0</v>
      </c>
      <c r="AC52" s="73"/>
      <c r="AD52" s="99">
        <f>RESIDENTIAL!AD50</f>
        <v>0.41</v>
      </c>
      <c r="AE52" s="68">
        <v>1</v>
      </c>
      <c r="AF52" s="76">
        <f>AE52*AD52</f>
        <v>0.41</v>
      </c>
      <c r="AG52" s="73"/>
      <c r="AH52" s="70">
        <f t="shared" si="13"/>
        <v>0</v>
      </c>
      <c r="AI52" s="71">
        <f t="shared" si="14"/>
        <v>0</v>
      </c>
      <c r="AJ52" s="73"/>
      <c r="AK52" s="99">
        <f>RESIDENTIAL!AK50</f>
        <v>0</v>
      </c>
      <c r="AL52" s="68">
        <v>1</v>
      </c>
      <c r="AM52" s="76">
        <f>AL52*AK52</f>
        <v>0</v>
      </c>
      <c r="AN52" s="73"/>
      <c r="AO52" s="70">
        <f t="shared" si="15"/>
        <v>-0.41</v>
      </c>
      <c r="AP52" s="71" t="str">
        <f t="shared" si="16"/>
        <v/>
      </c>
      <c r="AQ52" s="73"/>
      <c r="AR52" s="99">
        <f>RESIDENTIAL!AR50</f>
        <v>0</v>
      </c>
      <c r="AS52" s="68">
        <v>1</v>
      </c>
      <c r="AT52" s="76">
        <f>AS52*AR52</f>
        <v>0</v>
      </c>
      <c r="AU52" s="73"/>
      <c r="AV52" s="70">
        <f t="shared" si="17"/>
        <v>0</v>
      </c>
      <c r="AW52" s="71" t="str">
        <f t="shared" si="18"/>
        <v/>
      </c>
    </row>
    <row r="53" spans="2:49" s="23" customFormat="1" x14ac:dyDescent="0.3">
      <c r="B53" s="378" t="s">
        <v>35</v>
      </c>
      <c r="C53" s="379"/>
      <c r="D53" s="380"/>
      <c r="E53" s="379"/>
      <c r="F53" s="371"/>
      <c r="G53" s="381"/>
      <c r="H53" s="382"/>
      <c r="I53" s="383">
        <f>SUM(I47:I52)+I46</f>
        <v>125.22653</v>
      </c>
      <c r="J53" s="381"/>
      <c r="K53" s="382"/>
      <c r="L53" s="383">
        <f>SUM(L47:L52)+L46</f>
        <v>133.58652999999998</v>
      </c>
      <c r="M53" s="375">
        <f t="shared" si="9"/>
        <v>8.3599999999999852</v>
      </c>
      <c r="N53" s="376">
        <f t="shared" si="10"/>
        <v>6.6759016639684782E-2</v>
      </c>
      <c r="O53" s="383"/>
      <c r="P53" s="381"/>
      <c r="Q53" s="382"/>
      <c r="R53" s="383">
        <f>SUM(R47:R52)+R46</f>
        <v>144.72653000000003</v>
      </c>
      <c r="S53" s="377"/>
      <c r="T53" s="375">
        <f t="shared" si="26"/>
        <v>11.140000000000043</v>
      </c>
      <c r="U53" s="376">
        <f t="shared" si="27"/>
        <v>8.3391641357852805E-2</v>
      </c>
      <c r="V53" s="73"/>
      <c r="W53" s="381"/>
      <c r="X53" s="382"/>
      <c r="Y53" s="383">
        <f>SUM(Y47:Y52)+Y46</f>
        <v>148.42653000000001</v>
      </c>
      <c r="Z53" s="377"/>
      <c r="AA53" s="375">
        <f t="shared" si="11"/>
        <v>3.6999999999999886</v>
      </c>
      <c r="AB53" s="376">
        <f t="shared" si="12"/>
        <v>2.5565457832782891E-2</v>
      </c>
      <c r="AC53" s="73"/>
      <c r="AD53" s="381"/>
      <c r="AE53" s="382"/>
      <c r="AF53" s="383">
        <f>SUM(AF47:AF52)+AF46</f>
        <v>155.51653000000002</v>
      </c>
      <c r="AG53" s="377"/>
      <c r="AH53" s="375">
        <f t="shared" si="13"/>
        <v>7.0900000000000034</v>
      </c>
      <c r="AI53" s="376">
        <f t="shared" si="14"/>
        <v>4.7767740713200009E-2</v>
      </c>
      <c r="AJ53" s="73"/>
      <c r="AK53" s="381"/>
      <c r="AL53" s="382"/>
      <c r="AM53" s="383">
        <f>SUM(AM47:AM52)+AM46</f>
        <v>166.14653000000004</v>
      </c>
      <c r="AN53" s="377"/>
      <c r="AO53" s="375">
        <f t="shared" si="15"/>
        <v>10.630000000000024</v>
      </c>
      <c r="AP53" s="376">
        <f t="shared" si="16"/>
        <v>6.8352862554225083E-2</v>
      </c>
      <c r="AQ53" s="73"/>
      <c r="AR53" s="381"/>
      <c r="AS53" s="382"/>
      <c r="AT53" s="383">
        <f>SUM(AT47:AT52)+AT46</f>
        <v>173.29653000000002</v>
      </c>
      <c r="AU53" s="377"/>
      <c r="AV53" s="375">
        <f t="shared" si="17"/>
        <v>7.1499999999999773</v>
      </c>
      <c r="AW53" s="376">
        <f t="shared" si="18"/>
        <v>4.3034302311339125E-2</v>
      </c>
    </row>
    <row r="54" spans="2:49" s="23" customFormat="1" x14ac:dyDescent="0.3">
      <c r="B54" s="107" t="s">
        <v>36</v>
      </c>
      <c r="C54" s="25"/>
      <c r="D54" s="66" t="s">
        <v>30</v>
      </c>
      <c r="E54" s="25"/>
      <c r="F54" s="25"/>
      <c r="G54" s="108">
        <v>1.1270000000000001E-2</v>
      </c>
      <c r="H54" s="109">
        <f>$G$18*(1+G80)</f>
        <v>2059</v>
      </c>
      <c r="I54" s="69">
        <f>H54*G54</f>
        <v>23.204930000000001</v>
      </c>
      <c r="J54" s="108">
        <v>1.111E-2</v>
      </c>
      <c r="K54" s="109">
        <f>$G$18*(1+J80)</f>
        <v>2059</v>
      </c>
      <c r="L54" s="69">
        <f>K54*J54</f>
        <v>22.875489999999999</v>
      </c>
      <c r="M54" s="70">
        <f t="shared" si="9"/>
        <v>-0.32944000000000173</v>
      </c>
      <c r="N54" s="71">
        <f t="shared" si="10"/>
        <v>-1.4196983141082593E-2</v>
      </c>
      <c r="O54" s="69"/>
      <c r="P54" s="108">
        <v>1.17E-2</v>
      </c>
      <c r="Q54" s="109">
        <f>$G$18*(1+P80)</f>
        <v>2059</v>
      </c>
      <c r="R54" s="69">
        <f>Q54*P54</f>
        <v>24.090299999999999</v>
      </c>
      <c r="S54" s="73"/>
      <c r="T54" s="70">
        <f t="shared" si="26"/>
        <v>1.2148099999999999</v>
      </c>
      <c r="U54" s="71">
        <f t="shared" si="27"/>
        <v>5.3105310531053107E-2</v>
      </c>
      <c r="V54" s="73"/>
      <c r="W54" s="108">
        <v>1.17E-2</v>
      </c>
      <c r="X54" s="109">
        <f>$G$18*(1+W80)</f>
        <v>2059</v>
      </c>
      <c r="Y54" s="69">
        <f>X54*W54</f>
        <v>24.090299999999999</v>
      </c>
      <c r="Z54" s="73"/>
      <c r="AA54" s="70">
        <f t="shared" si="11"/>
        <v>0</v>
      </c>
      <c r="AB54" s="71">
        <f t="shared" si="12"/>
        <v>0</v>
      </c>
      <c r="AC54" s="73"/>
      <c r="AD54" s="108">
        <v>1.17E-2</v>
      </c>
      <c r="AE54" s="109">
        <f>$G$18*(1+AD80)</f>
        <v>2059</v>
      </c>
      <c r="AF54" s="69">
        <f>AE54*AD54</f>
        <v>24.090299999999999</v>
      </c>
      <c r="AG54" s="73"/>
      <c r="AH54" s="70">
        <f t="shared" si="13"/>
        <v>0</v>
      </c>
      <c r="AI54" s="71">
        <f t="shared" si="14"/>
        <v>0</v>
      </c>
      <c r="AJ54" s="73"/>
      <c r="AK54" s="108">
        <v>1.17E-2</v>
      </c>
      <c r="AL54" s="109">
        <f>$G$18*(1+AK80)</f>
        <v>2059</v>
      </c>
      <c r="AM54" s="69">
        <f>AL54*AK54</f>
        <v>24.090299999999999</v>
      </c>
      <c r="AN54" s="73"/>
      <c r="AO54" s="70">
        <f t="shared" si="15"/>
        <v>0</v>
      </c>
      <c r="AP54" s="71">
        <f t="shared" si="16"/>
        <v>0</v>
      </c>
      <c r="AQ54" s="73"/>
      <c r="AR54" s="108">
        <v>1.17E-2</v>
      </c>
      <c r="AS54" s="109">
        <f>$G$18*(1+AR80)</f>
        <v>2059</v>
      </c>
      <c r="AT54" s="69">
        <f>AS54*AR54</f>
        <v>24.090299999999999</v>
      </c>
      <c r="AU54" s="73"/>
      <c r="AV54" s="70">
        <f t="shared" si="17"/>
        <v>0</v>
      </c>
      <c r="AW54" s="71">
        <f t="shared" si="18"/>
        <v>0</v>
      </c>
    </row>
    <row r="55" spans="2:49" s="23" customFormat="1" x14ac:dyDescent="0.3">
      <c r="B55" s="107" t="s">
        <v>37</v>
      </c>
      <c r="C55" s="25"/>
      <c r="D55" s="66" t="s">
        <v>30</v>
      </c>
      <c r="E55" s="25"/>
      <c r="F55" s="25"/>
      <c r="G55" s="108">
        <v>6.5599999999999999E-3</v>
      </c>
      <c r="H55" s="110">
        <f>H54</f>
        <v>2059</v>
      </c>
      <c r="I55" s="69">
        <f>H55*G55</f>
        <v>13.50704</v>
      </c>
      <c r="J55" s="108">
        <v>6.9699999999999996E-3</v>
      </c>
      <c r="K55" s="110">
        <f>K54</f>
        <v>2059</v>
      </c>
      <c r="L55" s="69">
        <f>K55*J55</f>
        <v>14.351229999999999</v>
      </c>
      <c r="M55" s="70">
        <f t="shared" si="9"/>
        <v>0.84418999999999933</v>
      </c>
      <c r="N55" s="71">
        <f t="shared" si="10"/>
        <v>6.2499999999999951E-2</v>
      </c>
      <c r="O55" s="69"/>
      <c r="P55" s="108">
        <v>7.4599999999999996E-3</v>
      </c>
      <c r="Q55" s="110">
        <f>Q54</f>
        <v>2059</v>
      </c>
      <c r="R55" s="69">
        <f>Q55*P55</f>
        <v>15.360139999999999</v>
      </c>
      <c r="S55" s="73"/>
      <c r="T55" s="70">
        <f t="shared" si="26"/>
        <v>1.0089100000000002</v>
      </c>
      <c r="U55" s="71">
        <f t="shared" si="27"/>
        <v>7.0301291248206624E-2</v>
      </c>
      <c r="V55" s="73"/>
      <c r="W55" s="108">
        <v>7.4599999999999996E-3</v>
      </c>
      <c r="X55" s="110">
        <f>X54</f>
        <v>2059</v>
      </c>
      <c r="Y55" s="69">
        <f>X55*W55</f>
        <v>15.360139999999999</v>
      </c>
      <c r="Z55" s="73"/>
      <c r="AA55" s="70">
        <f t="shared" si="11"/>
        <v>0</v>
      </c>
      <c r="AB55" s="71">
        <f t="shared" si="12"/>
        <v>0</v>
      </c>
      <c r="AC55" s="73"/>
      <c r="AD55" s="108">
        <v>7.4599999999999996E-3</v>
      </c>
      <c r="AE55" s="110">
        <f>AE54</f>
        <v>2059</v>
      </c>
      <c r="AF55" s="69">
        <f>AE55*AD55</f>
        <v>15.360139999999999</v>
      </c>
      <c r="AG55" s="73"/>
      <c r="AH55" s="70">
        <f t="shared" si="13"/>
        <v>0</v>
      </c>
      <c r="AI55" s="71">
        <f t="shared" si="14"/>
        <v>0</v>
      </c>
      <c r="AJ55" s="73"/>
      <c r="AK55" s="108">
        <v>7.4599999999999996E-3</v>
      </c>
      <c r="AL55" s="110">
        <f>AL54</f>
        <v>2059</v>
      </c>
      <c r="AM55" s="69">
        <f>AL55*AK55</f>
        <v>15.360139999999999</v>
      </c>
      <c r="AN55" s="73"/>
      <c r="AO55" s="70">
        <f t="shared" si="15"/>
        <v>0</v>
      </c>
      <c r="AP55" s="71">
        <f t="shared" si="16"/>
        <v>0</v>
      </c>
      <c r="AQ55" s="73"/>
      <c r="AR55" s="108">
        <v>7.4599999999999996E-3</v>
      </c>
      <c r="AS55" s="110">
        <f>AS54</f>
        <v>2059</v>
      </c>
      <c r="AT55" s="69">
        <f>AS55*AR55</f>
        <v>15.360139999999999</v>
      </c>
      <c r="AU55" s="73"/>
      <c r="AV55" s="70">
        <f t="shared" si="17"/>
        <v>0</v>
      </c>
      <c r="AW55" s="71">
        <f t="shared" si="18"/>
        <v>0</v>
      </c>
    </row>
    <row r="56" spans="2:49" s="23" customFormat="1" x14ac:dyDescent="0.3">
      <c r="B56" s="378" t="s">
        <v>38</v>
      </c>
      <c r="C56" s="369"/>
      <c r="D56" s="380"/>
      <c r="E56" s="369"/>
      <c r="F56" s="384"/>
      <c r="G56" s="385"/>
      <c r="H56" s="386"/>
      <c r="I56" s="383">
        <f>SUM(I53:I55)</f>
        <v>161.93849999999998</v>
      </c>
      <c r="J56" s="385"/>
      <c r="K56" s="386"/>
      <c r="L56" s="383">
        <f>SUM(L53:L55)</f>
        <v>170.81324999999998</v>
      </c>
      <c r="M56" s="375">
        <f t="shared" si="9"/>
        <v>8.8747500000000059</v>
      </c>
      <c r="N56" s="376">
        <f t="shared" si="10"/>
        <v>5.4803212330607032E-2</v>
      </c>
      <c r="O56" s="383"/>
      <c r="P56" s="385"/>
      <c r="Q56" s="386"/>
      <c r="R56" s="383">
        <f>SUM(R53:R55)</f>
        <v>184.17697000000004</v>
      </c>
      <c r="S56" s="387"/>
      <c r="T56" s="375">
        <f t="shared" si="26"/>
        <v>13.363720000000058</v>
      </c>
      <c r="U56" s="376">
        <f t="shared" si="27"/>
        <v>7.8235851141524787E-2</v>
      </c>
      <c r="V56" s="73"/>
      <c r="W56" s="385"/>
      <c r="X56" s="386"/>
      <c r="Y56" s="383">
        <f>SUM(Y53:Y55)</f>
        <v>187.87697000000003</v>
      </c>
      <c r="Z56" s="387"/>
      <c r="AA56" s="375">
        <f t="shared" si="11"/>
        <v>3.6999999999999886</v>
      </c>
      <c r="AB56" s="376">
        <f t="shared" si="12"/>
        <v>2.0089373823448109E-2</v>
      </c>
      <c r="AC56" s="73"/>
      <c r="AD56" s="385"/>
      <c r="AE56" s="386"/>
      <c r="AF56" s="383">
        <f>SUM(AF53:AF55)</f>
        <v>194.96697</v>
      </c>
      <c r="AG56" s="387"/>
      <c r="AH56" s="375">
        <f t="shared" si="13"/>
        <v>7.089999999999975</v>
      </c>
      <c r="AI56" s="376">
        <f t="shared" si="14"/>
        <v>3.773746191457087E-2</v>
      </c>
      <c r="AJ56" s="73"/>
      <c r="AK56" s="385"/>
      <c r="AL56" s="386"/>
      <c r="AM56" s="383">
        <f>SUM(AM53:AM55)</f>
        <v>205.59697000000006</v>
      </c>
      <c r="AN56" s="387"/>
      <c r="AO56" s="375">
        <f t="shared" si="15"/>
        <v>10.630000000000052</v>
      </c>
      <c r="AP56" s="376">
        <f t="shared" si="16"/>
        <v>5.4522055710257242E-2</v>
      </c>
      <c r="AQ56" s="73"/>
      <c r="AR56" s="385"/>
      <c r="AS56" s="386"/>
      <c r="AT56" s="383">
        <f>SUM(AT53:AT55)</f>
        <v>212.74697000000003</v>
      </c>
      <c r="AU56" s="387"/>
      <c r="AV56" s="375">
        <f t="shared" si="17"/>
        <v>7.1499999999999773</v>
      </c>
      <c r="AW56" s="376">
        <f t="shared" si="18"/>
        <v>3.4776777109117779E-2</v>
      </c>
    </row>
    <row r="57" spans="2:49" s="23" customFormat="1" x14ac:dyDescent="0.3">
      <c r="B57" s="74" t="s">
        <v>71</v>
      </c>
      <c r="C57" s="65"/>
      <c r="D57" s="66" t="s">
        <v>30</v>
      </c>
      <c r="E57" s="65"/>
      <c r="F57" s="25"/>
      <c r="G57" s="115">
        <v>4.1000000000000003E-3</v>
      </c>
      <c r="H57" s="97">
        <f>H54</f>
        <v>2059</v>
      </c>
      <c r="I57" s="76">
        <f t="shared" ref="I57:I67" si="47">H57*G57</f>
        <v>8.4419000000000004</v>
      </c>
      <c r="J57" s="115">
        <v>4.1000000000000003E-3</v>
      </c>
      <c r="K57" s="97">
        <f>K54</f>
        <v>2059</v>
      </c>
      <c r="L57" s="76">
        <f t="shared" ref="L57:L67" si="48">K57*J57</f>
        <v>8.4419000000000004</v>
      </c>
      <c r="M57" s="70">
        <f t="shared" si="9"/>
        <v>0</v>
      </c>
      <c r="N57" s="71">
        <f t="shared" si="10"/>
        <v>0</v>
      </c>
      <c r="O57" s="76"/>
      <c r="P57" s="115">
        <v>4.1000000000000003E-3</v>
      </c>
      <c r="Q57" s="97">
        <f>Q54</f>
        <v>2059</v>
      </c>
      <c r="R57" s="76">
        <f t="shared" ref="R57:R67" si="49">Q57*P57</f>
        <v>8.4419000000000004</v>
      </c>
      <c r="S57" s="73"/>
      <c r="T57" s="70">
        <f t="shared" si="26"/>
        <v>0</v>
      </c>
      <c r="U57" s="71">
        <f t="shared" si="27"/>
        <v>0</v>
      </c>
      <c r="V57" s="73"/>
      <c r="W57" s="115">
        <v>4.1000000000000003E-3</v>
      </c>
      <c r="X57" s="97">
        <f>X54</f>
        <v>2059</v>
      </c>
      <c r="Y57" s="76">
        <f t="shared" ref="Y57:Y67" si="50">X57*W57</f>
        <v>8.4419000000000004</v>
      </c>
      <c r="Z57" s="73"/>
      <c r="AA57" s="70">
        <f t="shared" si="11"/>
        <v>0</v>
      </c>
      <c r="AB57" s="71">
        <f t="shared" si="12"/>
        <v>0</v>
      </c>
      <c r="AC57" s="73"/>
      <c r="AD57" s="115">
        <v>4.1000000000000003E-3</v>
      </c>
      <c r="AE57" s="97">
        <f>AE54</f>
        <v>2059</v>
      </c>
      <c r="AF57" s="76">
        <f t="shared" ref="AF57:AF67" si="51">AE57*AD57</f>
        <v>8.4419000000000004</v>
      </c>
      <c r="AG57" s="73"/>
      <c r="AH57" s="70">
        <f t="shared" si="13"/>
        <v>0</v>
      </c>
      <c r="AI57" s="71">
        <f t="shared" si="14"/>
        <v>0</v>
      </c>
      <c r="AJ57" s="73"/>
      <c r="AK57" s="115">
        <v>4.1000000000000003E-3</v>
      </c>
      <c r="AL57" s="97">
        <f>AL54</f>
        <v>2059</v>
      </c>
      <c r="AM57" s="76">
        <f t="shared" ref="AM57:AM67" si="52">AL57*AK57</f>
        <v>8.4419000000000004</v>
      </c>
      <c r="AN57" s="73"/>
      <c r="AO57" s="70">
        <f t="shared" si="15"/>
        <v>0</v>
      </c>
      <c r="AP57" s="71">
        <f t="shared" si="16"/>
        <v>0</v>
      </c>
      <c r="AQ57" s="73"/>
      <c r="AR57" s="115">
        <v>4.1000000000000003E-3</v>
      </c>
      <c r="AS57" s="97">
        <f>AS54</f>
        <v>2059</v>
      </c>
      <c r="AT57" s="76">
        <f t="shared" ref="AT57:AT67" si="53">AS57*AR57</f>
        <v>8.4419000000000004</v>
      </c>
      <c r="AU57" s="73"/>
      <c r="AV57" s="70">
        <f t="shared" si="17"/>
        <v>0</v>
      </c>
      <c r="AW57" s="71">
        <f t="shared" si="18"/>
        <v>0</v>
      </c>
    </row>
    <row r="58" spans="2:49" s="23" customFormat="1" x14ac:dyDescent="0.3">
      <c r="B58" s="74" t="s">
        <v>72</v>
      </c>
      <c r="C58" s="65"/>
      <c r="D58" s="66" t="s">
        <v>30</v>
      </c>
      <c r="E58" s="65"/>
      <c r="F58" s="25"/>
      <c r="G58" s="115">
        <v>6.9999999999999999E-4</v>
      </c>
      <c r="H58" s="97">
        <f>H54</f>
        <v>2059</v>
      </c>
      <c r="I58" s="76">
        <f t="shared" si="47"/>
        <v>1.4413</v>
      </c>
      <c r="J58" s="115">
        <v>6.9999999999999999E-4</v>
      </c>
      <c r="K58" s="97">
        <f>K54</f>
        <v>2059</v>
      </c>
      <c r="L58" s="76">
        <f t="shared" si="48"/>
        <v>1.4413</v>
      </c>
      <c r="M58" s="70">
        <f t="shared" si="9"/>
        <v>0</v>
      </c>
      <c r="N58" s="71">
        <f t="shared" si="10"/>
        <v>0</v>
      </c>
      <c r="O58" s="76"/>
      <c r="P58" s="115">
        <v>6.9999999999999999E-4</v>
      </c>
      <c r="Q58" s="97">
        <f>Q54</f>
        <v>2059</v>
      </c>
      <c r="R58" s="76">
        <f t="shared" si="49"/>
        <v>1.4413</v>
      </c>
      <c r="S58" s="73"/>
      <c r="T58" s="70">
        <f t="shared" si="26"/>
        <v>0</v>
      </c>
      <c r="U58" s="71">
        <f t="shared" si="27"/>
        <v>0</v>
      </c>
      <c r="V58" s="73"/>
      <c r="W58" s="115">
        <v>6.9999999999999999E-4</v>
      </c>
      <c r="X58" s="97">
        <f>X54</f>
        <v>2059</v>
      </c>
      <c r="Y58" s="76">
        <f t="shared" si="50"/>
        <v>1.4413</v>
      </c>
      <c r="Z58" s="73"/>
      <c r="AA58" s="70">
        <f t="shared" si="11"/>
        <v>0</v>
      </c>
      <c r="AB58" s="71">
        <f t="shared" si="12"/>
        <v>0</v>
      </c>
      <c r="AC58" s="73"/>
      <c r="AD58" s="115">
        <v>6.9999999999999999E-4</v>
      </c>
      <c r="AE58" s="97">
        <f>AE54</f>
        <v>2059</v>
      </c>
      <c r="AF58" s="76">
        <f t="shared" si="51"/>
        <v>1.4413</v>
      </c>
      <c r="AG58" s="73"/>
      <c r="AH58" s="70">
        <f t="shared" si="13"/>
        <v>0</v>
      </c>
      <c r="AI58" s="71">
        <f t="shared" si="14"/>
        <v>0</v>
      </c>
      <c r="AJ58" s="73"/>
      <c r="AK58" s="115">
        <v>6.9999999999999999E-4</v>
      </c>
      <c r="AL58" s="97">
        <f>AL54</f>
        <v>2059</v>
      </c>
      <c r="AM58" s="76">
        <f t="shared" si="52"/>
        <v>1.4413</v>
      </c>
      <c r="AN58" s="73"/>
      <c r="AO58" s="70">
        <f t="shared" si="15"/>
        <v>0</v>
      </c>
      <c r="AP58" s="71">
        <f t="shared" si="16"/>
        <v>0</v>
      </c>
      <c r="AQ58" s="73"/>
      <c r="AR58" s="115">
        <v>6.9999999999999999E-4</v>
      </c>
      <c r="AS58" s="97">
        <f>AS54</f>
        <v>2059</v>
      </c>
      <c r="AT58" s="76">
        <f t="shared" si="53"/>
        <v>1.4413</v>
      </c>
      <c r="AU58" s="73"/>
      <c r="AV58" s="70">
        <f t="shared" si="17"/>
        <v>0</v>
      </c>
      <c r="AW58" s="71">
        <f t="shared" si="18"/>
        <v>0</v>
      </c>
    </row>
    <row r="59" spans="2:49" s="23" customFormat="1" x14ac:dyDescent="0.3">
      <c r="B59" s="74" t="s">
        <v>41</v>
      </c>
      <c r="C59" s="65"/>
      <c r="D59" s="66" t="s">
        <v>30</v>
      </c>
      <c r="E59" s="65"/>
      <c r="F59" s="25"/>
      <c r="G59" s="115">
        <v>4.0000000000000002E-4</v>
      </c>
      <c r="H59" s="97">
        <f>+H54</f>
        <v>2059</v>
      </c>
      <c r="I59" s="76">
        <f t="shared" si="47"/>
        <v>0.8236</v>
      </c>
      <c r="J59" s="115">
        <v>4.0000000000000002E-4</v>
      </c>
      <c r="K59" s="97">
        <f>+K54</f>
        <v>2059</v>
      </c>
      <c r="L59" s="76">
        <f t="shared" si="48"/>
        <v>0.8236</v>
      </c>
      <c r="M59" s="70">
        <f t="shared" si="9"/>
        <v>0</v>
      </c>
      <c r="N59" s="71">
        <f t="shared" si="10"/>
        <v>0</v>
      </c>
      <c r="O59" s="76"/>
      <c r="P59" s="115">
        <v>4.0000000000000002E-4</v>
      </c>
      <c r="Q59" s="97">
        <f>+Q54</f>
        <v>2059</v>
      </c>
      <c r="R59" s="76">
        <f t="shared" si="49"/>
        <v>0.8236</v>
      </c>
      <c r="S59" s="73"/>
      <c r="T59" s="70">
        <f t="shared" si="26"/>
        <v>0</v>
      </c>
      <c r="U59" s="71">
        <f t="shared" si="27"/>
        <v>0</v>
      </c>
      <c r="V59" s="73"/>
      <c r="W59" s="115">
        <v>4.0000000000000002E-4</v>
      </c>
      <c r="X59" s="97">
        <f>+X54</f>
        <v>2059</v>
      </c>
      <c r="Y59" s="76">
        <f t="shared" si="50"/>
        <v>0.8236</v>
      </c>
      <c r="Z59" s="73"/>
      <c r="AA59" s="70">
        <f t="shared" si="11"/>
        <v>0</v>
      </c>
      <c r="AB59" s="71">
        <f t="shared" si="12"/>
        <v>0</v>
      </c>
      <c r="AC59" s="73"/>
      <c r="AD59" s="115">
        <v>4.0000000000000002E-4</v>
      </c>
      <c r="AE59" s="97">
        <f>+AE54</f>
        <v>2059</v>
      </c>
      <c r="AF59" s="76">
        <f t="shared" si="51"/>
        <v>0.8236</v>
      </c>
      <c r="AG59" s="73"/>
      <c r="AH59" s="70">
        <f t="shared" si="13"/>
        <v>0</v>
      </c>
      <c r="AI59" s="71">
        <f t="shared" si="14"/>
        <v>0</v>
      </c>
      <c r="AJ59" s="73"/>
      <c r="AK59" s="115">
        <v>4.0000000000000002E-4</v>
      </c>
      <c r="AL59" s="97">
        <f>+AL54</f>
        <v>2059</v>
      </c>
      <c r="AM59" s="76">
        <f t="shared" si="52"/>
        <v>0.8236</v>
      </c>
      <c r="AN59" s="73"/>
      <c r="AO59" s="70">
        <f t="shared" si="15"/>
        <v>0</v>
      </c>
      <c r="AP59" s="71">
        <f t="shared" si="16"/>
        <v>0</v>
      </c>
      <c r="AQ59" s="73"/>
      <c r="AR59" s="115">
        <v>4.0000000000000002E-4</v>
      </c>
      <c r="AS59" s="97">
        <f>+AS54</f>
        <v>2059</v>
      </c>
      <c r="AT59" s="76">
        <f t="shared" si="53"/>
        <v>0.8236</v>
      </c>
      <c r="AU59" s="73"/>
      <c r="AV59" s="70">
        <f t="shared" si="17"/>
        <v>0</v>
      </c>
      <c r="AW59" s="71">
        <f t="shared" si="18"/>
        <v>0</v>
      </c>
    </row>
    <row r="60" spans="2:49" s="23" customFormat="1" x14ac:dyDescent="0.3">
      <c r="B60" s="74" t="s">
        <v>73</v>
      </c>
      <c r="C60" s="65"/>
      <c r="D60" s="66" t="s">
        <v>24</v>
      </c>
      <c r="E60" s="65"/>
      <c r="F60" s="25"/>
      <c r="G60" s="116">
        <v>0.25</v>
      </c>
      <c r="H60" s="68">
        <v>1</v>
      </c>
      <c r="I60" s="69">
        <f t="shared" si="47"/>
        <v>0.25</v>
      </c>
      <c r="J60" s="116">
        <v>0.25</v>
      </c>
      <c r="K60" s="68">
        <v>1</v>
      </c>
      <c r="L60" s="69">
        <f t="shared" si="48"/>
        <v>0.25</v>
      </c>
      <c r="M60" s="70">
        <f t="shared" si="9"/>
        <v>0</v>
      </c>
      <c r="N60" s="71">
        <f t="shared" si="10"/>
        <v>0</v>
      </c>
      <c r="O60" s="69"/>
      <c r="P60" s="116">
        <v>0.25</v>
      </c>
      <c r="Q60" s="68">
        <v>1</v>
      </c>
      <c r="R60" s="69">
        <f t="shared" si="49"/>
        <v>0.25</v>
      </c>
      <c r="S60" s="73"/>
      <c r="T60" s="70">
        <f t="shared" si="26"/>
        <v>0</v>
      </c>
      <c r="U60" s="71">
        <f t="shared" si="27"/>
        <v>0</v>
      </c>
      <c r="V60" s="73"/>
      <c r="W60" s="116">
        <v>0.25</v>
      </c>
      <c r="X60" s="68">
        <v>1</v>
      </c>
      <c r="Y60" s="69">
        <f t="shared" si="50"/>
        <v>0.25</v>
      </c>
      <c r="Z60" s="73"/>
      <c r="AA60" s="70">
        <f t="shared" si="11"/>
        <v>0</v>
      </c>
      <c r="AB60" s="71">
        <f t="shared" si="12"/>
        <v>0</v>
      </c>
      <c r="AC60" s="73"/>
      <c r="AD60" s="116">
        <v>0.25</v>
      </c>
      <c r="AE60" s="68">
        <v>1</v>
      </c>
      <c r="AF60" s="69">
        <f t="shared" si="51"/>
        <v>0.25</v>
      </c>
      <c r="AG60" s="73"/>
      <c r="AH60" s="70">
        <f t="shared" si="13"/>
        <v>0</v>
      </c>
      <c r="AI60" s="71">
        <f t="shared" si="14"/>
        <v>0</v>
      </c>
      <c r="AJ60" s="73"/>
      <c r="AK60" s="116">
        <v>0.25</v>
      </c>
      <c r="AL60" s="68">
        <v>1</v>
      </c>
      <c r="AM60" s="69">
        <f t="shared" si="52"/>
        <v>0.25</v>
      </c>
      <c r="AN60" s="73"/>
      <c r="AO60" s="70">
        <f t="shared" si="15"/>
        <v>0</v>
      </c>
      <c r="AP60" s="71">
        <f t="shared" si="16"/>
        <v>0</v>
      </c>
      <c r="AQ60" s="73"/>
      <c r="AR60" s="116">
        <v>0.25</v>
      </c>
      <c r="AS60" s="68">
        <v>1</v>
      </c>
      <c r="AT60" s="69">
        <f t="shared" si="53"/>
        <v>0.25</v>
      </c>
      <c r="AU60" s="73"/>
      <c r="AV60" s="70">
        <f t="shared" si="17"/>
        <v>0</v>
      </c>
      <c r="AW60" s="71">
        <f t="shared" si="18"/>
        <v>0</v>
      </c>
    </row>
    <row r="61" spans="2:49" s="23" customFormat="1" x14ac:dyDescent="0.3">
      <c r="B61" s="74" t="s">
        <v>43</v>
      </c>
      <c r="C61" s="65"/>
      <c r="D61" s="66" t="s">
        <v>30</v>
      </c>
      <c r="E61" s="65"/>
      <c r="F61" s="25"/>
      <c r="G61" s="115">
        <v>7.3999999999999996E-2</v>
      </c>
      <c r="H61" s="97">
        <f>$G$18*$D$154</f>
        <v>1260</v>
      </c>
      <c r="I61" s="76">
        <f t="shared" si="47"/>
        <v>93.24</v>
      </c>
      <c r="J61" s="115">
        <v>7.3999999999999996E-2</v>
      </c>
      <c r="K61" s="97">
        <f>$G$18*$D$154</f>
        <v>1260</v>
      </c>
      <c r="L61" s="76">
        <f t="shared" si="48"/>
        <v>93.24</v>
      </c>
      <c r="M61" s="70">
        <f t="shared" si="9"/>
        <v>0</v>
      </c>
      <c r="N61" s="71">
        <f t="shared" si="10"/>
        <v>0</v>
      </c>
      <c r="O61" s="76"/>
      <c r="P61" s="115">
        <v>7.3999999999999996E-2</v>
      </c>
      <c r="Q61" s="97">
        <f>$G$18*$D$154</f>
        <v>1260</v>
      </c>
      <c r="R61" s="76">
        <f t="shared" si="49"/>
        <v>93.24</v>
      </c>
      <c r="S61" s="73"/>
      <c r="T61" s="70">
        <f t="shared" si="26"/>
        <v>0</v>
      </c>
      <c r="U61" s="71">
        <f t="shared" si="27"/>
        <v>0</v>
      </c>
      <c r="V61" s="73"/>
      <c r="W61" s="115">
        <v>7.3999999999999996E-2</v>
      </c>
      <c r="X61" s="97">
        <f>$G$18*$D$154</f>
        <v>1260</v>
      </c>
      <c r="Y61" s="76">
        <f t="shared" si="50"/>
        <v>93.24</v>
      </c>
      <c r="Z61" s="73"/>
      <c r="AA61" s="70">
        <f t="shared" si="11"/>
        <v>0</v>
      </c>
      <c r="AB61" s="71">
        <f t="shared" si="12"/>
        <v>0</v>
      </c>
      <c r="AC61" s="73"/>
      <c r="AD61" s="115">
        <v>7.3999999999999996E-2</v>
      </c>
      <c r="AE61" s="97">
        <f>$G$18*$D$154</f>
        <v>1260</v>
      </c>
      <c r="AF61" s="76">
        <f t="shared" si="51"/>
        <v>93.24</v>
      </c>
      <c r="AG61" s="73"/>
      <c r="AH61" s="70">
        <f t="shared" si="13"/>
        <v>0</v>
      </c>
      <c r="AI61" s="71">
        <f t="shared" si="14"/>
        <v>0</v>
      </c>
      <c r="AJ61" s="73"/>
      <c r="AK61" s="115">
        <v>7.3999999999999996E-2</v>
      </c>
      <c r="AL61" s="97">
        <f>$G$18*$D$154</f>
        <v>1260</v>
      </c>
      <c r="AM61" s="76">
        <f t="shared" si="52"/>
        <v>93.24</v>
      </c>
      <c r="AN61" s="73"/>
      <c r="AO61" s="70">
        <f t="shared" si="15"/>
        <v>0</v>
      </c>
      <c r="AP61" s="71">
        <f t="shared" si="16"/>
        <v>0</v>
      </c>
      <c r="AQ61" s="73"/>
      <c r="AR61" s="115">
        <v>7.3999999999999996E-2</v>
      </c>
      <c r="AS61" s="97">
        <f>$G$18*$D$154</f>
        <v>1260</v>
      </c>
      <c r="AT61" s="76">
        <f t="shared" si="53"/>
        <v>93.24</v>
      </c>
      <c r="AU61" s="73"/>
      <c r="AV61" s="70">
        <f t="shared" si="17"/>
        <v>0</v>
      </c>
      <c r="AW61" s="71">
        <f t="shared" si="18"/>
        <v>0</v>
      </c>
    </row>
    <row r="62" spans="2:49" s="23" customFormat="1" x14ac:dyDescent="0.3">
      <c r="B62" s="74" t="s">
        <v>44</v>
      </c>
      <c r="C62" s="65"/>
      <c r="D62" s="66" t="s">
        <v>30</v>
      </c>
      <c r="E62" s="65"/>
      <c r="F62" s="25"/>
      <c r="G62" s="115">
        <v>0.10199999999999999</v>
      </c>
      <c r="H62" s="97">
        <f>$G$18*$D$155</f>
        <v>360</v>
      </c>
      <c r="I62" s="76">
        <f t="shared" si="47"/>
        <v>36.72</v>
      </c>
      <c r="J62" s="115">
        <v>0.10199999999999999</v>
      </c>
      <c r="K62" s="97">
        <f>$G$18*$D$155</f>
        <v>360</v>
      </c>
      <c r="L62" s="76">
        <f t="shared" si="48"/>
        <v>36.72</v>
      </c>
      <c r="M62" s="70">
        <f t="shared" si="9"/>
        <v>0</v>
      </c>
      <c r="N62" s="71">
        <f t="shared" si="10"/>
        <v>0</v>
      </c>
      <c r="O62" s="76"/>
      <c r="P62" s="115">
        <v>0.10199999999999999</v>
      </c>
      <c r="Q62" s="97">
        <f>$G$18*$D$155</f>
        <v>360</v>
      </c>
      <c r="R62" s="76">
        <f t="shared" si="49"/>
        <v>36.72</v>
      </c>
      <c r="S62" s="73"/>
      <c r="T62" s="70">
        <f t="shared" si="26"/>
        <v>0</v>
      </c>
      <c r="U62" s="71">
        <f t="shared" si="27"/>
        <v>0</v>
      </c>
      <c r="V62" s="73"/>
      <c r="W62" s="115">
        <v>0.10199999999999999</v>
      </c>
      <c r="X62" s="97">
        <f>$G$18*$D$155</f>
        <v>360</v>
      </c>
      <c r="Y62" s="76">
        <f t="shared" si="50"/>
        <v>36.72</v>
      </c>
      <c r="Z62" s="73"/>
      <c r="AA62" s="70">
        <f t="shared" si="11"/>
        <v>0</v>
      </c>
      <c r="AB62" s="71">
        <f t="shared" si="12"/>
        <v>0</v>
      </c>
      <c r="AC62" s="73"/>
      <c r="AD62" s="115">
        <v>0.10199999999999999</v>
      </c>
      <c r="AE62" s="97">
        <f>$G$18*$D$155</f>
        <v>360</v>
      </c>
      <c r="AF62" s="76">
        <f t="shared" si="51"/>
        <v>36.72</v>
      </c>
      <c r="AG62" s="73"/>
      <c r="AH62" s="70">
        <f t="shared" si="13"/>
        <v>0</v>
      </c>
      <c r="AI62" s="71">
        <f t="shared" si="14"/>
        <v>0</v>
      </c>
      <c r="AJ62" s="73"/>
      <c r="AK62" s="115">
        <v>0.10199999999999999</v>
      </c>
      <c r="AL62" s="97">
        <f>$G$18*$D$155</f>
        <v>360</v>
      </c>
      <c r="AM62" s="76">
        <f t="shared" si="52"/>
        <v>36.72</v>
      </c>
      <c r="AN62" s="73"/>
      <c r="AO62" s="70">
        <f t="shared" si="15"/>
        <v>0</v>
      </c>
      <c r="AP62" s="71">
        <f t="shared" si="16"/>
        <v>0</v>
      </c>
      <c r="AQ62" s="73"/>
      <c r="AR62" s="115">
        <v>0.10199999999999999</v>
      </c>
      <c r="AS62" s="97">
        <f>$G$18*$D$155</f>
        <v>360</v>
      </c>
      <c r="AT62" s="76">
        <f t="shared" si="53"/>
        <v>36.72</v>
      </c>
      <c r="AU62" s="73"/>
      <c r="AV62" s="70">
        <f t="shared" si="17"/>
        <v>0</v>
      </c>
      <c r="AW62" s="71">
        <f t="shared" si="18"/>
        <v>0</v>
      </c>
    </row>
    <row r="63" spans="2:49" s="23" customFormat="1" x14ac:dyDescent="0.3">
      <c r="B63" s="74" t="s">
        <v>45</v>
      </c>
      <c r="C63" s="65"/>
      <c r="D63" s="66" t="s">
        <v>30</v>
      </c>
      <c r="E63" s="65"/>
      <c r="F63" s="25"/>
      <c r="G63" s="115">
        <v>0.151</v>
      </c>
      <c r="H63" s="97">
        <f>$G$18*$D$156</f>
        <v>380</v>
      </c>
      <c r="I63" s="76">
        <f t="shared" si="47"/>
        <v>57.379999999999995</v>
      </c>
      <c r="J63" s="115">
        <v>0.151</v>
      </c>
      <c r="K63" s="97">
        <f>$G$18*$D$156</f>
        <v>380</v>
      </c>
      <c r="L63" s="76">
        <f t="shared" si="48"/>
        <v>57.379999999999995</v>
      </c>
      <c r="M63" s="70">
        <f t="shared" si="9"/>
        <v>0</v>
      </c>
      <c r="N63" s="71">
        <f t="shared" si="10"/>
        <v>0</v>
      </c>
      <c r="O63" s="76"/>
      <c r="P63" s="115">
        <v>0.151</v>
      </c>
      <c r="Q63" s="97">
        <f>$G$18*$D$156</f>
        <v>380</v>
      </c>
      <c r="R63" s="76">
        <f t="shared" si="49"/>
        <v>57.379999999999995</v>
      </c>
      <c r="S63" s="73"/>
      <c r="T63" s="70">
        <f t="shared" si="26"/>
        <v>0</v>
      </c>
      <c r="U63" s="71">
        <f t="shared" si="27"/>
        <v>0</v>
      </c>
      <c r="V63" s="73"/>
      <c r="W63" s="115">
        <v>0.151</v>
      </c>
      <c r="X63" s="97">
        <f>$G$18*$D$156</f>
        <v>380</v>
      </c>
      <c r="Y63" s="76">
        <f t="shared" si="50"/>
        <v>57.379999999999995</v>
      </c>
      <c r="Z63" s="73"/>
      <c r="AA63" s="70">
        <f t="shared" si="11"/>
        <v>0</v>
      </c>
      <c r="AB63" s="71">
        <f t="shared" si="12"/>
        <v>0</v>
      </c>
      <c r="AC63" s="73"/>
      <c r="AD63" s="115">
        <v>0.151</v>
      </c>
      <c r="AE63" s="97">
        <f>$G$18*$D$156</f>
        <v>380</v>
      </c>
      <c r="AF63" s="76">
        <f t="shared" si="51"/>
        <v>57.379999999999995</v>
      </c>
      <c r="AG63" s="73"/>
      <c r="AH63" s="70">
        <f t="shared" si="13"/>
        <v>0</v>
      </c>
      <c r="AI63" s="71">
        <f t="shared" si="14"/>
        <v>0</v>
      </c>
      <c r="AJ63" s="73"/>
      <c r="AK63" s="115">
        <v>0.151</v>
      </c>
      <c r="AL63" s="97">
        <f>$G$18*$D$156</f>
        <v>380</v>
      </c>
      <c r="AM63" s="76">
        <f t="shared" si="52"/>
        <v>57.379999999999995</v>
      </c>
      <c r="AN63" s="73"/>
      <c r="AO63" s="70">
        <f t="shared" si="15"/>
        <v>0</v>
      </c>
      <c r="AP63" s="71">
        <f t="shared" si="16"/>
        <v>0</v>
      </c>
      <c r="AQ63" s="73"/>
      <c r="AR63" s="115">
        <v>0.151</v>
      </c>
      <c r="AS63" s="97">
        <f>$G$18*$D$156</f>
        <v>380</v>
      </c>
      <c r="AT63" s="76">
        <f t="shared" si="53"/>
        <v>57.379999999999995</v>
      </c>
      <c r="AU63" s="73"/>
      <c r="AV63" s="70">
        <f t="shared" si="17"/>
        <v>0</v>
      </c>
      <c r="AW63" s="71">
        <f t="shared" si="18"/>
        <v>0</v>
      </c>
    </row>
    <row r="64" spans="2:49" s="23" customFormat="1" x14ac:dyDescent="0.3">
      <c r="B64" s="74" t="s">
        <v>46</v>
      </c>
      <c r="C64" s="65"/>
      <c r="D64" s="66" t="s">
        <v>30</v>
      </c>
      <c r="E64" s="65"/>
      <c r="F64" s="25"/>
      <c r="G64" s="115">
        <v>8.6999999999999994E-2</v>
      </c>
      <c r="H64" s="97">
        <f>IF(AND($T$1=1, $G$18&gt;=750), 750, IF(AND($T$1=1, AND($G$18&lt;750, $G$18&gt;=0)), $G$18, IF(AND($T$1=2, $G$18&gt;=1000), 1000, IF(AND($T$1=2, AND($G$18&lt;1000, $G$18&gt;=0)), $G$18))))</f>
        <v>750</v>
      </c>
      <c r="I64" s="76">
        <f t="shared" si="47"/>
        <v>65.25</v>
      </c>
      <c r="J64" s="115">
        <v>8.6999999999999994E-2</v>
      </c>
      <c r="K64" s="97">
        <f>IF(AND($T$1=1, $G$18&gt;=750), 750, IF(AND($T$1=1, AND($G$18&lt;750, $G$18&gt;=0)), $G$18, IF(AND($T$1=2, $G$18&gt;=1000), 1000, IF(AND($T$1=2, AND($G$18&lt;1000, $G$18&gt;=0)), $G$18))))</f>
        <v>750</v>
      </c>
      <c r="L64" s="76">
        <f t="shared" si="48"/>
        <v>65.25</v>
      </c>
      <c r="M64" s="70">
        <f t="shared" si="9"/>
        <v>0</v>
      </c>
      <c r="N64" s="71">
        <f t="shared" si="10"/>
        <v>0</v>
      </c>
      <c r="O64" s="76"/>
      <c r="P64" s="115">
        <v>8.6999999999999994E-2</v>
      </c>
      <c r="Q64" s="97">
        <f>IF(AND($T$1=1, $G$18&gt;=750), 750, IF(AND($T$1=1, AND($G$18&lt;750, $G$18&gt;=0)), $G$18, IF(AND($T$1=2, $G$18&gt;=1000), 1000, IF(AND($T$1=2, AND($G$18&lt;1000, $G$18&gt;=0)), $G$18))))</f>
        <v>750</v>
      </c>
      <c r="R64" s="76">
        <f t="shared" si="49"/>
        <v>65.25</v>
      </c>
      <c r="S64" s="73"/>
      <c r="T64" s="70">
        <f t="shared" si="26"/>
        <v>0</v>
      </c>
      <c r="U64" s="71">
        <f t="shared" si="27"/>
        <v>0</v>
      </c>
      <c r="V64" s="73"/>
      <c r="W64" s="115">
        <v>8.6999999999999994E-2</v>
      </c>
      <c r="X64" s="97">
        <f>IF(AND($T$1=1, $G$18&gt;=750), 750, IF(AND($T$1=1, AND($G$18&lt;750, $G$18&gt;=0)), $G$18, IF(AND($T$1=2, $G$18&gt;=1000), 1000, IF(AND($T$1=2, AND($G$18&lt;1000, $G$18&gt;=0)), $G$18))))</f>
        <v>750</v>
      </c>
      <c r="Y64" s="76">
        <f t="shared" si="50"/>
        <v>65.25</v>
      </c>
      <c r="Z64" s="73"/>
      <c r="AA64" s="70">
        <f t="shared" si="11"/>
        <v>0</v>
      </c>
      <c r="AB64" s="71">
        <f t="shared" si="12"/>
        <v>0</v>
      </c>
      <c r="AC64" s="73"/>
      <c r="AD64" s="115">
        <v>8.6999999999999994E-2</v>
      </c>
      <c r="AE64" s="97">
        <f>IF(AND($T$1=1, $G$18&gt;=750), 750, IF(AND($T$1=1, AND($G$18&lt;750, $G$18&gt;=0)), $G$18, IF(AND($T$1=2, $G$18&gt;=1000), 1000, IF(AND($T$1=2, AND($G$18&lt;1000, $G$18&gt;=0)), $G$18))))</f>
        <v>750</v>
      </c>
      <c r="AF64" s="76">
        <f t="shared" si="51"/>
        <v>65.25</v>
      </c>
      <c r="AG64" s="73"/>
      <c r="AH64" s="70">
        <f t="shared" si="13"/>
        <v>0</v>
      </c>
      <c r="AI64" s="71">
        <f t="shared" si="14"/>
        <v>0</v>
      </c>
      <c r="AJ64" s="73"/>
      <c r="AK64" s="115">
        <v>8.6999999999999994E-2</v>
      </c>
      <c r="AL64" s="97">
        <f>IF(AND($T$1=1, $G$18&gt;=750), 750, IF(AND($T$1=1, AND($G$18&lt;750, $G$18&gt;=0)), $G$18, IF(AND($T$1=2, $G$18&gt;=1000), 1000, IF(AND($T$1=2, AND($G$18&lt;1000, $G$18&gt;=0)), $G$18))))</f>
        <v>750</v>
      </c>
      <c r="AM64" s="76">
        <f t="shared" si="52"/>
        <v>65.25</v>
      </c>
      <c r="AN64" s="73"/>
      <c r="AO64" s="70">
        <f t="shared" si="15"/>
        <v>0</v>
      </c>
      <c r="AP64" s="71">
        <f t="shared" si="16"/>
        <v>0</v>
      </c>
      <c r="AQ64" s="73"/>
      <c r="AR64" s="115">
        <v>8.6999999999999994E-2</v>
      </c>
      <c r="AS64" s="97">
        <f>IF(AND($T$1=1, $G$18&gt;=750), 750, IF(AND($T$1=1, AND($G$18&lt;750, $G$18&gt;=0)), $G$18, IF(AND($T$1=2, $G$18&gt;=1000), 1000, IF(AND($T$1=2, AND($G$18&lt;1000, $G$18&gt;=0)), $G$18))))</f>
        <v>750</v>
      </c>
      <c r="AT64" s="76">
        <f t="shared" si="53"/>
        <v>65.25</v>
      </c>
      <c r="AU64" s="73"/>
      <c r="AV64" s="70">
        <f t="shared" si="17"/>
        <v>0</v>
      </c>
      <c r="AW64" s="71">
        <f t="shared" si="18"/>
        <v>0</v>
      </c>
    </row>
    <row r="65" spans="1:49" s="23" customFormat="1" x14ac:dyDescent="0.3">
      <c r="B65" s="74" t="s">
        <v>47</v>
      </c>
      <c r="C65" s="65"/>
      <c r="D65" s="66" t="s">
        <v>30</v>
      </c>
      <c r="E65" s="65"/>
      <c r="F65" s="25"/>
      <c r="G65" s="115">
        <v>0.10299999999999999</v>
      </c>
      <c r="H65" s="97">
        <f>IF(AND($T$1=1, $G$18&gt;=750), $G$18-750, IF(AND($T$1=1, AND($G$18&lt;750, $G$18&gt;=0)), 0, IF(AND($T$1=2, $G$18&gt;=1000), $G$18-1000, IF(AND($T$1=2, AND($G$18&lt;1000, $G$18&gt;=0)), 0))))</f>
        <v>1250</v>
      </c>
      <c r="I65" s="76">
        <f t="shared" si="47"/>
        <v>128.75</v>
      </c>
      <c r="J65" s="115">
        <v>0.10299999999999999</v>
      </c>
      <c r="K65" s="97">
        <f>IF(AND($T$1=1, $G$18&gt;=750), $G$18-750, IF(AND($T$1=1, AND($G$18&lt;750, $G$18&gt;=0)), 0, IF(AND($T$1=2, $G$18&gt;=1000), $G$18-1000, IF(AND($T$1=2, AND($G$18&lt;1000, $G$18&gt;=0)), 0))))</f>
        <v>1250</v>
      </c>
      <c r="L65" s="76">
        <f t="shared" si="48"/>
        <v>128.75</v>
      </c>
      <c r="M65" s="70">
        <f t="shared" si="9"/>
        <v>0</v>
      </c>
      <c r="N65" s="71">
        <f t="shared" si="10"/>
        <v>0</v>
      </c>
      <c r="O65" s="76"/>
      <c r="P65" s="115">
        <v>0.10299999999999999</v>
      </c>
      <c r="Q65" s="97">
        <f>IF(AND($T$1=1, $G$18&gt;=750), $G$18-750, IF(AND($T$1=1, AND($G$18&lt;750, $G$18&gt;=0)), 0, IF(AND($T$1=2, $G$18&gt;=1000), $G$18-1000, IF(AND($T$1=2, AND($G$18&lt;1000, $G$18&gt;=0)), 0))))</f>
        <v>1250</v>
      </c>
      <c r="R65" s="76">
        <f t="shared" si="49"/>
        <v>128.75</v>
      </c>
      <c r="S65" s="73"/>
      <c r="T65" s="70">
        <f t="shared" si="26"/>
        <v>0</v>
      </c>
      <c r="U65" s="71">
        <f t="shared" si="27"/>
        <v>0</v>
      </c>
      <c r="V65" s="73"/>
      <c r="W65" s="115">
        <v>0.10299999999999999</v>
      </c>
      <c r="X65" s="97">
        <f>IF(AND($T$1=1, $G$18&gt;=750), $G$18-750, IF(AND($T$1=1, AND($G$18&lt;750, $G$18&gt;=0)), 0, IF(AND($T$1=2, $G$18&gt;=1000), $G$18-1000, IF(AND($T$1=2, AND($G$18&lt;1000, $G$18&gt;=0)), 0))))</f>
        <v>1250</v>
      </c>
      <c r="Y65" s="76">
        <f t="shared" si="50"/>
        <v>128.75</v>
      </c>
      <c r="Z65" s="73"/>
      <c r="AA65" s="70">
        <f t="shared" si="11"/>
        <v>0</v>
      </c>
      <c r="AB65" s="71">
        <f t="shared" si="12"/>
        <v>0</v>
      </c>
      <c r="AC65" s="73"/>
      <c r="AD65" s="115">
        <v>0.10299999999999999</v>
      </c>
      <c r="AE65" s="97">
        <f>IF(AND($T$1=1, $G$18&gt;=750), $G$18-750, IF(AND($T$1=1, AND($G$18&lt;750, $G$18&gt;=0)), 0, IF(AND($T$1=2, $G$18&gt;=1000), $G$18-1000, IF(AND($T$1=2, AND($G$18&lt;1000, $G$18&gt;=0)), 0))))</f>
        <v>1250</v>
      </c>
      <c r="AF65" s="76">
        <f t="shared" si="51"/>
        <v>128.75</v>
      </c>
      <c r="AG65" s="73"/>
      <c r="AH65" s="70">
        <f t="shared" si="13"/>
        <v>0</v>
      </c>
      <c r="AI65" s="71">
        <f t="shared" si="14"/>
        <v>0</v>
      </c>
      <c r="AJ65" s="73"/>
      <c r="AK65" s="115">
        <v>0.10299999999999999</v>
      </c>
      <c r="AL65" s="97">
        <f>IF(AND($T$1=1, $G$18&gt;=750), $G$18-750, IF(AND($T$1=1, AND($G$18&lt;750, $G$18&gt;=0)), 0, IF(AND($T$1=2, $G$18&gt;=1000), $G$18-1000, IF(AND($T$1=2, AND($G$18&lt;1000, $G$18&gt;=0)), 0))))</f>
        <v>1250</v>
      </c>
      <c r="AM65" s="76">
        <f t="shared" si="52"/>
        <v>128.75</v>
      </c>
      <c r="AN65" s="73"/>
      <c r="AO65" s="70">
        <f t="shared" si="15"/>
        <v>0</v>
      </c>
      <c r="AP65" s="71">
        <f t="shared" si="16"/>
        <v>0</v>
      </c>
      <c r="AQ65" s="73"/>
      <c r="AR65" s="115">
        <v>0.10299999999999999</v>
      </c>
      <c r="AS65" s="97">
        <f>IF(AND($T$1=1, $G$18&gt;=750), $G$18-750, IF(AND($T$1=1, AND($G$18&lt;750, $G$18&gt;=0)), 0, IF(AND($T$1=2, $G$18&gt;=1000), $G$18-1000, IF(AND($T$1=2, AND($G$18&lt;1000, $G$18&gt;=0)), 0))))</f>
        <v>1250</v>
      </c>
      <c r="AT65" s="76">
        <f t="shared" si="53"/>
        <v>128.75</v>
      </c>
      <c r="AU65" s="73"/>
      <c r="AV65" s="70">
        <f t="shared" si="17"/>
        <v>0</v>
      </c>
      <c r="AW65" s="71">
        <f t="shared" si="18"/>
        <v>0</v>
      </c>
    </row>
    <row r="66" spans="1:49" s="23" customFormat="1" x14ac:dyDescent="0.3">
      <c r="B66" s="74" t="s">
        <v>48</v>
      </c>
      <c r="C66" s="65"/>
      <c r="D66" s="66" t="s">
        <v>30</v>
      </c>
      <c r="E66" s="65"/>
      <c r="F66" s="25"/>
      <c r="G66" s="115">
        <v>0.1076</v>
      </c>
      <c r="H66" s="97"/>
      <c r="I66" s="76">
        <f t="shared" si="47"/>
        <v>0</v>
      </c>
      <c r="J66" s="115">
        <v>0.1076</v>
      </c>
      <c r="K66" s="97"/>
      <c r="L66" s="76">
        <f t="shared" si="48"/>
        <v>0</v>
      </c>
      <c r="M66" s="70">
        <f t="shared" si="9"/>
        <v>0</v>
      </c>
      <c r="N66" s="71" t="str">
        <f t="shared" si="10"/>
        <v/>
      </c>
      <c r="O66" s="76"/>
      <c r="P66" s="115">
        <v>0.1076</v>
      </c>
      <c r="Q66" s="97"/>
      <c r="R66" s="76">
        <f t="shared" si="49"/>
        <v>0</v>
      </c>
      <c r="S66" s="73"/>
      <c r="T66" s="70">
        <f t="shared" si="26"/>
        <v>0</v>
      </c>
      <c r="U66" s="71" t="str">
        <f t="shared" si="27"/>
        <v/>
      </c>
      <c r="V66" s="73"/>
      <c r="W66" s="115">
        <v>0.1076</v>
      </c>
      <c r="X66" s="97"/>
      <c r="Y66" s="76">
        <f t="shared" si="50"/>
        <v>0</v>
      </c>
      <c r="Z66" s="73"/>
      <c r="AA66" s="70">
        <f t="shared" si="11"/>
        <v>0</v>
      </c>
      <c r="AB66" s="71" t="str">
        <f t="shared" si="12"/>
        <v/>
      </c>
      <c r="AC66" s="73"/>
      <c r="AD66" s="115">
        <v>0.1076</v>
      </c>
      <c r="AE66" s="97"/>
      <c r="AF66" s="76">
        <f t="shared" si="51"/>
        <v>0</v>
      </c>
      <c r="AG66" s="73"/>
      <c r="AH66" s="70">
        <f t="shared" si="13"/>
        <v>0</v>
      </c>
      <c r="AI66" s="71" t="str">
        <f t="shared" si="14"/>
        <v/>
      </c>
      <c r="AJ66" s="73"/>
      <c r="AK66" s="115">
        <v>0.1076</v>
      </c>
      <c r="AL66" s="97"/>
      <c r="AM66" s="76">
        <f t="shared" si="52"/>
        <v>0</v>
      </c>
      <c r="AN66" s="73"/>
      <c r="AO66" s="70">
        <f t="shared" si="15"/>
        <v>0</v>
      </c>
      <c r="AP66" s="71" t="str">
        <f t="shared" si="16"/>
        <v/>
      </c>
      <c r="AQ66" s="73"/>
      <c r="AR66" s="115">
        <v>0.1076</v>
      </c>
      <c r="AS66" s="97"/>
      <c r="AT66" s="76">
        <f t="shared" si="53"/>
        <v>0</v>
      </c>
      <c r="AU66" s="73"/>
      <c r="AV66" s="70">
        <f t="shared" si="17"/>
        <v>0</v>
      </c>
      <c r="AW66" s="71" t="str">
        <f t="shared" si="18"/>
        <v/>
      </c>
    </row>
    <row r="67" spans="1:49" s="23" customFormat="1" ht="15" thickBot="1" x14ac:dyDescent="0.35">
      <c r="B67" s="74" t="s">
        <v>49</v>
      </c>
      <c r="C67" s="65"/>
      <c r="D67" s="66" t="s">
        <v>30</v>
      </c>
      <c r="E67" s="65"/>
      <c r="F67" s="25"/>
      <c r="G67" s="115">
        <f>G66</f>
        <v>0.1076</v>
      </c>
      <c r="H67" s="97"/>
      <c r="I67" s="76">
        <f t="shared" si="47"/>
        <v>0</v>
      </c>
      <c r="J67" s="115">
        <f>J66</f>
        <v>0.1076</v>
      </c>
      <c r="K67" s="97"/>
      <c r="L67" s="76">
        <f t="shared" si="48"/>
        <v>0</v>
      </c>
      <c r="M67" s="70">
        <f t="shared" si="9"/>
        <v>0</v>
      </c>
      <c r="N67" s="71" t="str">
        <f t="shared" si="10"/>
        <v/>
      </c>
      <c r="O67" s="76"/>
      <c r="P67" s="115">
        <f>P66</f>
        <v>0.1076</v>
      </c>
      <c r="Q67" s="97"/>
      <c r="R67" s="76">
        <f t="shared" si="49"/>
        <v>0</v>
      </c>
      <c r="S67" s="73"/>
      <c r="T67" s="70">
        <f t="shared" si="26"/>
        <v>0</v>
      </c>
      <c r="U67" s="71" t="str">
        <f t="shared" si="27"/>
        <v/>
      </c>
      <c r="V67" s="73"/>
      <c r="W67" s="115">
        <f>W66</f>
        <v>0.1076</v>
      </c>
      <c r="X67" s="97"/>
      <c r="Y67" s="76">
        <f t="shared" si="50"/>
        <v>0</v>
      </c>
      <c r="Z67" s="73"/>
      <c r="AA67" s="70">
        <f t="shared" si="11"/>
        <v>0</v>
      </c>
      <c r="AB67" s="71" t="str">
        <f t="shared" si="12"/>
        <v/>
      </c>
      <c r="AC67" s="73"/>
      <c r="AD67" s="115">
        <f>AD66</f>
        <v>0.1076</v>
      </c>
      <c r="AE67" s="97"/>
      <c r="AF67" s="76">
        <f t="shared" si="51"/>
        <v>0</v>
      </c>
      <c r="AG67" s="73"/>
      <c r="AH67" s="70">
        <f t="shared" si="13"/>
        <v>0</v>
      </c>
      <c r="AI67" s="71" t="str">
        <f t="shared" si="14"/>
        <v/>
      </c>
      <c r="AJ67" s="73"/>
      <c r="AK67" s="115">
        <f>AK66</f>
        <v>0.1076</v>
      </c>
      <c r="AL67" s="97"/>
      <c r="AM67" s="76">
        <f t="shared" si="52"/>
        <v>0</v>
      </c>
      <c r="AN67" s="73"/>
      <c r="AO67" s="70">
        <f t="shared" si="15"/>
        <v>0</v>
      </c>
      <c r="AP67" s="71" t="str">
        <f t="shared" si="16"/>
        <v/>
      </c>
      <c r="AQ67" s="73"/>
      <c r="AR67" s="115">
        <f>AR66</f>
        <v>0.1076</v>
      </c>
      <c r="AS67" s="97"/>
      <c r="AT67" s="76">
        <f t="shared" si="53"/>
        <v>0</v>
      </c>
      <c r="AU67" s="73"/>
      <c r="AV67" s="70">
        <f t="shared" si="17"/>
        <v>0</v>
      </c>
      <c r="AW67" s="71" t="str">
        <f t="shared" si="18"/>
        <v/>
      </c>
    </row>
    <row r="68" spans="1:49" ht="15" thickBot="1" x14ac:dyDescent="0.35">
      <c r="B68" s="305"/>
      <c r="C68" s="306"/>
      <c r="D68" s="307"/>
      <c r="E68" s="306"/>
      <c r="F68" s="308"/>
      <c r="G68" s="309"/>
      <c r="H68" s="310"/>
      <c r="I68" s="311"/>
      <c r="J68" s="309"/>
      <c r="K68" s="310"/>
      <c r="L68" s="311"/>
      <c r="M68" s="312"/>
      <c r="N68" s="313"/>
      <c r="O68" s="311"/>
      <c r="P68" s="309"/>
      <c r="Q68" s="310"/>
      <c r="R68" s="311"/>
      <c r="S68" s="308"/>
      <c r="T68" s="312">
        <f t="shared" si="26"/>
        <v>0</v>
      </c>
      <c r="U68" s="313" t="str">
        <f t="shared" si="27"/>
        <v/>
      </c>
      <c r="W68" s="309"/>
      <c r="X68" s="310"/>
      <c r="Y68" s="311"/>
      <c r="Z68" s="308"/>
      <c r="AA68" s="312">
        <f t="shared" si="11"/>
        <v>0</v>
      </c>
      <c r="AB68" s="313" t="str">
        <f t="shared" si="12"/>
        <v/>
      </c>
      <c r="AD68" s="309"/>
      <c r="AE68" s="310"/>
      <c r="AF68" s="311"/>
      <c r="AG68" s="308"/>
      <c r="AH68" s="312">
        <f t="shared" si="13"/>
        <v>0</v>
      </c>
      <c r="AI68" s="313" t="str">
        <f t="shared" si="14"/>
        <v/>
      </c>
      <c r="AK68" s="309"/>
      <c r="AL68" s="310"/>
      <c r="AM68" s="311"/>
      <c r="AN68" s="308"/>
      <c r="AO68" s="312">
        <f t="shared" si="15"/>
        <v>0</v>
      </c>
      <c r="AP68" s="313" t="str">
        <f t="shared" si="16"/>
        <v/>
      </c>
      <c r="AR68" s="309"/>
      <c r="AS68" s="310"/>
      <c r="AT68" s="311"/>
      <c r="AU68" s="308"/>
      <c r="AV68" s="312">
        <f t="shared" si="17"/>
        <v>0</v>
      </c>
      <c r="AW68" s="313" t="str">
        <f t="shared" si="18"/>
        <v/>
      </c>
    </row>
    <row r="69" spans="1:49" x14ac:dyDescent="0.3">
      <c r="B69" s="314" t="s">
        <v>50</v>
      </c>
      <c r="C69" s="268"/>
      <c r="D69" s="315"/>
      <c r="E69" s="268"/>
      <c r="F69" s="316"/>
      <c r="G69" s="317"/>
      <c r="H69" s="317"/>
      <c r="I69" s="318">
        <f>SUM(I57:I63,I56)</f>
        <v>360.23529999999994</v>
      </c>
      <c r="J69" s="317"/>
      <c r="K69" s="317"/>
      <c r="L69" s="318">
        <f>SUM(L57:L63,L56)</f>
        <v>369.11005</v>
      </c>
      <c r="M69" s="319">
        <f t="shared" si="9"/>
        <v>8.8747500000000628</v>
      </c>
      <c r="N69" s="320">
        <f t="shared" si="10"/>
        <v>2.4635980982430274E-2</v>
      </c>
      <c r="O69" s="319"/>
      <c r="P69" s="317"/>
      <c r="Q69" s="317"/>
      <c r="R69" s="318">
        <f>SUM(R57:R63,R56)</f>
        <v>382.47377000000006</v>
      </c>
      <c r="S69" s="321"/>
      <c r="T69" s="319">
        <f t="shared" si="26"/>
        <v>13.363720000000058</v>
      </c>
      <c r="U69" s="320">
        <f t="shared" si="27"/>
        <v>3.6205245562942696E-2</v>
      </c>
      <c r="W69" s="317"/>
      <c r="X69" s="317"/>
      <c r="Y69" s="318">
        <f>SUM(Y57:Y63,Y56)</f>
        <v>386.17376999999999</v>
      </c>
      <c r="Z69" s="321"/>
      <c r="AA69" s="319">
        <f t="shared" si="11"/>
        <v>3.6999999999999318</v>
      </c>
      <c r="AB69" s="320">
        <f t="shared" si="12"/>
        <v>9.673866001320643E-3</v>
      </c>
      <c r="AD69" s="317"/>
      <c r="AE69" s="317"/>
      <c r="AF69" s="318">
        <f>SUM(AF57:AF63,AF56)</f>
        <v>393.26377000000002</v>
      </c>
      <c r="AG69" s="321"/>
      <c r="AH69" s="319">
        <f t="shared" si="13"/>
        <v>7.0900000000000318</v>
      </c>
      <c r="AI69" s="320">
        <f t="shared" si="14"/>
        <v>1.8359610493483367E-2</v>
      </c>
      <c r="AK69" s="317"/>
      <c r="AL69" s="317"/>
      <c r="AM69" s="318">
        <f>SUM(AM57:AM63,AM56)</f>
        <v>403.89377000000002</v>
      </c>
      <c r="AN69" s="321"/>
      <c r="AO69" s="319">
        <f t="shared" si="15"/>
        <v>10.629999999999995</v>
      </c>
      <c r="AP69" s="320">
        <f t="shared" si="16"/>
        <v>2.7030204180771584E-2</v>
      </c>
      <c r="AR69" s="317"/>
      <c r="AS69" s="317"/>
      <c r="AT69" s="318">
        <f>SUM(AT57:AT63,AT56)</f>
        <v>411.04376999999999</v>
      </c>
      <c r="AU69" s="321"/>
      <c r="AV69" s="319">
        <f t="shared" si="17"/>
        <v>7.1499999999999773</v>
      </c>
      <c r="AW69" s="320">
        <f t="shared" si="18"/>
        <v>1.7702674641403796E-2</v>
      </c>
    </row>
    <row r="70" spans="1:49" x14ac:dyDescent="0.3">
      <c r="B70" s="314" t="s">
        <v>51</v>
      </c>
      <c r="C70" s="268"/>
      <c r="D70" s="315"/>
      <c r="E70" s="268"/>
      <c r="F70" s="316"/>
      <c r="G70" s="142">
        <v>-0.11700000000000001</v>
      </c>
      <c r="H70" s="323"/>
      <c r="I70" s="273">
        <f>+I69*G70</f>
        <v>-42.147530099999997</v>
      </c>
      <c r="J70" s="142">
        <v>-0.11700000000000001</v>
      </c>
      <c r="K70" s="323"/>
      <c r="L70" s="273">
        <f>+L69*J70</f>
        <v>-43.185875850000002</v>
      </c>
      <c r="M70" s="273">
        <f t="shared" si="9"/>
        <v>-1.0383457500000048</v>
      </c>
      <c r="N70" s="274">
        <f t="shared" si="10"/>
        <v>2.4635980982430212E-2</v>
      </c>
      <c r="O70" s="273"/>
      <c r="P70" s="142">
        <v>-0.11700000000000001</v>
      </c>
      <c r="Q70" s="323"/>
      <c r="R70" s="273">
        <f>+R69*P70</f>
        <v>-44.749431090000009</v>
      </c>
      <c r="S70" s="321"/>
      <c r="T70" s="273">
        <f t="shared" si="26"/>
        <v>-1.5635552400000066</v>
      </c>
      <c r="U70" s="274">
        <f t="shared" si="27"/>
        <v>3.6205245562942689E-2</v>
      </c>
      <c r="W70" s="142">
        <v>-0.11700000000000001</v>
      </c>
      <c r="X70" s="323"/>
      <c r="Y70" s="273">
        <f>+Y69*W70</f>
        <v>-45.182331089999998</v>
      </c>
      <c r="Z70" s="321"/>
      <c r="AA70" s="273">
        <f t="shared" si="11"/>
        <v>-0.4328999999999894</v>
      </c>
      <c r="AB70" s="274">
        <f t="shared" si="12"/>
        <v>9.673866001320584E-3</v>
      </c>
      <c r="AD70" s="142">
        <v>-0.11700000000000001</v>
      </c>
      <c r="AE70" s="323"/>
      <c r="AF70" s="273">
        <f>+AF69*AD70</f>
        <v>-46.011861090000004</v>
      </c>
      <c r="AG70" s="321"/>
      <c r="AH70" s="273">
        <f t="shared" si="13"/>
        <v>-0.82953000000000543</v>
      </c>
      <c r="AI70" s="274">
        <f t="shared" si="14"/>
        <v>1.8359610493483405E-2</v>
      </c>
      <c r="AK70" s="142">
        <v>-0.11700000000000001</v>
      </c>
      <c r="AL70" s="323"/>
      <c r="AM70" s="273">
        <f>+AM69*AK70</f>
        <v>-47.255571090000004</v>
      </c>
      <c r="AN70" s="321"/>
      <c r="AO70" s="273">
        <f t="shared" si="15"/>
        <v>-1.2437100000000001</v>
      </c>
      <c r="AP70" s="274">
        <f t="shared" si="16"/>
        <v>2.7030204180771598E-2</v>
      </c>
      <c r="AR70" s="142">
        <v>-0.11700000000000001</v>
      </c>
      <c r="AS70" s="323"/>
      <c r="AT70" s="273">
        <f>+AT69*AR70</f>
        <v>-48.092121089999999</v>
      </c>
      <c r="AU70" s="321"/>
      <c r="AV70" s="273">
        <f t="shared" si="17"/>
        <v>-0.83654999999999546</v>
      </c>
      <c r="AW70" s="274">
        <f t="shared" si="18"/>
        <v>1.7702674641403755E-2</v>
      </c>
    </row>
    <row r="71" spans="1:49" x14ac:dyDescent="0.3">
      <c r="B71" s="268" t="s">
        <v>52</v>
      </c>
      <c r="C71" s="268"/>
      <c r="D71" s="315"/>
      <c r="E71" s="268"/>
      <c r="F71" s="275"/>
      <c r="G71" s="325">
        <v>0.13</v>
      </c>
      <c r="H71" s="275"/>
      <c r="I71" s="273">
        <f>I69*G71</f>
        <v>46.830588999999996</v>
      </c>
      <c r="J71" s="325">
        <v>0.13</v>
      </c>
      <c r="K71" s="275"/>
      <c r="L71" s="273">
        <f>L69*J71</f>
        <v>47.984306500000002</v>
      </c>
      <c r="M71" s="273">
        <f t="shared" si="9"/>
        <v>1.1537175000000062</v>
      </c>
      <c r="N71" s="274">
        <f t="shared" si="10"/>
        <v>2.4635980982430229E-2</v>
      </c>
      <c r="O71" s="273"/>
      <c r="P71" s="325">
        <v>0.13</v>
      </c>
      <c r="Q71" s="275"/>
      <c r="R71" s="273">
        <f>R69*P71</f>
        <v>49.721590100000007</v>
      </c>
      <c r="S71" s="32"/>
      <c r="T71" s="273">
        <f t="shared" si="26"/>
        <v>1.7372836000000049</v>
      </c>
      <c r="U71" s="274">
        <f t="shared" si="27"/>
        <v>3.6205245562942641E-2</v>
      </c>
      <c r="W71" s="325">
        <v>0.13</v>
      </c>
      <c r="X71" s="275"/>
      <c r="Y71" s="273">
        <f>Y69*W71</f>
        <v>50.202590100000002</v>
      </c>
      <c r="Z71" s="32"/>
      <c r="AA71" s="273">
        <f t="shared" si="11"/>
        <v>0.48099999999999454</v>
      </c>
      <c r="AB71" s="274">
        <f t="shared" si="12"/>
        <v>9.6738660013207106E-3</v>
      </c>
      <c r="AD71" s="325">
        <v>0.13</v>
      </c>
      <c r="AE71" s="275"/>
      <c r="AF71" s="273">
        <f>AF69*AD71</f>
        <v>51.124290100000003</v>
      </c>
      <c r="AG71" s="32"/>
      <c r="AH71" s="273">
        <f t="shared" si="13"/>
        <v>0.9217000000000013</v>
      </c>
      <c r="AI71" s="274">
        <f t="shared" si="14"/>
        <v>1.8359610493483308E-2</v>
      </c>
      <c r="AK71" s="325">
        <v>0.13</v>
      </c>
      <c r="AL71" s="275"/>
      <c r="AM71" s="273">
        <f>AM69*AK71</f>
        <v>52.506190100000005</v>
      </c>
      <c r="AN71" s="32"/>
      <c r="AO71" s="273">
        <f t="shared" si="15"/>
        <v>1.3819000000000017</v>
      </c>
      <c r="AP71" s="274">
        <f t="shared" si="16"/>
        <v>2.7030204180771629E-2</v>
      </c>
      <c r="AR71" s="325">
        <v>0.13</v>
      </c>
      <c r="AS71" s="275"/>
      <c r="AT71" s="273">
        <f>AT69*AR71</f>
        <v>53.435690100000002</v>
      </c>
      <c r="AU71" s="32"/>
      <c r="AV71" s="273">
        <f t="shared" si="17"/>
        <v>0.92949999999999733</v>
      </c>
      <c r="AW71" s="274">
        <f t="shared" si="18"/>
        <v>1.77026746414038E-2</v>
      </c>
    </row>
    <row r="72" spans="1:49" ht="15" thickBot="1" x14ac:dyDescent="0.35">
      <c r="B72" s="326" t="s">
        <v>53</v>
      </c>
      <c r="C72" s="326"/>
      <c r="D72" s="326"/>
      <c r="E72" s="327"/>
      <c r="F72" s="328"/>
      <c r="G72" s="328"/>
      <c r="H72" s="328"/>
      <c r="I72" s="329">
        <f>SUM(I69:I71)</f>
        <v>364.91835889999993</v>
      </c>
      <c r="J72" s="328"/>
      <c r="K72" s="328"/>
      <c r="L72" s="329">
        <f>SUM(L69:L71)</f>
        <v>373.90848065</v>
      </c>
      <c r="M72" s="388">
        <f t="shared" si="9"/>
        <v>8.9901217500000712</v>
      </c>
      <c r="N72" s="389">
        <f t="shared" si="10"/>
        <v>2.4635980982430295E-2</v>
      </c>
      <c r="O72" s="329"/>
      <c r="P72" s="328"/>
      <c r="Q72" s="328"/>
      <c r="R72" s="329">
        <f>SUM(R69:R71)</f>
        <v>387.44592901000004</v>
      </c>
      <c r="S72" s="332"/>
      <c r="T72" s="388">
        <f t="shared" si="26"/>
        <v>13.537448360000042</v>
      </c>
      <c r="U72" s="389">
        <f t="shared" si="27"/>
        <v>3.6205245562942655E-2</v>
      </c>
      <c r="W72" s="328"/>
      <c r="X72" s="328"/>
      <c r="Y72" s="329">
        <f>SUM(Y69:Y71)</f>
        <v>391.19402901000001</v>
      </c>
      <c r="Z72" s="332"/>
      <c r="AA72" s="388">
        <f t="shared" si="11"/>
        <v>3.7480999999999653</v>
      </c>
      <c r="AB72" s="389">
        <f t="shared" si="12"/>
        <v>9.6738660013207314E-3</v>
      </c>
      <c r="AD72" s="328"/>
      <c r="AE72" s="328"/>
      <c r="AF72" s="329">
        <f>SUM(AF69:AF71)</f>
        <v>398.37619900999999</v>
      </c>
      <c r="AG72" s="332"/>
      <c r="AH72" s="388">
        <f t="shared" si="13"/>
        <v>7.1821699999999851</v>
      </c>
      <c r="AI72" s="389">
        <f t="shared" si="14"/>
        <v>1.8359610493483246E-2</v>
      </c>
      <c r="AK72" s="328"/>
      <c r="AL72" s="328"/>
      <c r="AM72" s="329">
        <f>SUM(AM69:AM71)</f>
        <v>409.14438901000005</v>
      </c>
      <c r="AN72" s="332"/>
      <c r="AO72" s="388">
        <f t="shared" si="15"/>
        <v>10.768190000000061</v>
      </c>
      <c r="AP72" s="389">
        <f t="shared" si="16"/>
        <v>2.703020418077175E-2</v>
      </c>
      <c r="AR72" s="328"/>
      <c r="AS72" s="328"/>
      <c r="AT72" s="329">
        <f>SUM(AT69:AT71)</f>
        <v>416.38733901000001</v>
      </c>
      <c r="AU72" s="332"/>
      <c r="AV72" s="388">
        <f t="shared" si="17"/>
        <v>7.2429499999999507</v>
      </c>
      <c r="AW72" s="389">
        <f t="shared" si="18"/>
        <v>1.770267464140373E-2</v>
      </c>
    </row>
    <row r="73" spans="1:49" ht="15" thickBot="1" x14ac:dyDescent="0.35">
      <c r="A73" s="333"/>
      <c r="B73" s="390"/>
      <c r="C73" s="391"/>
      <c r="D73" s="392"/>
      <c r="E73" s="391"/>
      <c r="F73" s="393"/>
      <c r="G73" s="309"/>
      <c r="H73" s="394"/>
      <c r="I73" s="395"/>
      <c r="J73" s="309"/>
      <c r="K73" s="394"/>
      <c r="L73" s="395"/>
      <c r="M73" s="396"/>
      <c r="N73" s="313"/>
      <c r="O73" s="397"/>
      <c r="P73" s="309"/>
      <c r="Q73" s="394"/>
      <c r="R73" s="395"/>
      <c r="S73" s="393"/>
      <c r="T73" s="396">
        <f t="shared" si="26"/>
        <v>0</v>
      </c>
      <c r="U73" s="313" t="str">
        <f t="shared" si="27"/>
        <v/>
      </c>
      <c r="W73" s="309"/>
      <c r="X73" s="394"/>
      <c r="Y73" s="395"/>
      <c r="Z73" s="393"/>
      <c r="AA73" s="396">
        <f t="shared" si="11"/>
        <v>0</v>
      </c>
      <c r="AB73" s="313" t="str">
        <f t="shared" si="12"/>
        <v/>
      </c>
      <c r="AD73" s="309"/>
      <c r="AE73" s="394"/>
      <c r="AF73" s="395"/>
      <c r="AG73" s="393"/>
      <c r="AH73" s="396">
        <f t="shared" si="13"/>
        <v>0</v>
      </c>
      <c r="AI73" s="313" t="str">
        <f t="shared" si="14"/>
        <v/>
      </c>
      <c r="AK73" s="309"/>
      <c r="AL73" s="394"/>
      <c r="AM73" s="395"/>
      <c r="AN73" s="393"/>
      <c r="AO73" s="396">
        <f t="shared" si="15"/>
        <v>0</v>
      </c>
      <c r="AP73" s="313" t="str">
        <f t="shared" si="16"/>
        <v/>
      </c>
      <c r="AR73" s="309"/>
      <c r="AS73" s="394"/>
      <c r="AT73" s="395"/>
      <c r="AU73" s="393"/>
      <c r="AV73" s="396">
        <f t="shared" si="17"/>
        <v>0</v>
      </c>
      <c r="AW73" s="313" t="str">
        <f t="shared" si="18"/>
        <v/>
      </c>
    </row>
    <row r="74" spans="1:49" x14ac:dyDescent="0.3">
      <c r="A74" s="333"/>
      <c r="B74" s="398" t="s">
        <v>74</v>
      </c>
      <c r="C74" s="399"/>
      <c r="D74" s="400"/>
      <c r="E74" s="399"/>
      <c r="F74" s="401"/>
      <c r="G74" s="402"/>
      <c r="H74" s="402"/>
      <c r="I74" s="403">
        <f>SUM(I64:I65,I56,I57:I60)</f>
        <v>366.89529999999996</v>
      </c>
      <c r="J74" s="402"/>
      <c r="K74" s="402"/>
      <c r="L74" s="403">
        <f>SUM(L64:L65,L56,L57:L60)</f>
        <v>375.77004999999997</v>
      </c>
      <c r="M74" s="319">
        <f t="shared" si="9"/>
        <v>8.8747500000000059</v>
      </c>
      <c r="N74" s="320">
        <f t="shared" si="10"/>
        <v>2.4188780832024848E-2</v>
      </c>
      <c r="O74" s="404"/>
      <c r="P74" s="402"/>
      <c r="Q74" s="402"/>
      <c r="R74" s="403">
        <f>SUM(R64:R65,R56,R57:R60)</f>
        <v>389.13377000000003</v>
      </c>
      <c r="S74" s="405"/>
      <c r="T74" s="319">
        <f t="shared" si="26"/>
        <v>13.363720000000058</v>
      </c>
      <c r="U74" s="320">
        <f t="shared" si="27"/>
        <v>3.5563558085590002E-2</v>
      </c>
      <c r="W74" s="402"/>
      <c r="X74" s="402"/>
      <c r="Y74" s="403">
        <f>SUM(Y64:Y65,Y56,Y57:Y60)</f>
        <v>392.83377000000002</v>
      </c>
      <c r="Z74" s="405"/>
      <c r="AA74" s="319">
        <f t="shared" si="11"/>
        <v>3.6999999999999886</v>
      </c>
      <c r="AB74" s="320">
        <f t="shared" si="12"/>
        <v>9.5082983931206698E-3</v>
      </c>
      <c r="AD74" s="402"/>
      <c r="AE74" s="402"/>
      <c r="AF74" s="403">
        <f>SUM(AF64:AF65,AF56,AF57:AF60)</f>
        <v>399.92376999999999</v>
      </c>
      <c r="AG74" s="405"/>
      <c r="AH74" s="319">
        <f t="shared" si="13"/>
        <v>7.089999999999975</v>
      </c>
      <c r="AI74" s="320">
        <f t="shared" si="14"/>
        <v>1.8048346505444211E-2</v>
      </c>
      <c r="AK74" s="402"/>
      <c r="AL74" s="402"/>
      <c r="AM74" s="403">
        <f>SUM(AM64:AM65,AM56,AM57:AM60)</f>
        <v>410.55377000000004</v>
      </c>
      <c r="AN74" s="405"/>
      <c r="AO74" s="319">
        <f t="shared" si="15"/>
        <v>10.630000000000052</v>
      </c>
      <c r="AP74" s="320">
        <f t="shared" si="16"/>
        <v>2.658006549598203E-2</v>
      </c>
      <c r="AR74" s="402"/>
      <c r="AS74" s="402"/>
      <c r="AT74" s="403">
        <f>SUM(AT64:AT65,AT56,AT57:AT60)</f>
        <v>417.70377000000002</v>
      </c>
      <c r="AU74" s="405"/>
      <c r="AV74" s="319">
        <f t="shared" si="17"/>
        <v>7.1499999999999773</v>
      </c>
      <c r="AW74" s="320">
        <f t="shared" si="18"/>
        <v>1.7415501993806991E-2</v>
      </c>
    </row>
    <row r="75" spans="1:49" x14ac:dyDescent="0.3">
      <c r="A75" s="333"/>
      <c r="B75" s="314" t="s">
        <v>51</v>
      </c>
      <c r="C75" s="268"/>
      <c r="D75" s="315"/>
      <c r="E75" s="268"/>
      <c r="F75" s="316"/>
      <c r="G75" s="142">
        <v>-0.11700000000000001</v>
      </c>
      <c r="H75" s="323"/>
      <c r="I75" s="273">
        <f>+I74*G75</f>
        <v>-42.9267501</v>
      </c>
      <c r="J75" s="142">
        <v>-0.11700000000000001</v>
      </c>
      <c r="K75" s="323"/>
      <c r="L75" s="273">
        <f>+L74*J75</f>
        <v>-43.965095849999997</v>
      </c>
      <c r="M75" s="273">
        <f t="shared" si="9"/>
        <v>-1.0383457499999977</v>
      </c>
      <c r="N75" s="274">
        <f t="shared" si="10"/>
        <v>2.4188780832024779E-2</v>
      </c>
      <c r="O75" s="273"/>
      <c r="P75" s="142">
        <v>-0.11700000000000001</v>
      </c>
      <c r="Q75" s="323"/>
      <c r="R75" s="273">
        <f>+R74*P75</f>
        <v>-45.528651090000004</v>
      </c>
      <c r="S75" s="321"/>
      <c r="T75" s="273">
        <f t="shared" si="26"/>
        <v>-1.5635552400000066</v>
      </c>
      <c r="U75" s="274">
        <f t="shared" si="27"/>
        <v>3.5563558085589995E-2</v>
      </c>
      <c r="W75" s="142">
        <v>-0.11700000000000001</v>
      </c>
      <c r="X75" s="323"/>
      <c r="Y75" s="273">
        <f>+Y74*W75</f>
        <v>-45.961551090000007</v>
      </c>
      <c r="Z75" s="321"/>
      <c r="AA75" s="273">
        <f t="shared" si="11"/>
        <v>-0.43290000000000362</v>
      </c>
      <c r="AB75" s="274">
        <f t="shared" si="12"/>
        <v>9.5082983931207791E-3</v>
      </c>
      <c r="AD75" s="142">
        <v>-0.11700000000000001</v>
      </c>
      <c r="AE75" s="323"/>
      <c r="AF75" s="273">
        <f>+AF74*AD75</f>
        <v>-46.791081089999999</v>
      </c>
      <c r="AG75" s="321"/>
      <c r="AH75" s="273">
        <f t="shared" si="13"/>
        <v>-0.82952999999999122</v>
      </c>
      <c r="AI75" s="274">
        <f t="shared" si="14"/>
        <v>1.8048346505444082E-2</v>
      </c>
      <c r="AK75" s="142">
        <v>-0.11700000000000001</v>
      </c>
      <c r="AL75" s="323"/>
      <c r="AM75" s="273">
        <f>+AM74*AK75</f>
        <v>-48.034791090000006</v>
      </c>
      <c r="AN75" s="321"/>
      <c r="AO75" s="273">
        <f t="shared" si="15"/>
        <v>-1.2437100000000072</v>
      </c>
      <c r="AP75" s="274">
        <f t="shared" si="16"/>
        <v>2.6580065495982051E-2</v>
      </c>
      <c r="AR75" s="142">
        <v>-0.11700000000000001</v>
      </c>
      <c r="AS75" s="323"/>
      <c r="AT75" s="273">
        <f>+AT74*AR75</f>
        <v>-48.871341090000008</v>
      </c>
      <c r="AU75" s="321"/>
      <c r="AV75" s="273">
        <f t="shared" si="17"/>
        <v>-0.83655000000000257</v>
      </c>
      <c r="AW75" s="274">
        <f t="shared" si="18"/>
        <v>1.7415501993807099E-2</v>
      </c>
    </row>
    <row r="76" spans="1:49" x14ac:dyDescent="0.3">
      <c r="A76" s="333"/>
      <c r="B76" s="399" t="s">
        <v>52</v>
      </c>
      <c r="C76" s="399"/>
      <c r="D76" s="400"/>
      <c r="E76" s="399"/>
      <c r="F76" s="406"/>
      <c r="G76" s="407">
        <v>0.13</v>
      </c>
      <c r="H76" s="408"/>
      <c r="I76" s="409">
        <f>I74*G76</f>
        <v>47.696388999999996</v>
      </c>
      <c r="J76" s="407">
        <v>0.13</v>
      </c>
      <c r="K76" s="408"/>
      <c r="L76" s="409">
        <f>L74*J76</f>
        <v>48.850106499999995</v>
      </c>
      <c r="M76" s="273">
        <f t="shared" si="9"/>
        <v>1.1537174999999991</v>
      </c>
      <c r="N76" s="274">
        <f t="shared" si="10"/>
        <v>2.4188780832024814E-2</v>
      </c>
      <c r="O76" s="409"/>
      <c r="P76" s="407">
        <v>0.13</v>
      </c>
      <c r="Q76" s="408"/>
      <c r="R76" s="409">
        <f>R74*P76</f>
        <v>50.587390100000007</v>
      </c>
      <c r="S76" s="410"/>
      <c r="T76" s="273">
        <f t="shared" si="26"/>
        <v>1.737283600000012</v>
      </c>
      <c r="U76" s="274">
        <f t="shared" si="27"/>
        <v>3.5563558085590093E-2</v>
      </c>
      <c r="W76" s="407">
        <v>0.13</v>
      </c>
      <c r="X76" s="408"/>
      <c r="Y76" s="409">
        <f>Y74*W76</f>
        <v>51.068390100000002</v>
      </c>
      <c r="Z76" s="410"/>
      <c r="AA76" s="273">
        <f t="shared" si="11"/>
        <v>0.48099999999999454</v>
      </c>
      <c r="AB76" s="274">
        <f t="shared" si="12"/>
        <v>9.50829839312059E-3</v>
      </c>
      <c r="AD76" s="407">
        <v>0.13</v>
      </c>
      <c r="AE76" s="408"/>
      <c r="AF76" s="409">
        <f>AF74*AD76</f>
        <v>51.990090100000003</v>
      </c>
      <c r="AG76" s="410"/>
      <c r="AH76" s="273">
        <f t="shared" si="13"/>
        <v>0.9217000000000013</v>
      </c>
      <c r="AI76" s="274">
        <f t="shared" si="14"/>
        <v>1.8048346505444301E-2</v>
      </c>
      <c r="AK76" s="407">
        <v>0.13</v>
      </c>
      <c r="AL76" s="408"/>
      <c r="AM76" s="409">
        <f>AM74*AK76</f>
        <v>53.371990100000005</v>
      </c>
      <c r="AN76" s="410"/>
      <c r="AO76" s="273">
        <f t="shared" si="15"/>
        <v>1.3819000000000017</v>
      </c>
      <c r="AP76" s="274">
        <f t="shared" si="16"/>
        <v>2.6580065495981929E-2</v>
      </c>
      <c r="AR76" s="407">
        <v>0.13</v>
      </c>
      <c r="AS76" s="408"/>
      <c r="AT76" s="409">
        <f>AT74*AR76</f>
        <v>54.301490100000002</v>
      </c>
      <c r="AU76" s="410"/>
      <c r="AV76" s="273">
        <f t="shared" si="17"/>
        <v>0.92949999999999733</v>
      </c>
      <c r="AW76" s="274">
        <f t="shared" si="18"/>
        <v>1.7415501993806995E-2</v>
      </c>
    </row>
    <row r="77" spans="1:49" ht="15" thickBot="1" x14ac:dyDescent="0.35">
      <c r="A77" s="333"/>
      <c r="B77" s="411" t="s">
        <v>75</v>
      </c>
      <c r="C77" s="411"/>
      <c r="D77" s="411"/>
      <c r="E77" s="412"/>
      <c r="F77" s="328"/>
      <c r="G77" s="328"/>
      <c r="H77" s="328"/>
      <c r="I77" s="413">
        <f>SUM(I74:I76)</f>
        <v>371.66493889999998</v>
      </c>
      <c r="J77" s="328"/>
      <c r="K77" s="328"/>
      <c r="L77" s="413">
        <f>SUM(L74:L76)</f>
        <v>380.65506064999994</v>
      </c>
      <c r="M77" s="388">
        <f t="shared" si="9"/>
        <v>8.9901217499999575</v>
      </c>
      <c r="N77" s="389">
        <f t="shared" si="10"/>
        <v>2.4188780832024716E-2</v>
      </c>
      <c r="O77" s="330"/>
      <c r="P77" s="328"/>
      <c r="Q77" s="328"/>
      <c r="R77" s="413">
        <f>SUM(R74:R76)</f>
        <v>394.19250901000004</v>
      </c>
      <c r="S77" s="332"/>
      <c r="T77" s="388">
        <f t="shared" si="26"/>
        <v>13.537448360000099</v>
      </c>
      <c r="U77" s="389">
        <f t="shared" si="27"/>
        <v>3.5563558085590107E-2</v>
      </c>
      <c r="W77" s="328"/>
      <c r="X77" s="328"/>
      <c r="Y77" s="413">
        <f>SUM(Y74:Y76)</f>
        <v>397.94060901</v>
      </c>
      <c r="Z77" s="332"/>
      <c r="AA77" s="388">
        <f t="shared" si="11"/>
        <v>3.7480999999999653</v>
      </c>
      <c r="AB77" s="389">
        <f t="shared" si="12"/>
        <v>9.5082983931206108E-3</v>
      </c>
      <c r="AD77" s="328"/>
      <c r="AE77" s="328"/>
      <c r="AF77" s="413">
        <f>SUM(AF74:AF76)</f>
        <v>405.12277901000004</v>
      </c>
      <c r="AG77" s="332"/>
      <c r="AH77" s="388">
        <f t="shared" si="13"/>
        <v>7.1821700000000419</v>
      </c>
      <c r="AI77" s="389">
        <f t="shared" si="14"/>
        <v>1.8048346505444381E-2</v>
      </c>
      <c r="AK77" s="328"/>
      <c r="AL77" s="328"/>
      <c r="AM77" s="413">
        <f>SUM(AM74:AM76)</f>
        <v>415.89096901000005</v>
      </c>
      <c r="AN77" s="332"/>
      <c r="AO77" s="388">
        <f t="shared" si="15"/>
        <v>10.768190000000004</v>
      </c>
      <c r="AP77" s="389">
        <f t="shared" si="16"/>
        <v>2.6580065495981905E-2</v>
      </c>
      <c r="AR77" s="328"/>
      <c r="AS77" s="328"/>
      <c r="AT77" s="413">
        <f>SUM(AT74:AT76)</f>
        <v>423.13391901000006</v>
      </c>
      <c r="AU77" s="332"/>
      <c r="AV77" s="388">
        <f t="shared" si="17"/>
        <v>7.2429500000000075</v>
      </c>
      <c r="AW77" s="389">
        <f t="shared" si="18"/>
        <v>1.7415501993807064E-2</v>
      </c>
    </row>
    <row r="78" spans="1:49" ht="15" thickBot="1" x14ac:dyDescent="0.35">
      <c r="A78" s="333"/>
      <c r="B78" s="390"/>
      <c r="C78" s="391"/>
      <c r="D78" s="392"/>
      <c r="E78" s="391"/>
      <c r="F78" s="414"/>
      <c r="G78" s="415"/>
      <c r="H78" s="416"/>
      <c r="I78" s="397"/>
      <c r="J78" s="415"/>
      <c r="K78" s="416"/>
      <c r="L78" s="397"/>
      <c r="M78" s="396"/>
      <c r="N78" s="417"/>
      <c r="O78" s="397"/>
      <c r="P78" s="415"/>
      <c r="Q78" s="416"/>
      <c r="R78" s="397"/>
      <c r="S78" s="393"/>
      <c r="T78" s="396"/>
      <c r="U78" s="417"/>
      <c r="W78" s="415"/>
      <c r="X78" s="416"/>
      <c r="Y78" s="397"/>
      <c r="Z78" s="393"/>
      <c r="AA78" s="396"/>
      <c r="AB78" s="417"/>
      <c r="AD78" s="415"/>
      <c r="AE78" s="416"/>
      <c r="AF78" s="397"/>
      <c r="AG78" s="393"/>
      <c r="AH78" s="396"/>
      <c r="AI78" s="417"/>
      <c r="AK78" s="415"/>
      <c r="AL78" s="416"/>
      <c r="AM78" s="397"/>
      <c r="AN78" s="393"/>
      <c r="AO78" s="396"/>
      <c r="AP78" s="417"/>
      <c r="AR78" s="415"/>
      <c r="AS78" s="416"/>
      <c r="AT78" s="397"/>
      <c r="AU78" s="393"/>
      <c r="AV78" s="396"/>
      <c r="AW78" s="417"/>
    </row>
    <row r="79" spans="1:49" x14ac:dyDescent="0.3">
      <c r="I79" s="251"/>
      <c r="L79" s="251"/>
      <c r="M79" s="251"/>
      <c r="N79" s="251"/>
      <c r="O79" s="251"/>
      <c r="R79" s="251"/>
      <c r="Y79" s="251"/>
      <c r="AF79" s="251"/>
      <c r="AM79" s="251"/>
      <c r="AT79" s="251"/>
    </row>
    <row r="80" spans="1:49" x14ac:dyDescent="0.3">
      <c r="B80" s="249" t="s">
        <v>55</v>
      </c>
      <c r="G80" s="170">
        <v>2.9499999999999998E-2</v>
      </c>
      <c r="J80" s="170">
        <v>2.9499999999999998E-2</v>
      </c>
      <c r="P80" s="170">
        <v>2.9499999999999998E-2</v>
      </c>
      <c r="W80" s="170">
        <v>2.9499999999999998E-2</v>
      </c>
      <c r="AD80" s="170">
        <v>2.9499999999999998E-2</v>
      </c>
      <c r="AK80" s="170">
        <v>2.9499999999999998E-2</v>
      </c>
      <c r="AR80" s="170">
        <v>2.9499999999999998E-2</v>
      </c>
    </row>
    <row r="82" spans="2:51" ht="17.399999999999999" x14ac:dyDescent="0.3">
      <c r="B82" s="238" t="s">
        <v>0</v>
      </c>
      <c r="C82" s="238"/>
      <c r="D82" s="238"/>
      <c r="E82" s="238"/>
      <c r="F82" s="238"/>
      <c r="G82" s="238"/>
      <c r="H82" s="238"/>
      <c r="I82" s="238"/>
      <c r="J82" s="238"/>
    </row>
    <row r="83" spans="2:51" ht="17.399999999999999" x14ac:dyDescent="0.3">
      <c r="B83" s="238" t="s">
        <v>1</v>
      </c>
      <c r="C83" s="238"/>
      <c r="D83" s="238"/>
      <c r="E83" s="238"/>
      <c r="F83" s="238"/>
      <c r="G83" s="238"/>
      <c r="H83" s="238"/>
      <c r="I83" s="238"/>
      <c r="J83" s="238"/>
    </row>
    <row r="86" spans="2:51" ht="15.6" x14ac:dyDescent="0.3">
      <c r="B86" s="249" t="s">
        <v>2</v>
      </c>
      <c r="D86" s="418" t="s">
        <v>67</v>
      </c>
      <c r="E86" s="347"/>
      <c r="F86" s="347"/>
      <c r="G86" s="347"/>
      <c r="H86" s="347"/>
      <c r="I86" s="347"/>
      <c r="J86" s="347"/>
      <c r="K86" s="276"/>
      <c r="L86" s="276"/>
      <c r="M86" s="276"/>
    </row>
    <row r="87" spans="2:51" ht="15.6" x14ac:dyDescent="0.3">
      <c r="B87" s="247"/>
      <c r="D87" s="242"/>
      <c r="E87" s="242"/>
      <c r="F87" s="242"/>
      <c r="G87" s="242"/>
      <c r="H87" s="242"/>
      <c r="I87" s="242"/>
      <c r="J87" s="242"/>
      <c r="M87" s="242"/>
      <c r="Q87" s="242"/>
      <c r="X87" s="242"/>
      <c r="AE87" s="242"/>
      <c r="AL87" s="242"/>
      <c r="AS87" s="242"/>
    </row>
    <row r="88" spans="2:51" ht="15.6" x14ac:dyDescent="0.3">
      <c r="B88" s="249" t="s">
        <v>4</v>
      </c>
      <c r="D88" s="243" t="s">
        <v>5</v>
      </c>
      <c r="E88" s="242"/>
      <c r="F88" s="242"/>
      <c r="H88" s="242"/>
      <c r="I88" s="244"/>
      <c r="J88" s="242"/>
      <c r="K88" s="245"/>
      <c r="M88" s="244"/>
      <c r="O88" s="27"/>
      <c r="P88" s="246"/>
      <c r="Q88" s="242"/>
      <c r="R88" s="245"/>
      <c r="T88" s="244"/>
      <c r="V88" s="27"/>
      <c r="W88" s="246"/>
      <c r="X88" s="242"/>
      <c r="Y88" s="245"/>
      <c r="AA88" s="244"/>
      <c r="AC88" s="27"/>
      <c r="AD88" s="246"/>
      <c r="AE88" s="242"/>
      <c r="AF88" s="245"/>
      <c r="AH88" s="244"/>
      <c r="AJ88" s="27"/>
      <c r="AK88" s="246"/>
      <c r="AL88" s="242"/>
      <c r="AM88" s="245"/>
      <c r="AO88" s="244"/>
      <c r="AQ88" s="27"/>
      <c r="AR88" s="246"/>
      <c r="AS88" s="242"/>
      <c r="AT88" s="245"/>
      <c r="AV88" s="244"/>
      <c r="AX88" s="27"/>
      <c r="AY88" s="246"/>
    </row>
    <row r="89" spans="2:51" ht="15.6" x14ac:dyDescent="0.3">
      <c r="B89" s="247"/>
      <c r="D89" s="242"/>
      <c r="E89" s="242"/>
      <c r="F89" s="242"/>
      <c r="G89" s="242"/>
      <c r="H89" s="242"/>
      <c r="I89" s="242"/>
      <c r="J89" s="242"/>
      <c r="Q89" s="242"/>
      <c r="X89" s="242"/>
      <c r="AE89" s="242"/>
      <c r="AL89" s="242"/>
      <c r="AS89" s="242"/>
    </row>
    <row r="90" spans="2:51" x14ac:dyDescent="0.3">
      <c r="B90" s="247"/>
      <c r="D90" s="248" t="s">
        <v>6</v>
      </c>
      <c r="E90" s="249"/>
      <c r="G90" s="250">
        <v>2800</v>
      </c>
      <c r="H90" s="249" t="s">
        <v>7</v>
      </c>
    </row>
    <row r="91" spans="2:51" x14ac:dyDescent="0.3">
      <c r="B91" s="247"/>
    </row>
    <row r="92" spans="2:51" s="23" customFormat="1" x14ac:dyDescent="0.3">
      <c r="B92" s="183"/>
      <c r="D92" s="52"/>
      <c r="E92" s="45"/>
      <c r="G92" s="252" t="str">
        <f>G20</f>
        <v>2023 Board-Approved</v>
      </c>
      <c r="H92" s="253"/>
      <c r="I92" s="254"/>
      <c r="J92" s="252" t="s">
        <v>9</v>
      </c>
      <c r="K92" s="253"/>
      <c r="L92" s="254"/>
      <c r="M92" s="252" t="s">
        <v>10</v>
      </c>
      <c r="N92" s="254"/>
      <c r="O92" s="255"/>
      <c r="P92" s="252" t="s">
        <v>11</v>
      </c>
      <c r="Q92" s="253"/>
      <c r="R92" s="254"/>
      <c r="T92" s="252" t="s">
        <v>10</v>
      </c>
      <c r="U92" s="254"/>
      <c r="W92" s="252" t="s">
        <v>12</v>
      </c>
      <c r="X92" s="253"/>
      <c r="Y92" s="254"/>
      <c r="AA92" s="252" t="s">
        <v>10</v>
      </c>
      <c r="AB92" s="254"/>
      <c r="AD92" s="252" t="s">
        <v>13</v>
      </c>
      <c r="AE92" s="253"/>
      <c r="AF92" s="254"/>
      <c r="AH92" s="252" t="s">
        <v>10</v>
      </c>
      <c r="AI92" s="254"/>
      <c r="AK92" s="252" t="s">
        <v>14</v>
      </c>
      <c r="AL92" s="253"/>
      <c r="AM92" s="254"/>
      <c r="AO92" s="252" t="s">
        <v>10</v>
      </c>
      <c r="AP92" s="254"/>
      <c r="AR92" s="252" t="s">
        <v>15</v>
      </c>
      <c r="AS92" s="253"/>
      <c r="AT92" s="254"/>
      <c r="AV92" s="252" t="s">
        <v>10</v>
      </c>
      <c r="AW92" s="254"/>
    </row>
    <row r="93" spans="2:51" x14ac:dyDescent="0.3">
      <c r="B93" s="419"/>
      <c r="D93" s="420" t="s">
        <v>16</v>
      </c>
      <c r="E93" s="421"/>
      <c r="G93" s="422" t="s">
        <v>17</v>
      </c>
      <c r="H93" s="423" t="s">
        <v>18</v>
      </c>
      <c r="I93" s="424" t="s">
        <v>19</v>
      </c>
      <c r="J93" s="422" t="s">
        <v>17</v>
      </c>
      <c r="K93" s="423" t="s">
        <v>18</v>
      </c>
      <c r="L93" s="424" t="s">
        <v>19</v>
      </c>
      <c r="M93" s="261" t="s">
        <v>20</v>
      </c>
      <c r="N93" s="262" t="s">
        <v>21</v>
      </c>
      <c r="O93" s="424"/>
      <c r="P93" s="422" t="s">
        <v>17</v>
      </c>
      <c r="Q93" s="423" t="s">
        <v>18</v>
      </c>
      <c r="R93" s="424" t="s">
        <v>19</v>
      </c>
      <c r="T93" s="425" t="s">
        <v>20</v>
      </c>
      <c r="U93" s="426" t="s">
        <v>21</v>
      </c>
      <c r="W93" s="422" t="s">
        <v>17</v>
      </c>
      <c r="X93" s="423" t="s">
        <v>18</v>
      </c>
      <c r="Y93" s="424" t="s">
        <v>19</v>
      </c>
      <c r="AA93" s="425" t="s">
        <v>20</v>
      </c>
      <c r="AB93" s="426" t="s">
        <v>21</v>
      </c>
      <c r="AD93" s="422" t="s">
        <v>17</v>
      </c>
      <c r="AE93" s="423" t="s">
        <v>18</v>
      </c>
      <c r="AF93" s="424" t="s">
        <v>19</v>
      </c>
      <c r="AH93" s="425" t="s">
        <v>20</v>
      </c>
      <c r="AI93" s="426" t="s">
        <v>21</v>
      </c>
      <c r="AK93" s="422" t="s">
        <v>17</v>
      </c>
      <c r="AL93" s="423" t="s">
        <v>18</v>
      </c>
      <c r="AM93" s="424" t="s">
        <v>19</v>
      </c>
      <c r="AO93" s="425" t="s">
        <v>20</v>
      </c>
      <c r="AP93" s="426" t="s">
        <v>21</v>
      </c>
      <c r="AR93" s="422" t="s">
        <v>17</v>
      </c>
      <c r="AS93" s="423" t="s">
        <v>18</v>
      </c>
      <c r="AT93" s="424" t="s">
        <v>19</v>
      </c>
      <c r="AV93" s="425" t="s">
        <v>20</v>
      </c>
      <c r="AW93" s="426" t="s">
        <v>21</v>
      </c>
    </row>
    <row r="94" spans="2:51" x14ac:dyDescent="0.3">
      <c r="B94" s="419"/>
      <c r="D94" s="263"/>
      <c r="E94" s="421"/>
      <c r="G94" s="427" t="s">
        <v>22</v>
      </c>
      <c r="H94" s="428"/>
      <c r="I94" s="428" t="s">
        <v>22</v>
      </c>
      <c r="J94" s="427" t="s">
        <v>22</v>
      </c>
      <c r="K94" s="428"/>
      <c r="L94" s="428" t="s">
        <v>22</v>
      </c>
      <c r="M94" s="266"/>
      <c r="N94" s="267"/>
      <c r="O94" s="428"/>
      <c r="P94" s="427" t="s">
        <v>22</v>
      </c>
      <c r="Q94" s="428"/>
      <c r="R94" s="428" t="s">
        <v>22</v>
      </c>
      <c r="T94" s="266"/>
      <c r="U94" s="267"/>
      <c r="W94" s="427" t="s">
        <v>22</v>
      </c>
      <c r="X94" s="428"/>
      <c r="Y94" s="428" t="s">
        <v>22</v>
      </c>
      <c r="AA94" s="266"/>
      <c r="AB94" s="267"/>
      <c r="AD94" s="427" t="s">
        <v>22</v>
      </c>
      <c r="AE94" s="428"/>
      <c r="AF94" s="428" t="s">
        <v>22</v>
      </c>
      <c r="AH94" s="266"/>
      <c r="AI94" s="267"/>
      <c r="AK94" s="427" t="s">
        <v>22</v>
      </c>
      <c r="AL94" s="428"/>
      <c r="AM94" s="428" t="s">
        <v>22</v>
      </c>
      <c r="AO94" s="266"/>
      <c r="AP94" s="267"/>
      <c r="AR94" s="427" t="s">
        <v>22</v>
      </c>
      <c r="AS94" s="428"/>
      <c r="AT94" s="428" t="s">
        <v>22</v>
      </c>
      <c r="AV94" s="266"/>
      <c r="AW94" s="267"/>
    </row>
    <row r="95" spans="2:51" s="23" customFormat="1" x14ac:dyDescent="0.3">
      <c r="B95" s="64" t="s">
        <v>23</v>
      </c>
      <c r="C95" s="65"/>
      <c r="D95" s="66" t="s">
        <v>24</v>
      </c>
      <c r="E95" s="65"/>
      <c r="F95" s="25"/>
      <c r="G95" s="67">
        <v>41.78</v>
      </c>
      <c r="H95" s="68">
        <v>1</v>
      </c>
      <c r="I95" s="69">
        <f t="shared" ref="I95:I100" si="54">H95*G95</f>
        <v>41.78</v>
      </c>
      <c r="J95" s="67">
        <v>43.7</v>
      </c>
      <c r="K95" s="68">
        <v>1</v>
      </c>
      <c r="L95" s="69">
        <f t="shared" ref="L95:L100" si="55">K95*J95</f>
        <v>43.7</v>
      </c>
      <c r="M95" s="70">
        <f>L95-I95</f>
        <v>1.9200000000000017</v>
      </c>
      <c r="N95" s="71">
        <f>IF(OR(I95=0,L95=0),"",(M95/I95))</f>
        <v>4.5955002393489749E-2</v>
      </c>
      <c r="O95" s="69"/>
      <c r="P95" s="67">
        <v>50.07</v>
      </c>
      <c r="Q95" s="68">
        <v>1</v>
      </c>
      <c r="R95" s="69">
        <f t="shared" ref="R95:R117" si="56">Q95*P95</f>
        <v>50.07</v>
      </c>
      <c r="S95" s="73"/>
      <c r="T95" s="70">
        <f t="shared" ref="T95:T104" si="57">R95-L95</f>
        <v>6.3699999999999974</v>
      </c>
      <c r="U95" s="71">
        <f t="shared" ref="U95:U104" si="58">IF(OR(L95=0,R95=0),"",(T95/L95))</f>
        <v>0.14576659038901596</v>
      </c>
      <c r="V95" s="73"/>
      <c r="W95" s="67">
        <v>52.25</v>
      </c>
      <c r="X95" s="68">
        <v>1</v>
      </c>
      <c r="Y95" s="69">
        <f t="shared" ref="Y95:Y117" si="59">X95*W95</f>
        <v>52.25</v>
      </c>
      <c r="Z95" s="73"/>
      <c r="AA95" s="70">
        <f>Y95-R95</f>
        <v>2.1799999999999997</v>
      </c>
      <c r="AB95" s="71">
        <f>IF(OR(R95=0,Y95=0),"",(AA95/R95))</f>
        <v>4.3539045336528852E-2</v>
      </c>
      <c r="AC95" s="73"/>
      <c r="AD95" s="67">
        <v>54.02</v>
      </c>
      <c r="AE95" s="68">
        <v>1</v>
      </c>
      <c r="AF95" s="69">
        <f t="shared" ref="AF95:AF117" si="60">AE95*AD95</f>
        <v>54.02</v>
      </c>
      <c r="AG95" s="73"/>
      <c r="AH95" s="70">
        <f>AF95-Y95</f>
        <v>1.7700000000000031</v>
      </c>
      <c r="AI95" s="71">
        <f>IF(OR(Y95=0,AF95=0),"",(AH95/Y95))</f>
        <v>3.3875598086124462E-2</v>
      </c>
      <c r="AJ95" s="73"/>
      <c r="AK95" s="67">
        <v>58.34</v>
      </c>
      <c r="AL95" s="68">
        <v>1</v>
      </c>
      <c r="AM95" s="69">
        <f t="shared" ref="AM95:AM117" si="61">AL95*AK95</f>
        <v>58.34</v>
      </c>
      <c r="AN95" s="73"/>
      <c r="AO95" s="70">
        <f>AM95-AF95</f>
        <v>4.32</v>
      </c>
      <c r="AP95" s="71">
        <f>IF(OR(AF95=0,AM95=0),"",(AO95/AF95))</f>
        <v>7.9970381340244354E-2</v>
      </c>
      <c r="AQ95" s="73"/>
      <c r="AR95" s="67">
        <v>59.99</v>
      </c>
      <c r="AS95" s="68">
        <v>1</v>
      </c>
      <c r="AT95" s="69">
        <f t="shared" ref="AT95:AT117" si="62">AS95*AR95</f>
        <v>59.99</v>
      </c>
      <c r="AU95" s="73"/>
      <c r="AV95" s="70">
        <f>AT95-AM95</f>
        <v>1.6499999999999986</v>
      </c>
      <c r="AW95" s="71">
        <f>IF(OR(AM95=0,AT95=0),"",(AV95/AM95))</f>
        <v>2.828248200205688E-2</v>
      </c>
    </row>
    <row r="96" spans="2:51" x14ac:dyDescent="0.3">
      <c r="B96" s="74" t="s">
        <v>25</v>
      </c>
      <c r="C96" s="268"/>
      <c r="D96" s="269" t="s">
        <v>24</v>
      </c>
      <c r="E96" s="268"/>
      <c r="F96" s="32"/>
      <c r="G96" s="270">
        <v>-0.13</v>
      </c>
      <c r="H96" s="366">
        <v>1</v>
      </c>
      <c r="I96" s="272">
        <f t="shared" si="54"/>
        <v>-0.13</v>
      </c>
      <c r="J96" s="270">
        <v>-0.13</v>
      </c>
      <c r="K96" s="366">
        <v>1</v>
      </c>
      <c r="L96" s="272">
        <f t="shared" si="55"/>
        <v>-0.13</v>
      </c>
      <c r="M96" s="273">
        <f t="shared" ref="M96:M139" si="63">L96-I96</f>
        <v>0</v>
      </c>
      <c r="N96" s="274">
        <f t="shared" ref="N96:N139" si="64">IF(OR(I96=0,L96=0),"",(M96/I96))</f>
        <v>0</v>
      </c>
      <c r="O96" s="272"/>
      <c r="P96" s="270"/>
      <c r="Q96" s="366"/>
      <c r="R96" s="272">
        <f t="shared" si="56"/>
        <v>0</v>
      </c>
      <c r="S96" s="32"/>
      <c r="T96" s="273">
        <f t="shared" si="57"/>
        <v>0.13</v>
      </c>
      <c r="U96" s="274" t="str">
        <f t="shared" si="58"/>
        <v/>
      </c>
      <c r="W96" s="270"/>
      <c r="X96" s="366"/>
      <c r="Y96" s="272">
        <f t="shared" si="59"/>
        <v>0</v>
      </c>
      <c r="Z96" s="32"/>
      <c r="AA96" s="273">
        <f t="shared" ref="AA96:AA115" si="65">Y96-R96</f>
        <v>0</v>
      </c>
      <c r="AB96" s="274" t="str">
        <f t="shared" ref="AB96:AB115" si="66">IF(OR(R96=0,Y96=0),"",(AA96/R96))</f>
        <v/>
      </c>
      <c r="AD96" s="270"/>
      <c r="AE96" s="366"/>
      <c r="AF96" s="272">
        <f t="shared" si="60"/>
        <v>0</v>
      </c>
      <c r="AG96" s="32"/>
      <c r="AH96" s="273">
        <f t="shared" ref="AH96:AH115" si="67">AF96-Y96</f>
        <v>0</v>
      </c>
      <c r="AI96" s="274" t="str">
        <f t="shared" ref="AI96:AI115" si="68">IF(OR(Y96=0,AF96=0),"",(AH96/Y96))</f>
        <v/>
      </c>
      <c r="AK96" s="270"/>
      <c r="AL96" s="366"/>
      <c r="AM96" s="272">
        <f t="shared" si="61"/>
        <v>0</v>
      </c>
      <c r="AN96" s="32"/>
      <c r="AO96" s="273">
        <f t="shared" ref="AO96:AO115" si="69">AM96-AF96</f>
        <v>0</v>
      </c>
      <c r="AP96" s="274" t="str">
        <f t="shared" ref="AP96:AP115" si="70">IF(OR(AF96=0,AM96=0),"",(AO96/AF96))</f>
        <v/>
      </c>
      <c r="AR96" s="270"/>
      <c r="AS96" s="366"/>
      <c r="AT96" s="272">
        <f t="shared" si="62"/>
        <v>0</v>
      </c>
      <c r="AU96" s="32"/>
      <c r="AV96" s="273">
        <f t="shared" ref="AV96:AV115" si="71">AT96-AM96</f>
        <v>0</v>
      </c>
      <c r="AW96" s="274" t="str">
        <f t="shared" ref="AW96:AW115" si="72">IF(OR(AM96=0,AT96=0),"",(AV96/AM96))</f>
        <v/>
      </c>
    </row>
    <row r="97" spans="2:49" x14ac:dyDescent="0.3">
      <c r="B97" s="78" t="s">
        <v>103</v>
      </c>
      <c r="C97" s="268"/>
      <c r="D97" s="269" t="s">
        <v>30</v>
      </c>
      <c r="E97" s="268"/>
      <c r="F97" s="32"/>
      <c r="G97" s="367">
        <v>-2.0000000000000002E-5</v>
      </c>
      <c r="H97" s="366">
        <f t="shared" ref="H97:H100" si="73">$G$90</f>
        <v>2800</v>
      </c>
      <c r="I97" s="272">
        <f t="shared" si="54"/>
        <v>-5.6000000000000001E-2</v>
      </c>
      <c r="J97" s="367">
        <v>-2.0000000000000002E-5</v>
      </c>
      <c r="K97" s="366">
        <f t="shared" ref="K97:K100" si="74">$G$90</f>
        <v>2800</v>
      </c>
      <c r="L97" s="272">
        <f t="shared" si="55"/>
        <v>-5.6000000000000001E-2</v>
      </c>
      <c r="M97" s="273">
        <f t="shared" si="63"/>
        <v>0</v>
      </c>
      <c r="N97" s="274">
        <f t="shared" si="64"/>
        <v>0</v>
      </c>
      <c r="O97" s="272"/>
      <c r="P97" s="367">
        <v>0</v>
      </c>
      <c r="Q97" s="366">
        <f t="shared" ref="Q97:Q117" si="75">$G$90</f>
        <v>2800</v>
      </c>
      <c r="R97" s="272">
        <f t="shared" si="56"/>
        <v>0</v>
      </c>
      <c r="S97" s="32"/>
      <c r="T97" s="273">
        <f t="shared" si="57"/>
        <v>5.6000000000000001E-2</v>
      </c>
      <c r="U97" s="274" t="str">
        <f t="shared" si="58"/>
        <v/>
      </c>
      <c r="W97" s="367">
        <v>0</v>
      </c>
      <c r="X97" s="366">
        <f t="shared" ref="X97:X117" si="76">$G$90</f>
        <v>2800</v>
      </c>
      <c r="Y97" s="272">
        <f t="shared" si="59"/>
        <v>0</v>
      </c>
      <c r="Z97" s="32"/>
      <c r="AA97" s="273">
        <f t="shared" si="65"/>
        <v>0</v>
      </c>
      <c r="AB97" s="274" t="str">
        <f t="shared" si="66"/>
        <v/>
      </c>
      <c r="AD97" s="367">
        <v>2.9E-4</v>
      </c>
      <c r="AE97" s="366">
        <f t="shared" ref="AE97:AE117" si="77">$G$90</f>
        <v>2800</v>
      </c>
      <c r="AF97" s="272">
        <f t="shared" si="60"/>
        <v>0.81200000000000006</v>
      </c>
      <c r="AG97" s="32"/>
      <c r="AH97" s="273">
        <f t="shared" si="67"/>
        <v>0.81200000000000006</v>
      </c>
      <c r="AI97" s="274" t="str">
        <f t="shared" si="68"/>
        <v/>
      </c>
      <c r="AK97" s="367">
        <v>0</v>
      </c>
      <c r="AL97" s="366">
        <f t="shared" ref="AL97:AL117" si="78">$G$90</f>
        <v>2800</v>
      </c>
      <c r="AM97" s="272">
        <f t="shared" si="61"/>
        <v>0</v>
      </c>
      <c r="AN97" s="32"/>
      <c r="AO97" s="273">
        <f t="shared" si="69"/>
        <v>-0.81200000000000006</v>
      </c>
      <c r="AP97" s="274" t="str">
        <f t="shared" si="70"/>
        <v/>
      </c>
      <c r="AR97" s="367">
        <v>0</v>
      </c>
      <c r="AS97" s="366">
        <f t="shared" ref="AS97:AS117" si="79">$G$90</f>
        <v>2800</v>
      </c>
      <c r="AT97" s="272">
        <f t="shared" si="62"/>
        <v>0</v>
      </c>
      <c r="AU97" s="32"/>
      <c r="AV97" s="273">
        <f t="shared" si="71"/>
        <v>0</v>
      </c>
      <c r="AW97" s="274" t="str">
        <f t="shared" si="72"/>
        <v/>
      </c>
    </row>
    <row r="98" spans="2:49" x14ac:dyDescent="0.3">
      <c r="B98" s="78" t="s">
        <v>26</v>
      </c>
      <c r="C98" s="268"/>
      <c r="D98" s="269" t="s">
        <v>30</v>
      </c>
      <c r="E98" s="268"/>
      <c r="F98" s="32"/>
      <c r="G98" s="367">
        <v>-2.5200000000000001E-3</v>
      </c>
      <c r="H98" s="366">
        <f t="shared" si="73"/>
        <v>2800</v>
      </c>
      <c r="I98" s="272">
        <f t="shared" si="54"/>
        <v>-7.056</v>
      </c>
      <c r="J98" s="367">
        <v>-2.5200000000000001E-3</v>
      </c>
      <c r="K98" s="366">
        <f t="shared" si="74"/>
        <v>2800</v>
      </c>
      <c r="L98" s="272">
        <f t="shared" si="55"/>
        <v>-7.056</v>
      </c>
      <c r="M98" s="273">
        <f t="shared" si="63"/>
        <v>0</v>
      </c>
      <c r="N98" s="274">
        <f t="shared" si="64"/>
        <v>0</v>
      </c>
      <c r="O98" s="272"/>
      <c r="P98" s="367"/>
      <c r="Q98" s="366">
        <f t="shared" si="75"/>
        <v>2800</v>
      </c>
      <c r="R98" s="272">
        <f t="shared" si="56"/>
        <v>0</v>
      </c>
      <c r="S98" s="32"/>
      <c r="T98" s="273">
        <f t="shared" si="57"/>
        <v>7.056</v>
      </c>
      <c r="U98" s="274" t="str">
        <f t="shared" si="58"/>
        <v/>
      </c>
      <c r="W98" s="367"/>
      <c r="X98" s="366">
        <f t="shared" si="76"/>
        <v>2800</v>
      </c>
      <c r="Y98" s="272">
        <f t="shared" si="59"/>
        <v>0</v>
      </c>
      <c r="Z98" s="32"/>
      <c r="AA98" s="273">
        <f t="shared" si="65"/>
        <v>0</v>
      </c>
      <c r="AB98" s="274" t="str">
        <f t="shared" si="66"/>
        <v/>
      </c>
      <c r="AD98" s="367"/>
      <c r="AE98" s="366">
        <f t="shared" si="77"/>
        <v>2800</v>
      </c>
      <c r="AF98" s="272">
        <f t="shared" si="60"/>
        <v>0</v>
      </c>
      <c r="AG98" s="32"/>
      <c r="AH98" s="273">
        <f t="shared" si="67"/>
        <v>0</v>
      </c>
      <c r="AI98" s="274" t="str">
        <f t="shared" si="68"/>
        <v/>
      </c>
      <c r="AK98" s="367"/>
      <c r="AL98" s="366">
        <f t="shared" si="78"/>
        <v>2800</v>
      </c>
      <c r="AM98" s="272">
        <f t="shared" si="61"/>
        <v>0</v>
      </c>
      <c r="AN98" s="32"/>
      <c r="AO98" s="273">
        <f t="shared" si="69"/>
        <v>0</v>
      </c>
      <c r="AP98" s="274" t="str">
        <f t="shared" si="70"/>
        <v/>
      </c>
      <c r="AR98" s="367"/>
      <c r="AS98" s="366">
        <f t="shared" si="79"/>
        <v>2800</v>
      </c>
      <c r="AT98" s="272">
        <f t="shared" si="62"/>
        <v>0</v>
      </c>
      <c r="AU98" s="32"/>
      <c r="AV98" s="273">
        <f t="shared" si="71"/>
        <v>0</v>
      </c>
      <c r="AW98" s="274" t="str">
        <f t="shared" si="72"/>
        <v/>
      </c>
    </row>
    <row r="99" spans="2:49" x14ac:dyDescent="0.3">
      <c r="B99" s="78" t="s">
        <v>104</v>
      </c>
      <c r="C99" s="268"/>
      <c r="D99" s="269" t="s">
        <v>30</v>
      </c>
      <c r="E99" s="268"/>
      <c r="F99" s="32"/>
      <c r="G99" s="367">
        <v>-3.6000000000000002E-4</v>
      </c>
      <c r="H99" s="366">
        <f t="shared" si="73"/>
        <v>2800</v>
      </c>
      <c r="I99" s="272">
        <f t="shared" si="54"/>
        <v>-1.008</v>
      </c>
      <c r="J99" s="367">
        <v>-3.6000000000000002E-4</v>
      </c>
      <c r="K99" s="366">
        <f>G18</f>
        <v>2000</v>
      </c>
      <c r="L99" s="272">
        <f t="shared" si="55"/>
        <v>-0.72000000000000008</v>
      </c>
      <c r="M99" s="273">
        <f t="shared" si="63"/>
        <v>0.28799999999999992</v>
      </c>
      <c r="N99" s="274">
        <f t="shared" si="64"/>
        <v>-0.28571428571428564</v>
      </c>
      <c r="O99" s="272"/>
      <c r="P99" s="367">
        <v>-1.2E-4</v>
      </c>
      <c r="Q99" s="366">
        <f t="shared" si="75"/>
        <v>2800</v>
      </c>
      <c r="R99" s="272">
        <f t="shared" si="56"/>
        <v>-0.33600000000000002</v>
      </c>
      <c r="S99" s="32"/>
      <c r="T99" s="273">
        <f t="shared" si="57"/>
        <v>0.38400000000000006</v>
      </c>
      <c r="U99" s="274">
        <f t="shared" si="58"/>
        <v>-0.53333333333333333</v>
      </c>
      <c r="W99" s="367">
        <v>0</v>
      </c>
      <c r="X99" s="366">
        <f t="shared" si="76"/>
        <v>2800</v>
      </c>
      <c r="Y99" s="272">
        <f t="shared" si="59"/>
        <v>0</v>
      </c>
      <c r="Z99" s="32"/>
      <c r="AA99" s="273">
        <f t="shared" si="65"/>
        <v>0.33600000000000002</v>
      </c>
      <c r="AB99" s="274" t="str">
        <f t="shared" si="66"/>
        <v/>
      </c>
      <c r="AD99" s="367">
        <v>0</v>
      </c>
      <c r="AE99" s="366">
        <f t="shared" si="77"/>
        <v>2800</v>
      </c>
      <c r="AF99" s="272">
        <f t="shared" si="60"/>
        <v>0</v>
      </c>
      <c r="AG99" s="32"/>
      <c r="AH99" s="273">
        <f t="shared" si="67"/>
        <v>0</v>
      </c>
      <c r="AI99" s="274" t="str">
        <f t="shared" si="68"/>
        <v/>
      </c>
      <c r="AK99" s="367">
        <v>0</v>
      </c>
      <c r="AL99" s="366">
        <f t="shared" si="78"/>
        <v>2800</v>
      </c>
      <c r="AM99" s="272">
        <f t="shared" si="61"/>
        <v>0</v>
      </c>
      <c r="AN99" s="32"/>
      <c r="AO99" s="273">
        <f t="shared" si="69"/>
        <v>0</v>
      </c>
      <c r="AP99" s="274" t="str">
        <f t="shared" si="70"/>
        <v/>
      </c>
      <c r="AR99" s="367">
        <v>0</v>
      </c>
      <c r="AS99" s="366">
        <f t="shared" si="79"/>
        <v>2800</v>
      </c>
      <c r="AT99" s="272">
        <f t="shared" si="62"/>
        <v>0</v>
      </c>
      <c r="AU99" s="32"/>
      <c r="AV99" s="273">
        <f t="shared" si="71"/>
        <v>0</v>
      </c>
      <c r="AW99" s="274" t="str">
        <f t="shared" si="72"/>
        <v/>
      </c>
    </row>
    <row r="100" spans="2:49" x14ac:dyDescent="0.3">
      <c r="B100" s="78" t="s">
        <v>27</v>
      </c>
      <c r="C100" s="268"/>
      <c r="D100" s="269" t="s">
        <v>30</v>
      </c>
      <c r="E100" s="268"/>
      <c r="F100" s="32"/>
      <c r="G100" s="367">
        <v>-6.0000000000000002E-5</v>
      </c>
      <c r="H100" s="366">
        <f t="shared" si="73"/>
        <v>2800</v>
      </c>
      <c r="I100" s="272">
        <f t="shared" si="54"/>
        <v>-0.16800000000000001</v>
      </c>
      <c r="J100" s="367">
        <v>-6.0000000000000002E-5</v>
      </c>
      <c r="K100" s="366">
        <f t="shared" si="74"/>
        <v>2800</v>
      </c>
      <c r="L100" s="272">
        <f t="shared" si="55"/>
        <v>-0.16800000000000001</v>
      </c>
      <c r="M100" s="273">
        <f t="shared" si="63"/>
        <v>0</v>
      </c>
      <c r="N100" s="274">
        <f t="shared" si="64"/>
        <v>0</v>
      </c>
      <c r="O100" s="272"/>
      <c r="P100" s="367"/>
      <c r="Q100" s="366"/>
      <c r="R100" s="272">
        <f t="shared" si="56"/>
        <v>0</v>
      </c>
      <c r="S100" s="32"/>
      <c r="T100" s="273">
        <f t="shared" si="57"/>
        <v>0.16800000000000001</v>
      </c>
      <c r="U100" s="274" t="str">
        <f t="shared" si="58"/>
        <v/>
      </c>
      <c r="W100" s="367"/>
      <c r="X100" s="366"/>
      <c r="Y100" s="272">
        <f t="shared" si="59"/>
        <v>0</v>
      </c>
      <c r="Z100" s="32"/>
      <c r="AA100" s="273">
        <f t="shared" si="65"/>
        <v>0</v>
      </c>
      <c r="AB100" s="274" t="str">
        <f t="shared" si="66"/>
        <v/>
      </c>
      <c r="AD100" s="367"/>
      <c r="AE100" s="366"/>
      <c r="AF100" s="272">
        <f t="shared" si="60"/>
        <v>0</v>
      </c>
      <c r="AG100" s="32"/>
      <c r="AH100" s="273">
        <f t="shared" si="67"/>
        <v>0</v>
      </c>
      <c r="AI100" s="274" t="str">
        <f t="shared" si="68"/>
        <v/>
      </c>
      <c r="AK100" s="367"/>
      <c r="AL100" s="366"/>
      <c r="AM100" s="272">
        <f t="shared" si="61"/>
        <v>0</v>
      </c>
      <c r="AN100" s="32"/>
      <c r="AO100" s="273">
        <f t="shared" si="69"/>
        <v>0</v>
      </c>
      <c r="AP100" s="274" t="str">
        <f t="shared" si="70"/>
        <v/>
      </c>
      <c r="AR100" s="367"/>
      <c r="AS100" s="366"/>
      <c r="AT100" s="272">
        <f t="shared" si="62"/>
        <v>0</v>
      </c>
      <c r="AU100" s="32"/>
      <c r="AV100" s="273">
        <f t="shared" si="71"/>
        <v>0</v>
      </c>
      <c r="AW100" s="274" t="str">
        <f t="shared" si="72"/>
        <v/>
      </c>
    </row>
    <row r="101" spans="2:49" x14ac:dyDescent="0.3">
      <c r="B101" s="78" t="s">
        <v>105</v>
      </c>
      <c r="C101" s="268"/>
      <c r="D101" s="269" t="s">
        <v>30</v>
      </c>
      <c r="E101" s="268"/>
      <c r="F101" s="32"/>
      <c r="G101" s="367"/>
      <c r="H101" s="366"/>
      <c r="I101" s="272"/>
      <c r="J101" s="367"/>
      <c r="K101" s="366"/>
      <c r="L101" s="272"/>
      <c r="M101" s="273">
        <f t="shared" si="63"/>
        <v>0</v>
      </c>
      <c r="N101" s="274" t="str">
        <f t="shared" si="64"/>
        <v/>
      </c>
      <c r="O101" s="272"/>
      <c r="P101" s="367">
        <v>0</v>
      </c>
      <c r="Q101" s="366">
        <f t="shared" si="75"/>
        <v>2800</v>
      </c>
      <c r="R101" s="272">
        <f t="shared" si="56"/>
        <v>0</v>
      </c>
      <c r="S101" s="32"/>
      <c r="T101" s="273">
        <f t="shared" si="57"/>
        <v>0</v>
      </c>
      <c r="U101" s="274" t="str">
        <f t="shared" si="58"/>
        <v/>
      </c>
      <c r="W101" s="367">
        <v>0</v>
      </c>
      <c r="X101" s="366">
        <f t="shared" si="76"/>
        <v>2800</v>
      </c>
      <c r="Y101" s="272">
        <f t="shared" si="59"/>
        <v>0</v>
      </c>
      <c r="Z101" s="32"/>
      <c r="AA101" s="273">
        <f t="shared" si="65"/>
        <v>0</v>
      </c>
      <c r="AB101" s="274" t="str">
        <f t="shared" si="66"/>
        <v/>
      </c>
      <c r="AD101" s="367">
        <v>-1.4999999999999999E-4</v>
      </c>
      <c r="AE101" s="366">
        <f t="shared" si="77"/>
        <v>2800</v>
      </c>
      <c r="AF101" s="272">
        <f t="shared" si="60"/>
        <v>-0.42</v>
      </c>
      <c r="AG101" s="32"/>
      <c r="AH101" s="273">
        <f t="shared" si="67"/>
        <v>-0.42</v>
      </c>
      <c r="AI101" s="274" t="str">
        <f t="shared" si="68"/>
        <v/>
      </c>
      <c r="AK101" s="367">
        <v>0</v>
      </c>
      <c r="AL101" s="366">
        <f t="shared" si="78"/>
        <v>2800</v>
      </c>
      <c r="AM101" s="272">
        <f t="shared" si="61"/>
        <v>0</v>
      </c>
      <c r="AN101" s="32"/>
      <c r="AO101" s="273">
        <f t="shared" si="69"/>
        <v>0.42</v>
      </c>
      <c r="AP101" s="274" t="str">
        <f t="shared" si="70"/>
        <v/>
      </c>
      <c r="AR101" s="367">
        <v>0</v>
      </c>
      <c r="AS101" s="366">
        <f t="shared" si="79"/>
        <v>2800</v>
      </c>
      <c r="AT101" s="272">
        <f t="shared" si="62"/>
        <v>0</v>
      </c>
      <c r="AU101" s="32"/>
      <c r="AV101" s="273">
        <f t="shared" si="71"/>
        <v>0</v>
      </c>
      <c r="AW101" s="274" t="str">
        <f t="shared" si="72"/>
        <v/>
      </c>
    </row>
    <row r="102" spans="2:49" x14ac:dyDescent="0.3">
      <c r="B102" s="78" t="s">
        <v>106</v>
      </c>
      <c r="C102" s="268"/>
      <c r="D102" s="269" t="s">
        <v>30</v>
      </c>
      <c r="E102" s="268"/>
      <c r="F102" s="32"/>
      <c r="G102" s="367"/>
      <c r="H102" s="366"/>
      <c r="I102" s="272"/>
      <c r="J102" s="367"/>
      <c r="K102" s="366"/>
      <c r="L102" s="272"/>
      <c r="M102" s="273">
        <f t="shared" si="63"/>
        <v>0</v>
      </c>
      <c r="N102" s="274" t="str">
        <f t="shared" si="64"/>
        <v/>
      </c>
      <c r="O102" s="272"/>
      <c r="P102" s="367">
        <v>-2.2699999999999999E-3</v>
      </c>
      <c r="Q102" s="366">
        <f t="shared" si="75"/>
        <v>2800</v>
      </c>
      <c r="R102" s="272">
        <f t="shared" si="56"/>
        <v>-6.3559999999999999</v>
      </c>
      <c r="S102" s="32"/>
      <c r="T102" s="273">
        <f t="shared" si="57"/>
        <v>-6.3559999999999999</v>
      </c>
      <c r="U102" s="274" t="str">
        <f t="shared" si="58"/>
        <v/>
      </c>
      <c r="W102" s="367">
        <v>0</v>
      </c>
      <c r="X102" s="366">
        <f t="shared" si="76"/>
        <v>2800</v>
      </c>
      <c r="Y102" s="272">
        <f t="shared" si="59"/>
        <v>0</v>
      </c>
      <c r="Z102" s="32"/>
      <c r="AA102" s="273">
        <f t="shared" si="65"/>
        <v>6.3559999999999999</v>
      </c>
      <c r="AB102" s="274" t="str">
        <f t="shared" si="66"/>
        <v/>
      </c>
      <c r="AD102" s="367">
        <v>0</v>
      </c>
      <c r="AE102" s="366">
        <f t="shared" si="77"/>
        <v>2800</v>
      </c>
      <c r="AF102" s="272">
        <f t="shared" si="60"/>
        <v>0</v>
      </c>
      <c r="AG102" s="32"/>
      <c r="AH102" s="273">
        <f t="shared" si="67"/>
        <v>0</v>
      </c>
      <c r="AI102" s="274" t="str">
        <f t="shared" si="68"/>
        <v/>
      </c>
      <c r="AK102" s="367">
        <v>0</v>
      </c>
      <c r="AL102" s="366">
        <f t="shared" si="78"/>
        <v>2800</v>
      </c>
      <c r="AM102" s="272">
        <f t="shared" si="61"/>
        <v>0</v>
      </c>
      <c r="AN102" s="32"/>
      <c r="AO102" s="273">
        <f t="shared" si="69"/>
        <v>0</v>
      </c>
      <c r="AP102" s="274" t="str">
        <f t="shared" si="70"/>
        <v/>
      </c>
      <c r="AR102" s="367">
        <v>0</v>
      </c>
      <c r="AS102" s="366">
        <f t="shared" si="79"/>
        <v>2800</v>
      </c>
      <c r="AT102" s="272">
        <f t="shared" si="62"/>
        <v>0</v>
      </c>
      <c r="AU102" s="32"/>
      <c r="AV102" s="273">
        <f t="shared" si="71"/>
        <v>0</v>
      </c>
      <c r="AW102" s="274" t="str">
        <f t="shared" si="72"/>
        <v/>
      </c>
    </row>
    <row r="103" spans="2:49" x14ac:dyDescent="0.3">
      <c r="B103" s="78" t="s">
        <v>107</v>
      </c>
      <c r="C103" s="268"/>
      <c r="D103" s="269" t="s">
        <v>30</v>
      </c>
      <c r="E103" s="268"/>
      <c r="F103" s="32"/>
      <c r="G103" s="367"/>
      <c r="H103" s="366"/>
      <c r="I103" s="272"/>
      <c r="J103" s="367"/>
      <c r="K103" s="366"/>
      <c r="L103" s="272"/>
      <c r="M103" s="273">
        <f t="shared" si="63"/>
        <v>0</v>
      </c>
      <c r="N103" s="274" t="str">
        <f t="shared" si="64"/>
        <v/>
      </c>
      <c r="O103" s="272"/>
      <c r="P103" s="367">
        <v>0</v>
      </c>
      <c r="Q103" s="366">
        <f t="shared" si="75"/>
        <v>2800</v>
      </c>
      <c r="R103" s="272">
        <f t="shared" si="56"/>
        <v>0</v>
      </c>
      <c r="S103" s="32"/>
      <c r="T103" s="273">
        <f t="shared" si="57"/>
        <v>0</v>
      </c>
      <c r="U103" s="274" t="str">
        <f t="shared" si="58"/>
        <v/>
      </c>
      <c r="W103" s="367">
        <v>0</v>
      </c>
      <c r="X103" s="366">
        <f t="shared" si="76"/>
        <v>2800</v>
      </c>
      <c r="Y103" s="272">
        <f t="shared" si="59"/>
        <v>0</v>
      </c>
      <c r="Z103" s="32"/>
      <c r="AA103" s="273">
        <f t="shared" si="65"/>
        <v>0</v>
      </c>
      <c r="AB103" s="274" t="str">
        <f t="shared" si="66"/>
        <v/>
      </c>
      <c r="AD103" s="367">
        <v>0</v>
      </c>
      <c r="AE103" s="366">
        <f t="shared" si="77"/>
        <v>2800</v>
      </c>
      <c r="AF103" s="272">
        <f t="shared" si="60"/>
        <v>0</v>
      </c>
      <c r="AG103" s="32"/>
      <c r="AH103" s="273">
        <f t="shared" si="67"/>
        <v>0</v>
      </c>
      <c r="AI103" s="274" t="str">
        <f t="shared" si="68"/>
        <v/>
      </c>
      <c r="AK103" s="367">
        <v>0</v>
      </c>
      <c r="AL103" s="366">
        <f t="shared" si="78"/>
        <v>2800</v>
      </c>
      <c r="AM103" s="272">
        <f t="shared" si="61"/>
        <v>0</v>
      </c>
      <c r="AN103" s="32"/>
      <c r="AO103" s="273">
        <f t="shared" si="69"/>
        <v>0</v>
      </c>
      <c r="AP103" s="274" t="str">
        <f t="shared" si="70"/>
        <v/>
      </c>
      <c r="AR103" s="367">
        <v>0</v>
      </c>
      <c r="AS103" s="366">
        <f t="shared" si="79"/>
        <v>2800</v>
      </c>
      <c r="AT103" s="272">
        <f t="shared" si="62"/>
        <v>0</v>
      </c>
      <c r="AU103" s="32"/>
      <c r="AV103" s="273">
        <f t="shared" si="71"/>
        <v>0</v>
      </c>
      <c r="AW103" s="274" t="str">
        <f t="shared" si="72"/>
        <v/>
      </c>
    </row>
    <row r="104" spans="2:49" x14ac:dyDescent="0.3">
      <c r="B104" s="78" t="s">
        <v>108</v>
      </c>
      <c r="C104" s="268"/>
      <c r="D104" s="269" t="s">
        <v>30</v>
      </c>
      <c r="E104" s="268"/>
      <c r="F104" s="32"/>
      <c r="G104" s="367"/>
      <c r="H104" s="366"/>
      <c r="I104" s="272"/>
      <c r="J104" s="367"/>
      <c r="K104" s="366"/>
      <c r="L104" s="272"/>
      <c r="M104" s="273">
        <f t="shared" si="63"/>
        <v>0</v>
      </c>
      <c r="N104" s="274" t="str">
        <f t="shared" si="64"/>
        <v/>
      </c>
      <c r="O104" s="272"/>
      <c r="P104" s="367">
        <v>0</v>
      </c>
      <c r="Q104" s="366">
        <f t="shared" si="75"/>
        <v>2800</v>
      </c>
      <c r="R104" s="272">
        <f t="shared" si="56"/>
        <v>0</v>
      </c>
      <c r="S104" s="32"/>
      <c r="T104" s="273">
        <f t="shared" si="57"/>
        <v>0</v>
      </c>
      <c r="U104" s="274" t="str">
        <f t="shared" si="58"/>
        <v/>
      </c>
      <c r="W104" s="367">
        <v>5.9999999999999995E-4</v>
      </c>
      <c r="X104" s="366">
        <f t="shared" si="76"/>
        <v>2800</v>
      </c>
      <c r="Y104" s="272">
        <f t="shared" si="59"/>
        <v>1.68</v>
      </c>
      <c r="Z104" s="32"/>
      <c r="AA104" s="273">
        <f t="shared" si="65"/>
        <v>1.68</v>
      </c>
      <c r="AB104" s="274" t="str">
        <f t="shared" si="66"/>
        <v/>
      </c>
      <c r="AD104" s="367">
        <v>0</v>
      </c>
      <c r="AE104" s="366">
        <f t="shared" si="77"/>
        <v>2800</v>
      </c>
      <c r="AF104" s="272">
        <f t="shared" si="60"/>
        <v>0</v>
      </c>
      <c r="AG104" s="32"/>
      <c r="AH104" s="273">
        <f t="shared" si="67"/>
        <v>-1.68</v>
      </c>
      <c r="AI104" s="274" t="str">
        <f t="shared" si="68"/>
        <v/>
      </c>
      <c r="AK104" s="367">
        <v>0</v>
      </c>
      <c r="AL104" s="366">
        <f t="shared" si="78"/>
        <v>2800</v>
      </c>
      <c r="AM104" s="272">
        <f t="shared" si="61"/>
        <v>0</v>
      </c>
      <c r="AN104" s="32"/>
      <c r="AO104" s="273">
        <f t="shared" si="69"/>
        <v>0</v>
      </c>
      <c r="AP104" s="274" t="str">
        <f t="shared" si="70"/>
        <v/>
      </c>
      <c r="AR104" s="367">
        <v>0</v>
      </c>
      <c r="AS104" s="366">
        <f t="shared" si="79"/>
        <v>2800</v>
      </c>
      <c r="AT104" s="272">
        <f t="shared" si="62"/>
        <v>0</v>
      </c>
      <c r="AU104" s="32"/>
      <c r="AV104" s="273">
        <f t="shared" si="71"/>
        <v>0</v>
      </c>
      <c r="AW104" s="274" t="str">
        <f t="shared" si="72"/>
        <v/>
      </c>
    </row>
    <row r="105" spans="2:49" x14ac:dyDescent="0.3">
      <c r="B105" s="78" t="s">
        <v>109</v>
      </c>
      <c r="C105" s="268"/>
      <c r="D105" s="269" t="s">
        <v>30</v>
      </c>
      <c r="E105" s="268"/>
      <c r="F105" s="32"/>
      <c r="G105" s="367"/>
      <c r="H105" s="366"/>
      <c r="I105" s="272"/>
      <c r="J105" s="367"/>
      <c r="K105" s="366"/>
      <c r="L105" s="272"/>
      <c r="M105" s="273">
        <f t="shared" si="63"/>
        <v>0</v>
      </c>
      <c r="N105" s="274" t="str">
        <f t="shared" si="64"/>
        <v/>
      </c>
      <c r="O105" s="272"/>
      <c r="P105" s="367"/>
      <c r="Q105" s="366"/>
      <c r="R105" s="272"/>
      <c r="S105" s="32"/>
      <c r="T105" s="273"/>
      <c r="U105" s="274"/>
      <c r="W105" s="367"/>
      <c r="X105" s="366"/>
      <c r="Y105" s="272"/>
      <c r="Z105" s="32"/>
      <c r="AA105" s="273"/>
      <c r="AB105" s="274"/>
      <c r="AD105" s="367">
        <v>2.0000000000000002E-5</v>
      </c>
      <c r="AE105" s="366">
        <f t="shared" si="77"/>
        <v>2800</v>
      </c>
      <c r="AF105" s="272">
        <f t="shared" si="60"/>
        <v>5.6000000000000001E-2</v>
      </c>
      <c r="AG105" s="32"/>
      <c r="AH105" s="273">
        <f t="shared" si="67"/>
        <v>5.6000000000000001E-2</v>
      </c>
      <c r="AI105" s="274" t="str">
        <f t="shared" si="68"/>
        <v/>
      </c>
      <c r="AK105" s="367"/>
      <c r="AL105" s="366"/>
      <c r="AM105" s="272"/>
      <c r="AN105" s="32"/>
      <c r="AO105" s="273"/>
      <c r="AP105" s="274"/>
      <c r="AR105" s="367"/>
      <c r="AS105" s="366"/>
      <c r="AT105" s="272"/>
      <c r="AU105" s="32"/>
      <c r="AV105" s="273"/>
      <c r="AW105" s="274"/>
    </row>
    <row r="106" spans="2:49" x14ac:dyDescent="0.3">
      <c r="B106" s="78" t="s">
        <v>110</v>
      </c>
      <c r="C106" s="268"/>
      <c r="D106" s="269" t="s">
        <v>30</v>
      </c>
      <c r="E106" s="268"/>
      <c r="F106" s="32"/>
      <c r="G106" s="367"/>
      <c r="H106" s="366"/>
      <c r="I106" s="272"/>
      <c r="J106" s="367"/>
      <c r="K106" s="366"/>
      <c r="L106" s="272"/>
      <c r="M106" s="273">
        <f t="shared" si="63"/>
        <v>0</v>
      </c>
      <c r="N106" s="274" t="str">
        <f t="shared" si="64"/>
        <v/>
      </c>
      <c r="O106" s="272"/>
      <c r="P106" s="367">
        <v>0</v>
      </c>
      <c r="Q106" s="366">
        <f t="shared" si="75"/>
        <v>2800</v>
      </c>
      <c r="R106" s="272">
        <f t="shared" si="56"/>
        <v>0</v>
      </c>
      <c r="S106" s="32"/>
      <c r="T106" s="273">
        <f t="shared" ref="T106:T150" si="80">R106-L106</f>
        <v>0</v>
      </c>
      <c r="U106" s="274" t="str">
        <f t="shared" ref="U106:U150" si="81">IF(OR(L106=0,R106=0),"",(T106/L106))</f>
        <v/>
      </c>
      <c r="W106" s="367">
        <v>0</v>
      </c>
      <c r="X106" s="366">
        <f t="shared" si="76"/>
        <v>2800</v>
      </c>
      <c r="Y106" s="272">
        <f t="shared" si="59"/>
        <v>0</v>
      </c>
      <c r="Z106" s="32"/>
      <c r="AA106" s="273">
        <f t="shared" si="65"/>
        <v>0</v>
      </c>
      <c r="AB106" s="274" t="str">
        <f t="shared" si="66"/>
        <v/>
      </c>
      <c r="AD106" s="367">
        <v>0</v>
      </c>
      <c r="AE106" s="366">
        <f t="shared" si="77"/>
        <v>2800</v>
      </c>
      <c r="AF106" s="272">
        <f t="shared" si="60"/>
        <v>0</v>
      </c>
      <c r="AG106" s="32"/>
      <c r="AH106" s="273">
        <f t="shared" si="67"/>
        <v>0</v>
      </c>
      <c r="AI106" s="274" t="str">
        <f t="shared" si="68"/>
        <v/>
      </c>
      <c r="AK106" s="367">
        <v>0</v>
      </c>
      <c r="AL106" s="366">
        <f t="shared" si="78"/>
        <v>2800</v>
      </c>
      <c r="AM106" s="272">
        <f t="shared" si="61"/>
        <v>0</v>
      </c>
      <c r="AN106" s="32"/>
      <c r="AO106" s="273">
        <f t="shared" si="69"/>
        <v>0</v>
      </c>
      <c r="AP106" s="274" t="str">
        <f t="shared" si="70"/>
        <v/>
      </c>
      <c r="AR106" s="367">
        <v>1.07E-3</v>
      </c>
      <c r="AS106" s="366">
        <f t="shared" si="79"/>
        <v>2800</v>
      </c>
      <c r="AT106" s="272">
        <f t="shared" si="62"/>
        <v>2.996</v>
      </c>
      <c r="AU106" s="32"/>
      <c r="AV106" s="273">
        <f t="shared" si="71"/>
        <v>2.996</v>
      </c>
      <c r="AW106" s="274" t="str">
        <f t="shared" si="72"/>
        <v/>
      </c>
    </row>
    <row r="107" spans="2:49" x14ac:dyDescent="0.3">
      <c r="B107" s="78" t="s">
        <v>112</v>
      </c>
      <c r="C107" s="268"/>
      <c r="D107" s="269" t="s">
        <v>30</v>
      </c>
      <c r="E107" s="268"/>
      <c r="F107" s="32"/>
      <c r="G107" s="367"/>
      <c r="H107" s="366"/>
      <c r="I107" s="272"/>
      <c r="J107" s="367"/>
      <c r="K107" s="366"/>
      <c r="L107" s="272"/>
      <c r="M107" s="273">
        <f t="shared" si="63"/>
        <v>0</v>
      </c>
      <c r="N107" s="274" t="str">
        <f t="shared" si="64"/>
        <v/>
      </c>
      <c r="O107" s="272"/>
      <c r="P107" s="367">
        <v>0</v>
      </c>
      <c r="Q107" s="366">
        <f t="shared" si="75"/>
        <v>2800</v>
      </c>
      <c r="R107" s="272">
        <f t="shared" si="56"/>
        <v>0</v>
      </c>
      <c r="S107" s="32"/>
      <c r="T107" s="273">
        <f t="shared" si="80"/>
        <v>0</v>
      </c>
      <c r="U107" s="274" t="str">
        <f t="shared" si="81"/>
        <v/>
      </c>
      <c r="W107" s="367">
        <v>-8.0000000000000007E-5</v>
      </c>
      <c r="X107" s="366">
        <f t="shared" si="76"/>
        <v>2800</v>
      </c>
      <c r="Y107" s="272">
        <f t="shared" si="59"/>
        <v>-0.224</v>
      </c>
      <c r="Z107" s="32"/>
      <c r="AA107" s="273">
        <f t="shared" si="65"/>
        <v>-0.224</v>
      </c>
      <c r="AB107" s="274" t="str">
        <f t="shared" si="66"/>
        <v/>
      </c>
      <c r="AD107" s="367">
        <v>-8.0000000000000007E-5</v>
      </c>
      <c r="AE107" s="366">
        <f t="shared" si="77"/>
        <v>2800</v>
      </c>
      <c r="AF107" s="272">
        <f t="shared" si="60"/>
        <v>-0.224</v>
      </c>
      <c r="AG107" s="32"/>
      <c r="AH107" s="273">
        <f t="shared" si="67"/>
        <v>0</v>
      </c>
      <c r="AI107" s="274">
        <f t="shared" si="68"/>
        <v>0</v>
      </c>
      <c r="AK107" s="367">
        <v>-8.0000000000000007E-5</v>
      </c>
      <c r="AL107" s="366">
        <f t="shared" si="78"/>
        <v>2800</v>
      </c>
      <c r="AM107" s="272">
        <f t="shared" si="61"/>
        <v>-0.224</v>
      </c>
      <c r="AN107" s="32"/>
      <c r="AO107" s="273">
        <f t="shared" si="69"/>
        <v>0</v>
      </c>
      <c r="AP107" s="274">
        <f t="shared" si="70"/>
        <v>0</v>
      </c>
      <c r="AR107" s="367">
        <v>0</v>
      </c>
      <c r="AS107" s="366">
        <f t="shared" si="79"/>
        <v>2800</v>
      </c>
      <c r="AT107" s="272">
        <f t="shared" si="62"/>
        <v>0</v>
      </c>
      <c r="AU107" s="32"/>
      <c r="AV107" s="273">
        <f t="shared" si="71"/>
        <v>0.224</v>
      </c>
      <c r="AW107" s="274" t="str">
        <f t="shared" si="72"/>
        <v/>
      </c>
    </row>
    <row r="108" spans="2:49" x14ac:dyDescent="0.3">
      <c r="B108" s="74" t="s">
        <v>113</v>
      </c>
      <c r="C108" s="268"/>
      <c r="D108" s="269" t="s">
        <v>30</v>
      </c>
      <c r="E108" s="268"/>
      <c r="F108" s="32"/>
      <c r="G108" s="367"/>
      <c r="H108" s="366"/>
      <c r="I108" s="272"/>
      <c r="J108" s="367"/>
      <c r="K108" s="366"/>
      <c r="L108" s="272"/>
      <c r="M108" s="273">
        <f t="shared" si="63"/>
        <v>0</v>
      </c>
      <c r="N108" s="274" t="str">
        <f t="shared" si="64"/>
        <v/>
      </c>
      <c r="O108" s="272"/>
      <c r="P108" s="367">
        <v>0</v>
      </c>
      <c r="Q108" s="366">
        <f t="shared" si="75"/>
        <v>2800</v>
      </c>
      <c r="R108" s="272">
        <f t="shared" si="56"/>
        <v>0</v>
      </c>
      <c r="S108" s="32"/>
      <c r="T108" s="273">
        <f t="shared" si="80"/>
        <v>0</v>
      </c>
      <c r="U108" s="274" t="str">
        <f t="shared" si="81"/>
        <v/>
      </c>
      <c r="W108" s="367">
        <v>-1.8000000000000001E-4</v>
      </c>
      <c r="X108" s="366">
        <f t="shared" si="76"/>
        <v>2800</v>
      </c>
      <c r="Y108" s="272">
        <f t="shared" si="59"/>
        <v>-0.504</v>
      </c>
      <c r="Z108" s="32"/>
      <c r="AA108" s="273">
        <f t="shared" si="65"/>
        <v>-0.504</v>
      </c>
      <c r="AB108" s="274" t="str">
        <f t="shared" si="66"/>
        <v/>
      </c>
      <c r="AD108" s="367">
        <v>-1.8000000000000001E-4</v>
      </c>
      <c r="AE108" s="366">
        <f t="shared" si="77"/>
        <v>2800</v>
      </c>
      <c r="AF108" s="272">
        <f t="shared" si="60"/>
        <v>-0.504</v>
      </c>
      <c r="AG108" s="32"/>
      <c r="AH108" s="273">
        <f t="shared" si="67"/>
        <v>0</v>
      </c>
      <c r="AI108" s="274">
        <f t="shared" si="68"/>
        <v>0</v>
      </c>
      <c r="AK108" s="367">
        <v>-1.8000000000000001E-4</v>
      </c>
      <c r="AL108" s="366">
        <f t="shared" si="78"/>
        <v>2800</v>
      </c>
      <c r="AM108" s="272">
        <f t="shared" si="61"/>
        <v>-0.504</v>
      </c>
      <c r="AN108" s="32"/>
      <c r="AO108" s="273">
        <f t="shared" si="69"/>
        <v>0</v>
      </c>
      <c r="AP108" s="274">
        <f t="shared" si="70"/>
        <v>0</v>
      </c>
      <c r="AR108" s="367">
        <v>-1.8000000000000001E-4</v>
      </c>
      <c r="AS108" s="366">
        <f t="shared" si="79"/>
        <v>2800</v>
      </c>
      <c r="AT108" s="272">
        <f t="shared" si="62"/>
        <v>-0.504</v>
      </c>
      <c r="AU108" s="32"/>
      <c r="AV108" s="273">
        <f t="shared" si="71"/>
        <v>0</v>
      </c>
      <c r="AW108" s="274">
        <f t="shared" si="72"/>
        <v>0</v>
      </c>
    </row>
    <row r="109" spans="2:49" x14ac:dyDescent="0.3">
      <c r="B109" s="74" t="s">
        <v>114</v>
      </c>
      <c r="C109" s="268"/>
      <c r="D109" s="269" t="s">
        <v>30</v>
      </c>
      <c r="E109" s="268"/>
      <c r="F109" s="32"/>
      <c r="G109" s="367"/>
      <c r="H109" s="366"/>
      <c r="I109" s="272"/>
      <c r="J109" s="367"/>
      <c r="K109" s="366"/>
      <c r="L109" s="272"/>
      <c r="M109" s="273">
        <f t="shared" si="63"/>
        <v>0</v>
      </c>
      <c r="N109" s="274" t="str">
        <f t="shared" si="64"/>
        <v/>
      </c>
      <c r="O109" s="272"/>
      <c r="P109" s="367">
        <v>-1.8E-3</v>
      </c>
      <c r="Q109" s="366">
        <f t="shared" si="75"/>
        <v>2800</v>
      </c>
      <c r="R109" s="272">
        <f>Q109*P109</f>
        <v>-5.04</v>
      </c>
      <c r="S109" s="32"/>
      <c r="T109" s="273">
        <f t="shared" si="80"/>
        <v>-5.04</v>
      </c>
      <c r="U109" s="274" t="str">
        <f t="shared" si="81"/>
        <v/>
      </c>
      <c r="W109" s="367">
        <v>-1.8E-3</v>
      </c>
      <c r="X109" s="366">
        <f t="shared" si="76"/>
        <v>2800</v>
      </c>
      <c r="Y109" s="272">
        <f>X109*W109</f>
        <v>-5.04</v>
      </c>
      <c r="Z109" s="32"/>
      <c r="AA109" s="273">
        <f>Y109-R109</f>
        <v>0</v>
      </c>
      <c r="AB109" s="274">
        <f>IF(OR(R109=0,Y109=0),"",(AA109/R109))</f>
        <v>0</v>
      </c>
      <c r="AD109" s="367">
        <v>0</v>
      </c>
      <c r="AE109" s="366">
        <f t="shared" si="77"/>
        <v>2800</v>
      </c>
      <c r="AF109" s="272">
        <f>AE109*AD109</f>
        <v>0</v>
      </c>
      <c r="AG109" s="32"/>
      <c r="AH109" s="273">
        <f>AF109-Y109</f>
        <v>5.04</v>
      </c>
      <c r="AI109" s="274" t="str">
        <f>IF(OR(Y109=0,AF109=0),"",(AH109/Y109))</f>
        <v/>
      </c>
      <c r="AK109" s="367">
        <v>0</v>
      </c>
      <c r="AL109" s="366">
        <f t="shared" si="78"/>
        <v>2800</v>
      </c>
      <c r="AM109" s="272">
        <f>AL109*AK109</f>
        <v>0</v>
      </c>
      <c r="AN109" s="32"/>
      <c r="AO109" s="273">
        <f>AM109-AF109</f>
        <v>0</v>
      </c>
      <c r="AP109" s="274" t="str">
        <f>IF(OR(AF109=0,AM109=0),"",(AO109/AF109))</f>
        <v/>
      </c>
      <c r="AR109" s="367">
        <v>0</v>
      </c>
      <c r="AS109" s="366">
        <f t="shared" si="79"/>
        <v>2800</v>
      </c>
      <c r="AT109" s="272">
        <f>AS109*AR109</f>
        <v>0</v>
      </c>
      <c r="AU109" s="32"/>
      <c r="AV109" s="273">
        <f>AT109-AM109</f>
        <v>0</v>
      </c>
      <c r="AW109" s="274" t="str">
        <f>IF(OR(AM109=0,AT109=0),"",(AV109/AM109))</f>
        <v/>
      </c>
    </row>
    <row r="110" spans="2:49" x14ac:dyDescent="0.3">
      <c r="B110" s="74" t="s">
        <v>115</v>
      </c>
      <c r="C110" s="268"/>
      <c r="D110" s="269" t="s">
        <v>30</v>
      </c>
      <c r="E110" s="268"/>
      <c r="F110" s="32"/>
      <c r="G110" s="367"/>
      <c r="H110" s="366"/>
      <c r="I110" s="272"/>
      <c r="J110" s="367"/>
      <c r="K110" s="366"/>
      <c r="L110" s="272"/>
      <c r="M110" s="273">
        <f>L110-I110</f>
        <v>0</v>
      </c>
      <c r="N110" s="274" t="str">
        <f>IF(OR(I110=0,L110=0),"",(M110/I110))</f>
        <v/>
      </c>
      <c r="O110" s="272"/>
      <c r="P110" s="367">
        <v>-3.5E-4</v>
      </c>
      <c r="Q110" s="366">
        <f t="shared" si="75"/>
        <v>2800</v>
      </c>
      <c r="R110" s="272">
        <f>Q110*P110</f>
        <v>-0.98</v>
      </c>
      <c r="S110" s="32"/>
      <c r="T110" s="273">
        <f>R110-L110</f>
        <v>-0.98</v>
      </c>
      <c r="U110" s="274" t="str">
        <f>IF(OR(L110=0,R110=0),"",(T110/L110))</f>
        <v/>
      </c>
      <c r="W110" s="367">
        <v>-3.5E-4</v>
      </c>
      <c r="X110" s="366">
        <f t="shared" si="76"/>
        <v>2800</v>
      </c>
      <c r="Y110" s="272">
        <f>X110*W110</f>
        <v>-0.98</v>
      </c>
      <c r="Z110" s="32"/>
      <c r="AA110" s="273">
        <f>Y110-R110</f>
        <v>0</v>
      </c>
      <c r="AB110" s="274">
        <f>IF(OR(R110=0,Y110=0),"",(AA110/R110))</f>
        <v>0</v>
      </c>
      <c r="AD110" s="367">
        <v>-3.5E-4</v>
      </c>
      <c r="AE110" s="366">
        <f t="shared" si="77"/>
        <v>2800</v>
      </c>
      <c r="AF110" s="272">
        <f>AE110*AD110</f>
        <v>-0.98</v>
      </c>
      <c r="AG110" s="32"/>
      <c r="AH110" s="273">
        <f>AF110-Y110</f>
        <v>0</v>
      </c>
      <c r="AI110" s="274">
        <f>IF(OR(Y110=0,AF110=0),"",(AH110/Y110))</f>
        <v>0</v>
      </c>
      <c r="AK110" s="367">
        <v>-3.5E-4</v>
      </c>
      <c r="AL110" s="366">
        <f t="shared" si="78"/>
        <v>2800</v>
      </c>
      <c r="AM110" s="272">
        <f>AL110*AK110</f>
        <v>-0.98</v>
      </c>
      <c r="AN110" s="32"/>
      <c r="AO110" s="273">
        <f>AM110-AF110</f>
        <v>0</v>
      </c>
      <c r="AP110" s="274">
        <f>IF(OR(AF110=0,AM110=0),"",(AO110/AF110))</f>
        <v>0</v>
      </c>
      <c r="AR110" s="367">
        <v>-3.5E-4</v>
      </c>
      <c r="AS110" s="366">
        <f t="shared" si="79"/>
        <v>2800</v>
      </c>
      <c r="AT110" s="272">
        <f>AS110*AR110</f>
        <v>-0.98</v>
      </c>
      <c r="AU110" s="32"/>
      <c r="AV110" s="273">
        <f>AT110-AM110</f>
        <v>0</v>
      </c>
      <c r="AW110" s="274">
        <f>IF(OR(AM110=0,AT110=0),"",(AV110/AM110))</f>
        <v>0</v>
      </c>
    </row>
    <row r="111" spans="2:49" x14ac:dyDescent="0.3">
      <c r="B111" s="79" t="s">
        <v>116</v>
      </c>
      <c r="C111" s="268"/>
      <c r="D111" s="269" t="s">
        <v>30</v>
      </c>
      <c r="E111" s="268"/>
      <c r="F111" s="32"/>
      <c r="G111" s="367"/>
      <c r="H111" s="366"/>
      <c r="I111" s="272"/>
      <c r="J111" s="367"/>
      <c r="K111" s="366"/>
      <c r="L111" s="272"/>
      <c r="M111" s="273">
        <f t="shared" si="63"/>
        <v>0</v>
      </c>
      <c r="N111" s="274" t="str">
        <f t="shared" si="64"/>
        <v/>
      </c>
      <c r="O111" s="272"/>
      <c r="P111" s="367">
        <v>0</v>
      </c>
      <c r="Q111" s="366">
        <f t="shared" si="75"/>
        <v>2800</v>
      </c>
      <c r="R111" s="272">
        <f t="shared" si="56"/>
        <v>0</v>
      </c>
      <c r="S111" s="32"/>
      <c r="T111" s="273">
        <f t="shared" si="80"/>
        <v>0</v>
      </c>
      <c r="U111" s="274" t="str">
        <f t="shared" si="81"/>
        <v/>
      </c>
      <c r="W111" s="367">
        <v>-9.5E-4</v>
      </c>
      <c r="X111" s="366">
        <f t="shared" si="76"/>
        <v>2800</v>
      </c>
      <c r="Y111" s="272">
        <f t="shared" si="59"/>
        <v>-2.66</v>
      </c>
      <c r="Z111" s="32"/>
      <c r="AA111" s="273">
        <f t="shared" si="65"/>
        <v>-2.66</v>
      </c>
      <c r="AB111" s="274" t="str">
        <f t="shared" si="66"/>
        <v/>
      </c>
      <c r="AD111" s="367">
        <v>-9.5E-4</v>
      </c>
      <c r="AE111" s="366">
        <f t="shared" si="77"/>
        <v>2800</v>
      </c>
      <c r="AF111" s="272">
        <f t="shared" si="60"/>
        <v>-2.66</v>
      </c>
      <c r="AG111" s="32"/>
      <c r="AH111" s="273">
        <f t="shared" si="67"/>
        <v>0</v>
      </c>
      <c r="AI111" s="274">
        <f t="shared" si="68"/>
        <v>0</v>
      </c>
      <c r="AK111" s="367">
        <v>-9.5E-4</v>
      </c>
      <c r="AL111" s="366">
        <f t="shared" si="78"/>
        <v>2800</v>
      </c>
      <c r="AM111" s="272">
        <f t="shared" si="61"/>
        <v>-2.66</v>
      </c>
      <c r="AN111" s="32"/>
      <c r="AO111" s="273">
        <f t="shared" si="69"/>
        <v>0</v>
      </c>
      <c r="AP111" s="274">
        <f t="shared" si="70"/>
        <v>0</v>
      </c>
      <c r="AR111" s="367">
        <v>-9.5E-4</v>
      </c>
      <c r="AS111" s="366">
        <f t="shared" si="79"/>
        <v>2800</v>
      </c>
      <c r="AT111" s="272">
        <f t="shared" si="62"/>
        <v>-2.66</v>
      </c>
      <c r="AU111" s="32"/>
      <c r="AV111" s="273">
        <f t="shared" si="71"/>
        <v>0</v>
      </c>
      <c r="AW111" s="274">
        <f t="shared" si="72"/>
        <v>0</v>
      </c>
    </row>
    <row r="112" spans="2:49" x14ac:dyDescent="0.3">
      <c r="B112" s="74" t="s">
        <v>117</v>
      </c>
      <c r="C112" s="268"/>
      <c r="D112" s="269" t="s">
        <v>30</v>
      </c>
      <c r="E112" s="268"/>
      <c r="F112" s="32"/>
      <c r="G112" s="367"/>
      <c r="H112" s="366"/>
      <c r="I112" s="272"/>
      <c r="J112" s="367"/>
      <c r="K112" s="366"/>
      <c r="L112" s="272"/>
      <c r="M112" s="273"/>
      <c r="N112" s="274"/>
      <c r="O112" s="272"/>
      <c r="P112" s="367">
        <v>-1.0000000000000001E-5</v>
      </c>
      <c r="Q112" s="366">
        <f t="shared" si="75"/>
        <v>2800</v>
      </c>
      <c r="R112" s="272">
        <f t="shared" si="56"/>
        <v>-2.8000000000000001E-2</v>
      </c>
      <c r="S112" s="32"/>
      <c r="T112" s="273">
        <f t="shared" si="80"/>
        <v>-2.8000000000000001E-2</v>
      </c>
      <c r="U112" s="274" t="str">
        <f t="shared" si="81"/>
        <v/>
      </c>
      <c r="W112" s="367">
        <v>-1.0000000000000001E-5</v>
      </c>
      <c r="X112" s="366">
        <f t="shared" si="76"/>
        <v>2800</v>
      </c>
      <c r="Y112" s="272">
        <f t="shared" si="59"/>
        <v>-2.8000000000000001E-2</v>
      </c>
      <c r="Z112" s="32"/>
      <c r="AA112" s="273">
        <f t="shared" si="65"/>
        <v>0</v>
      </c>
      <c r="AB112" s="274">
        <f t="shared" si="66"/>
        <v>0</v>
      </c>
      <c r="AD112" s="367">
        <v>-1.0000000000000001E-5</v>
      </c>
      <c r="AE112" s="366">
        <f t="shared" si="77"/>
        <v>2800</v>
      </c>
      <c r="AF112" s="272">
        <f t="shared" si="60"/>
        <v>-2.8000000000000001E-2</v>
      </c>
      <c r="AG112" s="32"/>
      <c r="AH112" s="273">
        <f t="shared" si="67"/>
        <v>0</v>
      </c>
      <c r="AI112" s="274">
        <f t="shared" si="68"/>
        <v>0</v>
      </c>
      <c r="AK112" s="367">
        <v>-1.0000000000000001E-5</v>
      </c>
      <c r="AL112" s="366">
        <f t="shared" si="78"/>
        <v>2800</v>
      </c>
      <c r="AM112" s="272">
        <f t="shared" si="61"/>
        <v>-2.8000000000000001E-2</v>
      </c>
      <c r="AN112" s="32"/>
      <c r="AO112" s="273">
        <f t="shared" si="69"/>
        <v>0</v>
      </c>
      <c r="AP112" s="274">
        <f t="shared" si="70"/>
        <v>0</v>
      </c>
      <c r="AR112" s="367">
        <v>0</v>
      </c>
      <c r="AS112" s="366">
        <f t="shared" si="79"/>
        <v>2800</v>
      </c>
      <c r="AT112" s="272">
        <f t="shared" si="62"/>
        <v>0</v>
      </c>
      <c r="AU112" s="32"/>
      <c r="AV112" s="273">
        <f t="shared" si="71"/>
        <v>2.8000000000000001E-2</v>
      </c>
      <c r="AW112" s="274" t="str">
        <f t="shared" si="72"/>
        <v/>
      </c>
    </row>
    <row r="113" spans="2:49" x14ac:dyDescent="0.3">
      <c r="B113" s="80" t="s">
        <v>118</v>
      </c>
      <c r="C113" s="268"/>
      <c r="D113" s="269" t="s">
        <v>30</v>
      </c>
      <c r="E113" s="268"/>
      <c r="F113" s="32"/>
      <c r="G113" s="367"/>
      <c r="H113" s="366"/>
      <c r="I113" s="272"/>
      <c r="J113" s="367"/>
      <c r="K113" s="366"/>
      <c r="L113" s="272"/>
      <c r="M113" s="273"/>
      <c r="N113" s="274"/>
      <c r="O113" s="272"/>
      <c r="P113" s="367">
        <v>5.0000000000000002E-5</v>
      </c>
      <c r="Q113" s="366">
        <f t="shared" si="75"/>
        <v>2800</v>
      </c>
      <c r="R113" s="272">
        <f t="shared" si="56"/>
        <v>0.14000000000000001</v>
      </c>
      <c r="S113" s="32"/>
      <c r="T113" s="273">
        <f t="shared" si="80"/>
        <v>0.14000000000000001</v>
      </c>
      <c r="U113" s="274" t="str">
        <f t="shared" si="81"/>
        <v/>
      </c>
      <c r="W113" s="367">
        <v>5.0000000000000002E-5</v>
      </c>
      <c r="X113" s="366">
        <f t="shared" si="76"/>
        <v>2800</v>
      </c>
      <c r="Y113" s="272">
        <f t="shared" si="59"/>
        <v>0.14000000000000001</v>
      </c>
      <c r="Z113" s="32"/>
      <c r="AA113" s="273">
        <f t="shared" si="65"/>
        <v>0</v>
      </c>
      <c r="AB113" s="274">
        <f t="shared" si="66"/>
        <v>0</v>
      </c>
      <c r="AD113" s="367">
        <v>5.0000000000000002E-5</v>
      </c>
      <c r="AE113" s="366">
        <f t="shared" si="77"/>
        <v>2800</v>
      </c>
      <c r="AF113" s="272">
        <f t="shared" si="60"/>
        <v>0.14000000000000001</v>
      </c>
      <c r="AG113" s="32"/>
      <c r="AH113" s="273">
        <f t="shared" si="67"/>
        <v>0</v>
      </c>
      <c r="AI113" s="274">
        <f t="shared" si="68"/>
        <v>0</v>
      </c>
      <c r="AK113" s="367">
        <v>5.0000000000000002E-5</v>
      </c>
      <c r="AL113" s="366">
        <f t="shared" si="78"/>
        <v>2800</v>
      </c>
      <c r="AM113" s="272">
        <f t="shared" si="61"/>
        <v>0.14000000000000001</v>
      </c>
      <c r="AN113" s="32"/>
      <c r="AO113" s="273">
        <f t="shared" si="69"/>
        <v>0</v>
      </c>
      <c r="AP113" s="274">
        <f t="shared" si="70"/>
        <v>0</v>
      </c>
      <c r="AR113" s="367">
        <v>5.0000000000000002E-5</v>
      </c>
      <c r="AS113" s="366">
        <f t="shared" si="79"/>
        <v>2800</v>
      </c>
      <c r="AT113" s="272">
        <f t="shared" si="62"/>
        <v>0.14000000000000001</v>
      </c>
      <c r="AU113" s="32"/>
      <c r="AV113" s="273">
        <f t="shared" si="71"/>
        <v>0</v>
      </c>
      <c r="AW113" s="274">
        <f t="shared" si="72"/>
        <v>0</v>
      </c>
    </row>
    <row r="114" spans="2:49" x14ac:dyDescent="0.3">
      <c r="B114" s="80" t="s">
        <v>119</v>
      </c>
      <c r="C114" s="268"/>
      <c r="D114" s="269" t="s">
        <v>30</v>
      </c>
      <c r="E114" s="268"/>
      <c r="F114" s="32"/>
      <c r="G114" s="367"/>
      <c r="H114" s="366"/>
      <c r="I114" s="272"/>
      <c r="J114" s="367"/>
      <c r="K114" s="366"/>
      <c r="L114" s="272"/>
      <c r="M114" s="273"/>
      <c r="N114" s="274"/>
      <c r="O114" s="272"/>
      <c r="P114" s="367">
        <v>3.0000000000000001E-5</v>
      </c>
      <c r="Q114" s="366">
        <f t="shared" si="75"/>
        <v>2800</v>
      </c>
      <c r="R114" s="272">
        <f t="shared" si="56"/>
        <v>8.4000000000000005E-2</v>
      </c>
      <c r="S114" s="32"/>
      <c r="T114" s="273">
        <f t="shared" si="80"/>
        <v>8.4000000000000005E-2</v>
      </c>
      <c r="U114" s="274" t="str">
        <f t="shared" si="81"/>
        <v/>
      </c>
      <c r="W114" s="367">
        <v>3.0000000000000001E-5</v>
      </c>
      <c r="X114" s="366">
        <f t="shared" si="76"/>
        <v>2800</v>
      </c>
      <c r="Y114" s="272">
        <f t="shared" si="59"/>
        <v>8.4000000000000005E-2</v>
      </c>
      <c r="Z114" s="32"/>
      <c r="AA114" s="273">
        <f t="shared" si="65"/>
        <v>0</v>
      </c>
      <c r="AB114" s="274">
        <f t="shared" si="66"/>
        <v>0</v>
      </c>
      <c r="AD114" s="367">
        <v>3.0000000000000001E-5</v>
      </c>
      <c r="AE114" s="366">
        <f t="shared" si="77"/>
        <v>2800</v>
      </c>
      <c r="AF114" s="272">
        <f t="shared" si="60"/>
        <v>8.4000000000000005E-2</v>
      </c>
      <c r="AG114" s="32"/>
      <c r="AH114" s="273">
        <f t="shared" si="67"/>
        <v>0</v>
      </c>
      <c r="AI114" s="274">
        <f t="shared" si="68"/>
        <v>0</v>
      </c>
      <c r="AK114" s="367">
        <v>3.0000000000000001E-5</v>
      </c>
      <c r="AL114" s="366">
        <f t="shared" si="78"/>
        <v>2800</v>
      </c>
      <c r="AM114" s="272">
        <f t="shared" si="61"/>
        <v>8.4000000000000005E-2</v>
      </c>
      <c r="AN114" s="32"/>
      <c r="AO114" s="273">
        <f t="shared" si="69"/>
        <v>0</v>
      </c>
      <c r="AP114" s="274">
        <f t="shared" si="70"/>
        <v>0</v>
      </c>
      <c r="AR114" s="367">
        <v>3.0000000000000001E-5</v>
      </c>
      <c r="AS114" s="366">
        <f t="shared" si="79"/>
        <v>2800</v>
      </c>
      <c r="AT114" s="272">
        <f t="shared" si="62"/>
        <v>8.4000000000000005E-2</v>
      </c>
      <c r="AU114" s="32"/>
      <c r="AV114" s="273">
        <f t="shared" si="71"/>
        <v>0</v>
      </c>
      <c r="AW114" s="274">
        <f t="shared" si="72"/>
        <v>0</v>
      </c>
    </row>
    <row r="115" spans="2:49" x14ac:dyDescent="0.3">
      <c r="B115" s="80" t="s">
        <v>120</v>
      </c>
      <c r="C115" s="268"/>
      <c r="D115" s="269" t="s">
        <v>30</v>
      </c>
      <c r="E115" s="268"/>
      <c r="F115" s="32"/>
      <c r="G115" s="367"/>
      <c r="H115" s="366"/>
      <c r="I115" s="272"/>
      <c r="J115" s="367"/>
      <c r="K115" s="366"/>
      <c r="L115" s="272"/>
      <c r="M115" s="273"/>
      <c r="N115" s="274"/>
      <c r="O115" s="272"/>
      <c r="P115" s="367">
        <v>3.0000000000000001E-5</v>
      </c>
      <c r="Q115" s="366">
        <f t="shared" si="75"/>
        <v>2800</v>
      </c>
      <c r="R115" s="272">
        <f t="shared" si="56"/>
        <v>8.4000000000000005E-2</v>
      </c>
      <c r="S115" s="32"/>
      <c r="T115" s="273">
        <f t="shared" si="80"/>
        <v>8.4000000000000005E-2</v>
      </c>
      <c r="U115" s="274" t="str">
        <f t="shared" si="81"/>
        <v/>
      </c>
      <c r="W115" s="367">
        <v>3.0000000000000001E-5</v>
      </c>
      <c r="X115" s="366">
        <f t="shared" si="76"/>
        <v>2800</v>
      </c>
      <c r="Y115" s="272">
        <f t="shared" si="59"/>
        <v>8.4000000000000005E-2</v>
      </c>
      <c r="Z115" s="32"/>
      <c r="AA115" s="273">
        <f t="shared" si="65"/>
        <v>0</v>
      </c>
      <c r="AB115" s="274">
        <f t="shared" si="66"/>
        <v>0</v>
      </c>
      <c r="AD115" s="367">
        <v>3.0000000000000001E-5</v>
      </c>
      <c r="AE115" s="366">
        <f t="shared" si="77"/>
        <v>2800</v>
      </c>
      <c r="AF115" s="272">
        <f t="shared" si="60"/>
        <v>8.4000000000000005E-2</v>
      </c>
      <c r="AG115" s="32"/>
      <c r="AH115" s="273">
        <f t="shared" si="67"/>
        <v>0</v>
      </c>
      <c r="AI115" s="274">
        <f t="shared" si="68"/>
        <v>0</v>
      </c>
      <c r="AK115" s="367">
        <v>3.0000000000000001E-5</v>
      </c>
      <c r="AL115" s="366">
        <f t="shared" si="78"/>
        <v>2800</v>
      </c>
      <c r="AM115" s="272">
        <f t="shared" si="61"/>
        <v>8.4000000000000005E-2</v>
      </c>
      <c r="AN115" s="32"/>
      <c r="AO115" s="273">
        <f t="shared" si="69"/>
        <v>0</v>
      </c>
      <c r="AP115" s="274">
        <f t="shared" si="70"/>
        <v>0</v>
      </c>
      <c r="AR115" s="367">
        <v>3.0000000000000001E-5</v>
      </c>
      <c r="AS115" s="366">
        <f t="shared" si="79"/>
        <v>2800</v>
      </c>
      <c r="AT115" s="272">
        <f t="shared" si="62"/>
        <v>8.4000000000000005E-2</v>
      </c>
      <c r="AU115" s="32"/>
      <c r="AV115" s="273">
        <f t="shared" si="71"/>
        <v>0</v>
      </c>
      <c r="AW115" s="274">
        <f t="shared" si="72"/>
        <v>0</v>
      </c>
    </row>
    <row r="116" spans="2:49" x14ac:dyDescent="0.3">
      <c r="B116" s="288" t="s">
        <v>68</v>
      </c>
      <c r="C116" s="268"/>
      <c r="D116" s="269" t="s">
        <v>30</v>
      </c>
      <c r="E116" s="268"/>
      <c r="F116" s="32"/>
      <c r="G116" s="285">
        <v>3.8640000000000001E-2</v>
      </c>
      <c r="H116" s="366">
        <f>+$G$90</f>
        <v>2800</v>
      </c>
      <c r="I116" s="287">
        <f>H116*G116</f>
        <v>108.19200000000001</v>
      </c>
      <c r="J116" s="285">
        <v>4.0419999999999998E-2</v>
      </c>
      <c r="K116" s="366">
        <f>+$G$90</f>
        <v>2800</v>
      </c>
      <c r="L116" s="287">
        <f>K116*J116</f>
        <v>113.17599999999999</v>
      </c>
      <c r="M116" s="273">
        <f t="shared" si="63"/>
        <v>4.9839999999999804</v>
      </c>
      <c r="N116" s="274">
        <f t="shared" si="64"/>
        <v>4.6066252587991532E-2</v>
      </c>
      <c r="O116" s="287"/>
      <c r="P116" s="285">
        <v>4.6300000000000001E-2</v>
      </c>
      <c r="Q116" s="366">
        <f t="shared" si="75"/>
        <v>2800</v>
      </c>
      <c r="R116" s="272">
        <f t="shared" si="56"/>
        <v>129.64000000000001</v>
      </c>
      <c r="S116" s="32"/>
      <c r="T116" s="273">
        <f t="shared" si="80"/>
        <v>16.464000000000027</v>
      </c>
      <c r="U116" s="274">
        <f t="shared" si="81"/>
        <v>0.14547253834735305</v>
      </c>
      <c r="W116" s="285">
        <v>4.7989999999999998E-2</v>
      </c>
      <c r="X116" s="366">
        <f t="shared" si="76"/>
        <v>2800</v>
      </c>
      <c r="Y116" s="272">
        <f t="shared" si="59"/>
        <v>134.37199999999999</v>
      </c>
      <c r="Z116" s="32"/>
      <c r="AA116" s="273">
        <f>Y116-R116</f>
        <v>4.7319999999999709</v>
      </c>
      <c r="AB116" s="274">
        <f>IF(OR(R116=0,Y116=0),"",(AA116/R116))</f>
        <v>3.6501079913606682E-2</v>
      </c>
      <c r="AD116" s="285">
        <v>4.929E-2</v>
      </c>
      <c r="AE116" s="366">
        <f t="shared" si="77"/>
        <v>2800</v>
      </c>
      <c r="AF116" s="272">
        <f t="shared" si="60"/>
        <v>138.012</v>
      </c>
      <c r="AG116" s="32"/>
      <c r="AH116" s="273">
        <f>AF116-Y116</f>
        <v>3.6400000000000148</v>
      </c>
      <c r="AI116" s="274">
        <f>IF(OR(Y116=0,AF116=0),"",(AH116/Y116))</f>
        <v>2.70889768701814E-2</v>
      </c>
      <c r="AK116" s="285">
        <v>5.2810000000000003E-2</v>
      </c>
      <c r="AL116" s="366">
        <f t="shared" si="78"/>
        <v>2800</v>
      </c>
      <c r="AM116" s="272">
        <f t="shared" si="61"/>
        <v>147.86799999999999</v>
      </c>
      <c r="AN116" s="32"/>
      <c r="AO116" s="273">
        <f>AM116-AF116</f>
        <v>9.8559999999999945</v>
      </c>
      <c r="AP116" s="274">
        <f>IF(OR(AF116=0,AM116=0),"",(AO116/AF116))</f>
        <v>7.1414079935078076E-2</v>
      </c>
      <c r="AR116" s="285">
        <v>5.4399999999999997E-2</v>
      </c>
      <c r="AS116" s="366">
        <f t="shared" si="79"/>
        <v>2800</v>
      </c>
      <c r="AT116" s="272">
        <f t="shared" si="62"/>
        <v>152.32</v>
      </c>
      <c r="AU116" s="32"/>
      <c r="AV116" s="273">
        <f>AT116-AM116</f>
        <v>4.4519999999999982</v>
      </c>
      <c r="AW116" s="274">
        <f>IF(OR(AM116=0,AT116=0),"",(AV116/AM116))</f>
        <v>3.0107934103389498E-2</v>
      </c>
    </row>
    <row r="117" spans="2:49" x14ac:dyDescent="0.3">
      <c r="B117" s="93" t="s">
        <v>69</v>
      </c>
      <c r="C117" s="268"/>
      <c r="D117" s="269" t="s">
        <v>30</v>
      </c>
      <c r="E117" s="268"/>
      <c r="F117" s="32"/>
      <c r="G117" s="285">
        <v>0</v>
      </c>
      <c r="H117" s="366">
        <f>+$G$90</f>
        <v>2800</v>
      </c>
      <c r="I117" s="287">
        <f>H117*G117</f>
        <v>0</v>
      </c>
      <c r="J117" s="285">
        <v>0</v>
      </c>
      <c r="K117" s="366">
        <f>+$G$90</f>
        <v>2800</v>
      </c>
      <c r="L117" s="287">
        <f>K117*J117</f>
        <v>0</v>
      </c>
      <c r="M117" s="273">
        <f t="shared" si="63"/>
        <v>0</v>
      </c>
      <c r="N117" s="274" t="str">
        <f t="shared" si="64"/>
        <v/>
      </c>
      <c r="O117" s="287"/>
      <c r="P117" s="285">
        <v>-2.1000000000000001E-4</v>
      </c>
      <c r="Q117" s="366">
        <f t="shared" si="75"/>
        <v>2800</v>
      </c>
      <c r="R117" s="272">
        <f t="shared" si="56"/>
        <v>-0.58800000000000008</v>
      </c>
      <c r="S117" s="32"/>
      <c r="T117" s="273">
        <f t="shared" si="80"/>
        <v>-0.58800000000000008</v>
      </c>
      <c r="U117" s="274" t="str">
        <f t="shared" si="81"/>
        <v/>
      </c>
      <c r="W117" s="285">
        <v>-2.1000000000000001E-4</v>
      </c>
      <c r="X117" s="366">
        <f t="shared" si="76"/>
        <v>2800</v>
      </c>
      <c r="Y117" s="272">
        <f t="shared" si="59"/>
        <v>-0.58800000000000008</v>
      </c>
      <c r="Z117" s="32"/>
      <c r="AA117" s="273">
        <f>Y117-R117</f>
        <v>0</v>
      </c>
      <c r="AB117" s="274">
        <f>IF(OR(R117=0,Y117=0),"",(AA117/R117))</f>
        <v>0</v>
      </c>
      <c r="AD117" s="285">
        <v>-2.1000000000000001E-4</v>
      </c>
      <c r="AE117" s="366">
        <f t="shared" si="77"/>
        <v>2800</v>
      </c>
      <c r="AF117" s="272">
        <f t="shared" si="60"/>
        <v>-0.58800000000000008</v>
      </c>
      <c r="AG117" s="32"/>
      <c r="AH117" s="273">
        <f>AF117-Y117</f>
        <v>0</v>
      </c>
      <c r="AI117" s="274">
        <f>IF(OR(Y117=0,AF117=0),"",(AH117/Y117))</f>
        <v>0</v>
      </c>
      <c r="AK117" s="285">
        <v>-2.1000000000000001E-4</v>
      </c>
      <c r="AL117" s="366">
        <f t="shared" si="78"/>
        <v>2800</v>
      </c>
      <c r="AM117" s="272">
        <f t="shared" si="61"/>
        <v>-0.58800000000000008</v>
      </c>
      <c r="AN117" s="32"/>
      <c r="AO117" s="273">
        <f>AM117-AF117</f>
        <v>0</v>
      </c>
      <c r="AP117" s="274">
        <f>IF(OR(AF117=0,AM117=0),"",(AO117/AF117))</f>
        <v>0</v>
      </c>
      <c r="AR117" s="285">
        <v>-2.1000000000000001E-4</v>
      </c>
      <c r="AS117" s="366">
        <f t="shared" si="79"/>
        <v>2800</v>
      </c>
      <c r="AT117" s="272">
        <f t="shared" si="62"/>
        <v>-0.58800000000000008</v>
      </c>
      <c r="AU117" s="32"/>
      <c r="AV117" s="273">
        <f>AT117-AM117</f>
        <v>0</v>
      </c>
      <c r="AW117" s="274">
        <f>IF(OR(AM117=0,AT117=0),"",(AV117/AM117))</f>
        <v>0</v>
      </c>
    </row>
    <row r="118" spans="2:49" x14ac:dyDescent="0.3">
      <c r="B118" s="429" t="s">
        <v>28</v>
      </c>
      <c r="C118" s="430"/>
      <c r="D118" s="431"/>
      <c r="E118" s="430"/>
      <c r="F118" s="432"/>
      <c r="G118" s="433"/>
      <c r="H118" s="434"/>
      <c r="I118" s="435">
        <f>SUM(I95:I117)</f>
        <v>141.554</v>
      </c>
      <c r="J118" s="433"/>
      <c r="K118" s="434"/>
      <c r="L118" s="435">
        <f>SUM(L95:L117)</f>
        <v>148.74599999999998</v>
      </c>
      <c r="M118" s="375">
        <f t="shared" si="63"/>
        <v>7.1919999999999789</v>
      </c>
      <c r="N118" s="376">
        <f t="shared" si="64"/>
        <v>5.0807465702134721E-2</v>
      </c>
      <c r="O118" s="435"/>
      <c r="P118" s="433"/>
      <c r="Q118" s="434"/>
      <c r="R118" s="435">
        <f>SUM(R95:R117)</f>
        <v>166.69000000000003</v>
      </c>
      <c r="S118" s="432"/>
      <c r="T118" s="436">
        <f t="shared" si="80"/>
        <v>17.944000000000045</v>
      </c>
      <c r="U118" s="437">
        <f t="shared" si="81"/>
        <v>0.12063517674424891</v>
      </c>
      <c r="W118" s="433"/>
      <c r="X118" s="434"/>
      <c r="Y118" s="435">
        <f>SUM(Y95:Y117)</f>
        <v>178.58600000000001</v>
      </c>
      <c r="Z118" s="432"/>
      <c r="AA118" s="436">
        <f t="shared" ref="AA118:AA150" si="82">Y118-R118</f>
        <v>11.895999999999987</v>
      </c>
      <c r="AB118" s="437">
        <f t="shared" ref="AB118:AB150" si="83">IF(OR(R118=0,Y118=0),"",(AA118/R118))</f>
        <v>7.1366008758773677E-2</v>
      </c>
      <c r="AD118" s="433"/>
      <c r="AE118" s="434"/>
      <c r="AF118" s="435">
        <f>SUM(AF95:AF117)</f>
        <v>187.80400000000003</v>
      </c>
      <c r="AG118" s="432"/>
      <c r="AH118" s="436">
        <f t="shared" ref="AH118:AH150" si="84">AF118-Y118</f>
        <v>9.2180000000000177</v>
      </c>
      <c r="AI118" s="437">
        <f t="shared" ref="AI118:AI150" si="85">IF(OR(Y118=0,AF118=0),"",(AH118/Y118))</f>
        <v>5.1616588086412243E-2</v>
      </c>
      <c r="AK118" s="433"/>
      <c r="AL118" s="434"/>
      <c r="AM118" s="435">
        <f>SUM(AM95:AM117)</f>
        <v>201.53200000000001</v>
      </c>
      <c r="AN118" s="432"/>
      <c r="AO118" s="436">
        <f t="shared" ref="AO118:AO150" si="86">AM118-AF118</f>
        <v>13.72799999999998</v>
      </c>
      <c r="AP118" s="437">
        <f t="shared" ref="AP118:AP150" si="87">IF(OR(AF118=0,AM118=0),"",(AO118/AF118))</f>
        <v>7.3097484611616248E-2</v>
      </c>
      <c r="AR118" s="433"/>
      <c r="AS118" s="434"/>
      <c r="AT118" s="435">
        <f>SUM(AT95:AT117)</f>
        <v>210.88200000000003</v>
      </c>
      <c r="AU118" s="432"/>
      <c r="AV118" s="436">
        <f t="shared" ref="AV118:AV150" si="88">AT118-AM118</f>
        <v>9.3500000000000227</v>
      </c>
      <c r="AW118" s="437">
        <f t="shared" ref="AW118:AW150" si="89">IF(OR(AM118=0,AT118=0),"",(AV118/AM118))</f>
        <v>4.6394617232002971E-2</v>
      </c>
    </row>
    <row r="119" spans="2:49" x14ac:dyDescent="0.3">
      <c r="B119" s="74" t="s">
        <v>29</v>
      </c>
      <c r="C119" s="32"/>
      <c r="D119" s="269" t="s">
        <v>30</v>
      </c>
      <c r="E119" s="32"/>
      <c r="F119" s="32"/>
      <c r="G119" s="285">
        <f>RESIDENTIAL!$J$46</f>
        <v>9.3670000000000003E-2</v>
      </c>
      <c r="H119" s="286">
        <f>$G$90*(1+G152)-$G$90</f>
        <v>82.600000000000364</v>
      </c>
      <c r="I119" s="287">
        <f>H119*G119</f>
        <v>7.7371420000000342</v>
      </c>
      <c r="J119" s="285">
        <f>RESIDENTIAL!$J$46</f>
        <v>9.3670000000000003E-2</v>
      </c>
      <c r="K119" s="286">
        <f>$G$90*(1+J152)-$G$90</f>
        <v>82.600000000000364</v>
      </c>
      <c r="L119" s="287">
        <f>K119*J119</f>
        <v>7.7371420000000342</v>
      </c>
      <c r="M119" s="70">
        <f t="shared" si="63"/>
        <v>0</v>
      </c>
      <c r="N119" s="71">
        <f t="shared" si="64"/>
        <v>0</v>
      </c>
      <c r="O119" s="287"/>
      <c r="P119" s="285">
        <f>RESIDENTIAL!$J$46</f>
        <v>9.3670000000000003E-2</v>
      </c>
      <c r="Q119" s="286">
        <f>$G$90*(1+P152)-$G$90</f>
        <v>82.600000000000364</v>
      </c>
      <c r="R119" s="287">
        <f>Q119*P119</f>
        <v>7.7371420000000342</v>
      </c>
      <c r="S119" s="32"/>
      <c r="T119" s="273">
        <f t="shared" si="80"/>
        <v>0</v>
      </c>
      <c r="U119" s="274">
        <f t="shared" si="81"/>
        <v>0</v>
      </c>
      <c r="W119" s="285">
        <f>RESIDENTIAL!$J$46</f>
        <v>9.3670000000000003E-2</v>
      </c>
      <c r="X119" s="286">
        <f>$G$90*(1+W152)-$G$90</f>
        <v>82.600000000000364</v>
      </c>
      <c r="Y119" s="287">
        <f>X119*W119</f>
        <v>7.7371420000000342</v>
      </c>
      <c r="Z119" s="32"/>
      <c r="AA119" s="273">
        <f t="shared" si="82"/>
        <v>0</v>
      </c>
      <c r="AB119" s="274">
        <f t="shared" si="83"/>
        <v>0</v>
      </c>
      <c r="AD119" s="285">
        <f>RESIDENTIAL!$J$46</f>
        <v>9.3670000000000003E-2</v>
      </c>
      <c r="AE119" s="286">
        <f>$G$90*(1+AD152)-$G$90</f>
        <v>82.600000000000364</v>
      </c>
      <c r="AF119" s="287">
        <f>AE119*AD119</f>
        <v>7.7371420000000342</v>
      </c>
      <c r="AG119" s="32"/>
      <c r="AH119" s="273">
        <f t="shared" si="84"/>
        <v>0</v>
      </c>
      <c r="AI119" s="274">
        <f t="shared" si="85"/>
        <v>0</v>
      </c>
      <c r="AK119" s="285">
        <f>RESIDENTIAL!$J$46</f>
        <v>9.3670000000000003E-2</v>
      </c>
      <c r="AL119" s="286">
        <f>$G$90*(1+AK152)-$G$90</f>
        <v>82.600000000000364</v>
      </c>
      <c r="AM119" s="287">
        <f>AL119*AK119</f>
        <v>7.7371420000000342</v>
      </c>
      <c r="AN119" s="32"/>
      <c r="AO119" s="273">
        <f t="shared" si="86"/>
        <v>0</v>
      </c>
      <c r="AP119" s="274">
        <f t="shared" si="87"/>
        <v>0</v>
      </c>
      <c r="AR119" s="285">
        <f>RESIDENTIAL!$J$46</f>
        <v>9.3670000000000003E-2</v>
      </c>
      <c r="AS119" s="286">
        <f>$G$90*(1+AR152)-$G$90</f>
        <v>82.600000000000364</v>
      </c>
      <c r="AT119" s="287">
        <f>AS119*AR119</f>
        <v>7.7371420000000342</v>
      </c>
      <c r="AU119" s="32"/>
      <c r="AV119" s="273">
        <f t="shared" si="88"/>
        <v>0</v>
      </c>
      <c r="AW119" s="274">
        <f t="shared" si="89"/>
        <v>0</v>
      </c>
    </row>
    <row r="120" spans="2:49" s="23" customFormat="1" x14ac:dyDescent="0.3">
      <c r="B120" s="93" t="str">
        <f>+RESIDENTIAL!$B$47</f>
        <v>Rate Rider for Disposition of Deferral/Variance Accounts - effective until December 31, 2024</v>
      </c>
      <c r="C120" s="65"/>
      <c r="D120" s="66" t="s">
        <v>30</v>
      </c>
      <c r="E120" s="65"/>
      <c r="F120" s="25"/>
      <c r="G120" s="96">
        <v>3.29E-3</v>
      </c>
      <c r="H120" s="95">
        <f>+$G$90</f>
        <v>2800</v>
      </c>
      <c r="I120" s="76">
        <f>H120*G120</f>
        <v>9.2119999999999997</v>
      </c>
      <c r="J120" s="96">
        <v>2.4199999999999998E-3</v>
      </c>
      <c r="K120" s="95">
        <f>+$G$90</f>
        <v>2800</v>
      </c>
      <c r="L120" s="76">
        <f>K120*J120</f>
        <v>6.7759999999999998</v>
      </c>
      <c r="M120" s="70">
        <f t="shared" si="63"/>
        <v>-2.4359999999999999</v>
      </c>
      <c r="N120" s="71">
        <f t="shared" si="64"/>
        <v>-0.26443768996960487</v>
      </c>
      <c r="O120" s="76"/>
      <c r="P120" s="96">
        <v>2.5300000000000001E-3</v>
      </c>
      <c r="Q120" s="95">
        <f>+$G$90</f>
        <v>2800</v>
      </c>
      <c r="R120" s="76">
        <f>Q120*P120</f>
        <v>7.0840000000000005</v>
      </c>
      <c r="S120" s="73"/>
      <c r="T120" s="70">
        <f t="shared" si="80"/>
        <v>0.30800000000000072</v>
      </c>
      <c r="U120" s="274">
        <f t="shared" si="81"/>
        <v>4.545454545454556E-2</v>
      </c>
      <c r="V120" s="73"/>
      <c r="W120" s="96">
        <v>0</v>
      </c>
      <c r="X120" s="95">
        <f>+$G$90</f>
        <v>2800</v>
      </c>
      <c r="Y120" s="76">
        <f>X120*W120</f>
        <v>0</v>
      </c>
      <c r="Z120" s="73"/>
      <c r="AA120" s="70">
        <f t="shared" si="82"/>
        <v>-7.0840000000000005</v>
      </c>
      <c r="AB120" s="274" t="str">
        <f t="shared" si="83"/>
        <v/>
      </c>
      <c r="AC120" s="73"/>
      <c r="AD120" s="96">
        <v>0</v>
      </c>
      <c r="AE120" s="95">
        <f>+$G$90</f>
        <v>2800</v>
      </c>
      <c r="AF120" s="76">
        <f>AE120*AD120</f>
        <v>0</v>
      </c>
      <c r="AG120" s="73"/>
      <c r="AH120" s="70">
        <f t="shared" si="84"/>
        <v>0</v>
      </c>
      <c r="AI120" s="274" t="str">
        <f t="shared" si="85"/>
        <v/>
      </c>
      <c r="AJ120" s="73"/>
      <c r="AK120" s="96">
        <v>0</v>
      </c>
      <c r="AL120" s="95">
        <f>+$G$90</f>
        <v>2800</v>
      </c>
      <c r="AM120" s="76">
        <f>AL120*AK120</f>
        <v>0</v>
      </c>
      <c r="AN120" s="73"/>
      <c r="AO120" s="70">
        <f t="shared" si="86"/>
        <v>0</v>
      </c>
      <c r="AP120" s="274" t="str">
        <f t="shared" si="87"/>
        <v/>
      </c>
      <c r="AQ120" s="73"/>
      <c r="AR120" s="96">
        <v>0</v>
      </c>
      <c r="AS120" s="95">
        <f>+$G$90</f>
        <v>2800</v>
      </c>
      <c r="AT120" s="76">
        <f>AS120*AR120</f>
        <v>0</v>
      </c>
      <c r="AU120" s="73"/>
      <c r="AV120" s="70">
        <f t="shared" si="88"/>
        <v>0</v>
      </c>
      <c r="AW120" s="274" t="str">
        <f t="shared" si="89"/>
        <v/>
      </c>
    </row>
    <row r="121" spans="2:49" s="23" customFormat="1" x14ac:dyDescent="0.3">
      <c r="B121" s="74" t="s">
        <v>70</v>
      </c>
      <c r="C121" s="65"/>
      <c r="D121" s="66" t="s">
        <v>30</v>
      </c>
      <c r="E121" s="65"/>
      <c r="F121" s="25"/>
      <c r="G121" s="96"/>
      <c r="H121" s="95">
        <f>+$G$90</f>
        <v>2800</v>
      </c>
      <c r="I121" s="76">
        <f>H121*G121</f>
        <v>0</v>
      </c>
      <c r="J121" s="96">
        <f>J49</f>
        <v>2.2899999999999999E-3</v>
      </c>
      <c r="K121" s="95">
        <f>+$G$90</f>
        <v>2800</v>
      </c>
      <c r="L121" s="76">
        <f>K121*J121</f>
        <v>6.4119999999999999</v>
      </c>
      <c r="M121" s="70">
        <f t="shared" si="63"/>
        <v>6.4119999999999999</v>
      </c>
      <c r="N121" s="71" t="str">
        <f t="shared" si="64"/>
        <v/>
      </c>
      <c r="O121" s="76"/>
      <c r="P121" s="96">
        <f>P49</f>
        <v>0</v>
      </c>
      <c r="Q121" s="95">
        <f>+$G$90</f>
        <v>2800</v>
      </c>
      <c r="R121" s="76">
        <f>Q121*P121</f>
        <v>0</v>
      </c>
      <c r="S121" s="73"/>
      <c r="T121" s="70">
        <f t="shared" si="80"/>
        <v>-6.4119999999999999</v>
      </c>
      <c r="U121" s="274" t="str">
        <f t="shared" si="81"/>
        <v/>
      </c>
      <c r="V121" s="73"/>
      <c r="W121" s="96">
        <f>W49</f>
        <v>0</v>
      </c>
      <c r="X121" s="95">
        <f>+$G$90</f>
        <v>2800</v>
      </c>
      <c r="Y121" s="76">
        <f>X121*W121</f>
        <v>0</v>
      </c>
      <c r="Z121" s="73"/>
      <c r="AA121" s="70">
        <f t="shared" si="82"/>
        <v>0</v>
      </c>
      <c r="AB121" s="274" t="str">
        <f t="shared" si="83"/>
        <v/>
      </c>
      <c r="AC121" s="73"/>
      <c r="AD121" s="96">
        <f>AD49</f>
        <v>0</v>
      </c>
      <c r="AE121" s="95">
        <f>+$G$90</f>
        <v>2800</v>
      </c>
      <c r="AF121" s="76">
        <f>AE121*AD121</f>
        <v>0</v>
      </c>
      <c r="AG121" s="73"/>
      <c r="AH121" s="70">
        <f t="shared" si="84"/>
        <v>0</v>
      </c>
      <c r="AI121" s="274" t="str">
        <f t="shared" si="85"/>
        <v/>
      </c>
      <c r="AJ121" s="73"/>
      <c r="AK121" s="96">
        <f>AK49</f>
        <v>0</v>
      </c>
      <c r="AL121" s="95">
        <f>+$G$90</f>
        <v>2800</v>
      </c>
      <c r="AM121" s="76">
        <f>AL121*AK121</f>
        <v>0</v>
      </c>
      <c r="AN121" s="73"/>
      <c r="AO121" s="70">
        <f t="shared" si="86"/>
        <v>0</v>
      </c>
      <c r="AP121" s="274" t="str">
        <f t="shared" si="87"/>
        <v/>
      </c>
      <c r="AQ121" s="73"/>
      <c r="AR121" s="96">
        <f>AR49</f>
        <v>0</v>
      </c>
      <c r="AS121" s="95">
        <f>+$G$90</f>
        <v>2800</v>
      </c>
      <c r="AT121" s="76">
        <f>AS121*AR121</f>
        <v>0</v>
      </c>
      <c r="AU121" s="73"/>
      <c r="AV121" s="70">
        <f t="shared" si="88"/>
        <v>0</v>
      </c>
      <c r="AW121" s="274" t="str">
        <f t="shared" si="89"/>
        <v/>
      </c>
    </row>
    <row r="122" spans="2:49" s="23" customFormat="1" ht="15.75" customHeight="1" x14ac:dyDescent="0.3">
      <c r="B122" s="93" t="str">
        <f>+RESIDENTIAL!$B$48</f>
        <v>Rate Rider for Disposition of Capacity Based Recovery Account - Applicable only for Class B Customers - effective until December 31, 2024</v>
      </c>
      <c r="C122" s="65"/>
      <c r="D122" s="66" t="s">
        <v>30</v>
      </c>
      <c r="E122" s="65"/>
      <c r="F122" s="25"/>
      <c r="G122" s="96">
        <v>-1.4999999999999999E-4</v>
      </c>
      <c r="H122" s="95">
        <f>+$G$90</f>
        <v>2800</v>
      </c>
      <c r="I122" s="76">
        <f>H122*G122</f>
        <v>-0.42</v>
      </c>
      <c r="J122" s="96">
        <v>-1.2999999999999999E-4</v>
      </c>
      <c r="K122" s="95">
        <f>+$G$90</f>
        <v>2800</v>
      </c>
      <c r="L122" s="76">
        <f>K122*J122</f>
        <v>-0.36399999999999999</v>
      </c>
      <c r="M122" s="70">
        <f t="shared" si="63"/>
        <v>5.5999999999999994E-2</v>
      </c>
      <c r="N122" s="71">
        <f t="shared" si="64"/>
        <v>-0.13333333333333333</v>
      </c>
      <c r="O122" s="76"/>
      <c r="P122" s="96">
        <v>1.8000000000000001E-4</v>
      </c>
      <c r="Q122" s="95">
        <f>+$G$90</f>
        <v>2800</v>
      </c>
      <c r="R122" s="76">
        <f>Q122*P122</f>
        <v>0.504</v>
      </c>
      <c r="S122" s="73"/>
      <c r="T122" s="70">
        <f t="shared" si="80"/>
        <v>0.86799999999999999</v>
      </c>
      <c r="U122" s="274">
        <f t="shared" si="81"/>
        <v>-2.3846153846153846</v>
      </c>
      <c r="V122" s="73"/>
      <c r="W122" s="96">
        <v>0</v>
      </c>
      <c r="X122" s="95">
        <f>+$G$90</f>
        <v>2800</v>
      </c>
      <c r="Y122" s="76">
        <f>X122*W122</f>
        <v>0</v>
      </c>
      <c r="Z122" s="73"/>
      <c r="AA122" s="70">
        <f t="shared" si="82"/>
        <v>-0.504</v>
      </c>
      <c r="AB122" s="274" t="str">
        <f t="shared" si="83"/>
        <v/>
      </c>
      <c r="AC122" s="73"/>
      <c r="AD122" s="96">
        <v>0</v>
      </c>
      <c r="AE122" s="95">
        <f>+$G$90</f>
        <v>2800</v>
      </c>
      <c r="AF122" s="76">
        <f>AE122*AD122</f>
        <v>0</v>
      </c>
      <c r="AG122" s="73"/>
      <c r="AH122" s="70">
        <f t="shared" si="84"/>
        <v>0</v>
      </c>
      <c r="AI122" s="274" t="str">
        <f t="shared" si="85"/>
        <v/>
      </c>
      <c r="AJ122" s="73"/>
      <c r="AK122" s="96">
        <v>0</v>
      </c>
      <c r="AL122" s="95">
        <f>+$G$90</f>
        <v>2800</v>
      </c>
      <c r="AM122" s="76">
        <f>AL122*AK122</f>
        <v>0</v>
      </c>
      <c r="AN122" s="73"/>
      <c r="AO122" s="70">
        <f t="shared" si="86"/>
        <v>0</v>
      </c>
      <c r="AP122" s="274" t="str">
        <f t="shared" si="87"/>
        <v/>
      </c>
      <c r="AQ122" s="73"/>
      <c r="AR122" s="96">
        <v>0</v>
      </c>
      <c r="AS122" s="95">
        <f>+$G$90</f>
        <v>2800</v>
      </c>
      <c r="AT122" s="76">
        <f>AS122*AR122</f>
        <v>0</v>
      </c>
      <c r="AU122" s="73"/>
      <c r="AV122" s="70">
        <f t="shared" si="88"/>
        <v>0</v>
      </c>
      <c r="AW122" s="274" t="str">
        <f t="shared" si="89"/>
        <v/>
      </c>
    </row>
    <row r="123" spans="2:49" s="23" customFormat="1" ht="14.25" customHeight="1" x14ac:dyDescent="0.3">
      <c r="B123" s="93" t="str">
        <f>+RESIDENTIAL!$B$49</f>
        <v>Rate Rider for Disposition of Global Adjustment Account - Applicable only for Non-RPP Customers - effective until December 31, 2023</v>
      </c>
      <c r="C123" s="65"/>
      <c r="D123" s="66" t="s">
        <v>30</v>
      </c>
      <c r="E123" s="65"/>
      <c r="F123" s="25"/>
      <c r="G123" s="96">
        <v>-2.5100000000000001E-3</v>
      </c>
      <c r="H123" s="97"/>
      <c r="I123" s="76">
        <f t="shared" ref="I123" si="90">H123*G123</f>
        <v>0</v>
      </c>
      <c r="J123" s="96">
        <v>0</v>
      </c>
      <c r="K123" s="97"/>
      <c r="L123" s="76">
        <f t="shared" ref="L123" si="91">K123*J123</f>
        <v>0</v>
      </c>
      <c r="M123" s="70">
        <f t="shared" si="63"/>
        <v>0</v>
      </c>
      <c r="N123" s="71" t="str">
        <f t="shared" si="64"/>
        <v/>
      </c>
      <c r="O123" s="76"/>
      <c r="P123" s="96">
        <v>1.2099999999999999E-3</v>
      </c>
      <c r="Q123" s="97"/>
      <c r="R123" s="76">
        <f t="shared" ref="R123" si="92">Q123*P123</f>
        <v>0</v>
      </c>
      <c r="S123" s="73"/>
      <c r="T123" s="70">
        <f t="shared" si="80"/>
        <v>0</v>
      </c>
      <c r="U123" s="274" t="str">
        <f t="shared" si="81"/>
        <v/>
      </c>
      <c r="V123" s="73"/>
      <c r="W123" s="96">
        <v>0</v>
      </c>
      <c r="X123" s="97"/>
      <c r="Y123" s="76">
        <f t="shared" ref="Y123" si="93">X123*W123</f>
        <v>0</v>
      </c>
      <c r="Z123" s="73"/>
      <c r="AA123" s="70">
        <f t="shared" si="82"/>
        <v>0</v>
      </c>
      <c r="AB123" s="274" t="str">
        <f t="shared" si="83"/>
        <v/>
      </c>
      <c r="AC123" s="73"/>
      <c r="AD123" s="96">
        <v>0</v>
      </c>
      <c r="AE123" s="97"/>
      <c r="AF123" s="76">
        <f t="shared" ref="AF123" si="94">AE123*AD123</f>
        <v>0</v>
      </c>
      <c r="AG123" s="73"/>
      <c r="AH123" s="70">
        <f t="shared" si="84"/>
        <v>0</v>
      </c>
      <c r="AI123" s="274" t="str">
        <f t="shared" si="85"/>
        <v/>
      </c>
      <c r="AJ123" s="73"/>
      <c r="AK123" s="96">
        <v>0</v>
      </c>
      <c r="AL123" s="97"/>
      <c r="AM123" s="76">
        <f t="shared" ref="AM123" si="95">AL123*AK123</f>
        <v>0</v>
      </c>
      <c r="AN123" s="73"/>
      <c r="AO123" s="70">
        <f t="shared" si="86"/>
        <v>0</v>
      </c>
      <c r="AP123" s="274" t="str">
        <f t="shared" si="87"/>
        <v/>
      </c>
      <c r="AQ123" s="73"/>
      <c r="AR123" s="96">
        <v>0</v>
      </c>
      <c r="AS123" s="97"/>
      <c r="AT123" s="76">
        <f t="shared" ref="AT123" si="96">AS123*AR123</f>
        <v>0</v>
      </c>
      <c r="AU123" s="73"/>
      <c r="AV123" s="70">
        <f t="shared" si="88"/>
        <v>0</v>
      </c>
      <c r="AW123" s="274" t="str">
        <f t="shared" si="89"/>
        <v/>
      </c>
    </row>
    <row r="124" spans="2:49" x14ac:dyDescent="0.3">
      <c r="B124" s="288" t="str">
        <f>B52</f>
        <v>Rate Rider for Smart Metering Entity Charge - effective until December 31, 2027</v>
      </c>
      <c r="C124" s="268"/>
      <c r="D124" s="269" t="s">
        <v>24</v>
      </c>
      <c r="E124" s="268"/>
      <c r="F124" s="32"/>
      <c r="G124" s="438">
        <f>G52</f>
        <v>0.41</v>
      </c>
      <c r="H124" s="271">
        <v>1</v>
      </c>
      <c r="I124" s="272">
        <f>H124*G124</f>
        <v>0.41</v>
      </c>
      <c r="J124" s="438">
        <f>J52</f>
        <v>0.41</v>
      </c>
      <c r="K124" s="271">
        <v>1</v>
      </c>
      <c r="L124" s="272">
        <f>K124*J124</f>
        <v>0.41</v>
      </c>
      <c r="M124" s="70">
        <f t="shared" si="63"/>
        <v>0</v>
      </c>
      <c r="N124" s="71">
        <f t="shared" si="64"/>
        <v>0</v>
      </c>
      <c r="O124" s="272"/>
      <c r="P124" s="438">
        <f>P52</f>
        <v>0.41</v>
      </c>
      <c r="Q124" s="271">
        <v>1</v>
      </c>
      <c r="R124" s="272">
        <f>Q124*P124</f>
        <v>0.41</v>
      </c>
      <c r="S124" s="32"/>
      <c r="T124" s="273">
        <f t="shared" si="80"/>
        <v>0</v>
      </c>
      <c r="U124" s="71">
        <f t="shared" si="81"/>
        <v>0</v>
      </c>
      <c r="W124" s="438">
        <f>W52</f>
        <v>0.41</v>
      </c>
      <c r="X124" s="271">
        <v>1</v>
      </c>
      <c r="Y124" s="272">
        <f>X124*W124</f>
        <v>0.41</v>
      </c>
      <c r="Z124" s="32"/>
      <c r="AA124" s="273">
        <f t="shared" si="82"/>
        <v>0</v>
      </c>
      <c r="AB124" s="71">
        <f t="shared" si="83"/>
        <v>0</v>
      </c>
      <c r="AD124" s="438">
        <f>AD52</f>
        <v>0.41</v>
      </c>
      <c r="AE124" s="271">
        <v>1</v>
      </c>
      <c r="AF124" s="272">
        <f>AE124*AD124</f>
        <v>0.41</v>
      </c>
      <c r="AG124" s="32"/>
      <c r="AH124" s="273">
        <f t="shared" si="84"/>
        <v>0</v>
      </c>
      <c r="AI124" s="71">
        <f t="shared" si="85"/>
        <v>0</v>
      </c>
      <c r="AK124" s="438">
        <f>AK52</f>
        <v>0</v>
      </c>
      <c r="AL124" s="271">
        <v>1</v>
      </c>
      <c r="AM124" s="272">
        <f>AL124*AK124</f>
        <v>0</v>
      </c>
      <c r="AN124" s="32"/>
      <c r="AO124" s="273">
        <f t="shared" si="86"/>
        <v>-0.41</v>
      </c>
      <c r="AP124" s="71" t="str">
        <f t="shared" si="87"/>
        <v/>
      </c>
      <c r="AR124" s="438">
        <f>AR52</f>
        <v>0</v>
      </c>
      <c r="AS124" s="271">
        <v>1</v>
      </c>
      <c r="AT124" s="272">
        <f>AS124*AR124</f>
        <v>0</v>
      </c>
      <c r="AU124" s="32"/>
      <c r="AV124" s="273">
        <f t="shared" si="88"/>
        <v>0</v>
      </c>
      <c r="AW124" s="71" t="str">
        <f t="shared" si="89"/>
        <v/>
      </c>
    </row>
    <row r="125" spans="2:49" x14ac:dyDescent="0.3">
      <c r="B125" s="439" t="s">
        <v>35</v>
      </c>
      <c r="C125" s="440"/>
      <c r="D125" s="441"/>
      <c r="E125" s="440"/>
      <c r="F125" s="432"/>
      <c r="G125" s="442"/>
      <c r="H125" s="443"/>
      <c r="I125" s="444">
        <f>SUM(I119:I124)+I118</f>
        <v>158.49314200000003</v>
      </c>
      <c r="J125" s="442"/>
      <c r="K125" s="443"/>
      <c r="L125" s="444">
        <f>SUM(L119:L124)+L118</f>
        <v>169.71714200000002</v>
      </c>
      <c r="M125" s="375">
        <f t="shared" si="63"/>
        <v>11.22399999999999</v>
      </c>
      <c r="N125" s="376">
        <f t="shared" si="64"/>
        <v>7.081694424355589E-2</v>
      </c>
      <c r="O125" s="444"/>
      <c r="P125" s="442"/>
      <c r="Q125" s="443"/>
      <c r="R125" s="444">
        <f>SUM(R119:R124)+R118</f>
        <v>182.42514200000005</v>
      </c>
      <c r="S125" s="432"/>
      <c r="T125" s="436">
        <f t="shared" si="80"/>
        <v>12.708000000000027</v>
      </c>
      <c r="U125" s="437">
        <f t="shared" si="81"/>
        <v>7.4877527692518084E-2</v>
      </c>
      <c r="W125" s="442"/>
      <c r="X125" s="443"/>
      <c r="Y125" s="444">
        <f>SUM(Y119:Y124)+Y118</f>
        <v>186.73314200000004</v>
      </c>
      <c r="Z125" s="432"/>
      <c r="AA125" s="436">
        <f t="shared" si="82"/>
        <v>4.3079999999999927</v>
      </c>
      <c r="AB125" s="437">
        <f t="shared" si="83"/>
        <v>2.3615165940229835E-2</v>
      </c>
      <c r="AD125" s="442"/>
      <c r="AE125" s="443"/>
      <c r="AF125" s="444">
        <f>SUM(AF119:AF124)+AF118</f>
        <v>195.95114200000006</v>
      </c>
      <c r="AG125" s="432"/>
      <c r="AH125" s="436">
        <f t="shared" si="84"/>
        <v>9.2180000000000177</v>
      </c>
      <c r="AI125" s="437">
        <f t="shared" si="85"/>
        <v>4.9364563254657899E-2</v>
      </c>
      <c r="AK125" s="442"/>
      <c r="AL125" s="443"/>
      <c r="AM125" s="444">
        <f>SUM(AM119:AM124)+AM118</f>
        <v>209.26914200000004</v>
      </c>
      <c r="AN125" s="432"/>
      <c r="AO125" s="436">
        <f t="shared" si="86"/>
        <v>13.317999999999984</v>
      </c>
      <c r="AP125" s="437">
        <f t="shared" si="87"/>
        <v>6.7965921831677711E-2</v>
      </c>
      <c r="AR125" s="442"/>
      <c r="AS125" s="443"/>
      <c r="AT125" s="444">
        <f>SUM(AT119:AT124)+AT118</f>
        <v>218.61914200000007</v>
      </c>
      <c r="AU125" s="432"/>
      <c r="AV125" s="436">
        <f t="shared" si="88"/>
        <v>9.3500000000000227</v>
      </c>
      <c r="AW125" s="437">
        <f t="shared" si="89"/>
        <v>4.4679305848159975E-2</v>
      </c>
    </row>
    <row r="126" spans="2:49" x14ac:dyDescent="0.3">
      <c r="B126" s="296" t="s">
        <v>36</v>
      </c>
      <c r="C126" s="32"/>
      <c r="D126" s="269" t="s">
        <v>30</v>
      </c>
      <c r="E126" s="32"/>
      <c r="F126" s="32"/>
      <c r="G126" s="108">
        <v>1.1270000000000001E-2</v>
      </c>
      <c r="H126" s="366">
        <f>$G$90*(1+G152)</f>
        <v>2882.6000000000004</v>
      </c>
      <c r="I126" s="287">
        <f>H126*G126</f>
        <v>32.486902000000008</v>
      </c>
      <c r="J126" s="108">
        <v>1.111E-2</v>
      </c>
      <c r="K126" s="366">
        <f>$G$90*(1+J152)</f>
        <v>2882.6000000000004</v>
      </c>
      <c r="L126" s="287">
        <f>K126*J126</f>
        <v>32.025686000000007</v>
      </c>
      <c r="M126" s="70">
        <f t="shared" si="63"/>
        <v>-0.46121600000000029</v>
      </c>
      <c r="N126" s="71">
        <f t="shared" si="64"/>
        <v>-1.4196983141082526E-2</v>
      </c>
      <c r="O126" s="287"/>
      <c r="P126" s="108">
        <v>1.17E-2</v>
      </c>
      <c r="Q126" s="366">
        <f>$G$90*(1+P152)</f>
        <v>2882.6000000000004</v>
      </c>
      <c r="R126" s="287">
        <f>Q126*P126</f>
        <v>33.726420000000005</v>
      </c>
      <c r="S126" s="32"/>
      <c r="T126" s="273">
        <f t="shared" si="80"/>
        <v>1.7007339999999971</v>
      </c>
      <c r="U126" s="274">
        <f t="shared" si="81"/>
        <v>5.3105310531053003E-2</v>
      </c>
      <c r="W126" s="108">
        <v>1.17E-2</v>
      </c>
      <c r="X126" s="366">
        <f>$G$90*(1+W152)</f>
        <v>2882.6000000000004</v>
      </c>
      <c r="Y126" s="287">
        <f>X126*W126</f>
        <v>33.726420000000005</v>
      </c>
      <c r="Z126" s="32"/>
      <c r="AA126" s="273">
        <f t="shared" si="82"/>
        <v>0</v>
      </c>
      <c r="AB126" s="274">
        <f t="shared" si="83"/>
        <v>0</v>
      </c>
      <c r="AD126" s="108">
        <v>1.17E-2</v>
      </c>
      <c r="AE126" s="366">
        <f>$G$90*(1+AD152)</f>
        <v>2882.6000000000004</v>
      </c>
      <c r="AF126" s="287">
        <f>AE126*AD126</f>
        <v>33.726420000000005</v>
      </c>
      <c r="AG126" s="32"/>
      <c r="AH126" s="273">
        <f t="shared" si="84"/>
        <v>0</v>
      </c>
      <c r="AI126" s="274">
        <f t="shared" si="85"/>
        <v>0</v>
      </c>
      <c r="AK126" s="108">
        <v>1.17E-2</v>
      </c>
      <c r="AL126" s="366">
        <f>$G$90*(1+AK152)</f>
        <v>2882.6000000000004</v>
      </c>
      <c r="AM126" s="287">
        <f>AL126*AK126</f>
        <v>33.726420000000005</v>
      </c>
      <c r="AN126" s="32"/>
      <c r="AO126" s="273">
        <f t="shared" si="86"/>
        <v>0</v>
      </c>
      <c r="AP126" s="274">
        <f t="shared" si="87"/>
        <v>0</v>
      </c>
      <c r="AR126" s="108">
        <v>1.17E-2</v>
      </c>
      <c r="AS126" s="366">
        <f>$G$90*(1+AR152)</f>
        <v>2882.6000000000004</v>
      </c>
      <c r="AT126" s="287">
        <f>AS126*AR126</f>
        <v>33.726420000000005</v>
      </c>
      <c r="AU126" s="32"/>
      <c r="AV126" s="273">
        <f t="shared" si="88"/>
        <v>0</v>
      </c>
      <c r="AW126" s="274">
        <f t="shared" si="89"/>
        <v>0</v>
      </c>
    </row>
    <row r="127" spans="2:49" x14ac:dyDescent="0.3">
      <c r="B127" s="298" t="s">
        <v>37</v>
      </c>
      <c r="C127" s="32"/>
      <c r="D127" s="269" t="s">
        <v>30</v>
      </c>
      <c r="E127" s="32"/>
      <c r="F127" s="32"/>
      <c r="G127" s="108">
        <v>6.5599999999999999E-3</v>
      </c>
      <c r="H127" s="366">
        <f>H126</f>
        <v>2882.6000000000004</v>
      </c>
      <c r="I127" s="287">
        <f>H127*G127</f>
        <v>18.909856000000001</v>
      </c>
      <c r="J127" s="108">
        <v>6.9699999999999996E-3</v>
      </c>
      <c r="K127" s="366">
        <f>K126</f>
        <v>2882.6000000000004</v>
      </c>
      <c r="L127" s="287">
        <f>K127*J127</f>
        <v>20.091722000000001</v>
      </c>
      <c r="M127" s="70">
        <f t="shared" si="63"/>
        <v>1.1818659999999994</v>
      </c>
      <c r="N127" s="71">
        <f t="shared" si="64"/>
        <v>6.2499999999999965E-2</v>
      </c>
      <c r="O127" s="287"/>
      <c r="P127" s="108">
        <v>7.4599999999999996E-3</v>
      </c>
      <c r="Q127" s="366">
        <f>Q126</f>
        <v>2882.6000000000004</v>
      </c>
      <c r="R127" s="287">
        <f>Q127*P127</f>
        <v>21.504196</v>
      </c>
      <c r="S127" s="32"/>
      <c r="T127" s="273">
        <f t="shared" si="80"/>
        <v>1.4124739999999996</v>
      </c>
      <c r="U127" s="274">
        <f t="shared" si="81"/>
        <v>7.0301291248206582E-2</v>
      </c>
      <c r="W127" s="108">
        <v>7.4599999999999996E-3</v>
      </c>
      <c r="X127" s="366">
        <f>X126</f>
        <v>2882.6000000000004</v>
      </c>
      <c r="Y127" s="287">
        <f>X127*W127</f>
        <v>21.504196</v>
      </c>
      <c r="Z127" s="32"/>
      <c r="AA127" s="273">
        <f t="shared" si="82"/>
        <v>0</v>
      </c>
      <c r="AB127" s="274">
        <f t="shared" si="83"/>
        <v>0</v>
      </c>
      <c r="AD127" s="108">
        <v>7.4599999999999996E-3</v>
      </c>
      <c r="AE127" s="366">
        <f>AE126</f>
        <v>2882.6000000000004</v>
      </c>
      <c r="AF127" s="287">
        <f>AE127*AD127</f>
        <v>21.504196</v>
      </c>
      <c r="AG127" s="32"/>
      <c r="AH127" s="273">
        <f t="shared" si="84"/>
        <v>0</v>
      </c>
      <c r="AI127" s="274">
        <f t="shared" si="85"/>
        <v>0</v>
      </c>
      <c r="AK127" s="108">
        <v>7.4599999999999996E-3</v>
      </c>
      <c r="AL127" s="366">
        <f>AL126</f>
        <v>2882.6000000000004</v>
      </c>
      <c r="AM127" s="287">
        <f>AL127*AK127</f>
        <v>21.504196</v>
      </c>
      <c r="AN127" s="32"/>
      <c r="AO127" s="273">
        <f t="shared" si="86"/>
        <v>0</v>
      </c>
      <c r="AP127" s="274">
        <f t="shared" si="87"/>
        <v>0</v>
      </c>
      <c r="AR127" s="108">
        <v>7.4599999999999996E-3</v>
      </c>
      <c r="AS127" s="366">
        <f>AS126</f>
        <v>2882.6000000000004</v>
      </c>
      <c r="AT127" s="287">
        <f>AS127*AR127</f>
        <v>21.504196</v>
      </c>
      <c r="AU127" s="32"/>
      <c r="AV127" s="273">
        <f t="shared" si="88"/>
        <v>0</v>
      </c>
      <c r="AW127" s="274">
        <f t="shared" si="89"/>
        <v>0</v>
      </c>
    </row>
    <row r="128" spans="2:49" x14ac:dyDescent="0.3">
      <c r="B128" s="439" t="s">
        <v>38</v>
      </c>
      <c r="C128" s="430"/>
      <c r="D128" s="445"/>
      <c r="E128" s="430"/>
      <c r="F128" s="446"/>
      <c r="G128" s="447"/>
      <c r="H128" s="448"/>
      <c r="I128" s="444">
        <f>SUM(I125:I127)</f>
        <v>209.88990000000004</v>
      </c>
      <c r="J128" s="447"/>
      <c r="K128" s="448"/>
      <c r="L128" s="444">
        <f>SUM(L125:L127)</f>
        <v>221.83455000000004</v>
      </c>
      <c r="M128" s="375">
        <f t="shared" si="63"/>
        <v>11.944649999999996</v>
      </c>
      <c r="N128" s="376">
        <f t="shared" si="64"/>
        <v>5.6909122354148502E-2</v>
      </c>
      <c r="O128" s="444"/>
      <c r="P128" s="385"/>
      <c r="Q128" s="448"/>
      <c r="R128" s="444">
        <f>SUM(R125:R127)</f>
        <v>237.65575800000008</v>
      </c>
      <c r="S128" s="446"/>
      <c r="T128" s="436">
        <f t="shared" si="80"/>
        <v>15.821208000000041</v>
      </c>
      <c r="U128" s="437">
        <f t="shared" si="81"/>
        <v>7.1319855270515972E-2</v>
      </c>
      <c r="W128" s="385"/>
      <c r="X128" s="448"/>
      <c r="Y128" s="444">
        <f>SUM(Y125:Y127)</f>
        <v>241.96375800000007</v>
      </c>
      <c r="Z128" s="446"/>
      <c r="AA128" s="436">
        <f t="shared" si="82"/>
        <v>4.3079999999999927</v>
      </c>
      <c r="AB128" s="437">
        <f t="shared" si="83"/>
        <v>1.8127059223197912E-2</v>
      </c>
      <c r="AD128" s="385"/>
      <c r="AE128" s="448"/>
      <c r="AF128" s="444">
        <f>SUM(AF125:AF127)</f>
        <v>251.18175800000009</v>
      </c>
      <c r="AG128" s="446"/>
      <c r="AH128" s="436">
        <f t="shared" si="84"/>
        <v>9.2180000000000177</v>
      </c>
      <c r="AI128" s="437">
        <f t="shared" si="85"/>
        <v>3.8096614452483482E-2</v>
      </c>
      <c r="AK128" s="385"/>
      <c r="AL128" s="448"/>
      <c r="AM128" s="444">
        <f>SUM(AM125:AM127)</f>
        <v>264.49975800000004</v>
      </c>
      <c r="AN128" s="446"/>
      <c r="AO128" s="436">
        <f t="shared" si="86"/>
        <v>13.317999999999955</v>
      </c>
      <c r="AP128" s="437">
        <f t="shared" si="87"/>
        <v>5.3021366304793323E-2</v>
      </c>
      <c r="AR128" s="385"/>
      <c r="AS128" s="448"/>
      <c r="AT128" s="444">
        <f>SUM(AT125:AT127)</f>
        <v>273.84975800000007</v>
      </c>
      <c r="AU128" s="446"/>
      <c r="AV128" s="436">
        <f t="shared" si="88"/>
        <v>9.3500000000000227</v>
      </c>
      <c r="AW128" s="437">
        <f t="shared" si="89"/>
        <v>3.5349748788806153E-2</v>
      </c>
    </row>
    <row r="129" spans="2:49" x14ac:dyDescent="0.3">
      <c r="B129" s="449" t="s">
        <v>71</v>
      </c>
      <c r="C129" s="268"/>
      <c r="D129" s="269" t="s">
        <v>30</v>
      </c>
      <c r="E129" s="268"/>
      <c r="F129" s="32"/>
      <c r="G129" s="115">
        <v>4.1000000000000003E-3</v>
      </c>
      <c r="H129" s="366">
        <f>H126</f>
        <v>2882.6000000000004</v>
      </c>
      <c r="I129" s="287">
        <f t="shared" ref="I129:I139" si="97">H129*G129</f>
        <v>11.818660000000003</v>
      </c>
      <c r="J129" s="115">
        <v>4.1000000000000003E-3</v>
      </c>
      <c r="K129" s="366">
        <f>K126</f>
        <v>2882.6000000000004</v>
      </c>
      <c r="L129" s="287">
        <f t="shared" ref="L129:L139" si="98">K129*J129</f>
        <v>11.818660000000003</v>
      </c>
      <c r="M129" s="70">
        <f t="shared" si="63"/>
        <v>0</v>
      </c>
      <c r="N129" s="71">
        <f t="shared" si="64"/>
        <v>0</v>
      </c>
      <c r="O129" s="287"/>
      <c r="P129" s="115">
        <v>4.1000000000000003E-3</v>
      </c>
      <c r="Q129" s="366">
        <f>Q126</f>
        <v>2882.6000000000004</v>
      </c>
      <c r="R129" s="287">
        <f t="shared" ref="R129:R139" si="99">Q129*P129</f>
        <v>11.818660000000003</v>
      </c>
      <c r="S129" s="32"/>
      <c r="T129" s="273">
        <f t="shared" si="80"/>
        <v>0</v>
      </c>
      <c r="U129" s="274">
        <f t="shared" si="81"/>
        <v>0</v>
      </c>
      <c r="W129" s="115">
        <v>4.1000000000000003E-3</v>
      </c>
      <c r="X129" s="366">
        <f>X126</f>
        <v>2882.6000000000004</v>
      </c>
      <c r="Y129" s="287">
        <f t="shared" ref="Y129:Y139" si="100">X129*W129</f>
        <v>11.818660000000003</v>
      </c>
      <c r="Z129" s="32"/>
      <c r="AA129" s="273">
        <f t="shared" si="82"/>
        <v>0</v>
      </c>
      <c r="AB129" s="274">
        <f t="shared" si="83"/>
        <v>0</v>
      </c>
      <c r="AD129" s="115">
        <v>4.1000000000000003E-3</v>
      </c>
      <c r="AE129" s="366">
        <f>AE126</f>
        <v>2882.6000000000004</v>
      </c>
      <c r="AF129" s="287">
        <f t="shared" ref="AF129:AF139" si="101">AE129*AD129</f>
        <v>11.818660000000003</v>
      </c>
      <c r="AG129" s="32"/>
      <c r="AH129" s="273">
        <f t="shared" si="84"/>
        <v>0</v>
      </c>
      <c r="AI129" s="274">
        <f t="shared" si="85"/>
        <v>0</v>
      </c>
      <c r="AK129" s="115">
        <v>4.1000000000000003E-3</v>
      </c>
      <c r="AL129" s="366">
        <f>AL126</f>
        <v>2882.6000000000004</v>
      </c>
      <c r="AM129" s="287">
        <f t="shared" ref="AM129:AM139" si="102">AL129*AK129</f>
        <v>11.818660000000003</v>
      </c>
      <c r="AN129" s="32"/>
      <c r="AO129" s="273">
        <f t="shared" si="86"/>
        <v>0</v>
      </c>
      <c r="AP129" s="274">
        <f t="shared" si="87"/>
        <v>0</v>
      </c>
      <c r="AR129" s="115">
        <v>4.1000000000000003E-3</v>
      </c>
      <c r="AS129" s="366">
        <f>AS126</f>
        <v>2882.6000000000004</v>
      </c>
      <c r="AT129" s="287">
        <f t="shared" ref="AT129:AT139" si="103">AS129*AR129</f>
        <v>11.818660000000003</v>
      </c>
      <c r="AU129" s="32"/>
      <c r="AV129" s="273">
        <f t="shared" si="88"/>
        <v>0</v>
      </c>
      <c r="AW129" s="274">
        <f t="shared" si="89"/>
        <v>0</v>
      </c>
    </row>
    <row r="130" spans="2:49" x14ac:dyDescent="0.3">
      <c r="B130" s="449" t="s">
        <v>72</v>
      </c>
      <c r="C130" s="268"/>
      <c r="D130" s="269" t="s">
        <v>30</v>
      </c>
      <c r="E130" s="268"/>
      <c r="F130" s="32"/>
      <c r="G130" s="115">
        <v>6.9999999999999999E-4</v>
      </c>
      <c r="H130" s="366">
        <f>H126</f>
        <v>2882.6000000000004</v>
      </c>
      <c r="I130" s="287">
        <f t="shared" si="97"/>
        <v>2.0178200000000004</v>
      </c>
      <c r="J130" s="115">
        <v>6.9999999999999999E-4</v>
      </c>
      <c r="K130" s="366">
        <f>K126</f>
        <v>2882.6000000000004</v>
      </c>
      <c r="L130" s="287">
        <f t="shared" si="98"/>
        <v>2.0178200000000004</v>
      </c>
      <c r="M130" s="70">
        <f t="shared" si="63"/>
        <v>0</v>
      </c>
      <c r="N130" s="71">
        <f t="shared" si="64"/>
        <v>0</v>
      </c>
      <c r="O130" s="287"/>
      <c r="P130" s="115">
        <v>6.9999999999999999E-4</v>
      </c>
      <c r="Q130" s="366">
        <f>Q126</f>
        <v>2882.6000000000004</v>
      </c>
      <c r="R130" s="287">
        <f t="shared" si="99"/>
        <v>2.0178200000000004</v>
      </c>
      <c r="S130" s="32"/>
      <c r="T130" s="273">
        <f t="shared" si="80"/>
        <v>0</v>
      </c>
      <c r="U130" s="274">
        <f t="shared" si="81"/>
        <v>0</v>
      </c>
      <c r="W130" s="115">
        <v>6.9999999999999999E-4</v>
      </c>
      <c r="X130" s="366">
        <f>X126</f>
        <v>2882.6000000000004</v>
      </c>
      <c r="Y130" s="287">
        <f t="shared" si="100"/>
        <v>2.0178200000000004</v>
      </c>
      <c r="Z130" s="32"/>
      <c r="AA130" s="273">
        <f t="shared" si="82"/>
        <v>0</v>
      </c>
      <c r="AB130" s="274">
        <f t="shared" si="83"/>
        <v>0</v>
      </c>
      <c r="AD130" s="115">
        <v>6.9999999999999999E-4</v>
      </c>
      <c r="AE130" s="366">
        <f>AE126</f>
        <v>2882.6000000000004</v>
      </c>
      <c r="AF130" s="287">
        <f t="shared" si="101"/>
        <v>2.0178200000000004</v>
      </c>
      <c r="AG130" s="32"/>
      <c r="AH130" s="273">
        <f t="shared" si="84"/>
        <v>0</v>
      </c>
      <c r="AI130" s="274">
        <f t="shared" si="85"/>
        <v>0</v>
      </c>
      <c r="AK130" s="115">
        <v>6.9999999999999999E-4</v>
      </c>
      <c r="AL130" s="366">
        <f>AL126</f>
        <v>2882.6000000000004</v>
      </c>
      <c r="AM130" s="287">
        <f t="shared" si="102"/>
        <v>2.0178200000000004</v>
      </c>
      <c r="AN130" s="32"/>
      <c r="AO130" s="273">
        <f t="shared" si="86"/>
        <v>0</v>
      </c>
      <c r="AP130" s="274">
        <f t="shared" si="87"/>
        <v>0</v>
      </c>
      <c r="AR130" s="115">
        <v>6.9999999999999999E-4</v>
      </c>
      <c r="AS130" s="366">
        <f>AS126</f>
        <v>2882.6000000000004</v>
      </c>
      <c r="AT130" s="287">
        <f t="shared" si="103"/>
        <v>2.0178200000000004</v>
      </c>
      <c r="AU130" s="32"/>
      <c r="AV130" s="273">
        <f t="shared" si="88"/>
        <v>0</v>
      </c>
      <c r="AW130" s="274">
        <f t="shared" si="89"/>
        <v>0</v>
      </c>
    </row>
    <row r="131" spans="2:49" x14ac:dyDescent="0.3">
      <c r="B131" s="449" t="s">
        <v>41</v>
      </c>
      <c r="C131" s="268"/>
      <c r="D131" s="269" t="s">
        <v>30</v>
      </c>
      <c r="E131" s="268"/>
      <c r="F131" s="32"/>
      <c r="G131" s="115">
        <v>4.0000000000000002E-4</v>
      </c>
      <c r="H131" s="366">
        <f>+H126</f>
        <v>2882.6000000000004</v>
      </c>
      <c r="I131" s="287">
        <f t="shared" si="97"/>
        <v>1.1530400000000003</v>
      </c>
      <c r="J131" s="115">
        <v>4.0000000000000002E-4</v>
      </c>
      <c r="K131" s="366">
        <f>+K126</f>
        <v>2882.6000000000004</v>
      </c>
      <c r="L131" s="287">
        <f t="shared" si="98"/>
        <v>1.1530400000000003</v>
      </c>
      <c r="M131" s="70">
        <f t="shared" si="63"/>
        <v>0</v>
      </c>
      <c r="N131" s="71">
        <f t="shared" si="64"/>
        <v>0</v>
      </c>
      <c r="O131" s="287"/>
      <c r="P131" s="115">
        <v>4.0000000000000002E-4</v>
      </c>
      <c r="Q131" s="366">
        <f>+Q126</f>
        <v>2882.6000000000004</v>
      </c>
      <c r="R131" s="287">
        <f t="shared" si="99"/>
        <v>1.1530400000000003</v>
      </c>
      <c r="S131" s="32"/>
      <c r="T131" s="273">
        <f t="shared" si="80"/>
        <v>0</v>
      </c>
      <c r="U131" s="274">
        <f t="shared" si="81"/>
        <v>0</v>
      </c>
      <c r="W131" s="115">
        <v>4.0000000000000002E-4</v>
      </c>
      <c r="X131" s="366">
        <f>+X126</f>
        <v>2882.6000000000004</v>
      </c>
      <c r="Y131" s="287">
        <f t="shared" si="100"/>
        <v>1.1530400000000003</v>
      </c>
      <c r="Z131" s="32"/>
      <c r="AA131" s="273">
        <f t="shared" si="82"/>
        <v>0</v>
      </c>
      <c r="AB131" s="274">
        <f t="shared" si="83"/>
        <v>0</v>
      </c>
      <c r="AD131" s="115">
        <v>4.0000000000000002E-4</v>
      </c>
      <c r="AE131" s="366">
        <f>+AE126</f>
        <v>2882.6000000000004</v>
      </c>
      <c r="AF131" s="287">
        <f t="shared" si="101"/>
        <v>1.1530400000000003</v>
      </c>
      <c r="AG131" s="32"/>
      <c r="AH131" s="273">
        <f t="shared" si="84"/>
        <v>0</v>
      </c>
      <c r="AI131" s="274">
        <f t="shared" si="85"/>
        <v>0</v>
      </c>
      <c r="AK131" s="115">
        <v>4.0000000000000002E-4</v>
      </c>
      <c r="AL131" s="366">
        <f>+AL126</f>
        <v>2882.6000000000004</v>
      </c>
      <c r="AM131" s="287">
        <f t="shared" si="102"/>
        <v>1.1530400000000003</v>
      </c>
      <c r="AN131" s="32"/>
      <c r="AO131" s="273">
        <f t="shared" si="86"/>
        <v>0</v>
      </c>
      <c r="AP131" s="274">
        <f t="shared" si="87"/>
        <v>0</v>
      </c>
      <c r="AR131" s="115">
        <v>4.0000000000000002E-4</v>
      </c>
      <c r="AS131" s="366">
        <f>+AS126</f>
        <v>2882.6000000000004</v>
      </c>
      <c r="AT131" s="287">
        <f t="shared" si="103"/>
        <v>1.1530400000000003</v>
      </c>
      <c r="AU131" s="32"/>
      <c r="AV131" s="273">
        <f t="shared" si="88"/>
        <v>0</v>
      </c>
      <c r="AW131" s="274">
        <f t="shared" si="89"/>
        <v>0</v>
      </c>
    </row>
    <row r="132" spans="2:49" x14ac:dyDescent="0.3">
      <c r="B132" s="288" t="s">
        <v>73</v>
      </c>
      <c r="C132" s="268"/>
      <c r="D132" s="269" t="s">
        <v>24</v>
      </c>
      <c r="E132" s="268"/>
      <c r="F132" s="32"/>
      <c r="G132" s="116">
        <v>0.25</v>
      </c>
      <c r="H132" s="366">
        <v>1</v>
      </c>
      <c r="I132" s="287">
        <f t="shared" si="97"/>
        <v>0.25</v>
      </c>
      <c r="J132" s="116">
        <v>0.25</v>
      </c>
      <c r="K132" s="366">
        <v>1</v>
      </c>
      <c r="L132" s="287">
        <f t="shared" si="98"/>
        <v>0.25</v>
      </c>
      <c r="M132" s="70">
        <f t="shared" si="63"/>
        <v>0</v>
      </c>
      <c r="N132" s="71">
        <f t="shared" si="64"/>
        <v>0</v>
      </c>
      <c r="O132" s="287"/>
      <c r="P132" s="116">
        <v>0.25</v>
      </c>
      <c r="Q132" s="366">
        <v>1</v>
      </c>
      <c r="R132" s="287">
        <f t="shared" si="99"/>
        <v>0.25</v>
      </c>
      <c r="S132" s="32"/>
      <c r="T132" s="273">
        <f t="shared" si="80"/>
        <v>0</v>
      </c>
      <c r="U132" s="274">
        <f t="shared" si="81"/>
        <v>0</v>
      </c>
      <c r="W132" s="116">
        <v>0.25</v>
      </c>
      <c r="X132" s="366">
        <v>1</v>
      </c>
      <c r="Y132" s="287">
        <f t="shared" si="100"/>
        <v>0.25</v>
      </c>
      <c r="Z132" s="32"/>
      <c r="AA132" s="273">
        <f t="shared" si="82"/>
        <v>0</v>
      </c>
      <c r="AB132" s="274">
        <f t="shared" si="83"/>
        <v>0</v>
      </c>
      <c r="AD132" s="116">
        <v>0.25</v>
      </c>
      <c r="AE132" s="366">
        <v>1</v>
      </c>
      <c r="AF132" s="287">
        <f t="shared" si="101"/>
        <v>0.25</v>
      </c>
      <c r="AG132" s="32"/>
      <c r="AH132" s="273">
        <f t="shared" si="84"/>
        <v>0</v>
      </c>
      <c r="AI132" s="274">
        <f t="shared" si="85"/>
        <v>0</v>
      </c>
      <c r="AK132" s="116">
        <v>0.25</v>
      </c>
      <c r="AL132" s="366">
        <v>1</v>
      </c>
      <c r="AM132" s="287">
        <f t="shared" si="102"/>
        <v>0.25</v>
      </c>
      <c r="AN132" s="32"/>
      <c r="AO132" s="273">
        <f t="shared" si="86"/>
        <v>0</v>
      </c>
      <c r="AP132" s="274">
        <f t="shared" si="87"/>
        <v>0</v>
      </c>
      <c r="AR132" s="116">
        <v>0.25</v>
      </c>
      <c r="AS132" s="366">
        <v>1</v>
      </c>
      <c r="AT132" s="287">
        <f t="shared" si="103"/>
        <v>0.25</v>
      </c>
      <c r="AU132" s="32"/>
      <c r="AV132" s="273">
        <f t="shared" si="88"/>
        <v>0</v>
      </c>
      <c r="AW132" s="274">
        <f t="shared" si="89"/>
        <v>0</v>
      </c>
    </row>
    <row r="133" spans="2:49" s="23" customFormat="1" x14ac:dyDescent="0.3">
      <c r="B133" s="74" t="s">
        <v>43</v>
      </c>
      <c r="C133" s="65"/>
      <c r="D133" s="66" t="s">
        <v>30</v>
      </c>
      <c r="E133" s="65"/>
      <c r="F133" s="25"/>
      <c r="G133" s="115">
        <v>7.3999999999999996E-2</v>
      </c>
      <c r="H133" s="97">
        <f>$G$90*$D$154</f>
        <v>1764</v>
      </c>
      <c r="I133" s="76">
        <f t="shared" si="97"/>
        <v>130.536</v>
      </c>
      <c r="J133" s="115">
        <v>7.3999999999999996E-2</v>
      </c>
      <c r="K133" s="97">
        <f>$G$90*$D$154</f>
        <v>1764</v>
      </c>
      <c r="L133" s="76">
        <f t="shared" si="98"/>
        <v>130.536</v>
      </c>
      <c r="M133" s="70">
        <f t="shared" si="63"/>
        <v>0</v>
      </c>
      <c r="N133" s="71">
        <f t="shared" si="64"/>
        <v>0</v>
      </c>
      <c r="O133" s="76"/>
      <c r="P133" s="115">
        <v>7.3999999999999996E-2</v>
      </c>
      <c r="Q133" s="97">
        <f>$G$90*$D$154</f>
        <v>1764</v>
      </c>
      <c r="R133" s="76">
        <f t="shared" si="99"/>
        <v>130.536</v>
      </c>
      <c r="S133" s="73"/>
      <c r="T133" s="70">
        <f t="shared" si="80"/>
        <v>0</v>
      </c>
      <c r="U133" s="71">
        <f t="shared" si="81"/>
        <v>0</v>
      </c>
      <c r="V133" s="73"/>
      <c r="W133" s="115">
        <v>7.3999999999999996E-2</v>
      </c>
      <c r="X133" s="97">
        <f>$G$90*$D$154</f>
        <v>1764</v>
      </c>
      <c r="Y133" s="76">
        <f t="shared" si="100"/>
        <v>130.536</v>
      </c>
      <c r="Z133" s="73"/>
      <c r="AA133" s="70">
        <f t="shared" si="82"/>
        <v>0</v>
      </c>
      <c r="AB133" s="71">
        <f t="shared" si="83"/>
        <v>0</v>
      </c>
      <c r="AC133" s="73"/>
      <c r="AD133" s="115">
        <v>7.3999999999999996E-2</v>
      </c>
      <c r="AE133" s="97">
        <f>$G$90*$D$154</f>
        <v>1764</v>
      </c>
      <c r="AF133" s="76">
        <f t="shared" si="101"/>
        <v>130.536</v>
      </c>
      <c r="AG133" s="73"/>
      <c r="AH133" s="70">
        <f t="shared" si="84"/>
        <v>0</v>
      </c>
      <c r="AI133" s="71">
        <f t="shared" si="85"/>
        <v>0</v>
      </c>
      <c r="AJ133" s="73"/>
      <c r="AK133" s="115">
        <v>7.3999999999999996E-2</v>
      </c>
      <c r="AL133" s="97">
        <f>$G$90*$D$154</f>
        <v>1764</v>
      </c>
      <c r="AM133" s="76">
        <f t="shared" si="102"/>
        <v>130.536</v>
      </c>
      <c r="AN133" s="73"/>
      <c r="AO133" s="70">
        <f t="shared" si="86"/>
        <v>0</v>
      </c>
      <c r="AP133" s="71">
        <f t="shared" si="87"/>
        <v>0</v>
      </c>
      <c r="AQ133" s="73"/>
      <c r="AR133" s="115">
        <v>7.3999999999999996E-2</v>
      </c>
      <c r="AS133" s="97">
        <f>$G$90*$D$154</f>
        <v>1764</v>
      </c>
      <c r="AT133" s="76">
        <f t="shared" si="103"/>
        <v>130.536</v>
      </c>
      <c r="AU133" s="73"/>
      <c r="AV133" s="70">
        <f t="shared" si="88"/>
        <v>0</v>
      </c>
      <c r="AW133" s="71">
        <f t="shared" si="89"/>
        <v>0</v>
      </c>
    </row>
    <row r="134" spans="2:49" s="23" customFormat="1" x14ac:dyDescent="0.3">
      <c r="B134" s="74" t="s">
        <v>44</v>
      </c>
      <c r="C134" s="65"/>
      <c r="D134" s="66" t="s">
        <v>30</v>
      </c>
      <c r="E134" s="65"/>
      <c r="F134" s="25"/>
      <c r="G134" s="115">
        <v>0.10199999999999999</v>
      </c>
      <c r="H134" s="97">
        <f>$G$90*$D$155</f>
        <v>504</v>
      </c>
      <c r="I134" s="76">
        <f t="shared" si="97"/>
        <v>51.407999999999994</v>
      </c>
      <c r="J134" s="115">
        <v>0.10199999999999999</v>
      </c>
      <c r="K134" s="97">
        <f>$G$90*$D$155</f>
        <v>504</v>
      </c>
      <c r="L134" s="76">
        <f t="shared" si="98"/>
        <v>51.407999999999994</v>
      </c>
      <c r="M134" s="70">
        <f t="shared" si="63"/>
        <v>0</v>
      </c>
      <c r="N134" s="71">
        <f t="shared" si="64"/>
        <v>0</v>
      </c>
      <c r="O134" s="76"/>
      <c r="P134" s="115">
        <v>0.10199999999999999</v>
      </c>
      <c r="Q134" s="97">
        <f>$G$90*$D$155</f>
        <v>504</v>
      </c>
      <c r="R134" s="76">
        <f t="shared" si="99"/>
        <v>51.407999999999994</v>
      </c>
      <c r="S134" s="73"/>
      <c r="T134" s="70">
        <f t="shared" si="80"/>
        <v>0</v>
      </c>
      <c r="U134" s="71">
        <f t="shared" si="81"/>
        <v>0</v>
      </c>
      <c r="V134" s="73"/>
      <c r="W134" s="115">
        <v>0.10199999999999999</v>
      </c>
      <c r="X134" s="97">
        <f>$G$90*$D$155</f>
        <v>504</v>
      </c>
      <c r="Y134" s="76">
        <f t="shared" si="100"/>
        <v>51.407999999999994</v>
      </c>
      <c r="Z134" s="73"/>
      <c r="AA134" s="70">
        <f t="shared" si="82"/>
        <v>0</v>
      </c>
      <c r="AB134" s="71">
        <f t="shared" si="83"/>
        <v>0</v>
      </c>
      <c r="AC134" s="73"/>
      <c r="AD134" s="115">
        <v>0.10199999999999999</v>
      </c>
      <c r="AE134" s="97">
        <f>$G$90*$D$155</f>
        <v>504</v>
      </c>
      <c r="AF134" s="76">
        <f t="shared" si="101"/>
        <v>51.407999999999994</v>
      </c>
      <c r="AG134" s="73"/>
      <c r="AH134" s="70">
        <f t="shared" si="84"/>
        <v>0</v>
      </c>
      <c r="AI134" s="71">
        <f t="shared" si="85"/>
        <v>0</v>
      </c>
      <c r="AJ134" s="73"/>
      <c r="AK134" s="115">
        <v>0.10199999999999999</v>
      </c>
      <c r="AL134" s="97">
        <f>$G$90*$D$155</f>
        <v>504</v>
      </c>
      <c r="AM134" s="76">
        <f t="shared" si="102"/>
        <v>51.407999999999994</v>
      </c>
      <c r="AN134" s="73"/>
      <c r="AO134" s="70">
        <f t="shared" si="86"/>
        <v>0</v>
      </c>
      <c r="AP134" s="71">
        <f t="shared" si="87"/>
        <v>0</v>
      </c>
      <c r="AQ134" s="73"/>
      <c r="AR134" s="115">
        <v>0.10199999999999999</v>
      </c>
      <c r="AS134" s="97">
        <f>$G$90*$D$155</f>
        <v>504</v>
      </c>
      <c r="AT134" s="76">
        <f t="shared" si="103"/>
        <v>51.407999999999994</v>
      </c>
      <c r="AU134" s="73"/>
      <c r="AV134" s="70">
        <f t="shared" si="88"/>
        <v>0</v>
      </c>
      <c r="AW134" s="71">
        <f t="shared" si="89"/>
        <v>0</v>
      </c>
    </row>
    <row r="135" spans="2:49" s="23" customFormat="1" x14ac:dyDescent="0.3">
      <c r="B135" s="74" t="s">
        <v>45</v>
      </c>
      <c r="C135" s="65"/>
      <c r="D135" s="66" t="s">
        <v>30</v>
      </c>
      <c r="E135" s="65"/>
      <c r="F135" s="25"/>
      <c r="G135" s="115">
        <v>0.151</v>
      </c>
      <c r="H135" s="97">
        <f>$G$90*$D$156</f>
        <v>532</v>
      </c>
      <c r="I135" s="76">
        <f t="shared" si="97"/>
        <v>80.331999999999994</v>
      </c>
      <c r="J135" s="115">
        <v>0.151</v>
      </c>
      <c r="K135" s="97">
        <f>$G$90*$D$156</f>
        <v>532</v>
      </c>
      <c r="L135" s="76">
        <f t="shared" si="98"/>
        <v>80.331999999999994</v>
      </c>
      <c r="M135" s="70">
        <f t="shared" si="63"/>
        <v>0</v>
      </c>
      <c r="N135" s="71">
        <f t="shared" si="64"/>
        <v>0</v>
      </c>
      <c r="O135" s="76"/>
      <c r="P135" s="115">
        <v>0.151</v>
      </c>
      <c r="Q135" s="97">
        <f>$G$90*$D$156</f>
        <v>532</v>
      </c>
      <c r="R135" s="76">
        <f t="shared" si="99"/>
        <v>80.331999999999994</v>
      </c>
      <c r="S135" s="73"/>
      <c r="T135" s="70">
        <f t="shared" si="80"/>
        <v>0</v>
      </c>
      <c r="U135" s="71">
        <f t="shared" si="81"/>
        <v>0</v>
      </c>
      <c r="V135" s="73"/>
      <c r="W135" s="115">
        <v>0.151</v>
      </c>
      <c r="X135" s="97">
        <f>$G$90*$D$156</f>
        <v>532</v>
      </c>
      <c r="Y135" s="76">
        <f t="shared" si="100"/>
        <v>80.331999999999994</v>
      </c>
      <c r="Z135" s="73"/>
      <c r="AA135" s="70">
        <f t="shared" si="82"/>
        <v>0</v>
      </c>
      <c r="AB135" s="71">
        <f t="shared" si="83"/>
        <v>0</v>
      </c>
      <c r="AC135" s="73"/>
      <c r="AD135" s="115">
        <v>0.151</v>
      </c>
      <c r="AE135" s="97">
        <f>$G$90*$D$156</f>
        <v>532</v>
      </c>
      <c r="AF135" s="76">
        <f t="shared" si="101"/>
        <v>80.331999999999994</v>
      </c>
      <c r="AG135" s="73"/>
      <c r="AH135" s="70">
        <f t="shared" si="84"/>
        <v>0</v>
      </c>
      <c r="AI135" s="71">
        <f t="shared" si="85"/>
        <v>0</v>
      </c>
      <c r="AJ135" s="73"/>
      <c r="AK135" s="115">
        <v>0.151</v>
      </c>
      <c r="AL135" s="97">
        <f>$G$90*$D$156</f>
        <v>532</v>
      </c>
      <c r="AM135" s="76">
        <f t="shared" si="102"/>
        <v>80.331999999999994</v>
      </c>
      <c r="AN135" s="73"/>
      <c r="AO135" s="70">
        <f t="shared" si="86"/>
        <v>0</v>
      </c>
      <c r="AP135" s="71">
        <f t="shared" si="87"/>
        <v>0</v>
      </c>
      <c r="AQ135" s="73"/>
      <c r="AR135" s="115">
        <v>0.151</v>
      </c>
      <c r="AS135" s="97">
        <f>$G$90*$D$156</f>
        <v>532</v>
      </c>
      <c r="AT135" s="76">
        <f t="shared" si="103"/>
        <v>80.331999999999994</v>
      </c>
      <c r="AU135" s="73"/>
      <c r="AV135" s="70">
        <f t="shared" si="88"/>
        <v>0</v>
      </c>
      <c r="AW135" s="71">
        <f t="shared" si="89"/>
        <v>0</v>
      </c>
    </row>
    <row r="136" spans="2:49" s="23" customFormat="1" x14ac:dyDescent="0.3">
      <c r="B136" s="74" t="s">
        <v>46</v>
      </c>
      <c r="C136" s="65"/>
      <c r="D136" s="66" t="s">
        <v>30</v>
      </c>
      <c r="E136" s="65"/>
      <c r="F136" s="25"/>
      <c r="G136" s="115">
        <v>8.6999999999999994E-2</v>
      </c>
      <c r="H136" s="97">
        <f>IF(AND($N$1=1, $G$90&gt;=750), 750, IF(AND($N$1=1, AND($G$90&lt;750, $G$90&gt;=0)), $G$90, IF(AND($N$1=2, $G$90&gt;=1000), 1000, IF(AND($N$1=2, AND($G$90&lt;1000, $G$90&gt;=0)), $G$90))))</f>
        <v>750</v>
      </c>
      <c r="I136" s="76">
        <f t="shared" si="97"/>
        <v>65.25</v>
      </c>
      <c r="J136" s="115">
        <v>8.6999999999999994E-2</v>
      </c>
      <c r="K136" s="97">
        <f>IF(AND($N$1=1, $G$90&gt;=750), 750, IF(AND($N$1=1, AND($G$90&lt;750, $G$90&gt;=0)), $G$90, IF(AND($N$1=2, $G$90&gt;=1000), 1000, IF(AND($N$1=2, AND($G$90&lt;1000, $G$90&gt;=0)), $G$90))))</f>
        <v>750</v>
      </c>
      <c r="L136" s="76">
        <f t="shared" si="98"/>
        <v>65.25</v>
      </c>
      <c r="M136" s="70">
        <f t="shared" si="63"/>
        <v>0</v>
      </c>
      <c r="N136" s="71">
        <f t="shared" si="64"/>
        <v>0</v>
      </c>
      <c r="O136" s="76"/>
      <c r="P136" s="115">
        <v>8.6999999999999994E-2</v>
      </c>
      <c r="Q136" s="97">
        <f>IF(AND($N$1=1, $G$90&gt;=750), 750, IF(AND($N$1=1, AND($G$90&lt;750, $G$90&gt;=0)), $G$90, IF(AND($N$1=2, $G$90&gt;=1000), 1000, IF(AND($N$1=2, AND($G$90&lt;1000, $G$90&gt;=0)), $G$90))))</f>
        <v>750</v>
      </c>
      <c r="R136" s="76">
        <f t="shared" si="99"/>
        <v>65.25</v>
      </c>
      <c r="S136" s="73"/>
      <c r="T136" s="70">
        <f t="shared" si="80"/>
        <v>0</v>
      </c>
      <c r="U136" s="71">
        <f t="shared" si="81"/>
        <v>0</v>
      </c>
      <c r="V136" s="73"/>
      <c r="W136" s="115">
        <v>8.6999999999999994E-2</v>
      </c>
      <c r="X136" s="97">
        <f>IF(AND($N$1=1, $G$90&gt;=750), 750, IF(AND($N$1=1, AND($G$90&lt;750, $G$90&gt;=0)), $G$90, IF(AND($N$1=2, $G$90&gt;=1000), 1000, IF(AND($N$1=2, AND($G$90&lt;1000, $G$90&gt;=0)), $G$90))))</f>
        <v>750</v>
      </c>
      <c r="Y136" s="76">
        <f t="shared" si="100"/>
        <v>65.25</v>
      </c>
      <c r="Z136" s="73"/>
      <c r="AA136" s="70">
        <f t="shared" si="82"/>
        <v>0</v>
      </c>
      <c r="AB136" s="71">
        <f t="shared" si="83"/>
        <v>0</v>
      </c>
      <c r="AC136" s="73"/>
      <c r="AD136" s="115">
        <v>8.6999999999999994E-2</v>
      </c>
      <c r="AE136" s="97">
        <f>IF(AND($N$1=1, $G$90&gt;=750), 750, IF(AND($N$1=1, AND($G$90&lt;750, $G$90&gt;=0)), $G$90, IF(AND($N$1=2, $G$90&gt;=1000), 1000, IF(AND($N$1=2, AND($G$90&lt;1000, $G$90&gt;=0)), $G$90))))</f>
        <v>750</v>
      </c>
      <c r="AF136" s="76">
        <f t="shared" si="101"/>
        <v>65.25</v>
      </c>
      <c r="AG136" s="73"/>
      <c r="AH136" s="70">
        <f t="shared" si="84"/>
        <v>0</v>
      </c>
      <c r="AI136" s="71">
        <f t="shared" si="85"/>
        <v>0</v>
      </c>
      <c r="AJ136" s="73"/>
      <c r="AK136" s="115">
        <v>8.6999999999999994E-2</v>
      </c>
      <c r="AL136" s="97">
        <f>IF(AND($N$1=1, $G$90&gt;=750), 750, IF(AND($N$1=1, AND($G$90&lt;750, $G$90&gt;=0)), $G$90, IF(AND($N$1=2, $G$90&gt;=1000), 1000, IF(AND($N$1=2, AND($G$90&lt;1000, $G$90&gt;=0)), $G$90))))</f>
        <v>750</v>
      </c>
      <c r="AM136" s="76">
        <f t="shared" si="102"/>
        <v>65.25</v>
      </c>
      <c r="AN136" s="73"/>
      <c r="AO136" s="70">
        <f t="shared" si="86"/>
        <v>0</v>
      </c>
      <c r="AP136" s="71">
        <f t="shared" si="87"/>
        <v>0</v>
      </c>
      <c r="AQ136" s="73"/>
      <c r="AR136" s="115">
        <v>8.6999999999999994E-2</v>
      </c>
      <c r="AS136" s="97">
        <f>IF(AND($N$1=1, $G$90&gt;=750), 750, IF(AND($N$1=1, AND($G$90&lt;750, $G$90&gt;=0)), $G$90, IF(AND($N$1=2, $G$90&gt;=1000), 1000, IF(AND($N$1=2, AND($G$90&lt;1000, $G$90&gt;=0)), $G$90))))</f>
        <v>750</v>
      </c>
      <c r="AT136" s="76">
        <f t="shared" si="103"/>
        <v>65.25</v>
      </c>
      <c r="AU136" s="73"/>
      <c r="AV136" s="70">
        <f t="shared" si="88"/>
        <v>0</v>
      </c>
      <c r="AW136" s="71">
        <f t="shared" si="89"/>
        <v>0</v>
      </c>
    </row>
    <row r="137" spans="2:49" s="23" customFormat="1" x14ac:dyDescent="0.3">
      <c r="B137" s="74" t="s">
        <v>47</v>
      </c>
      <c r="C137" s="65"/>
      <c r="D137" s="66" t="s">
        <v>30</v>
      </c>
      <c r="E137" s="65"/>
      <c r="F137" s="25"/>
      <c r="G137" s="115">
        <v>0.10299999999999999</v>
      </c>
      <c r="H137" s="97">
        <f>IF(AND($N$1=1, $G$90&gt;=750), $G$90-750, IF(AND($N$1=1, AND($G$90&lt;750, $G$90&gt;=0)), 0, IF(AND($N$1=2, $G$90&gt;=1000), $G$90-1000, IF(AND($N$1=2, AND($G$90&lt;1000, $G$90&gt;=0)), 0))))</f>
        <v>2050</v>
      </c>
      <c r="I137" s="76">
        <f t="shared" si="97"/>
        <v>211.14999999999998</v>
      </c>
      <c r="J137" s="115">
        <v>0.10299999999999999</v>
      </c>
      <c r="K137" s="97">
        <f>IF(AND($N$1=1, $G$90&gt;=750), $G$90-750, IF(AND($N$1=1, AND($G$90&lt;750, $G$90&gt;=0)), 0, IF(AND($N$1=2, $G$90&gt;=1000), $G$90-1000, IF(AND($N$1=2, AND($G$90&lt;1000, $G$90&gt;=0)), 0))))</f>
        <v>2050</v>
      </c>
      <c r="L137" s="76">
        <f t="shared" si="98"/>
        <v>211.14999999999998</v>
      </c>
      <c r="M137" s="70">
        <f t="shared" si="63"/>
        <v>0</v>
      </c>
      <c r="N137" s="71">
        <f t="shared" si="64"/>
        <v>0</v>
      </c>
      <c r="O137" s="76"/>
      <c r="P137" s="115">
        <v>0.10299999999999999</v>
      </c>
      <c r="Q137" s="97">
        <f>IF(AND($N$1=1, $G$90&gt;=750), $G$90-750, IF(AND($N$1=1, AND($G$90&lt;750, $G$90&gt;=0)), 0, IF(AND($N$1=2, $G$90&gt;=1000), $G$90-1000, IF(AND($N$1=2, AND($G$90&lt;1000, $G$90&gt;=0)), 0))))</f>
        <v>2050</v>
      </c>
      <c r="R137" s="76">
        <f t="shared" si="99"/>
        <v>211.14999999999998</v>
      </c>
      <c r="S137" s="73"/>
      <c r="T137" s="70">
        <f t="shared" si="80"/>
        <v>0</v>
      </c>
      <c r="U137" s="71">
        <f t="shared" si="81"/>
        <v>0</v>
      </c>
      <c r="V137" s="73"/>
      <c r="W137" s="115">
        <v>0.10299999999999999</v>
      </c>
      <c r="X137" s="97">
        <f>IF(AND($N$1=1, $G$90&gt;=750), $G$90-750, IF(AND($N$1=1, AND($G$90&lt;750, $G$90&gt;=0)), 0, IF(AND($N$1=2, $G$90&gt;=1000), $G$90-1000, IF(AND($N$1=2, AND($G$90&lt;1000, $G$90&gt;=0)), 0))))</f>
        <v>2050</v>
      </c>
      <c r="Y137" s="76">
        <f t="shared" si="100"/>
        <v>211.14999999999998</v>
      </c>
      <c r="Z137" s="73"/>
      <c r="AA137" s="70">
        <f t="shared" si="82"/>
        <v>0</v>
      </c>
      <c r="AB137" s="71">
        <f t="shared" si="83"/>
        <v>0</v>
      </c>
      <c r="AC137" s="73"/>
      <c r="AD137" s="115">
        <v>0.10299999999999999</v>
      </c>
      <c r="AE137" s="97">
        <f>IF(AND($N$1=1, $G$90&gt;=750), $G$90-750, IF(AND($N$1=1, AND($G$90&lt;750, $G$90&gt;=0)), 0, IF(AND($N$1=2, $G$90&gt;=1000), $G$90-1000, IF(AND($N$1=2, AND($G$90&lt;1000, $G$90&gt;=0)), 0))))</f>
        <v>2050</v>
      </c>
      <c r="AF137" s="76">
        <f t="shared" si="101"/>
        <v>211.14999999999998</v>
      </c>
      <c r="AG137" s="73"/>
      <c r="AH137" s="70">
        <f t="shared" si="84"/>
        <v>0</v>
      </c>
      <c r="AI137" s="71">
        <f t="shared" si="85"/>
        <v>0</v>
      </c>
      <c r="AJ137" s="73"/>
      <c r="AK137" s="115">
        <v>0.10299999999999999</v>
      </c>
      <c r="AL137" s="97">
        <f>IF(AND($N$1=1, $G$90&gt;=750), $G$90-750, IF(AND($N$1=1, AND($G$90&lt;750, $G$90&gt;=0)), 0, IF(AND($N$1=2, $G$90&gt;=1000), $G$90-1000, IF(AND($N$1=2, AND($G$90&lt;1000, $G$90&gt;=0)), 0))))</f>
        <v>2050</v>
      </c>
      <c r="AM137" s="76">
        <f t="shared" si="102"/>
        <v>211.14999999999998</v>
      </c>
      <c r="AN137" s="73"/>
      <c r="AO137" s="70">
        <f t="shared" si="86"/>
        <v>0</v>
      </c>
      <c r="AP137" s="71">
        <f t="shared" si="87"/>
        <v>0</v>
      </c>
      <c r="AQ137" s="73"/>
      <c r="AR137" s="115">
        <v>0.10299999999999999</v>
      </c>
      <c r="AS137" s="97">
        <f>IF(AND($N$1=1, $G$90&gt;=750), $G$90-750, IF(AND($N$1=1, AND($G$90&lt;750, $G$90&gt;=0)), 0, IF(AND($N$1=2, $G$90&gt;=1000), $G$90-1000, IF(AND($N$1=2, AND($G$90&lt;1000, $G$90&gt;=0)), 0))))</f>
        <v>2050</v>
      </c>
      <c r="AT137" s="76">
        <f t="shared" si="103"/>
        <v>211.14999999999998</v>
      </c>
      <c r="AU137" s="73"/>
      <c r="AV137" s="70">
        <f t="shared" si="88"/>
        <v>0</v>
      </c>
      <c r="AW137" s="71">
        <f t="shared" si="89"/>
        <v>0</v>
      </c>
    </row>
    <row r="138" spans="2:49" s="23" customFormat="1" ht="13.95" customHeight="1" x14ac:dyDescent="0.3">
      <c r="B138" s="74" t="s">
        <v>48</v>
      </c>
      <c r="C138" s="65"/>
      <c r="D138" s="66" t="s">
        <v>30</v>
      </c>
      <c r="E138" s="65"/>
      <c r="F138" s="25"/>
      <c r="G138" s="115">
        <v>0.1076</v>
      </c>
      <c r="H138" s="97"/>
      <c r="I138" s="76">
        <f t="shared" si="97"/>
        <v>0</v>
      </c>
      <c r="J138" s="115">
        <v>0.1076</v>
      </c>
      <c r="K138" s="97"/>
      <c r="L138" s="76">
        <f t="shared" si="98"/>
        <v>0</v>
      </c>
      <c r="M138" s="70">
        <f t="shared" si="63"/>
        <v>0</v>
      </c>
      <c r="N138" s="71" t="str">
        <f t="shared" si="64"/>
        <v/>
      </c>
      <c r="O138" s="76"/>
      <c r="P138" s="115">
        <v>0.1076</v>
      </c>
      <c r="Q138" s="97"/>
      <c r="R138" s="76">
        <f t="shared" si="99"/>
        <v>0</v>
      </c>
      <c r="S138" s="73"/>
      <c r="T138" s="70">
        <f t="shared" si="80"/>
        <v>0</v>
      </c>
      <c r="U138" s="71" t="str">
        <f t="shared" si="81"/>
        <v/>
      </c>
      <c r="V138" s="73"/>
      <c r="W138" s="115">
        <v>0.1076</v>
      </c>
      <c r="X138" s="97"/>
      <c r="Y138" s="76">
        <f t="shared" si="100"/>
        <v>0</v>
      </c>
      <c r="Z138" s="73"/>
      <c r="AA138" s="70">
        <f t="shared" si="82"/>
        <v>0</v>
      </c>
      <c r="AB138" s="71" t="str">
        <f t="shared" si="83"/>
        <v/>
      </c>
      <c r="AC138" s="73"/>
      <c r="AD138" s="115">
        <v>0.1076</v>
      </c>
      <c r="AE138" s="97"/>
      <c r="AF138" s="76">
        <f t="shared" si="101"/>
        <v>0</v>
      </c>
      <c r="AG138" s="73"/>
      <c r="AH138" s="70">
        <f t="shared" si="84"/>
        <v>0</v>
      </c>
      <c r="AI138" s="71" t="str">
        <f t="shared" si="85"/>
        <v/>
      </c>
      <c r="AJ138" s="73"/>
      <c r="AK138" s="115">
        <v>0.1076</v>
      </c>
      <c r="AL138" s="97"/>
      <c r="AM138" s="76">
        <f t="shared" si="102"/>
        <v>0</v>
      </c>
      <c r="AN138" s="73"/>
      <c r="AO138" s="70">
        <f t="shared" si="86"/>
        <v>0</v>
      </c>
      <c r="AP138" s="71" t="str">
        <f t="shared" si="87"/>
        <v/>
      </c>
      <c r="AQ138" s="73"/>
      <c r="AR138" s="115">
        <v>0.1076</v>
      </c>
      <c r="AS138" s="97"/>
      <c r="AT138" s="76">
        <f t="shared" si="103"/>
        <v>0</v>
      </c>
      <c r="AU138" s="73"/>
      <c r="AV138" s="70">
        <f t="shared" si="88"/>
        <v>0</v>
      </c>
      <c r="AW138" s="71" t="str">
        <f t="shared" si="89"/>
        <v/>
      </c>
    </row>
    <row r="139" spans="2:49" s="23" customFormat="1" ht="15" thickBot="1" x14ac:dyDescent="0.35">
      <c r="B139" s="74" t="s">
        <v>49</v>
      </c>
      <c r="C139" s="65"/>
      <c r="D139" s="66" t="s">
        <v>30</v>
      </c>
      <c r="E139" s="65"/>
      <c r="F139" s="25"/>
      <c r="G139" s="115">
        <f>G138</f>
        <v>0.1076</v>
      </c>
      <c r="H139" s="97"/>
      <c r="I139" s="76">
        <f t="shared" si="97"/>
        <v>0</v>
      </c>
      <c r="J139" s="115">
        <f>J138</f>
        <v>0.1076</v>
      </c>
      <c r="K139" s="97"/>
      <c r="L139" s="76">
        <f t="shared" si="98"/>
        <v>0</v>
      </c>
      <c r="M139" s="70">
        <f t="shared" si="63"/>
        <v>0</v>
      </c>
      <c r="N139" s="71" t="str">
        <f t="shared" si="64"/>
        <v/>
      </c>
      <c r="O139" s="76"/>
      <c r="P139" s="115">
        <f>P138</f>
        <v>0.1076</v>
      </c>
      <c r="Q139" s="97"/>
      <c r="R139" s="76">
        <f t="shared" si="99"/>
        <v>0</v>
      </c>
      <c r="S139" s="73"/>
      <c r="T139" s="70">
        <f t="shared" si="80"/>
        <v>0</v>
      </c>
      <c r="U139" s="71" t="str">
        <f t="shared" si="81"/>
        <v/>
      </c>
      <c r="V139" s="73"/>
      <c r="W139" s="115">
        <f>W138</f>
        <v>0.1076</v>
      </c>
      <c r="X139" s="97"/>
      <c r="Y139" s="76">
        <f t="shared" si="100"/>
        <v>0</v>
      </c>
      <c r="Z139" s="73"/>
      <c r="AA139" s="70">
        <f t="shared" si="82"/>
        <v>0</v>
      </c>
      <c r="AB139" s="71" t="str">
        <f t="shared" si="83"/>
        <v/>
      </c>
      <c r="AC139" s="73"/>
      <c r="AD139" s="115">
        <f>AD138</f>
        <v>0.1076</v>
      </c>
      <c r="AE139" s="97"/>
      <c r="AF139" s="76">
        <f t="shared" si="101"/>
        <v>0</v>
      </c>
      <c r="AG139" s="73"/>
      <c r="AH139" s="70">
        <f t="shared" si="84"/>
        <v>0</v>
      </c>
      <c r="AI139" s="71" t="str">
        <f t="shared" si="85"/>
        <v/>
      </c>
      <c r="AJ139" s="73"/>
      <c r="AK139" s="115">
        <f>AK138</f>
        <v>0.1076</v>
      </c>
      <c r="AL139" s="97"/>
      <c r="AM139" s="76">
        <f t="shared" si="102"/>
        <v>0</v>
      </c>
      <c r="AN139" s="73"/>
      <c r="AO139" s="70">
        <f t="shared" si="86"/>
        <v>0</v>
      </c>
      <c r="AP139" s="71" t="str">
        <f t="shared" si="87"/>
        <v/>
      </c>
      <c r="AQ139" s="73"/>
      <c r="AR139" s="115">
        <f>AR138</f>
        <v>0.1076</v>
      </c>
      <c r="AS139" s="97"/>
      <c r="AT139" s="76">
        <f t="shared" si="103"/>
        <v>0</v>
      </c>
      <c r="AU139" s="73"/>
      <c r="AV139" s="70">
        <f t="shared" si="88"/>
        <v>0</v>
      </c>
      <c r="AW139" s="71" t="str">
        <f t="shared" si="89"/>
        <v/>
      </c>
    </row>
    <row r="140" spans="2:49" ht="15" thickBot="1" x14ac:dyDescent="0.35">
      <c r="B140" s="305"/>
      <c r="C140" s="306"/>
      <c r="D140" s="307"/>
      <c r="E140" s="306"/>
      <c r="F140" s="308"/>
      <c r="G140" s="309"/>
      <c r="H140" s="310"/>
      <c r="I140" s="311"/>
      <c r="J140" s="309"/>
      <c r="K140" s="310"/>
      <c r="L140" s="311"/>
      <c r="M140" s="312"/>
      <c r="N140" s="313"/>
      <c r="O140" s="311"/>
      <c r="P140" s="309"/>
      <c r="Q140" s="310"/>
      <c r="R140" s="311"/>
      <c r="S140" s="308"/>
      <c r="T140" s="312">
        <f t="shared" si="80"/>
        <v>0</v>
      </c>
      <c r="U140" s="313" t="str">
        <f t="shared" si="81"/>
        <v/>
      </c>
      <c r="W140" s="309"/>
      <c r="X140" s="310"/>
      <c r="Y140" s="311"/>
      <c r="Z140" s="308"/>
      <c r="AA140" s="312">
        <f t="shared" si="82"/>
        <v>0</v>
      </c>
      <c r="AB140" s="313" t="str">
        <f t="shared" si="83"/>
        <v/>
      </c>
      <c r="AD140" s="309"/>
      <c r="AE140" s="310"/>
      <c r="AF140" s="311"/>
      <c r="AG140" s="308"/>
      <c r="AH140" s="312">
        <f t="shared" si="84"/>
        <v>0</v>
      </c>
      <c r="AI140" s="313" t="str">
        <f t="shared" si="85"/>
        <v/>
      </c>
      <c r="AK140" s="309"/>
      <c r="AL140" s="310"/>
      <c r="AM140" s="311"/>
      <c r="AN140" s="308"/>
      <c r="AO140" s="312">
        <f t="shared" si="86"/>
        <v>0</v>
      </c>
      <c r="AP140" s="313" t="str">
        <f t="shared" si="87"/>
        <v/>
      </c>
      <c r="AR140" s="309"/>
      <c r="AS140" s="310"/>
      <c r="AT140" s="311"/>
      <c r="AU140" s="308"/>
      <c r="AV140" s="312">
        <f t="shared" si="88"/>
        <v>0</v>
      </c>
      <c r="AW140" s="313" t="str">
        <f t="shared" si="89"/>
        <v/>
      </c>
    </row>
    <row r="141" spans="2:49" x14ac:dyDescent="0.3">
      <c r="B141" s="314" t="s">
        <v>50</v>
      </c>
      <c r="C141" s="268"/>
      <c r="D141" s="315"/>
      <c r="E141" s="268"/>
      <c r="F141" s="316"/>
      <c r="G141" s="317"/>
      <c r="H141" s="317"/>
      <c r="I141" s="318">
        <f>SUM(I129:I135,I128)</f>
        <v>487.40542000000005</v>
      </c>
      <c r="J141" s="317"/>
      <c r="K141" s="317"/>
      <c r="L141" s="318">
        <f>SUM(L129:L135,L128)</f>
        <v>499.35007000000002</v>
      </c>
      <c r="M141" s="319">
        <f t="shared" ref="M141:M144" si="104">L141-I141</f>
        <v>11.944649999999967</v>
      </c>
      <c r="N141" s="320">
        <f t="shared" ref="N141:N144" si="105">IF(OR(I141=0,L141=0),"",(M141/I141))</f>
        <v>2.4506600685728866E-2</v>
      </c>
      <c r="O141" s="319"/>
      <c r="P141" s="317"/>
      <c r="Q141" s="317"/>
      <c r="R141" s="318">
        <f>SUM(R129:R135,R128)</f>
        <v>515.17127800000003</v>
      </c>
      <c r="S141" s="321"/>
      <c r="T141" s="319">
        <f t="shared" si="80"/>
        <v>15.821208000000013</v>
      </c>
      <c r="U141" s="320">
        <f t="shared" si="81"/>
        <v>3.1683600244613988E-2</v>
      </c>
      <c r="W141" s="317"/>
      <c r="X141" s="317"/>
      <c r="Y141" s="318">
        <f>SUM(Y129:Y135,Y128)</f>
        <v>519.47927800000002</v>
      </c>
      <c r="Z141" s="321"/>
      <c r="AA141" s="319">
        <f t="shared" si="82"/>
        <v>4.3079999999999927</v>
      </c>
      <c r="AB141" s="320">
        <f t="shared" si="83"/>
        <v>8.3622674321529086E-3</v>
      </c>
      <c r="AD141" s="317"/>
      <c r="AE141" s="317"/>
      <c r="AF141" s="318">
        <f>SUM(AF129:AF135,AF128)</f>
        <v>528.6972780000001</v>
      </c>
      <c r="AG141" s="321"/>
      <c r="AH141" s="319">
        <f t="shared" si="84"/>
        <v>9.2180000000000746</v>
      </c>
      <c r="AI141" s="320">
        <f t="shared" si="85"/>
        <v>1.7744692407153293E-2</v>
      </c>
      <c r="AK141" s="317"/>
      <c r="AL141" s="317"/>
      <c r="AM141" s="318">
        <f>SUM(AM129:AM135,AM128)</f>
        <v>542.01527800000008</v>
      </c>
      <c r="AN141" s="321"/>
      <c r="AO141" s="319">
        <f t="shared" si="86"/>
        <v>13.317999999999984</v>
      </c>
      <c r="AP141" s="320">
        <f t="shared" si="87"/>
        <v>2.5190218588566255E-2</v>
      </c>
      <c r="AR141" s="317"/>
      <c r="AS141" s="317"/>
      <c r="AT141" s="318">
        <f>SUM(AT129:AT135,AT128)</f>
        <v>551.36527799999999</v>
      </c>
      <c r="AU141" s="321"/>
      <c r="AV141" s="319">
        <f t="shared" si="88"/>
        <v>9.3499999999999091</v>
      </c>
      <c r="AW141" s="320">
        <f t="shared" si="89"/>
        <v>1.7250436250617843E-2</v>
      </c>
    </row>
    <row r="142" spans="2:49" x14ac:dyDescent="0.3">
      <c r="B142" s="314" t="s">
        <v>51</v>
      </c>
      <c r="C142" s="268"/>
      <c r="D142" s="315"/>
      <c r="E142" s="268"/>
      <c r="F142" s="316"/>
      <c r="G142" s="142">
        <v>-0.11700000000000001</v>
      </c>
      <c r="H142" s="323"/>
      <c r="I142" s="273">
        <f>+I141*G142</f>
        <v>-57.026434140000006</v>
      </c>
      <c r="J142" s="142">
        <v>-0.11700000000000001</v>
      </c>
      <c r="K142" s="323"/>
      <c r="L142" s="273">
        <f>+L141*J142</f>
        <v>-58.423958190000008</v>
      </c>
      <c r="M142" s="273">
        <f t="shared" si="104"/>
        <v>-1.3975240500000012</v>
      </c>
      <c r="N142" s="274">
        <f t="shared" si="105"/>
        <v>2.4506600685728956E-2</v>
      </c>
      <c r="O142" s="273"/>
      <c r="P142" s="142">
        <v>-0.11700000000000001</v>
      </c>
      <c r="Q142" s="323"/>
      <c r="R142" s="273">
        <f>+R141*P142</f>
        <v>-60.275039526000008</v>
      </c>
      <c r="S142" s="321"/>
      <c r="T142" s="273">
        <f t="shared" si="80"/>
        <v>-1.851081336</v>
      </c>
      <c r="U142" s="274">
        <f t="shared" si="81"/>
        <v>3.168360024461396E-2</v>
      </c>
      <c r="W142" s="142">
        <v>-0.11700000000000001</v>
      </c>
      <c r="X142" s="323"/>
      <c r="Y142" s="273">
        <f>+Y141*W142</f>
        <v>-60.779075526000007</v>
      </c>
      <c r="Z142" s="321"/>
      <c r="AA142" s="273">
        <f t="shared" si="82"/>
        <v>-0.50403599999999926</v>
      </c>
      <c r="AB142" s="274">
        <f t="shared" si="83"/>
        <v>8.3622674321529103E-3</v>
      </c>
      <c r="AD142" s="142">
        <v>-0.11700000000000001</v>
      </c>
      <c r="AE142" s="323"/>
      <c r="AF142" s="273">
        <f>+AF141*AD142</f>
        <v>-61.857581526000018</v>
      </c>
      <c r="AG142" s="321"/>
      <c r="AH142" s="273">
        <f t="shared" si="84"/>
        <v>-1.0785060000000115</v>
      </c>
      <c r="AI142" s="274">
        <f t="shared" si="85"/>
        <v>1.7744692407153338E-2</v>
      </c>
      <c r="AK142" s="142">
        <v>-0.11700000000000001</v>
      </c>
      <c r="AL142" s="323"/>
      <c r="AM142" s="273">
        <f>+AM141*AK142</f>
        <v>-63.41578752600001</v>
      </c>
      <c r="AN142" s="321"/>
      <c r="AO142" s="273">
        <f t="shared" si="86"/>
        <v>-1.5582059999999913</v>
      </c>
      <c r="AP142" s="274">
        <f t="shared" si="87"/>
        <v>2.5190218588566144E-2</v>
      </c>
      <c r="AR142" s="142">
        <v>-0.11700000000000001</v>
      </c>
      <c r="AS142" s="323"/>
      <c r="AT142" s="273">
        <f>+AT141*AR142</f>
        <v>-64.509737526000009</v>
      </c>
      <c r="AU142" s="321"/>
      <c r="AV142" s="273">
        <f t="shared" si="88"/>
        <v>-1.0939499999999995</v>
      </c>
      <c r="AW142" s="274">
        <f t="shared" si="89"/>
        <v>1.7250436250618003E-2</v>
      </c>
    </row>
    <row r="143" spans="2:49" x14ac:dyDescent="0.3">
      <c r="B143" s="268" t="s">
        <v>52</v>
      </c>
      <c r="C143" s="268"/>
      <c r="D143" s="315"/>
      <c r="E143" s="268"/>
      <c r="F143" s="275"/>
      <c r="G143" s="325">
        <v>0.13</v>
      </c>
      <c r="H143" s="275"/>
      <c r="I143" s="273">
        <f>I141*G143</f>
        <v>63.362704600000008</v>
      </c>
      <c r="J143" s="325">
        <v>0.13</v>
      </c>
      <c r="K143" s="275"/>
      <c r="L143" s="273">
        <f>L141*J143</f>
        <v>64.915509100000008</v>
      </c>
      <c r="M143" s="273">
        <f t="shared" si="104"/>
        <v>1.5528045000000006</v>
      </c>
      <c r="N143" s="274">
        <f t="shared" si="105"/>
        <v>2.4506600685728942E-2</v>
      </c>
      <c r="O143" s="273"/>
      <c r="P143" s="325">
        <v>0.13</v>
      </c>
      <c r="Q143" s="275"/>
      <c r="R143" s="273">
        <f>R141*P143</f>
        <v>66.972266140000002</v>
      </c>
      <c r="S143" s="32"/>
      <c r="T143" s="273">
        <f t="shared" si="80"/>
        <v>2.0567570399999937</v>
      </c>
      <c r="U143" s="274">
        <f t="shared" si="81"/>
        <v>3.1683600244613863E-2</v>
      </c>
      <c r="W143" s="325">
        <v>0.13</v>
      </c>
      <c r="X143" s="275"/>
      <c r="Y143" s="273">
        <f>Y141*W143</f>
        <v>67.532306140000003</v>
      </c>
      <c r="Z143" s="32"/>
      <c r="AA143" s="273">
        <f t="shared" si="82"/>
        <v>0.56004000000000076</v>
      </c>
      <c r="AB143" s="274">
        <f t="shared" si="83"/>
        <v>8.3622674321529346E-3</v>
      </c>
      <c r="AD143" s="325">
        <v>0.13</v>
      </c>
      <c r="AE143" s="275"/>
      <c r="AF143" s="273">
        <f>AF141*AD143</f>
        <v>68.730646140000019</v>
      </c>
      <c r="AG143" s="32"/>
      <c r="AH143" s="273">
        <f t="shared" si="84"/>
        <v>1.1983400000000159</v>
      </c>
      <c r="AI143" s="274">
        <f t="shared" si="85"/>
        <v>1.7744692407153383E-2</v>
      </c>
      <c r="AK143" s="325">
        <v>0.13</v>
      </c>
      <c r="AL143" s="275"/>
      <c r="AM143" s="273">
        <f>AM141*AK143</f>
        <v>70.461986140000008</v>
      </c>
      <c r="AN143" s="32"/>
      <c r="AO143" s="273">
        <f t="shared" si="86"/>
        <v>1.7313399999999888</v>
      </c>
      <c r="AP143" s="274">
        <f t="shared" si="87"/>
        <v>2.519021858856612E-2</v>
      </c>
      <c r="AR143" s="325">
        <v>0.13</v>
      </c>
      <c r="AS143" s="275"/>
      <c r="AT143" s="273">
        <f>AT141*AR143</f>
        <v>71.677486139999999</v>
      </c>
      <c r="AU143" s="32"/>
      <c r="AV143" s="273">
        <f t="shared" si="88"/>
        <v>1.2154999999999916</v>
      </c>
      <c r="AW143" s="274">
        <f t="shared" si="89"/>
        <v>1.7250436250617892E-2</v>
      </c>
    </row>
    <row r="144" spans="2:49" ht="15" thickBot="1" x14ac:dyDescent="0.35">
      <c r="B144" s="326" t="s">
        <v>53</v>
      </c>
      <c r="C144" s="326"/>
      <c r="D144" s="326"/>
      <c r="E144" s="327"/>
      <c r="F144" s="328"/>
      <c r="G144" s="328"/>
      <c r="H144" s="328"/>
      <c r="I144" s="329">
        <f>SUM(I141:I143)</f>
        <v>493.74169046000009</v>
      </c>
      <c r="J144" s="328"/>
      <c r="K144" s="328"/>
      <c r="L144" s="329">
        <f>SUM(L141:L143)</f>
        <v>505.84162091000002</v>
      </c>
      <c r="M144" s="388">
        <f t="shared" si="104"/>
        <v>12.099930449999931</v>
      </c>
      <c r="N144" s="389">
        <f t="shared" si="105"/>
        <v>2.4506600685728793E-2</v>
      </c>
      <c r="O144" s="329"/>
      <c r="P144" s="328"/>
      <c r="Q144" s="328"/>
      <c r="R144" s="329">
        <f>SUM(R141:R143)</f>
        <v>521.86850461400002</v>
      </c>
      <c r="S144" s="332"/>
      <c r="T144" s="388">
        <f t="shared" si="80"/>
        <v>16.026883703999999</v>
      </c>
      <c r="U144" s="389">
        <f t="shared" si="81"/>
        <v>3.168360024461396E-2</v>
      </c>
      <c r="W144" s="328"/>
      <c r="X144" s="328"/>
      <c r="Y144" s="329">
        <f>SUM(Y141:Y143)</f>
        <v>526.23250861400004</v>
      </c>
      <c r="Z144" s="332"/>
      <c r="AA144" s="388">
        <f t="shared" si="82"/>
        <v>4.3640040000000226</v>
      </c>
      <c r="AB144" s="389">
        <f t="shared" si="83"/>
        <v>8.3622674321529675E-3</v>
      </c>
      <c r="AD144" s="328"/>
      <c r="AE144" s="328"/>
      <c r="AF144" s="329">
        <f>SUM(AF141:AF143)</f>
        <v>535.57034261400008</v>
      </c>
      <c r="AG144" s="332"/>
      <c r="AH144" s="388">
        <f t="shared" si="84"/>
        <v>9.3378340000000435</v>
      </c>
      <c r="AI144" s="389">
        <f t="shared" si="85"/>
        <v>1.7744692407153231E-2</v>
      </c>
      <c r="AK144" s="328"/>
      <c r="AL144" s="328"/>
      <c r="AM144" s="329">
        <f>SUM(AM141:AM143)</f>
        <v>549.06147661400007</v>
      </c>
      <c r="AN144" s="332"/>
      <c r="AO144" s="388">
        <f t="shared" si="86"/>
        <v>13.491133999999988</v>
      </c>
      <c r="AP144" s="389">
        <f t="shared" si="87"/>
        <v>2.5190218588566266E-2</v>
      </c>
      <c r="AR144" s="328"/>
      <c r="AS144" s="328"/>
      <c r="AT144" s="329">
        <f>SUM(AT141:AT143)</f>
        <v>558.53302661400005</v>
      </c>
      <c r="AU144" s="332"/>
      <c r="AV144" s="388">
        <f t="shared" si="88"/>
        <v>9.4715499999999793</v>
      </c>
      <c r="AW144" s="389">
        <f t="shared" si="89"/>
        <v>1.7250436250617972E-2</v>
      </c>
    </row>
    <row r="145" spans="1:51" ht="15" thickBot="1" x14ac:dyDescent="0.35">
      <c r="A145" s="333"/>
      <c r="B145" s="390"/>
      <c r="C145" s="391"/>
      <c r="D145" s="392"/>
      <c r="E145" s="391"/>
      <c r="F145" s="393"/>
      <c r="G145" s="309"/>
      <c r="H145" s="394"/>
      <c r="I145" s="395"/>
      <c r="J145" s="309"/>
      <c r="K145" s="394"/>
      <c r="L145" s="395"/>
      <c r="M145" s="396"/>
      <c r="N145" s="313"/>
      <c r="O145" s="397"/>
      <c r="P145" s="309"/>
      <c r="Q145" s="394"/>
      <c r="R145" s="395"/>
      <c r="S145" s="393"/>
      <c r="T145" s="396">
        <f t="shared" si="80"/>
        <v>0</v>
      </c>
      <c r="U145" s="313" t="str">
        <f t="shared" si="81"/>
        <v/>
      </c>
      <c r="W145" s="309"/>
      <c r="X145" s="394"/>
      <c r="Y145" s="395"/>
      <c r="Z145" s="393"/>
      <c r="AA145" s="396">
        <f t="shared" si="82"/>
        <v>0</v>
      </c>
      <c r="AB145" s="313" t="str">
        <f t="shared" si="83"/>
        <v/>
      </c>
      <c r="AD145" s="309"/>
      <c r="AE145" s="394"/>
      <c r="AF145" s="395"/>
      <c r="AG145" s="393"/>
      <c r="AH145" s="396">
        <f t="shared" si="84"/>
        <v>0</v>
      </c>
      <c r="AI145" s="313" t="str">
        <f t="shared" si="85"/>
        <v/>
      </c>
      <c r="AK145" s="309"/>
      <c r="AL145" s="394"/>
      <c r="AM145" s="395"/>
      <c r="AN145" s="393"/>
      <c r="AO145" s="396">
        <f t="shared" si="86"/>
        <v>0</v>
      </c>
      <c r="AP145" s="313" t="str">
        <f t="shared" si="87"/>
        <v/>
      </c>
      <c r="AR145" s="309"/>
      <c r="AS145" s="394"/>
      <c r="AT145" s="395"/>
      <c r="AU145" s="393"/>
      <c r="AV145" s="396">
        <f t="shared" si="88"/>
        <v>0</v>
      </c>
      <c r="AW145" s="313" t="str">
        <f t="shared" si="89"/>
        <v/>
      </c>
    </row>
    <row r="146" spans="1:51" x14ac:dyDescent="0.3">
      <c r="A146" s="333"/>
      <c r="B146" s="399" t="s">
        <v>74</v>
      </c>
      <c r="C146" s="399"/>
      <c r="D146" s="400"/>
      <c r="E146" s="399"/>
      <c r="F146" s="406"/>
      <c r="G146" s="408"/>
      <c r="H146" s="408"/>
      <c r="I146" s="450">
        <f>SUM(I136:I137,I128,I129:I132)</f>
        <v>501.52942000000002</v>
      </c>
      <c r="J146" s="408"/>
      <c r="K146" s="408"/>
      <c r="L146" s="450">
        <f>SUM(L136:L137,L128,L129:L132)</f>
        <v>513.4740700000001</v>
      </c>
      <c r="M146" s="319">
        <f t="shared" ref="M146:M149" si="106">L146-I146</f>
        <v>11.944650000000081</v>
      </c>
      <c r="N146" s="320">
        <f t="shared" ref="N146:N149" si="107">IF(OR(I146=0,L146=0),"",(M146/I146))</f>
        <v>2.3816449292247063E-2</v>
      </c>
      <c r="O146" s="409"/>
      <c r="P146" s="408"/>
      <c r="Q146" s="408"/>
      <c r="R146" s="450">
        <f>SUM(R136:R137,R128,R129:R132)</f>
        <v>529.29527800000017</v>
      </c>
      <c r="S146" s="410"/>
      <c r="T146" s="273">
        <f t="shared" si="80"/>
        <v>15.82120800000007</v>
      </c>
      <c r="U146" s="274">
        <f t="shared" si="81"/>
        <v>3.0812087550983962E-2</v>
      </c>
      <c r="W146" s="408"/>
      <c r="X146" s="408"/>
      <c r="Y146" s="450">
        <f>SUM(Y136:Y137,Y128,Y129:Y132)</f>
        <v>533.60327800000016</v>
      </c>
      <c r="Z146" s="410"/>
      <c r="AA146" s="273">
        <f t="shared" si="82"/>
        <v>4.3079999999999927</v>
      </c>
      <c r="AB146" s="274">
        <f t="shared" si="83"/>
        <v>8.1391241884458902E-3</v>
      </c>
      <c r="AD146" s="408"/>
      <c r="AE146" s="408"/>
      <c r="AF146" s="450">
        <f>SUM(AF136:AF137,AF128,AF129:AF132)</f>
        <v>542.82127800000012</v>
      </c>
      <c r="AG146" s="410"/>
      <c r="AH146" s="273">
        <f t="shared" si="84"/>
        <v>9.2179999999999609</v>
      </c>
      <c r="AI146" s="274">
        <f t="shared" si="85"/>
        <v>1.7275006320332159E-2</v>
      </c>
      <c r="AK146" s="408"/>
      <c r="AL146" s="408"/>
      <c r="AM146" s="450">
        <f>SUM(AM136:AM137,AM128,AM129:AM132)</f>
        <v>556.1392780000001</v>
      </c>
      <c r="AN146" s="410"/>
      <c r="AO146" s="273">
        <f t="shared" si="86"/>
        <v>13.317999999999984</v>
      </c>
      <c r="AP146" s="274">
        <f t="shared" si="87"/>
        <v>2.4534778830095864E-2</v>
      </c>
      <c r="AR146" s="408"/>
      <c r="AS146" s="408"/>
      <c r="AT146" s="450">
        <f>SUM(AT136:AT137,AT128,AT129:AT132)</f>
        <v>565.48927800000013</v>
      </c>
      <c r="AU146" s="410"/>
      <c r="AV146" s="273">
        <f t="shared" si="88"/>
        <v>9.3500000000000227</v>
      </c>
      <c r="AW146" s="274">
        <f t="shared" si="89"/>
        <v>1.681233527260418E-2</v>
      </c>
    </row>
    <row r="147" spans="1:51" x14ac:dyDescent="0.3">
      <c r="A147" s="333"/>
      <c r="B147" s="268" t="s">
        <v>51</v>
      </c>
      <c r="C147" s="268"/>
      <c r="D147" s="315"/>
      <c r="E147" s="268"/>
      <c r="F147" s="275"/>
      <c r="G147" s="142">
        <v>-0.11700000000000001</v>
      </c>
      <c r="H147" s="323"/>
      <c r="I147" s="273">
        <f>+I146*G147</f>
        <v>-58.678942140000004</v>
      </c>
      <c r="J147" s="142">
        <v>-0.11700000000000001</v>
      </c>
      <c r="K147" s="323"/>
      <c r="L147" s="273">
        <f>+L146*J147</f>
        <v>-60.076466190000012</v>
      </c>
      <c r="M147" s="273">
        <f t="shared" si="106"/>
        <v>-1.3975240500000083</v>
      </c>
      <c r="N147" s="274">
        <f t="shared" si="107"/>
        <v>2.3816449292247042E-2</v>
      </c>
      <c r="O147" s="273"/>
      <c r="P147" s="142">
        <v>-0.11700000000000001</v>
      </c>
      <c r="Q147" s="323"/>
      <c r="R147" s="273">
        <f>+R146*P147</f>
        <v>-61.927547526000026</v>
      </c>
      <c r="S147" s="32"/>
      <c r="T147" s="273">
        <f t="shared" si="80"/>
        <v>-1.8510813360000142</v>
      </c>
      <c r="U147" s="274">
        <f t="shared" si="81"/>
        <v>3.0812087550984062E-2</v>
      </c>
      <c r="W147" s="142">
        <v>-0.11700000000000001</v>
      </c>
      <c r="X147" s="323"/>
      <c r="Y147" s="273">
        <f>+Y146*W147</f>
        <v>-62.431583526000026</v>
      </c>
      <c r="Z147" s="32"/>
      <c r="AA147" s="273">
        <f t="shared" si="82"/>
        <v>-0.50403599999999926</v>
      </c>
      <c r="AB147" s="274">
        <f t="shared" si="83"/>
        <v>8.1391241884458902E-3</v>
      </c>
      <c r="AD147" s="142">
        <v>-0.11700000000000001</v>
      </c>
      <c r="AE147" s="323"/>
      <c r="AF147" s="273">
        <f>+AF146*AD147</f>
        <v>-63.510089526000016</v>
      </c>
      <c r="AG147" s="32"/>
      <c r="AH147" s="273">
        <f t="shared" si="84"/>
        <v>-1.0785059999999902</v>
      </c>
      <c r="AI147" s="274">
        <f t="shared" si="85"/>
        <v>1.7275006320332072E-2</v>
      </c>
      <c r="AK147" s="142">
        <v>-0.11700000000000001</v>
      </c>
      <c r="AL147" s="323"/>
      <c r="AM147" s="273">
        <f>+AM146*AK147</f>
        <v>-65.068295526000014</v>
      </c>
      <c r="AN147" s="32"/>
      <c r="AO147" s="273">
        <f t="shared" si="86"/>
        <v>-1.5582059999999984</v>
      </c>
      <c r="AP147" s="274">
        <f t="shared" si="87"/>
        <v>2.4534778830095867E-2</v>
      </c>
      <c r="AR147" s="142">
        <v>-0.11700000000000001</v>
      </c>
      <c r="AS147" s="323"/>
      <c r="AT147" s="273">
        <f>+AT146*AR147</f>
        <v>-66.162245526000021</v>
      </c>
      <c r="AU147" s="32"/>
      <c r="AV147" s="273">
        <f t="shared" si="88"/>
        <v>-1.0939500000000066</v>
      </c>
      <c r="AW147" s="274">
        <f t="shared" si="89"/>
        <v>1.6812335272604239E-2</v>
      </c>
    </row>
    <row r="148" spans="1:51" x14ac:dyDescent="0.3">
      <c r="A148" s="333"/>
      <c r="B148" s="399" t="s">
        <v>52</v>
      </c>
      <c r="C148" s="399"/>
      <c r="D148" s="400"/>
      <c r="E148" s="399"/>
      <c r="F148" s="406"/>
      <c r="G148" s="407">
        <v>0.13</v>
      </c>
      <c r="H148" s="408"/>
      <c r="I148" s="409">
        <f>I146*G148</f>
        <v>65.198824600000009</v>
      </c>
      <c r="J148" s="407">
        <v>0.13</v>
      </c>
      <c r="K148" s="408"/>
      <c r="L148" s="409">
        <f>L146*J148</f>
        <v>66.751629100000017</v>
      </c>
      <c r="M148" s="273">
        <f t="shared" si="106"/>
        <v>1.5528045000000077</v>
      </c>
      <c r="N148" s="274">
        <f t="shared" si="107"/>
        <v>2.3816449292247018E-2</v>
      </c>
      <c r="O148" s="409"/>
      <c r="P148" s="407">
        <v>0.13</v>
      </c>
      <c r="Q148" s="408"/>
      <c r="R148" s="409">
        <f>R146*P148</f>
        <v>68.808386140000025</v>
      </c>
      <c r="S148" s="410"/>
      <c r="T148" s="273">
        <f t="shared" si="80"/>
        <v>2.0567570400000079</v>
      </c>
      <c r="U148" s="274">
        <f t="shared" si="81"/>
        <v>3.0812087550983941E-2</v>
      </c>
      <c r="W148" s="407">
        <v>0.13</v>
      </c>
      <c r="X148" s="408"/>
      <c r="Y148" s="409">
        <f>Y146*W148</f>
        <v>69.368426140000025</v>
      </c>
      <c r="Z148" s="410"/>
      <c r="AA148" s="273">
        <f t="shared" si="82"/>
        <v>0.56004000000000076</v>
      </c>
      <c r="AB148" s="274">
        <f t="shared" si="83"/>
        <v>8.1391241884459144E-3</v>
      </c>
      <c r="AD148" s="407">
        <v>0.13</v>
      </c>
      <c r="AE148" s="408"/>
      <c r="AF148" s="409">
        <f>AF146*AD148</f>
        <v>70.566766140000013</v>
      </c>
      <c r="AG148" s="410"/>
      <c r="AH148" s="273">
        <f t="shared" si="84"/>
        <v>1.1983399999999875</v>
      </c>
      <c r="AI148" s="274">
        <f t="shared" si="85"/>
        <v>1.7275006320332052E-2</v>
      </c>
      <c r="AK148" s="407">
        <v>0.13</v>
      </c>
      <c r="AL148" s="408"/>
      <c r="AM148" s="409">
        <f>AM146*AK148</f>
        <v>72.298106140000016</v>
      </c>
      <c r="AN148" s="410"/>
      <c r="AO148" s="273">
        <f t="shared" si="86"/>
        <v>1.731340000000003</v>
      </c>
      <c r="AP148" s="274">
        <f t="shared" si="87"/>
        <v>2.4534778830095937E-2</v>
      </c>
      <c r="AR148" s="407">
        <v>0.13</v>
      </c>
      <c r="AS148" s="408"/>
      <c r="AT148" s="409">
        <f>AT146*AR148</f>
        <v>73.513606140000022</v>
      </c>
      <c r="AU148" s="410"/>
      <c r="AV148" s="273">
        <f t="shared" si="88"/>
        <v>1.2155000000000058</v>
      </c>
      <c r="AW148" s="274">
        <f t="shared" si="89"/>
        <v>1.6812335272604218E-2</v>
      </c>
    </row>
    <row r="149" spans="1:51" s="453" customFormat="1" ht="15" thickBot="1" x14ac:dyDescent="0.35">
      <c r="A149" s="451"/>
      <c r="B149" s="411" t="s">
        <v>75</v>
      </c>
      <c r="C149" s="411"/>
      <c r="D149" s="411"/>
      <c r="E149" s="452"/>
      <c r="F149" s="328"/>
      <c r="G149" s="328"/>
      <c r="H149" s="328"/>
      <c r="I149" s="413">
        <f>SUM(I146:I148)</f>
        <v>508.04930246000004</v>
      </c>
      <c r="J149" s="328"/>
      <c r="K149" s="328"/>
      <c r="L149" s="413">
        <f>SUM(L146:L148)</f>
        <v>520.14923291000014</v>
      </c>
      <c r="M149" s="330">
        <f t="shared" si="106"/>
        <v>12.099930450000102</v>
      </c>
      <c r="N149" s="331">
        <f t="shared" si="107"/>
        <v>2.3816449292247101E-2</v>
      </c>
      <c r="O149" s="330"/>
      <c r="P149" s="328"/>
      <c r="Q149" s="328"/>
      <c r="R149" s="413">
        <f>SUM(R146:R148)</f>
        <v>536.17611661400019</v>
      </c>
      <c r="S149" s="332"/>
      <c r="T149" s="330">
        <f t="shared" si="80"/>
        <v>16.026883704000056</v>
      </c>
      <c r="U149" s="331">
        <f t="shared" si="81"/>
        <v>3.0812087550983931E-2</v>
      </c>
      <c r="W149" s="328"/>
      <c r="X149" s="328"/>
      <c r="Y149" s="413">
        <f>SUM(Y146:Y148)</f>
        <v>540.5401206140001</v>
      </c>
      <c r="Z149" s="332"/>
      <c r="AA149" s="330">
        <f t="shared" si="82"/>
        <v>4.364003999999909</v>
      </c>
      <c r="AB149" s="331">
        <f t="shared" si="83"/>
        <v>8.1391241884457323E-3</v>
      </c>
      <c r="AD149" s="328"/>
      <c r="AE149" s="328"/>
      <c r="AF149" s="413">
        <f>SUM(AF146:AF148)</f>
        <v>549.87795461400015</v>
      </c>
      <c r="AG149" s="332"/>
      <c r="AH149" s="330">
        <f t="shared" si="84"/>
        <v>9.3378340000000435</v>
      </c>
      <c r="AI149" s="331">
        <f t="shared" si="85"/>
        <v>1.7275006320332315E-2</v>
      </c>
      <c r="AK149" s="328"/>
      <c r="AL149" s="328"/>
      <c r="AM149" s="413">
        <f>SUM(AM146:AM148)</f>
        <v>563.36908861400002</v>
      </c>
      <c r="AN149" s="332"/>
      <c r="AO149" s="330">
        <f t="shared" si="86"/>
        <v>13.491133999999875</v>
      </c>
      <c r="AP149" s="331">
        <f t="shared" si="87"/>
        <v>2.4534778830095662E-2</v>
      </c>
      <c r="AR149" s="328"/>
      <c r="AS149" s="328"/>
      <c r="AT149" s="413">
        <f>SUM(AT146:AT148)</f>
        <v>572.84063861400011</v>
      </c>
      <c r="AU149" s="332"/>
      <c r="AV149" s="330">
        <f t="shared" si="88"/>
        <v>9.471550000000093</v>
      </c>
      <c r="AW149" s="331">
        <f t="shared" si="89"/>
        <v>1.6812335272604305E-2</v>
      </c>
    </row>
    <row r="150" spans="1:51" ht="15" thickBot="1" x14ac:dyDescent="0.35">
      <c r="A150" s="333"/>
      <c r="B150" s="390"/>
      <c r="C150" s="391"/>
      <c r="D150" s="392"/>
      <c r="E150" s="391"/>
      <c r="F150" s="414"/>
      <c r="G150" s="415"/>
      <c r="H150" s="416"/>
      <c r="I150" s="397"/>
      <c r="J150" s="415"/>
      <c r="K150" s="416"/>
      <c r="L150" s="397"/>
      <c r="M150" s="396"/>
      <c r="N150" s="417"/>
      <c r="O150" s="397"/>
      <c r="P150" s="415"/>
      <c r="Q150" s="416"/>
      <c r="R150" s="397"/>
      <c r="S150" s="393"/>
      <c r="T150" s="396">
        <f t="shared" si="80"/>
        <v>0</v>
      </c>
      <c r="U150" s="313" t="str">
        <f t="shared" si="81"/>
        <v/>
      </c>
      <c r="W150" s="415"/>
      <c r="X150" s="416"/>
      <c r="Y150" s="397"/>
      <c r="Z150" s="393"/>
      <c r="AA150" s="396">
        <f t="shared" si="82"/>
        <v>0</v>
      </c>
      <c r="AB150" s="313" t="str">
        <f t="shared" si="83"/>
        <v/>
      </c>
      <c r="AD150" s="415"/>
      <c r="AE150" s="416"/>
      <c r="AF150" s="397"/>
      <c r="AG150" s="393"/>
      <c r="AH150" s="396">
        <f t="shared" si="84"/>
        <v>0</v>
      </c>
      <c r="AI150" s="313" t="str">
        <f t="shared" si="85"/>
        <v/>
      </c>
      <c r="AK150" s="415"/>
      <c r="AL150" s="416"/>
      <c r="AM150" s="397"/>
      <c r="AN150" s="393"/>
      <c r="AO150" s="396">
        <f t="shared" si="86"/>
        <v>0</v>
      </c>
      <c r="AP150" s="313" t="str">
        <f t="shared" si="87"/>
        <v/>
      </c>
      <c r="AR150" s="415"/>
      <c r="AS150" s="416"/>
      <c r="AT150" s="397"/>
      <c r="AU150" s="393"/>
      <c r="AV150" s="396">
        <f t="shared" si="88"/>
        <v>0</v>
      </c>
      <c r="AW150" s="313" t="str">
        <f t="shared" si="89"/>
        <v/>
      </c>
    </row>
    <row r="151" spans="1:51" x14ac:dyDescent="0.3">
      <c r="I151" s="251"/>
      <c r="L151" s="251"/>
      <c r="M151" s="251"/>
      <c r="N151" s="251"/>
      <c r="O151" s="251"/>
      <c r="R151" s="251"/>
      <c r="Y151" s="251"/>
      <c r="AF151" s="251"/>
      <c r="AM151" s="251"/>
      <c r="AT151" s="251"/>
    </row>
    <row r="152" spans="1:51" x14ac:dyDescent="0.3">
      <c r="B152" s="249" t="s">
        <v>55</v>
      </c>
      <c r="G152" s="170">
        <v>2.9499999999999998E-2</v>
      </c>
      <c r="J152" s="170">
        <v>2.9499999999999998E-2</v>
      </c>
      <c r="P152" s="170">
        <v>2.9499999999999998E-2</v>
      </c>
      <c r="W152" s="170">
        <v>2.9499999999999998E-2</v>
      </c>
      <c r="AD152" s="170">
        <v>2.9499999999999998E-2</v>
      </c>
      <c r="AK152" s="170">
        <v>2.9499999999999998E-2</v>
      </c>
      <c r="AR152" s="170">
        <v>2.9499999999999998E-2</v>
      </c>
    </row>
    <row r="153" spans="1:51" s="23" customFormat="1" x14ac:dyDescent="0.3">
      <c r="D153" s="29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</row>
    <row r="154" spans="1:51" s="23" customFormat="1" x14ac:dyDescent="0.3">
      <c r="D154" s="348">
        <v>0.63</v>
      </c>
      <c r="E154" s="349" t="s">
        <v>43</v>
      </c>
      <c r="F154" s="350"/>
      <c r="G154" s="351"/>
      <c r="H154" s="40"/>
      <c r="I154" s="40"/>
      <c r="J154" s="40"/>
      <c r="K154" s="25"/>
      <c r="L154" s="25"/>
      <c r="M154" s="25"/>
      <c r="N154" s="25"/>
      <c r="O154" s="25"/>
      <c r="P154" s="25"/>
      <c r="Q154" s="40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  <c r="AE154" s="40"/>
      <c r="AF154" s="25"/>
      <c r="AG154" s="25"/>
      <c r="AH154" s="25"/>
      <c r="AI154" s="25"/>
      <c r="AJ154" s="25"/>
      <c r="AK154" s="25"/>
      <c r="AL154" s="40"/>
      <c r="AM154" s="25"/>
      <c r="AN154" s="25"/>
      <c r="AO154" s="25"/>
      <c r="AP154" s="25"/>
      <c r="AQ154" s="25"/>
      <c r="AR154" s="25"/>
      <c r="AS154" s="40"/>
      <c r="AT154" s="25"/>
      <c r="AU154" s="25"/>
      <c r="AV154" s="25"/>
      <c r="AW154" s="25"/>
      <c r="AX154" s="25"/>
      <c r="AY154" s="25"/>
    </row>
    <row r="155" spans="1:51" s="23" customFormat="1" x14ac:dyDescent="0.3">
      <c r="D155" s="352">
        <v>0.18</v>
      </c>
      <c r="E155" s="353" t="s">
        <v>44</v>
      </c>
      <c r="F155" s="354"/>
      <c r="G155" s="355"/>
      <c r="H155" s="40"/>
      <c r="I155" s="40"/>
      <c r="J155" s="40"/>
      <c r="K155" s="25"/>
      <c r="L155" s="25"/>
      <c r="M155" s="25"/>
      <c r="N155" s="25"/>
      <c r="O155" s="25"/>
      <c r="P155" s="25"/>
      <c r="Q155" s="40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  <c r="AE155" s="40"/>
      <c r="AF155" s="25"/>
      <c r="AG155" s="25"/>
      <c r="AH155" s="25"/>
      <c r="AI155" s="25"/>
      <c r="AJ155" s="25"/>
      <c r="AK155" s="25"/>
      <c r="AL155" s="40"/>
      <c r="AM155" s="25"/>
      <c r="AN155" s="25"/>
      <c r="AO155" s="25"/>
      <c r="AP155" s="25"/>
      <c r="AQ155" s="25"/>
      <c r="AR155" s="25"/>
      <c r="AS155" s="40"/>
      <c r="AT155" s="25"/>
      <c r="AU155" s="25"/>
      <c r="AV155" s="25"/>
      <c r="AW155" s="25"/>
      <c r="AX155" s="25"/>
      <c r="AY155" s="25"/>
    </row>
    <row r="156" spans="1:51" s="23" customFormat="1" x14ac:dyDescent="0.3">
      <c r="D156" s="356">
        <v>0.19</v>
      </c>
      <c r="E156" s="357" t="s">
        <v>45</v>
      </c>
      <c r="F156" s="358"/>
      <c r="G156" s="359"/>
      <c r="H156" s="40"/>
      <c r="I156" s="40"/>
      <c r="J156" s="40"/>
      <c r="K156" s="25"/>
      <c r="L156" s="25"/>
      <c r="M156" s="25"/>
      <c r="N156" s="25"/>
      <c r="O156" s="25"/>
      <c r="P156" s="25"/>
      <c r="Q156" s="40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  <c r="AE156" s="40"/>
      <c r="AF156" s="25"/>
      <c r="AG156" s="25"/>
      <c r="AH156" s="25"/>
      <c r="AI156" s="25"/>
      <c r="AJ156" s="25"/>
      <c r="AK156" s="25"/>
      <c r="AL156" s="40"/>
      <c r="AM156" s="25"/>
      <c r="AN156" s="25"/>
      <c r="AO156" s="25"/>
      <c r="AP156" s="25"/>
      <c r="AQ156" s="25"/>
      <c r="AR156" s="25"/>
      <c r="AS156" s="40"/>
      <c r="AT156" s="25"/>
      <c r="AU156" s="25"/>
      <c r="AV156" s="25"/>
      <c r="AW156" s="25"/>
      <c r="AX156" s="25"/>
      <c r="AY156" s="25"/>
    </row>
    <row r="157" spans="1:51" x14ac:dyDescent="0.3">
      <c r="G157" s="23"/>
      <c r="H157" s="23"/>
      <c r="I157" s="23"/>
      <c r="J157" s="362"/>
      <c r="K157" s="362"/>
      <c r="L157" s="362"/>
      <c r="M157" s="362"/>
      <c r="Q157" s="362"/>
      <c r="R157" s="362"/>
      <c r="S157" s="362"/>
      <c r="T157" s="362"/>
      <c r="X157" s="362"/>
      <c r="Y157" s="362"/>
      <c r="Z157" s="362"/>
      <c r="AA157" s="362"/>
      <c r="AE157" s="362"/>
      <c r="AF157" s="362"/>
      <c r="AG157" s="362"/>
      <c r="AH157" s="362"/>
      <c r="AL157" s="362"/>
      <c r="AM157" s="362"/>
      <c r="AN157" s="362"/>
      <c r="AO157" s="362"/>
      <c r="AS157" s="362"/>
      <c r="AT157" s="362"/>
      <c r="AU157" s="362"/>
      <c r="AV157" s="362"/>
    </row>
    <row r="158" spans="1:51" x14ac:dyDescent="0.3">
      <c r="G158" s="23"/>
      <c r="H158" s="23"/>
      <c r="I158" s="23"/>
      <c r="J158" s="362"/>
      <c r="K158" s="362"/>
      <c r="L158" s="362"/>
      <c r="M158" s="362"/>
      <c r="Q158" s="362"/>
      <c r="R158" s="362"/>
      <c r="S158" s="362"/>
      <c r="T158" s="362"/>
      <c r="X158" s="362"/>
      <c r="Y158" s="362"/>
      <c r="Z158" s="362"/>
      <c r="AA158" s="362"/>
      <c r="AE158" s="362"/>
      <c r="AF158" s="362"/>
      <c r="AG158" s="362"/>
      <c r="AH158" s="362"/>
      <c r="AL158" s="362"/>
      <c r="AM158" s="362"/>
      <c r="AN158" s="362"/>
      <c r="AO158" s="362"/>
      <c r="AS158" s="362"/>
      <c r="AT158" s="362"/>
      <c r="AU158" s="362"/>
      <c r="AV158" s="362"/>
    </row>
    <row r="159" spans="1:51" x14ac:dyDescent="0.3">
      <c r="G159" s="23"/>
      <c r="H159" s="23"/>
      <c r="I159" s="23"/>
      <c r="J159" s="362"/>
      <c r="K159" s="362"/>
      <c r="L159" s="362"/>
      <c r="M159" s="362"/>
      <c r="Q159" s="362"/>
      <c r="R159" s="362"/>
      <c r="S159" s="362"/>
      <c r="T159" s="362"/>
      <c r="X159" s="362"/>
      <c r="Y159" s="362"/>
      <c r="Z159" s="362"/>
      <c r="AA159" s="362"/>
      <c r="AE159" s="362"/>
      <c r="AF159" s="362"/>
      <c r="AG159" s="362"/>
      <c r="AH159" s="362"/>
      <c r="AL159" s="362"/>
      <c r="AM159" s="362"/>
      <c r="AN159" s="362"/>
      <c r="AO159" s="362"/>
      <c r="AS159" s="362"/>
      <c r="AT159" s="362"/>
      <c r="AU159" s="362"/>
      <c r="AV159" s="362"/>
    </row>
    <row r="160" spans="1:51" x14ac:dyDescent="0.3">
      <c r="G160" s="23"/>
      <c r="H160" s="23"/>
      <c r="I160" s="23"/>
      <c r="J160" s="362"/>
      <c r="K160" s="362"/>
      <c r="L160" s="362"/>
      <c r="M160" s="362"/>
      <c r="Q160" s="362"/>
      <c r="R160" s="362"/>
      <c r="S160" s="362"/>
      <c r="T160" s="362"/>
      <c r="X160" s="362"/>
      <c r="Y160" s="362"/>
      <c r="Z160" s="362"/>
      <c r="AA160" s="362"/>
      <c r="AE160" s="362"/>
      <c r="AF160" s="362"/>
      <c r="AG160" s="362"/>
      <c r="AH160" s="362"/>
      <c r="AL160" s="362"/>
      <c r="AM160" s="362"/>
      <c r="AN160" s="362"/>
      <c r="AO160" s="362"/>
      <c r="AS160" s="362"/>
      <c r="AT160" s="362"/>
      <c r="AU160" s="362"/>
      <c r="AV160" s="362"/>
    </row>
    <row r="161" spans="7:48" x14ac:dyDescent="0.3">
      <c r="G161" s="23"/>
      <c r="H161" s="23"/>
      <c r="I161" s="23"/>
      <c r="J161" s="362"/>
      <c r="K161" s="362"/>
      <c r="L161" s="362"/>
      <c r="M161" s="362"/>
      <c r="Q161" s="362"/>
      <c r="R161" s="362"/>
      <c r="S161" s="362"/>
      <c r="T161" s="362"/>
      <c r="X161" s="362"/>
      <c r="Y161" s="362"/>
      <c r="Z161" s="362"/>
      <c r="AA161" s="362"/>
      <c r="AE161" s="362"/>
      <c r="AF161" s="362"/>
      <c r="AG161" s="362"/>
      <c r="AH161" s="362"/>
      <c r="AL161" s="362"/>
      <c r="AM161" s="362"/>
      <c r="AN161" s="362"/>
      <c r="AO161" s="362"/>
      <c r="AS161" s="362"/>
      <c r="AT161" s="362"/>
      <c r="AU161" s="362"/>
      <c r="AV161" s="362"/>
    </row>
    <row r="162" spans="7:48" x14ac:dyDescent="0.3">
      <c r="G162" s="23"/>
      <c r="H162" s="23"/>
      <c r="I162" s="23"/>
      <c r="J162" s="362"/>
      <c r="K162" s="362"/>
      <c r="L162" s="362"/>
      <c r="M162" s="362"/>
      <c r="Q162" s="362"/>
      <c r="R162" s="362"/>
      <c r="S162" s="362"/>
      <c r="T162" s="362"/>
      <c r="X162" s="362"/>
      <c r="Y162" s="362"/>
      <c r="Z162" s="362"/>
      <c r="AA162" s="362"/>
      <c r="AE162" s="362"/>
      <c r="AF162" s="362"/>
      <c r="AG162" s="362"/>
      <c r="AH162" s="362"/>
      <c r="AL162" s="362"/>
      <c r="AM162" s="362"/>
      <c r="AN162" s="362"/>
      <c r="AO162" s="362"/>
      <c r="AS162" s="362"/>
      <c r="AT162" s="362"/>
      <c r="AU162" s="362"/>
      <c r="AV162" s="362"/>
    </row>
    <row r="163" spans="7:48" x14ac:dyDescent="0.3">
      <c r="G163" s="23"/>
      <c r="H163" s="23"/>
      <c r="I163" s="23"/>
      <c r="J163" s="362"/>
      <c r="K163" s="362"/>
      <c r="L163" s="362"/>
      <c r="M163" s="362"/>
      <c r="Q163" s="362"/>
      <c r="R163" s="362"/>
      <c r="S163" s="362"/>
      <c r="T163" s="362"/>
      <c r="X163" s="362"/>
      <c r="Y163" s="362"/>
      <c r="Z163" s="362"/>
      <c r="AA163" s="362"/>
      <c r="AE163" s="362"/>
      <c r="AF163" s="362"/>
      <c r="AG163" s="362"/>
      <c r="AH163" s="362"/>
      <c r="AL163" s="362"/>
      <c r="AM163" s="362"/>
      <c r="AN163" s="362"/>
      <c r="AO163" s="362"/>
      <c r="AS163" s="362"/>
      <c r="AT163" s="362"/>
      <c r="AU163" s="362"/>
      <c r="AV163" s="362"/>
    </row>
    <row r="164" spans="7:48" x14ac:dyDescent="0.3">
      <c r="G164" s="23"/>
      <c r="H164" s="23"/>
      <c r="I164" s="23"/>
      <c r="J164" s="362"/>
      <c r="K164" s="362"/>
      <c r="L164" s="362"/>
      <c r="M164" s="362"/>
      <c r="Q164" s="362"/>
      <c r="R164" s="362"/>
      <c r="S164" s="362"/>
      <c r="T164" s="362"/>
      <c r="X164" s="362"/>
      <c r="Y164" s="362"/>
      <c r="Z164" s="362"/>
      <c r="AA164" s="362"/>
      <c r="AE164" s="362"/>
      <c r="AF164" s="362"/>
      <c r="AG164" s="362"/>
      <c r="AH164" s="362"/>
      <c r="AL164" s="362"/>
      <c r="AM164" s="362"/>
      <c r="AN164" s="362"/>
      <c r="AO164" s="362"/>
      <c r="AS164" s="362"/>
      <c r="AT164" s="362"/>
      <c r="AU164" s="362"/>
      <c r="AV164" s="362"/>
    </row>
    <row r="165" spans="7:48" x14ac:dyDescent="0.3">
      <c r="G165" s="23"/>
      <c r="H165" s="23"/>
      <c r="I165" s="23"/>
      <c r="J165" s="362"/>
      <c r="K165" s="362"/>
      <c r="L165" s="362"/>
      <c r="M165" s="362"/>
      <c r="Q165" s="362"/>
      <c r="R165" s="362"/>
      <c r="S165" s="362"/>
      <c r="T165" s="362"/>
      <c r="X165" s="362"/>
      <c r="Y165" s="362"/>
      <c r="Z165" s="362"/>
      <c r="AA165" s="362"/>
      <c r="AE165" s="362"/>
      <c r="AF165" s="362"/>
      <c r="AG165" s="362"/>
      <c r="AH165" s="362"/>
      <c r="AL165" s="362"/>
      <c r="AM165" s="362"/>
      <c r="AN165" s="362"/>
      <c r="AO165" s="362"/>
      <c r="AS165" s="362"/>
      <c r="AT165" s="362"/>
      <c r="AU165" s="362"/>
      <c r="AV165" s="362"/>
    </row>
    <row r="166" spans="7:48" x14ac:dyDescent="0.3">
      <c r="G166" s="23"/>
      <c r="H166" s="23"/>
      <c r="I166" s="23"/>
      <c r="J166" s="362"/>
      <c r="K166" s="362"/>
      <c r="L166" s="362"/>
      <c r="M166" s="362"/>
      <c r="Q166" s="362"/>
      <c r="R166" s="362"/>
      <c r="S166" s="362"/>
      <c r="T166" s="362"/>
      <c r="X166" s="362"/>
      <c r="Y166" s="362"/>
      <c r="Z166" s="362"/>
      <c r="AA166" s="362"/>
      <c r="AE166" s="362"/>
      <c r="AF166" s="362"/>
      <c r="AG166" s="362"/>
      <c r="AH166" s="362"/>
      <c r="AL166" s="362"/>
      <c r="AM166" s="362"/>
      <c r="AN166" s="362"/>
      <c r="AO166" s="362"/>
      <c r="AS166" s="362"/>
      <c r="AT166" s="362"/>
      <c r="AU166" s="362"/>
      <c r="AV166" s="362"/>
    </row>
    <row r="167" spans="7:48" x14ac:dyDescent="0.3">
      <c r="G167" s="23"/>
      <c r="H167" s="23"/>
      <c r="I167" s="23"/>
      <c r="J167" s="362"/>
      <c r="K167" s="362"/>
      <c r="L167" s="362"/>
      <c r="M167" s="362"/>
      <c r="Q167" s="362"/>
      <c r="R167" s="362"/>
      <c r="S167" s="362"/>
      <c r="T167" s="362"/>
      <c r="X167" s="362"/>
      <c r="Y167" s="362"/>
      <c r="Z167" s="362"/>
      <c r="AA167" s="362"/>
      <c r="AE167" s="362"/>
      <c r="AF167" s="362"/>
      <c r="AG167" s="362"/>
      <c r="AH167" s="362"/>
      <c r="AL167" s="362"/>
      <c r="AM167" s="362"/>
      <c r="AN167" s="362"/>
      <c r="AO167" s="362"/>
      <c r="AS167" s="362"/>
      <c r="AT167" s="362"/>
      <c r="AU167" s="362"/>
      <c r="AV167" s="362"/>
    </row>
    <row r="168" spans="7:48" x14ac:dyDescent="0.3">
      <c r="G168" s="23"/>
      <c r="H168" s="23"/>
      <c r="I168" s="23"/>
      <c r="J168" s="362"/>
      <c r="K168" s="362"/>
      <c r="L168" s="362"/>
      <c r="M168" s="362"/>
      <c r="Q168" s="362"/>
      <c r="R168" s="362"/>
      <c r="S168" s="362"/>
      <c r="T168" s="362"/>
      <c r="X168" s="362"/>
      <c r="Y168" s="362"/>
      <c r="Z168" s="362"/>
      <c r="AA168" s="362"/>
      <c r="AE168" s="362"/>
      <c r="AF168" s="362"/>
      <c r="AG168" s="362"/>
      <c r="AH168" s="362"/>
      <c r="AL168" s="362"/>
      <c r="AM168" s="362"/>
      <c r="AN168" s="362"/>
      <c r="AO168" s="362"/>
      <c r="AS168" s="362"/>
      <c r="AT168" s="362"/>
      <c r="AU168" s="362"/>
      <c r="AV168" s="362"/>
    </row>
    <row r="169" spans="7:48" x14ac:dyDescent="0.3">
      <c r="G169" s="23"/>
      <c r="H169" s="23"/>
      <c r="I169" s="23"/>
      <c r="J169" s="362"/>
      <c r="K169" s="362"/>
      <c r="L169" s="362"/>
      <c r="M169" s="362"/>
      <c r="Q169" s="362"/>
      <c r="R169" s="362"/>
      <c r="S169" s="362"/>
      <c r="T169" s="362"/>
      <c r="X169" s="362"/>
      <c r="Y169" s="362"/>
      <c r="Z169" s="362"/>
      <c r="AA169" s="362"/>
      <c r="AE169" s="362"/>
      <c r="AF169" s="362"/>
      <c r="AG169" s="362"/>
      <c r="AH169" s="362"/>
      <c r="AL169" s="362"/>
      <c r="AM169" s="362"/>
      <c r="AN169" s="362"/>
      <c r="AO169" s="362"/>
      <c r="AS169" s="362"/>
      <c r="AT169" s="362"/>
      <c r="AU169" s="362"/>
      <c r="AV169" s="362"/>
    </row>
    <row r="170" spans="7:48" x14ac:dyDescent="0.3">
      <c r="G170" s="23"/>
      <c r="H170" s="23"/>
      <c r="I170" s="23"/>
      <c r="J170" s="362"/>
      <c r="K170" s="362"/>
      <c r="L170" s="362"/>
      <c r="M170" s="362"/>
      <c r="Q170" s="362"/>
      <c r="R170" s="362"/>
      <c r="S170" s="362"/>
      <c r="T170" s="362"/>
      <c r="X170" s="362"/>
      <c r="Y170" s="362"/>
      <c r="Z170" s="362"/>
      <c r="AA170" s="362"/>
      <c r="AE170" s="362"/>
      <c r="AF170" s="362"/>
      <c r="AG170" s="362"/>
      <c r="AH170" s="362"/>
      <c r="AL170" s="362"/>
      <c r="AM170" s="362"/>
      <c r="AN170" s="362"/>
      <c r="AO170" s="362"/>
      <c r="AS170" s="362"/>
      <c r="AT170" s="362"/>
      <c r="AU170" s="362"/>
      <c r="AV170" s="362"/>
    </row>
    <row r="171" spans="7:48" x14ac:dyDescent="0.3">
      <c r="G171" s="23"/>
      <c r="H171" s="23"/>
      <c r="I171" s="23"/>
      <c r="J171" s="362"/>
      <c r="K171" s="362"/>
      <c r="L171" s="362"/>
      <c r="M171" s="362"/>
      <c r="Q171" s="362"/>
      <c r="R171" s="362"/>
      <c r="S171" s="362"/>
      <c r="T171" s="362"/>
      <c r="X171" s="362"/>
      <c r="Y171" s="362"/>
      <c r="Z171" s="362"/>
      <c r="AA171" s="362"/>
      <c r="AE171" s="362"/>
      <c r="AF171" s="362"/>
      <c r="AG171" s="362"/>
      <c r="AH171" s="362"/>
      <c r="AL171" s="362"/>
      <c r="AM171" s="362"/>
      <c r="AN171" s="362"/>
      <c r="AO171" s="362"/>
      <c r="AS171" s="362"/>
      <c r="AT171" s="362"/>
      <c r="AU171" s="362"/>
      <c r="AV171" s="362"/>
    </row>
    <row r="172" spans="7:48" x14ac:dyDescent="0.3">
      <c r="G172" s="23"/>
      <c r="H172" s="23"/>
      <c r="I172" s="23"/>
      <c r="J172" s="362"/>
      <c r="K172" s="362"/>
      <c r="L172" s="362"/>
      <c r="M172" s="362"/>
      <c r="Q172" s="362"/>
      <c r="R172" s="362"/>
      <c r="S172" s="362"/>
      <c r="T172" s="362"/>
      <c r="X172" s="362"/>
      <c r="Y172" s="362"/>
      <c r="Z172" s="362"/>
      <c r="AA172" s="362"/>
      <c r="AE172" s="362"/>
      <c r="AF172" s="362"/>
      <c r="AG172" s="362"/>
      <c r="AH172" s="362"/>
      <c r="AL172" s="362"/>
      <c r="AM172" s="362"/>
      <c r="AN172" s="362"/>
      <c r="AO172" s="362"/>
      <c r="AS172" s="362"/>
      <c r="AT172" s="362"/>
      <c r="AU172" s="362"/>
      <c r="AV172" s="362"/>
    </row>
    <row r="173" spans="7:48" x14ac:dyDescent="0.3">
      <c r="G173" s="23"/>
      <c r="H173" s="23"/>
      <c r="I173" s="23"/>
      <c r="J173" s="362"/>
      <c r="K173" s="362"/>
      <c r="L173" s="362"/>
      <c r="M173" s="362"/>
      <c r="Q173" s="362"/>
      <c r="R173" s="362"/>
      <c r="S173" s="362"/>
      <c r="T173" s="362"/>
      <c r="X173" s="362"/>
      <c r="Y173" s="362"/>
      <c r="Z173" s="362"/>
      <c r="AA173" s="362"/>
      <c r="AE173" s="362"/>
      <c r="AF173" s="362"/>
      <c r="AG173" s="362"/>
      <c r="AH173" s="362"/>
      <c r="AL173" s="362"/>
      <c r="AM173" s="362"/>
      <c r="AN173" s="362"/>
      <c r="AO173" s="362"/>
      <c r="AS173" s="362"/>
      <c r="AT173" s="362"/>
      <c r="AU173" s="362"/>
      <c r="AV173" s="362"/>
    </row>
    <row r="174" spans="7:48" x14ac:dyDescent="0.3">
      <c r="G174" s="23"/>
      <c r="H174" s="23"/>
      <c r="I174" s="23"/>
      <c r="J174" s="362"/>
      <c r="K174" s="362"/>
      <c r="L174" s="362"/>
      <c r="M174" s="362"/>
      <c r="Q174" s="362"/>
      <c r="R174" s="362"/>
      <c r="S174" s="362"/>
      <c r="T174" s="362"/>
      <c r="X174" s="362"/>
      <c r="Y174" s="362"/>
      <c r="Z174" s="362"/>
      <c r="AA174" s="362"/>
      <c r="AE174" s="362"/>
      <c r="AF174" s="362"/>
      <c r="AG174" s="362"/>
      <c r="AH174" s="362"/>
      <c r="AL174" s="362"/>
      <c r="AM174" s="362"/>
      <c r="AN174" s="362"/>
      <c r="AO174" s="362"/>
      <c r="AS174" s="362"/>
      <c r="AT174" s="362"/>
      <c r="AU174" s="362"/>
      <c r="AV174" s="362"/>
    </row>
    <row r="175" spans="7:48" x14ac:dyDescent="0.3">
      <c r="G175" s="23"/>
      <c r="H175" s="23"/>
      <c r="I175" s="23"/>
      <c r="J175" s="362"/>
      <c r="K175" s="362"/>
      <c r="L175" s="362"/>
      <c r="M175" s="362"/>
      <c r="Q175" s="362"/>
      <c r="R175" s="362"/>
      <c r="S175" s="362"/>
      <c r="T175" s="362"/>
      <c r="X175" s="362"/>
      <c r="Y175" s="362"/>
      <c r="Z175" s="362"/>
      <c r="AA175" s="362"/>
      <c r="AE175" s="362"/>
      <c r="AF175" s="362"/>
      <c r="AG175" s="362"/>
      <c r="AH175" s="362"/>
      <c r="AL175" s="362"/>
      <c r="AM175" s="362"/>
      <c r="AN175" s="362"/>
      <c r="AO175" s="362"/>
      <c r="AS175" s="362"/>
      <c r="AT175" s="362"/>
      <c r="AU175" s="362"/>
      <c r="AV175" s="362"/>
    </row>
    <row r="176" spans="7:48" x14ac:dyDescent="0.3">
      <c r="G176" s="23"/>
      <c r="H176" s="23"/>
      <c r="I176" s="23"/>
      <c r="J176" s="362"/>
      <c r="K176" s="362"/>
      <c r="L176" s="362"/>
      <c r="M176" s="362"/>
      <c r="Q176" s="362"/>
      <c r="R176" s="362"/>
      <c r="S176" s="362"/>
      <c r="T176" s="362"/>
      <c r="X176" s="362"/>
      <c r="Y176" s="362"/>
      <c r="Z176" s="362"/>
      <c r="AA176" s="362"/>
      <c r="AE176" s="362"/>
      <c r="AF176" s="362"/>
      <c r="AG176" s="362"/>
      <c r="AH176" s="362"/>
      <c r="AL176" s="362"/>
      <c r="AM176" s="362"/>
      <c r="AN176" s="362"/>
      <c r="AO176" s="362"/>
      <c r="AS176" s="362"/>
      <c r="AT176" s="362"/>
      <c r="AU176" s="362"/>
      <c r="AV176" s="362"/>
    </row>
    <row r="177" spans="7:48" x14ac:dyDescent="0.3">
      <c r="G177" s="23"/>
      <c r="H177" s="23"/>
      <c r="I177" s="23"/>
      <c r="J177" s="362"/>
      <c r="K177" s="362"/>
      <c r="L177" s="362"/>
      <c r="M177" s="362"/>
      <c r="Q177" s="362"/>
      <c r="R177" s="362"/>
      <c r="S177" s="362"/>
      <c r="T177" s="362"/>
      <c r="X177" s="362"/>
      <c r="Y177" s="362"/>
      <c r="Z177" s="362"/>
      <c r="AA177" s="362"/>
      <c r="AE177" s="362"/>
      <c r="AF177" s="362"/>
      <c r="AG177" s="362"/>
      <c r="AH177" s="362"/>
      <c r="AL177" s="362"/>
      <c r="AM177" s="362"/>
      <c r="AN177" s="362"/>
      <c r="AO177" s="362"/>
      <c r="AS177" s="362"/>
      <c r="AT177" s="362"/>
      <c r="AU177" s="362"/>
      <c r="AV177" s="362"/>
    </row>
    <row r="178" spans="7:48" x14ac:dyDescent="0.3">
      <c r="G178" s="23"/>
      <c r="H178" s="23"/>
      <c r="I178" s="23"/>
      <c r="J178" s="362"/>
      <c r="K178" s="362"/>
      <c r="L178" s="362"/>
      <c r="M178" s="362"/>
      <c r="Q178" s="362"/>
      <c r="R178" s="362"/>
      <c r="S178" s="362"/>
      <c r="T178" s="362"/>
      <c r="X178" s="362"/>
      <c r="Y178" s="362"/>
      <c r="Z178" s="362"/>
      <c r="AA178" s="362"/>
      <c r="AE178" s="362"/>
      <c r="AF178" s="362"/>
      <c r="AG178" s="362"/>
      <c r="AH178" s="362"/>
      <c r="AL178" s="362"/>
      <c r="AM178" s="362"/>
      <c r="AN178" s="362"/>
      <c r="AO178" s="362"/>
      <c r="AS178" s="362"/>
      <c r="AT178" s="362"/>
      <c r="AU178" s="362"/>
      <c r="AV178" s="362"/>
    </row>
    <row r="179" spans="7:48" x14ac:dyDescent="0.3">
      <c r="G179" s="23"/>
      <c r="H179" s="23"/>
      <c r="I179" s="23"/>
      <c r="J179" s="362"/>
      <c r="K179" s="362"/>
      <c r="L179" s="362"/>
      <c r="M179" s="362"/>
      <c r="Q179" s="362"/>
      <c r="R179" s="362"/>
      <c r="S179" s="362"/>
      <c r="T179" s="362"/>
      <c r="X179" s="362"/>
      <c r="Y179" s="362"/>
      <c r="Z179" s="362"/>
      <c r="AA179" s="362"/>
      <c r="AE179" s="362"/>
      <c r="AF179" s="362"/>
      <c r="AG179" s="362"/>
      <c r="AH179" s="362"/>
      <c r="AL179" s="362"/>
      <c r="AM179" s="362"/>
      <c r="AN179" s="362"/>
      <c r="AO179" s="362"/>
      <c r="AS179" s="362"/>
      <c r="AT179" s="362"/>
      <c r="AU179" s="362"/>
      <c r="AV179" s="362"/>
    </row>
    <row r="180" spans="7:48" x14ac:dyDescent="0.3">
      <c r="G180" s="23"/>
      <c r="H180" s="23"/>
      <c r="I180" s="23"/>
      <c r="J180" s="362"/>
      <c r="K180" s="362"/>
      <c r="L180" s="362"/>
      <c r="M180" s="362"/>
      <c r="Q180" s="362"/>
      <c r="R180" s="362"/>
      <c r="S180" s="362"/>
      <c r="T180" s="362"/>
      <c r="X180" s="362"/>
      <c r="Y180" s="362"/>
      <c r="Z180" s="362"/>
      <c r="AA180" s="362"/>
      <c r="AE180" s="362"/>
      <c r="AF180" s="362"/>
      <c r="AG180" s="362"/>
      <c r="AH180" s="362"/>
      <c r="AL180" s="362"/>
      <c r="AM180" s="362"/>
      <c r="AN180" s="362"/>
      <c r="AO180" s="362"/>
      <c r="AS180" s="362"/>
      <c r="AT180" s="362"/>
      <c r="AU180" s="362"/>
      <c r="AV180" s="362"/>
    </row>
    <row r="181" spans="7:48" x14ac:dyDescent="0.3">
      <c r="G181" s="23"/>
      <c r="H181" s="23"/>
      <c r="I181" s="23"/>
      <c r="J181" s="362"/>
      <c r="K181" s="362"/>
      <c r="L181" s="362"/>
      <c r="M181" s="362"/>
      <c r="Q181" s="362"/>
      <c r="R181" s="362"/>
      <c r="S181" s="362"/>
      <c r="T181" s="362"/>
      <c r="X181" s="362"/>
      <c r="Y181" s="362"/>
      <c r="Z181" s="362"/>
      <c r="AA181" s="362"/>
      <c r="AE181" s="362"/>
      <c r="AF181" s="362"/>
      <c r="AG181" s="362"/>
      <c r="AH181" s="362"/>
      <c r="AL181" s="362"/>
      <c r="AM181" s="362"/>
      <c r="AN181" s="362"/>
      <c r="AO181" s="362"/>
      <c r="AS181" s="362"/>
      <c r="AT181" s="362"/>
      <c r="AU181" s="362"/>
      <c r="AV181" s="362"/>
    </row>
    <row r="182" spans="7:48" x14ac:dyDescent="0.3">
      <c r="G182" s="23"/>
      <c r="H182" s="23"/>
      <c r="I182" s="23"/>
      <c r="J182" s="362"/>
      <c r="K182" s="362"/>
      <c r="L182" s="362"/>
      <c r="M182" s="362"/>
      <c r="Q182" s="362"/>
      <c r="R182" s="362"/>
      <c r="S182" s="362"/>
      <c r="T182" s="362"/>
      <c r="X182" s="362"/>
      <c r="Y182" s="362"/>
      <c r="Z182" s="362"/>
      <c r="AA182" s="362"/>
      <c r="AE182" s="362"/>
      <c r="AF182" s="362"/>
      <c r="AG182" s="362"/>
      <c r="AH182" s="362"/>
      <c r="AL182" s="362"/>
      <c r="AM182" s="362"/>
      <c r="AN182" s="362"/>
      <c r="AO182" s="362"/>
      <c r="AS182" s="362"/>
      <c r="AT182" s="362"/>
      <c r="AU182" s="362"/>
      <c r="AV182" s="362"/>
    </row>
    <row r="183" spans="7:48" x14ac:dyDescent="0.3">
      <c r="G183" s="23"/>
      <c r="H183" s="23"/>
      <c r="I183" s="23"/>
      <c r="J183" s="362"/>
      <c r="K183" s="362"/>
      <c r="L183" s="362"/>
      <c r="M183" s="362"/>
      <c r="Q183" s="362"/>
      <c r="R183" s="362"/>
      <c r="S183" s="362"/>
      <c r="T183" s="362"/>
      <c r="X183" s="362"/>
      <c r="Y183" s="362"/>
      <c r="Z183" s="362"/>
      <c r="AA183" s="362"/>
      <c r="AE183" s="362"/>
      <c r="AF183" s="362"/>
      <c r="AG183" s="362"/>
      <c r="AH183" s="362"/>
      <c r="AL183" s="362"/>
      <c r="AM183" s="362"/>
      <c r="AN183" s="362"/>
      <c r="AO183" s="362"/>
      <c r="AS183" s="362"/>
      <c r="AT183" s="362"/>
      <c r="AU183" s="362"/>
      <c r="AV183" s="362"/>
    </row>
    <row r="184" spans="7:48" x14ac:dyDescent="0.3">
      <c r="G184" s="23"/>
      <c r="H184" s="23"/>
      <c r="I184" s="23"/>
      <c r="J184" s="362"/>
      <c r="K184" s="362"/>
      <c r="L184" s="362"/>
      <c r="M184" s="362"/>
      <c r="Q184" s="362"/>
      <c r="R184" s="362"/>
      <c r="S184" s="362"/>
      <c r="T184" s="362"/>
      <c r="X184" s="362"/>
      <c r="Y184" s="362"/>
      <c r="Z184" s="362"/>
      <c r="AA184" s="362"/>
      <c r="AE184" s="362"/>
      <c r="AF184" s="362"/>
      <c r="AG184" s="362"/>
      <c r="AH184" s="362"/>
      <c r="AL184" s="362"/>
      <c r="AM184" s="362"/>
      <c r="AN184" s="362"/>
      <c r="AO184" s="362"/>
      <c r="AS184" s="362"/>
      <c r="AT184" s="362"/>
      <c r="AU184" s="362"/>
      <c r="AV184" s="362"/>
    </row>
    <row r="185" spans="7:48" x14ac:dyDescent="0.3">
      <c r="G185" s="23"/>
      <c r="H185" s="23"/>
      <c r="I185" s="23"/>
      <c r="J185" s="362"/>
      <c r="K185" s="362"/>
      <c r="L185" s="362"/>
      <c r="M185" s="362"/>
      <c r="Q185" s="362"/>
      <c r="R185" s="362"/>
      <c r="S185" s="362"/>
      <c r="T185" s="362"/>
      <c r="X185" s="362"/>
      <c r="Y185" s="362"/>
      <c r="Z185" s="362"/>
      <c r="AA185" s="362"/>
      <c r="AE185" s="362"/>
      <c r="AF185" s="362"/>
      <c r="AG185" s="362"/>
      <c r="AH185" s="362"/>
      <c r="AL185" s="362"/>
      <c r="AM185" s="362"/>
      <c r="AN185" s="362"/>
      <c r="AO185" s="362"/>
      <c r="AS185" s="362"/>
      <c r="AT185" s="362"/>
      <c r="AU185" s="362"/>
      <c r="AV185" s="362"/>
    </row>
    <row r="186" spans="7:48" x14ac:dyDescent="0.3">
      <c r="G186" s="23"/>
      <c r="H186" s="23"/>
      <c r="I186" s="23"/>
      <c r="J186" s="362"/>
      <c r="K186" s="362"/>
      <c r="L186" s="362"/>
      <c r="M186" s="362"/>
      <c r="Q186" s="362"/>
      <c r="R186" s="362"/>
      <c r="S186" s="362"/>
      <c r="T186" s="362"/>
      <c r="X186" s="362"/>
      <c r="Y186" s="362"/>
      <c r="Z186" s="362"/>
      <c r="AA186" s="362"/>
      <c r="AE186" s="362"/>
      <c r="AF186" s="362"/>
      <c r="AG186" s="362"/>
      <c r="AH186" s="362"/>
      <c r="AL186" s="362"/>
      <c r="AM186" s="362"/>
      <c r="AN186" s="362"/>
      <c r="AO186" s="362"/>
      <c r="AS186" s="362"/>
      <c r="AT186" s="362"/>
      <c r="AU186" s="362"/>
      <c r="AV186" s="362"/>
    </row>
    <row r="187" spans="7:48" x14ac:dyDescent="0.3">
      <c r="G187" s="23"/>
      <c r="H187" s="23"/>
      <c r="I187" s="23"/>
      <c r="J187" s="362"/>
      <c r="K187" s="362"/>
      <c r="L187" s="362"/>
      <c r="M187" s="362"/>
      <c r="Q187" s="362"/>
      <c r="R187" s="362"/>
      <c r="S187" s="362"/>
      <c r="T187" s="362"/>
      <c r="X187" s="362"/>
      <c r="Y187" s="362"/>
      <c r="Z187" s="362"/>
      <c r="AA187" s="362"/>
      <c r="AE187" s="362"/>
      <c r="AF187" s="362"/>
      <c r="AG187" s="362"/>
      <c r="AH187" s="362"/>
      <c r="AL187" s="362"/>
      <c r="AM187" s="362"/>
      <c r="AN187" s="362"/>
      <c r="AO187" s="362"/>
      <c r="AS187" s="362"/>
      <c r="AT187" s="362"/>
      <c r="AU187" s="362"/>
      <c r="AV187" s="362"/>
    </row>
    <row r="188" spans="7:48" x14ac:dyDescent="0.3">
      <c r="G188" s="23"/>
      <c r="H188" s="23"/>
      <c r="I188" s="23"/>
      <c r="J188" s="362"/>
      <c r="K188" s="362"/>
      <c r="L188" s="362"/>
      <c r="M188" s="362"/>
      <c r="Q188" s="362"/>
      <c r="R188" s="362"/>
      <c r="S188" s="362"/>
      <c r="T188" s="362"/>
      <c r="X188" s="362"/>
      <c r="Y188" s="362"/>
      <c r="Z188" s="362"/>
      <c r="AA188" s="362"/>
      <c r="AE188" s="362"/>
      <c r="AF188" s="362"/>
      <c r="AG188" s="362"/>
      <c r="AH188" s="362"/>
      <c r="AL188" s="362"/>
      <c r="AM188" s="362"/>
      <c r="AN188" s="362"/>
      <c r="AO188" s="362"/>
      <c r="AS188" s="362"/>
      <c r="AT188" s="362"/>
      <c r="AU188" s="362"/>
      <c r="AV188" s="362"/>
    </row>
    <row r="189" spans="7:48" x14ac:dyDescent="0.3">
      <c r="G189" s="23"/>
      <c r="H189" s="23"/>
      <c r="I189" s="23"/>
      <c r="J189" s="362"/>
      <c r="K189" s="362"/>
      <c r="L189" s="362"/>
      <c r="M189" s="362"/>
      <c r="Q189" s="362"/>
      <c r="R189" s="362"/>
      <c r="S189" s="362"/>
      <c r="T189" s="362"/>
      <c r="X189" s="362"/>
      <c r="Y189" s="362"/>
      <c r="Z189" s="362"/>
      <c r="AA189" s="362"/>
      <c r="AE189" s="362"/>
      <c r="AF189" s="362"/>
      <c r="AG189" s="362"/>
      <c r="AH189" s="362"/>
      <c r="AL189" s="362"/>
      <c r="AM189" s="362"/>
      <c r="AN189" s="362"/>
      <c r="AO189" s="362"/>
      <c r="AS189" s="362"/>
      <c r="AT189" s="362"/>
      <c r="AU189" s="362"/>
      <c r="AV189" s="362"/>
    </row>
    <row r="190" spans="7:48" x14ac:dyDescent="0.3">
      <c r="G190" s="23"/>
      <c r="H190" s="23"/>
      <c r="I190" s="23"/>
      <c r="J190" s="362"/>
      <c r="K190" s="362"/>
      <c r="L190" s="362"/>
      <c r="M190" s="362"/>
      <c r="Q190" s="362"/>
      <c r="R190" s="362"/>
      <c r="S190" s="362"/>
      <c r="T190" s="362"/>
      <c r="X190" s="362"/>
      <c r="Y190" s="362"/>
      <c r="Z190" s="362"/>
      <c r="AA190" s="362"/>
      <c r="AE190" s="362"/>
      <c r="AF190" s="362"/>
      <c r="AG190" s="362"/>
      <c r="AH190" s="362"/>
      <c r="AL190" s="362"/>
      <c r="AM190" s="362"/>
      <c r="AN190" s="362"/>
      <c r="AO190" s="362"/>
      <c r="AS190" s="362"/>
      <c r="AT190" s="362"/>
      <c r="AU190" s="362"/>
      <c r="AV190" s="362"/>
    </row>
    <row r="191" spans="7:48" x14ac:dyDescent="0.3">
      <c r="G191" s="23"/>
      <c r="H191" s="23"/>
      <c r="I191" s="23"/>
      <c r="J191" s="362"/>
      <c r="K191" s="362"/>
      <c r="L191" s="362"/>
      <c r="M191" s="362"/>
      <c r="Q191" s="362"/>
      <c r="R191" s="362"/>
      <c r="S191" s="362"/>
      <c r="T191" s="362"/>
      <c r="X191" s="362"/>
      <c r="Y191" s="362"/>
      <c r="Z191" s="362"/>
      <c r="AA191" s="362"/>
      <c r="AE191" s="362"/>
      <c r="AF191" s="362"/>
      <c r="AG191" s="362"/>
      <c r="AH191" s="362"/>
      <c r="AL191" s="362"/>
      <c r="AM191" s="362"/>
      <c r="AN191" s="362"/>
      <c r="AO191" s="362"/>
      <c r="AS191" s="362"/>
      <c r="AT191" s="362"/>
      <c r="AU191" s="362"/>
      <c r="AV191" s="362"/>
    </row>
    <row r="192" spans="7:48" x14ac:dyDescent="0.3">
      <c r="G192" s="23"/>
      <c r="H192" s="23"/>
      <c r="I192" s="23"/>
      <c r="J192" s="362"/>
      <c r="K192" s="362"/>
      <c r="L192" s="362"/>
      <c r="M192" s="362"/>
      <c r="Q192" s="362"/>
      <c r="R192" s="362"/>
      <c r="S192" s="362"/>
      <c r="T192" s="362"/>
      <c r="X192" s="362"/>
      <c r="Y192" s="362"/>
      <c r="Z192" s="362"/>
      <c r="AA192" s="362"/>
      <c r="AE192" s="362"/>
      <c r="AF192" s="362"/>
      <c r="AG192" s="362"/>
      <c r="AH192" s="362"/>
      <c r="AL192" s="362"/>
      <c r="AM192" s="362"/>
      <c r="AN192" s="362"/>
      <c r="AO192" s="362"/>
      <c r="AS192" s="362"/>
      <c r="AT192" s="362"/>
      <c r="AU192" s="362"/>
      <c r="AV192" s="362"/>
    </row>
    <row r="193" spans="7:48" x14ac:dyDescent="0.3">
      <c r="G193" s="23"/>
      <c r="H193" s="23"/>
      <c r="I193" s="23"/>
      <c r="J193" s="362"/>
      <c r="K193" s="362"/>
      <c r="L193" s="362"/>
      <c r="M193" s="362"/>
      <c r="Q193" s="362"/>
      <c r="R193" s="362"/>
      <c r="S193" s="362"/>
      <c r="T193" s="362"/>
      <c r="X193" s="362"/>
      <c r="Y193" s="362"/>
      <c r="Z193" s="362"/>
      <c r="AA193" s="362"/>
      <c r="AE193" s="362"/>
      <c r="AF193" s="362"/>
      <c r="AG193" s="362"/>
      <c r="AH193" s="362"/>
      <c r="AL193" s="362"/>
      <c r="AM193" s="362"/>
      <c r="AN193" s="362"/>
      <c r="AO193" s="362"/>
      <c r="AS193" s="362"/>
      <c r="AT193" s="362"/>
      <c r="AU193" s="362"/>
      <c r="AV193" s="362"/>
    </row>
    <row r="194" spans="7:48" x14ac:dyDescent="0.3">
      <c r="G194" s="23"/>
      <c r="H194" s="23"/>
      <c r="I194" s="23"/>
      <c r="J194" s="362"/>
      <c r="K194" s="362"/>
      <c r="L194" s="362"/>
      <c r="M194" s="362"/>
      <c r="Q194" s="362"/>
      <c r="R194" s="362"/>
      <c r="S194" s="362"/>
      <c r="T194" s="362"/>
      <c r="X194" s="362"/>
      <c r="Y194" s="362"/>
      <c r="Z194" s="362"/>
      <c r="AA194" s="362"/>
      <c r="AE194" s="362"/>
      <c r="AF194" s="362"/>
      <c r="AG194" s="362"/>
      <c r="AH194" s="362"/>
      <c r="AL194" s="362"/>
      <c r="AM194" s="362"/>
      <c r="AN194" s="362"/>
      <c r="AO194" s="362"/>
      <c r="AS194" s="362"/>
      <c r="AT194" s="362"/>
      <c r="AU194" s="362"/>
      <c r="AV194" s="362"/>
    </row>
    <row r="195" spans="7:48" x14ac:dyDescent="0.3">
      <c r="G195" s="23"/>
      <c r="H195" s="23"/>
      <c r="I195" s="23"/>
      <c r="J195" s="362"/>
      <c r="K195" s="362"/>
      <c r="L195" s="362"/>
      <c r="M195" s="362"/>
      <c r="Q195" s="362"/>
      <c r="R195" s="362"/>
      <c r="S195" s="362"/>
      <c r="T195" s="362"/>
      <c r="X195" s="362"/>
      <c r="Y195" s="362"/>
      <c r="Z195" s="362"/>
      <c r="AA195" s="362"/>
      <c r="AE195" s="362"/>
      <c r="AF195" s="362"/>
      <c r="AG195" s="362"/>
      <c r="AH195" s="362"/>
      <c r="AL195" s="362"/>
      <c r="AM195" s="362"/>
      <c r="AN195" s="362"/>
      <c r="AO195" s="362"/>
      <c r="AS195" s="362"/>
      <c r="AT195" s="362"/>
      <c r="AU195" s="362"/>
      <c r="AV195" s="362"/>
    </row>
    <row r="196" spans="7:48" x14ac:dyDescent="0.3">
      <c r="G196" s="23"/>
      <c r="H196" s="23"/>
      <c r="I196" s="23"/>
      <c r="J196" s="362"/>
      <c r="K196" s="362"/>
      <c r="L196" s="362"/>
      <c r="M196" s="362"/>
      <c r="Q196" s="362"/>
      <c r="R196" s="362"/>
      <c r="S196" s="362"/>
      <c r="T196" s="362"/>
      <c r="X196" s="362"/>
      <c r="Y196" s="362"/>
      <c r="Z196" s="362"/>
      <c r="AA196" s="362"/>
      <c r="AE196" s="362"/>
      <c r="AF196" s="362"/>
      <c r="AG196" s="362"/>
      <c r="AH196" s="362"/>
      <c r="AL196" s="362"/>
      <c r="AM196" s="362"/>
      <c r="AN196" s="362"/>
      <c r="AO196" s="362"/>
      <c r="AS196" s="362"/>
      <c r="AT196" s="362"/>
      <c r="AU196" s="362"/>
      <c r="AV196" s="362"/>
    </row>
    <row r="197" spans="7:48" x14ac:dyDescent="0.3">
      <c r="G197" s="23"/>
      <c r="H197" s="23"/>
      <c r="I197" s="23"/>
      <c r="J197" s="362"/>
      <c r="K197" s="362"/>
      <c r="L197" s="362"/>
      <c r="M197" s="362"/>
      <c r="Q197" s="362"/>
      <c r="R197" s="362"/>
      <c r="S197" s="362"/>
      <c r="T197" s="362"/>
      <c r="X197" s="362"/>
      <c r="Y197" s="362"/>
      <c r="Z197" s="362"/>
      <c r="AA197" s="362"/>
      <c r="AE197" s="362"/>
      <c r="AF197" s="362"/>
      <c r="AG197" s="362"/>
      <c r="AH197" s="362"/>
      <c r="AL197" s="362"/>
      <c r="AM197" s="362"/>
      <c r="AN197" s="362"/>
      <c r="AO197" s="362"/>
      <c r="AS197" s="362"/>
      <c r="AT197" s="362"/>
      <c r="AU197" s="362"/>
      <c r="AV197" s="362"/>
    </row>
    <row r="198" spans="7:48" x14ac:dyDescent="0.3">
      <c r="G198" s="23"/>
      <c r="H198" s="23"/>
      <c r="I198" s="23"/>
      <c r="J198" s="362"/>
      <c r="K198" s="362"/>
      <c r="L198" s="362"/>
      <c r="M198" s="362"/>
      <c r="Q198" s="362"/>
      <c r="R198" s="362"/>
      <c r="S198" s="362"/>
      <c r="T198" s="362"/>
      <c r="X198" s="362"/>
      <c r="Y198" s="362"/>
      <c r="Z198" s="362"/>
      <c r="AA198" s="362"/>
      <c r="AE198" s="362"/>
      <c r="AF198" s="362"/>
      <c r="AG198" s="362"/>
      <c r="AH198" s="362"/>
      <c r="AL198" s="362"/>
      <c r="AM198" s="362"/>
      <c r="AN198" s="362"/>
      <c r="AO198" s="362"/>
      <c r="AS198" s="362"/>
      <c r="AT198" s="362"/>
      <c r="AU198" s="362"/>
      <c r="AV198" s="362"/>
    </row>
    <row r="199" spans="7:48" x14ac:dyDescent="0.3">
      <c r="G199" s="23"/>
      <c r="H199" s="23"/>
      <c r="I199" s="23"/>
      <c r="J199" s="362"/>
      <c r="K199" s="362"/>
      <c r="L199" s="362"/>
      <c r="M199" s="362"/>
      <c r="Q199" s="362"/>
      <c r="R199" s="362"/>
      <c r="S199" s="362"/>
      <c r="T199" s="362"/>
      <c r="X199" s="362"/>
      <c r="Y199" s="362"/>
      <c r="Z199" s="362"/>
      <c r="AA199" s="362"/>
      <c r="AE199" s="362"/>
      <c r="AF199" s="362"/>
      <c r="AG199" s="362"/>
      <c r="AH199" s="362"/>
      <c r="AL199" s="362"/>
      <c r="AM199" s="362"/>
      <c r="AN199" s="362"/>
      <c r="AO199" s="362"/>
      <c r="AS199" s="362"/>
      <c r="AT199" s="362"/>
      <c r="AU199" s="362"/>
      <c r="AV199" s="362"/>
    </row>
    <row r="200" spans="7:48" x14ac:dyDescent="0.3">
      <c r="G200" s="23"/>
      <c r="H200" s="23"/>
      <c r="I200" s="23"/>
      <c r="J200" s="362"/>
      <c r="K200" s="362"/>
      <c r="L200" s="362"/>
      <c r="M200" s="362"/>
      <c r="Q200" s="362"/>
      <c r="R200" s="362"/>
      <c r="S200" s="362"/>
      <c r="T200" s="362"/>
      <c r="X200" s="362"/>
      <c r="Y200" s="362"/>
      <c r="Z200" s="362"/>
      <c r="AA200" s="362"/>
      <c r="AE200" s="362"/>
      <c r="AF200" s="362"/>
      <c r="AG200" s="362"/>
      <c r="AH200" s="362"/>
      <c r="AL200" s="362"/>
      <c r="AM200" s="362"/>
      <c r="AN200" s="362"/>
      <c r="AO200" s="362"/>
      <c r="AS200" s="362"/>
      <c r="AT200" s="362"/>
      <c r="AU200" s="362"/>
      <c r="AV200" s="362"/>
    </row>
    <row r="201" spans="7:48" x14ac:dyDescent="0.3">
      <c r="G201" s="23"/>
      <c r="H201" s="23"/>
      <c r="I201" s="23"/>
      <c r="J201" s="362"/>
      <c r="K201" s="362"/>
      <c r="L201" s="362"/>
      <c r="M201" s="362"/>
      <c r="Q201" s="362"/>
      <c r="R201" s="362"/>
      <c r="S201" s="362"/>
      <c r="T201" s="362"/>
      <c r="X201" s="362"/>
      <c r="Y201" s="362"/>
      <c r="Z201" s="362"/>
      <c r="AA201" s="362"/>
      <c r="AE201" s="362"/>
      <c r="AF201" s="362"/>
      <c r="AG201" s="362"/>
      <c r="AH201" s="362"/>
      <c r="AL201" s="362"/>
      <c r="AM201" s="362"/>
      <c r="AN201" s="362"/>
      <c r="AO201" s="362"/>
      <c r="AS201" s="362"/>
      <c r="AT201" s="362"/>
      <c r="AU201" s="362"/>
      <c r="AV201" s="362"/>
    </row>
    <row r="202" spans="7:48" x14ac:dyDescent="0.3">
      <c r="G202" s="23"/>
      <c r="H202" s="23"/>
      <c r="I202" s="23"/>
      <c r="J202" s="362"/>
      <c r="K202" s="362"/>
      <c r="L202" s="362"/>
      <c r="M202" s="362"/>
      <c r="Q202" s="362"/>
      <c r="R202" s="362"/>
      <c r="S202" s="362"/>
      <c r="T202" s="362"/>
      <c r="X202" s="362"/>
      <c r="Y202" s="362"/>
      <c r="Z202" s="362"/>
      <c r="AA202" s="362"/>
      <c r="AE202" s="362"/>
      <c r="AF202" s="362"/>
      <c r="AG202" s="362"/>
      <c r="AH202" s="362"/>
      <c r="AL202" s="362"/>
      <c r="AM202" s="362"/>
      <c r="AN202" s="362"/>
      <c r="AO202" s="362"/>
      <c r="AS202" s="362"/>
      <c r="AT202" s="362"/>
      <c r="AU202" s="362"/>
      <c r="AV202" s="362"/>
    </row>
    <row r="203" spans="7:48" x14ac:dyDescent="0.3">
      <c r="G203" s="23"/>
      <c r="H203" s="23"/>
      <c r="I203" s="23"/>
      <c r="J203" s="362"/>
      <c r="K203" s="362"/>
      <c r="L203" s="362"/>
      <c r="M203" s="362"/>
      <c r="Q203" s="362"/>
      <c r="R203" s="362"/>
      <c r="S203" s="362"/>
      <c r="T203" s="362"/>
      <c r="X203" s="362"/>
      <c r="Y203" s="362"/>
      <c r="Z203" s="362"/>
      <c r="AA203" s="362"/>
      <c r="AE203" s="362"/>
      <c r="AF203" s="362"/>
      <c r="AG203" s="362"/>
      <c r="AH203" s="362"/>
      <c r="AL203" s="362"/>
      <c r="AM203" s="362"/>
      <c r="AN203" s="362"/>
      <c r="AO203" s="362"/>
      <c r="AS203" s="362"/>
      <c r="AT203" s="362"/>
      <c r="AU203" s="362"/>
      <c r="AV203" s="362"/>
    </row>
    <row r="204" spans="7:48" x14ac:dyDescent="0.3">
      <c r="G204" s="23"/>
      <c r="H204" s="23"/>
      <c r="I204" s="23"/>
      <c r="J204" s="362"/>
      <c r="K204" s="362"/>
      <c r="L204" s="362"/>
      <c r="M204" s="362"/>
      <c r="Q204" s="362"/>
      <c r="R204" s="362"/>
      <c r="S204" s="362"/>
      <c r="T204" s="362"/>
      <c r="X204" s="362"/>
      <c r="Y204" s="362"/>
      <c r="Z204" s="362"/>
      <c r="AA204" s="362"/>
      <c r="AE204" s="362"/>
      <c r="AF204" s="362"/>
      <c r="AG204" s="362"/>
      <c r="AH204" s="362"/>
      <c r="AL204" s="362"/>
      <c r="AM204" s="362"/>
      <c r="AN204" s="362"/>
      <c r="AO204" s="362"/>
      <c r="AS204" s="362"/>
      <c r="AT204" s="362"/>
      <c r="AU204" s="362"/>
      <c r="AV204" s="362"/>
    </row>
    <row r="205" spans="7:48" x14ac:dyDescent="0.3">
      <c r="G205" s="23"/>
      <c r="H205" s="23"/>
      <c r="I205" s="23"/>
      <c r="J205" s="362"/>
      <c r="K205" s="362"/>
      <c r="L205" s="362"/>
      <c r="M205" s="362"/>
      <c r="Q205" s="362"/>
      <c r="R205" s="362"/>
      <c r="S205" s="362"/>
      <c r="T205" s="362"/>
      <c r="X205" s="362"/>
      <c r="Y205" s="362"/>
      <c r="Z205" s="362"/>
      <c r="AA205" s="362"/>
      <c r="AE205" s="362"/>
      <c r="AF205" s="362"/>
      <c r="AG205" s="362"/>
      <c r="AH205" s="362"/>
      <c r="AL205" s="362"/>
      <c r="AM205" s="362"/>
      <c r="AN205" s="362"/>
      <c r="AO205" s="362"/>
      <c r="AS205" s="362"/>
      <c r="AT205" s="362"/>
      <c r="AU205" s="362"/>
      <c r="AV205" s="362"/>
    </row>
    <row r="206" spans="7:48" x14ac:dyDescent="0.3">
      <c r="G206" s="23"/>
      <c r="H206" s="23"/>
      <c r="I206" s="23"/>
      <c r="J206" s="362"/>
      <c r="K206" s="362"/>
      <c r="L206" s="362"/>
      <c r="M206" s="362"/>
      <c r="Q206" s="362"/>
      <c r="R206" s="362"/>
      <c r="S206" s="362"/>
      <c r="T206" s="362"/>
      <c r="X206" s="362"/>
      <c r="Y206" s="362"/>
      <c r="Z206" s="362"/>
      <c r="AA206" s="362"/>
      <c r="AE206" s="362"/>
      <c r="AF206" s="362"/>
      <c r="AG206" s="362"/>
      <c r="AH206" s="362"/>
      <c r="AL206" s="362"/>
      <c r="AM206" s="362"/>
      <c r="AN206" s="362"/>
      <c r="AO206" s="362"/>
      <c r="AS206" s="362"/>
      <c r="AT206" s="362"/>
      <c r="AU206" s="362"/>
      <c r="AV206" s="362"/>
    </row>
    <row r="207" spans="7:48" x14ac:dyDescent="0.3">
      <c r="G207" s="23"/>
      <c r="H207" s="23"/>
      <c r="I207" s="23"/>
      <c r="J207" s="362"/>
      <c r="K207" s="362"/>
      <c r="L207" s="362"/>
      <c r="M207" s="362"/>
      <c r="Q207" s="362"/>
      <c r="R207" s="362"/>
      <c r="S207" s="362"/>
      <c r="T207" s="362"/>
      <c r="X207" s="362"/>
      <c r="Y207" s="362"/>
      <c r="Z207" s="362"/>
      <c r="AA207" s="362"/>
      <c r="AE207" s="362"/>
      <c r="AF207" s="362"/>
      <c r="AG207" s="362"/>
      <c r="AH207" s="362"/>
      <c r="AL207" s="362"/>
      <c r="AM207" s="362"/>
      <c r="AN207" s="362"/>
      <c r="AO207" s="362"/>
      <c r="AS207" s="362"/>
      <c r="AT207" s="362"/>
      <c r="AU207" s="362"/>
      <c r="AV207" s="362"/>
    </row>
    <row r="208" spans="7:48" x14ac:dyDescent="0.3">
      <c r="G208" s="23"/>
      <c r="H208" s="23"/>
      <c r="I208" s="23"/>
      <c r="J208" s="362"/>
      <c r="K208" s="362"/>
      <c r="L208" s="362"/>
      <c r="M208" s="362"/>
      <c r="Q208" s="362"/>
      <c r="R208" s="362"/>
      <c r="S208" s="362"/>
      <c r="T208" s="362"/>
      <c r="X208" s="362"/>
      <c r="Y208" s="362"/>
      <c r="Z208" s="362"/>
      <c r="AA208" s="362"/>
      <c r="AE208" s="362"/>
      <c r="AF208" s="362"/>
      <c r="AG208" s="362"/>
      <c r="AH208" s="362"/>
      <c r="AL208" s="362"/>
      <c r="AM208" s="362"/>
      <c r="AN208" s="362"/>
      <c r="AO208" s="362"/>
      <c r="AS208" s="362"/>
      <c r="AT208" s="362"/>
      <c r="AU208" s="362"/>
      <c r="AV208" s="362"/>
    </row>
    <row r="209" spans="7:48" x14ac:dyDescent="0.3">
      <c r="G209" s="23"/>
      <c r="H209" s="23"/>
      <c r="I209" s="23"/>
      <c r="J209" s="362"/>
      <c r="K209" s="362"/>
      <c r="L209" s="362"/>
      <c r="M209" s="362"/>
      <c r="Q209" s="362"/>
      <c r="R209" s="362"/>
      <c r="S209" s="362"/>
      <c r="T209" s="362"/>
      <c r="X209" s="362"/>
      <c r="Y209" s="362"/>
      <c r="Z209" s="362"/>
      <c r="AA209" s="362"/>
      <c r="AE209" s="362"/>
      <c r="AF209" s="362"/>
      <c r="AG209" s="362"/>
      <c r="AH209" s="362"/>
      <c r="AL209" s="362"/>
      <c r="AM209" s="362"/>
      <c r="AN209" s="362"/>
      <c r="AO209" s="362"/>
      <c r="AS209" s="362"/>
      <c r="AT209" s="362"/>
      <c r="AU209" s="362"/>
      <c r="AV209" s="362"/>
    </row>
    <row r="210" spans="7:48" x14ac:dyDescent="0.3">
      <c r="G210" s="23"/>
      <c r="H210" s="23"/>
      <c r="I210" s="23"/>
      <c r="J210" s="362"/>
      <c r="K210" s="362"/>
      <c r="L210" s="362"/>
      <c r="M210" s="362"/>
      <c r="Q210" s="362"/>
      <c r="R210" s="362"/>
      <c r="S210" s="362"/>
      <c r="T210" s="362"/>
      <c r="X210" s="362"/>
      <c r="Y210" s="362"/>
      <c r="Z210" s="362"/>
      <c r="AA210" s="362"/>
      <c r="AE210" s="362"/>
      <c r="AF210" s="362"/>
      <c r="AG210" s="362"/>
      <c r="AH210" s="362"/>
      <c r="AL210" s="362"/>
      <c r="AM210" s="362"/>
      <c r="AN210" s="362"/>
      <c r="AO210" s="362"/>
      <c r="AS210" s="362"/>
      <c r="AT210" s="362"/>
      <c r="AU210" s="362"/>
      <c r="AV210" s="362"/>
    </row>
    <row r="211" spans="7:48" x14ac:dyDescent="0.3">
      <c r="G211" s="23"/>
      <c r="H211" s="23"/>
      <c r="I211" s="23"/>
      <c r="J211" s="362"/>
      <c r="K211" s="362"/>
      <c r="L211" s="362"/>
      <c r="M211" s="362"/>
      <c r="Q211" s="362"/>
      <c r="R211" s="362"/>
      <c r="S211" s="362"/>
      <c r="T211" s="362"/>
      <c r="X211" s="362"/>
      <c r="Y211" s="362"/>
      <c r="Z211" s="362"/>
      <c r="AA211" s="362"/>
      <c r="AE211" s="362"/>
      <c r="AF211" s="362"/>
      <c r="AG211" s="362"/>
      <c r="AH211" s="362"/>
      <c r="AL211" s="362"/>
      <c r="AM211" s="362"/>
      <c r="AN211" s="362"/>
      <c r="AO211" s="362"/>
      <c r="AS211" s="362"/>
      <c r="AT211" s="362"/>
      <c r="AU211" s="362"/>
      <c r="AV211" s="362"/>
    </row>
    <row r="212" spans="7:48" x14ac:dyDescent="0.3">
      <c r="G212" s="23"/>
      <c r="H212" s="23"/>
      <c r="I212" s="23"/>
      <c r="J212" s="362"/>
      <c r="K212" s="362"/>
      <c r="L212" s="362"/>
      <c r="M212" s="362"/>
      <c r="Q212" s="362"/>
      <c r="R212" s="362"/>
      <c r="S212" s="362"/>
      <c r="T212" s="362"/>
      <c r="X212" s="362"/>
      <c r="Y212" s="362"/>
      <c r="Z212" s="362"/>
      <c r="AA212" s="362"/>
      <c r="AE212" s="362"/>
      <c r="AF212" s="362"/>
      <c r="AG212" s="362"/>
      <c r="AH212" s="362"/>
      <c r="AL212" s="362"/>
      <c r="AM212" s="362"/>
      <c r="AN212" s="362"/>
      <c r="AO212" s="362"/>
      <c r="AS212" s="362"/>
      <c r="AT212" s="362"/>
      <c r="AU212" s="362"/>
      <c r="AV212" s="362"/>
    </row>
    <row r="213" spans="7:48" x14ac:dyDescent="0.3">
      <c r="G213" s="23"/>
      <c r="H213" s="23"/>
      <c r="I213" s="23"/>
      <c r="J213" s="362"/>
      <c r="K213" s="362"/>
      <c r="L213" s="362"/>
      <c r="M213" s="362"/>
      <c r="Q213" s="362"/>
      <c r="R213" s="362"/>
      <c r="S213" s="362"/>
      <c r="T213" s="362"/>
      <c r="X213" s="362"/>
      <c r="Y213" s="362"/>
      <c r="Z213" s="362"/>
      <c r="AA213" s="362"/>
      <c r="AE213" s="362"/>
      <c r="AF213" s="362"/>
      <c r="AG213" s="362"/>
      <c r="AH213" s="362"/>
      <c r="AL213" s="362"/>
      <c r="AM213" s="362"/>
      <c r="AN213" s="362"/>
      <c r="AO213" s="362"/>
      <c r="AS213" s="362"/>
      <c r="AT213" s="362"/>
      <c r="AU213" s="362"/>
      <c r="AV213" s="362"/>
    </row>
    <row r="214" spans="7:48" x14ac:dyDescent="0.3">
      <c r="G214" s="23"/>
      <c r="H214" s="23"/>
      <c r="I214" s="23"/>
      <c r="J214" s="362"/>
      <c r="K214" s="362"/>
      <c r="L214" s="362"/>
      <c r="M214" s="362"/>
      <c r="Q214" s="362"/>
      <c r="R214" s="362"/>
      <c r="S214" s="362"/>
      <c r="T214" s="362"/>
      <c r="X214" s="362"/>
      <c r="Y214" s="362"/>
      <c r="Z214" s="362"/>
      <c r="AA214" s="362"/>
      <c r="AE214" s="362"/>
      <c r="AF214" s="362"/>
      <c r="AG214" s="362"/>
      <c r="AH214" s="362"/>
      <c r="AL214" s="362"/>
      <c r="AM214" s="362"/>
      <c r="AN214" s="362"/>
      <c r="AO214" s="362"/>
      <c r="AS214" s="362"/>
      <c r="AT214" s="362"/>
      <c r="AU214" s="362"/>
      <c r="AV214" s="362"/>
    </row>
    <row r="215" spans="7:48" x14ac:dyDescent="0.3">
      <c r="G215" s="23"/>
      <c r="H215" s="23"/>
      <c r="I215" s="23"/>
      <c r="J215" s="362"/>
      <c r="K215" s="362"/>
      <c r="L215" s="362"/>
      <c r="M215" s="362"/>
      <c r="Q215" s="362"/>
      <c r="R215" s="362"/>
      <c r="S215" s="362"/>
      <c r="T215" s="362"/>
      <c r="X215" s="362"/>
      <c r="Y215" s="362"/>
      <c r="Z215" s="362"/>
      <c r="AA215" s="362"/>
      <c r="AE215" s="362"/>
      <c r="AF215" s="362"/>
      <c r="AG215" s="362"/>
      <c r="AH215" s="362"/>
      <c r="AL215" s="362"/>
      <c r="AM215" s="362"/>
      <c r="AN215" s="362"/>
      <c r="AO215" s="362"/>
      <c r="AS215" s="362"/>
      <c r="AT215" s="362"/>
      <c r="AU215" s="362"/>
      <c r="AV215" s="362"/>
    </row>
    <row r="216" spans="7:48" x14ac:dyDescent="0.3">
      <c r="G216" s="23"/>
      <c r="H216" s="23"/>
      <c r="I216" s="23"/>
      <c r="J216" s="362"/>
      <c r="K216" s="362"/>
      <c r="L216" s="362"/>
      <c r="M216" s="362"/>
      <c r="Q216" s="362"/>
      <c r="R216" s="362"/>
      <c r="S216" s="362"/>
      <c r="T216" s="362"/>
      <c r="X216" s="362"/>
      <c r="Y216" s="362"/>
      <c r="Z216" s="362"/>
      <c r="AA216" s="362"/>
      <c r="AE216" s="362"/>
      <c r="AF216" s="362"/>
      <c r="AG216" s="362"/>
      <c r="AH216" s="362"/>
      <c r="AL216" s="362"/>
      <c r="AM216" s="362"/>
      <c r="AN216" s="362"/>
      <c r="AO216" s="362"/>
      <c r="AS216" s="362"/>
      <c r="AT216" s="362"/>
      <c r="AU216" s="362"/>
      <c r="AV216" s="362"/>
    </row>
    <row r="217" spans="7:48" x14ac:dyDescent="0.3">
      <c r="G217" s="23"/>
      <c r="H217" s="23"/>
      <c r="I217" s="23"/>
      <c r="J217" s="362"/>
      <c r="K217" s="362"/>
      <c r="L217" s="362"/>
      <c r="M217" s="362"/>
      <c r="Q217" s="362"/>
      <c r="R217" s="362"/>
      <c r="S217" s="362"/>
      <c r="T217" s="362"/>
      <c r="X217" s="362"/>
      <c r="Y217" s="362"/>
      <c r="Z217" s="362"/>
      <c r="AA217" s="362"/>
      <c r="AE217" s="362"/>
      <c r="AF217" s="362"/>
      <c r="AG217" s="362"/>
      <c r="AH217" s="362"/>
      <c r="AL217" s="362"/>
      <c r="AM217" s="362"/>
      <c r="AN217" s="362"/>
      <c r="AO217" s="362"/>
      <c r="AS217" s="362"/>
      <c r="AT217" s="362"/>
      <c r="AU217" s="362"/>
      <c r="AV217" s="362"/>
    </row>
    <row r="218" spans="7:48" x14ac:dyDescent="0.3">
      <c r="G218" s="23"/>
      <c r="H218" s="23"/>
      <c r="I218" s="23"/>
      <c r="J218" s="362"/>
      <c r="K218" s="362"/>
      <c r="L218" s="362"/>
      <c r="M218" s="362"/>
      <c r="Q218" s="362"/>
      <c r="R218" s="362"/>
      <c r="S218" s="362"/>
      <c r="T218" s="362"/>
      <c r="X218" s="362"/>
      <c r="Y218" s="362"/>
      <c r="Z218" s="362"/>
      <c r="AA218" s="362"/>
      <c r="AE218" s="362"/>
      <c r="AF218" s="362"/>
      <c r="AG218" s="362"/>
      <c r="AH218" s="362"/>
      <c r="AL218" s="362"/>
      <c r="AM218" s="362"/>
      <c r="AN218" s="362"/>
      <c r="AO218" s="362"/>
      <c r="AS218" s="362"/>
      <c r="AT218" s="362"/>
      <c r="AU218" s="362"/>
      <c r="AV218" s="362"/>
    </row>
    <row r="219" spans="7:48" x14ac:dyDescent="0.3">
      <c r="G219" s="23"/>
      <c r="H219" s="23"/>
      <c r="I219" s="23"/>
      <c r="J219" s="362"/>
      <c r="K219" s="362"/>
      <c r="L219" s="362"/>
      <c r="M219" s="362"/>
      <c r="Q219" s="362"/>
      <c r="R219" s="362"/>
      <c r="S219" s="362"/>
      <c r="T219" s="362"/>
      <c r="X219" s="362"/>
      <c r="Y219" s="362"/>
      <c r="Z219" s="362"/>
      <c r="AA219" s="362"/>
      <c r="AE219" s="362"/>
      <c r="AF219" s="362"/>
      <c r="AG219" s="362"/>
      <c r="AH219" s="362"/>
      <c r="AL219" s="362"/>
      <c r="AM219" s="362"/>
      <c r="AN219" s="362"/>
      <c r="AO219" s="362"/>
      <c r="AS219" s="362"/>
      <c r="AT219" s="362"/>
      <c r="AU219" s="362"/>
      <c r="AV219" s="362"/>
    </row>
    <row r="220" spans="7:48" x14ac:dyDescent="0.3">
      <c r="G220" s="23"/>
      <c r="H220" s="23"/>
      <c r="I220" s="23"/>
      <c r="J220" s="362"/>
      <c r="K220" s="362"/>
      <c r="L220" s="362"/>
      <c r="M220" s="362"/>
      <c r="Q220" s="362"/>
      <c r="R220" s="362"/>
      <c r="S220" s="362"/>
      <c r="T220" s="362"/>
      <c r="X220" s="362"/>
      <c r="Y220" s="362"/>
      <c r="Z220" s="362"/>
      <c r="AA220" s="362"/>
      <c r="AE220" s="362"/>
      <c r="AF220" s="362"/>
      <c r="AG220" s="362"/>
      <c r="AH220" s="362"/>
      <c r="AL220" s="362"/>
      <c r="AM220" s="362"/>
      <c r="AN220" s="362"/>
      <c r="AO220" s="362"/>
      <c r="AS220" s="362"/>
      <c r="AT220" s="362"/>
      <c r="AU220" s="362"/>
      <c r="AV220" s="362"/>
    </row>
    <row r="221" spans="7:48" x14ac:dyDescent="0.3">
      <c r="G221" s="23"/>
      <c r="H221" s="23"/>
      <c r="I221" s="23"/>
      <c r="J221" s="362"/>
      <c r="K221" s="362"/>
      <c r="L221" s="362"/>
      <c r="M221" s="362"/>
      <c r="Q221" s="362"/>
      <c r="R221" s="362"/>
      <c r="S221" s="362"/>
      <c r="T221" s="362"/>
      <c r="X221" s="362"/>
      <c r="Y221" s="362"/>
      <c r="Z221" s="362"/>
      <c r="AA221" s="362"/>
      <c r="AE221" s="362"/>
      <c r="AF221" s="362"/>
      <c r="AG221" s="362"/>
      <c r="AH221" s="362"/>
      <c r="AL221" s="362"/>
      <c r="AM221" s="362"/>
      <c r="AN221" s="362"/>
      <c r="AO221" s="362"/>
      <c r="AS221" s="362"/>
      <c r="AT221" s="362"/>
      <c r="AU221" s="362"/>
      <c r="AV221" s="362"/>
    </row>
    <row r="222" spans="7:48" x14ac:dyDescent="0.3">
      <c r="G222" s="23"/>
      <c r="H222" s="23"/>
      <c r="I222" s="23"/>
      <c r="J222" s="362"/>
      <c r="K222" s="362"/>
      <c r="L222" s="362"/>
      <c r="M222" s="362"/>
      <c r="Q222" s="362"/>
      <c r="R222" s="362"/>
      <c r="S222" s="362"/>
      <c r="T222" s="362"/>
      <c r="X222" s="362"/>
      <c r="Y222" s="362"/>
      <c r="Z222" s="362"/>
      <c r="AA222" s="362"/>
      <c r="AE222" s="362"/>
      <c r="AF222" s="362"/>
      <c r="AG222" s="362"/>
      <c r="AH222" s="362"/>
      <c r="AL222" s="362"/>
      <c r="AM222" s="362"/>
      <c r="AN222" s="362"/>
      <c r="AO222" s="362"/>
      <c r="AS222" s="362"/>
      <c r="AT222" s="362"/>
      <c r="AU222" s="362"/>
      <c r="AV222" s="362"/>
    </row>
    <row r="223" spans="7:48" x14ac:dyDescent="0.3">
      <c r="G223" s="23"/>
      <c r="H223" s="23"/>
      <c r="I223" s="23"/>
      <c r="J223" s="362"/>
      <c r="K223" s="362"/>
      <c r="L223" s="362"/>
      <c r="M223" s="362"/>
      <c r="Q223" s="362"/>
      <c r="R223" s="362"/>
      <c r="S223" s="362"/>
      <c r="T223" s="362"/>
      <c r="X223" s="362"/>
      <c r="Y223" s="362"/>
      <c r="Z223" s="362"/>
      <c r="AA223" s="362"/>
      <c r="AE223" s="362"/>
      <c r="AF223" s="362"/>
      <c r="AG223" s="362"/>
      <c r="AH223" s="362"/>
      <c r="AL223" s="362"/>
      <c r="AM223" s="362"/>
      <c r="AN223" s="362"/>
      <c r="AO223" s="362"/>
      <c r="AS223" s="362"/>
      <c r="AT223" s="362"/>
      <c r="AU223" s="362"/>
      <c r="AV223" s="362"/>
    </row>
    <row r="224" spans="7:48" x14ac:dyDescent="0.3">
      <c r="G224" s="23"/>
      <c r="H224" s="23"/>
      <c r="I224" s="23"/>
      <c r="J224" s="362"/>
      <c r="K224" s="362"/>
      <c r="L224" s="362"/>
      <c r="M224" s="362"/>
      <c r="Q224" s="362"/>
      <c r="R224" s="362"/>
      <c r="S224" s="362"/>
      <c r="T224" s="362"/>
      <c r="X224" s="362"/>
      <c r="Y224" s="362"/>
      <c r="Z224" s="362"/>
      <c r="AA224" s="362"/>
      <c r="AE224" s="362"/>
      <c r="AF224" s="362"/>
      <c r="AG224" s="362"/>
      <c r="AH224" s="362"/>
      <c r="AL224" s="362"/>
      <c r="AM224" s="362"/>
      <c r="AN224" s="362"/>
      <c r="AO224" s="362"/>
      <c r="AS224" s="362"/>
      <c r="AT224" s="362"/>
      <c r="AU224" s="362"/>
      <c r="AV224" s="362"/>
    </row>
    <row r="225" spans="7:48" x14ac:dyDescent="0.3">
      <c r="G225" s="23"/>
      <c r="H225" s="23"/>
      <c r="I225" s="23"/>
      <c r="J225" s="362"/>
      <c r="K225" s="362"/>
      <c r="L225" s="362"/>
      <c r="M225" s="362"/>
      <c r="Q225" s="362"/>
      <c r="R225" s="362"/>
      <c r="S225" s="362"/>
      <c r="T225" s="362"/>
      <c r="X225" s="362"/>
      <c r="Y225" s="362"/>
      <c r="Z225" s="362"/>
      <c r="AA225" s="362"/>
      <c r="AE225" s="362"/>
      <c r="AF225" s="362"/>
      <c r="AG225" s="362"/>
      <c r="AH225" s="362"/>
      <c r="AL225" s="362"/>
      <c r="AM225" s="362"/>
      <c r="AN225" s="362"/>
      <c r="AO225" s="362"/>
      <c r="AS225" s="362"/>
      <c r="AT225" s="362"/>
      <c r="AU225" s="362"/>
      <c r="AV225" s="362"/>
    </row>
    <row r="226" spans="7:48" x14ac:dyDescent="0.3">
      <c r="G226" s="23"/>
      <c r="H226" s="23"/>
      <c r="I226" s="23"/>
      <c r="J226" s="362"/>
      <c r="K226" s="362"/>
      <c r="L226" s="362"/>
      <c r="M226" s="362"/>
      <c r="Q226" s="362"/>
      <c r="R226" s="362"/>
      <c r="S226" s="362"/>
      <c r="T226" s="362"/>
      <c r="X226" s="362"/>
      <c r="Y226" s="362"/>
      <c r="Z226" s="362"/>
      <c r="AA226" s="362"/>
      <c r="AE226" s="362"/>
      <c r="AF226" s="362"/>
      <c r="AG226" s="362"/>
      <c r="AH226" s="362"/>
      <c r="AL226" s="362"/>
      <c r="AM226" s="362"/>
      <c r="AN226" s="362"/>
      <c r="AO226" s="362"/>
      <c r="AS226" s="362"/>
      <c r="AT226" s="362"/>
      <c r="AU226" s="362"/>
      <c r="AV226" s="362"/>
    </row>
    <row r="227" spans="7:48" x14ac:dyDescent="0.3">
      <c r="G227" s="23"/>
      <c r="H227" s="23"/>
      <c r="I227" s="23"/>
      <c r="J227" s="362"/>
      <c r="K227" s="362"/>
      <c r="L227" s="362"/>
      <c r="M227" s="362"/>
      <c r="Q227" s="362"/>
      <c r="R227" s="362"/>
      <c r="S227" s="362"/>
      <c r="T227" s="362"/>
      <c r="X227" s="362"/>
      <c r="Y227" s="362"/>
      <c r="Z227" s="362"/>
      <c r="AA227" s="362"/>
      <c r="AE227" s="362"/>
      <c r="AF227" s="362"/>
      <c r="AG227" s="362"/>
      <c r="AH227" s="362"/>
      <c r="AL227" s="362"/>
      <c r="AM227" s="362"/>
      <c r="AN227" s="362"/>
      <c r="AO227" s="362"/>
      <c r="AS227" s="362"/>
      <c r="AT227" s="362"/>
      <c r="AU227" s="362"/>
      <c r="AV227" s="362"/>
    </row>
    <row r="228" spans="7:48" x14ac:dyDescent="0.3">
      <c r="G228" s="23"/>
      <c r="H228" s="23"/>
      <c r="I228" s="23"/>
      <c r="J228" s="362"/>
      <c r="K228" s="362"/>
      <c r="L228" s="362"/>
      <c r="M228" s="362"/>
      <c r="Q228" s="362"/>
      <c r="R228" s="362"/>
      <c r="S228" s="362"/>
      <c r="T228" s="362"/>
      <c r="X228" s="362"/>
      <c r="Y228" s="362"/>
      <c r="Z228" s="362"/>
      <c r="AA228" s="362"/>
      <c r="AE228" s="362"/>
      <c r="AF228" s="362"/>
      <c r="AG228" s="362"/>
      <c r="AH228" s="362"/>
      <c r="AL228" s="362"/>
      <c r="AM228" s="362"/>
      <c r="AN228" s="362"/>
      <c r="AO228" s="362"/>
      <c r="AS228" s="362"/>
      <c r="AT228" s="362"/>
      <c r="AU228" s="362"/>
      <c r="AV228" s="362"/>
    </row>
    <row r="229" spans="7:48" x14ac:dyDescent="0.3">
      <c r="G229" s="23"/>
      <c r="H229" s="23"/>
      <c r="I229" s="23"/>
      <c r="J229" s="362"/>
      <c r="K229" s="362"/>
      <c r="L229" s="362"/>
      <c r="M229" s="362"/>
      <c r="Q229" s="362"/>
      <c r="R229" s="362"/>
      <c r="S229" s="362"/>
      <c r="T229" s="362"/>
      <c r="X229" s="362"/>
      <c r="Y229" s="362"/>
      <c r="Z229" s="362"/>
      <c r="AA229" s="362"/>
      <c r="AE229" s="362"/>
      <c r="AF229" s="362"/>
      <c r="AG229" s="362"/>
      <c r="AH229" s="362"/>
      <c r="AL229" s="362"/>
      <c r="AM229" s="362"/>
      <c r="AN229" s="362"/>
      <c r="AO229" s="362"/>
      <c r="AS229" s="362"/>
      <c r="AT229" s="362"/>
      <c r="AU229" s="362"/>
      <c r="AV229" s="362"/>
    </row>
    <row r="230" spans="7:48" x14ac:dyDescent="0.3">
      <c r="G230" s="23"/>
      <c r="H230" s="23"/>
      <c r="I230" s="23"/>
      <c r="J230" s="362"/>
      <c r="K230" s="362"/>
      <c r="L230" s="362"/>
      <c r="M230" s="362"/>
      <c r="Q230" s="362"/>
      <c r="R230" s="362"/>
      <c r="S230" s="362"/>
      <c r="T230" s="362"/>
      <c r="X230" s="362"/>
      <c r="Y230" s="362"/>
      <c r="Z230" s="362"/>
      <c r="AA230" s="362"/>
      <c r="AE230" s="362"/>
      <c r="AF230" s="362"/>
      <c r="AG230" s="362"/>
      <c r="AH230" s="362"/>
      <c r="AL230" s="362"/>
      <c r="AM230" s="362"/>
      <c r="AN230" s="362"/>
      <c r="AO230" s="362"/>
      <c r="AS230" s="362"/>
      <c r="AT230" s="362"/>
      <c r="AU230" s="362"/>
      <c r="AV230" s="362"/>
    </row>
    <row r="231" spans="7:48" x14ac:dyDescent="0.3">
      <c r="G231" s="23"/>
      <c r="H231" s="23"/>
      <c r="I231" s="23"/>
      <c r="J231" s="362"/>
      <c r="K231" s="362"/>
      <c r="L231" s="362"/>
      <c r="M231" s="362"/>
      <c r="Q231" s="362"/>
      <c r="R231" s="362"/>
      <c r="S231" s="362"/>
      <c r="T231" s="362"/>
      <c r="X231" s="362"/>
      <c r="Y231" s="362"/>
      <c r="Z231" s="362"/>
      <c r="AA231" s="362"/>
      <c r="AE231" s="362"/>
      <c r="AF231" s="362"/>
      <c r="AG231" s="362"/>
      <c r="AH231" s="362"/>
      <c r="AL231" s="362"/>
      <c r="AM231" s="362"/>
      <c r="AN231" s="362"/>
      <c r="AO231" s="362"/>
      <c r="AS231" s="362"/>
      <c r="AT231" s="362"/>
      <c r="AU231" s="362"/>
      <c r="AV231" s="362"/>
    </row>
    <row r="232" spans="7:48" x14ac:dyDescent="0.3">
      <c r="G232" s="23"/>
      <c r="H232" s="23"/>
      <c r="I232" s="23"/>
      <c r="J232" s="362"/>
      <c r="K232" s="362"/>
      <c r="L232" s="362"/>
      <c r="M232" s="362"/>
      <c r="Q232" s="362"/>
      <c r="R232" s="362"/>
      <c r="S232" s="362"/>
      <c r="T232" s="362"/>
      <c r="X232" s="362"/>
      <c r="Y232" s="362"/>
      <c r="Z232" s="362"/>
      <c r="AA232" s="362"/>
      <c r="AE232" s="362"/>
      <c r="AF232" s="362"/>
      <c r="AG232" s="362"/>
      <c r="AH232" s="362"/>
      <c r="AL232" s="362"/>
      <c r="AM232" s="362"/>
      <c r="AN232" s="362"/>
      <c r="AO232" s="362"/>
      <c r="AS232" s="362"/>
      <c r="AT232" s="362"/>
      <c r="AU232" s="362"/>
      <c r="AV232" s="362"/>
    </row>
    <row r="233" spans="7:48" x14ac:dyDescent="0.3">
      <c r="G233" s="23"/>
      <c r="H233" s="23"/>
      <c r="I233" s="23"/>
      <c r="J233" s="362"/>
      <c r="K233" s="362"/>
      <c r="L233" s="362"/>
      <c r="M233" s="362"/>
      <c r="Q233" s="362"/>
      <c r="R233" s="362"/>
      <c r="S233" s="362"/>
      <c r="T233" s="362"/>
      <c r="X233" s="362"/>
      <c r="Y233" s="362"/>
      <c r="Z233" s="362"/>
      <c r="AA233" s="362"/>
      <c r="AE233" s="362"/>
      <c r="AF233" s="362"/>
      <c r="AG233" s="362"/>
      <c r="AH233" s="362"/>
      <c r="AL233" s="362"/>
      <c r="AM233" s="362"/>
      <c r="AN233" s="362"/>
      <c r="AO233" s="362"/>
      <c r="AS233" s="362"/>
      <c r="AT233" s="362"/>
      <c r="AU233" s="362"/>
      <c r="AV233" s="362"/>
    </row>
    <row r="234" spans="7:48" x14ac:dyDescent="0.3">
      <c r="G234" s="23"/>
      <c r="H234" s="23"/>
      <c r="I234" s="23"/>
      <c r="J234" s="362"/>
      <c r="K234" s="362"/>
      <c r="L234" s="362"/>
      <c r="M234" s="362"/>
      <c r="Q234" s="362"/>
      <c r="R234" s="362"/>
      <c r="S234" s="362"/>
      <c r="T234" s="362"/>
      <c r="X234" s="362"/>
      <c r="Y234" s="362"/>
      <c r="Z234" s="362"/>
      <c r="AA234" s="362"/>
      <c r="AE234" s="362"/>
      <c r="AF234" s="362"/>
      <c r="AG234" s="362"/>
      <c r="AH234" s="362"/>
      <c r="AL234" s="362"/>
      <c r="AM234" s="362"/>
      <c r="AN234" s="362"/>
      <c r="AO234" s="362"/>
      <c r="AS234" s="362"/>
      <c r="AT234" s="362"/>
      <c r="AU234" s="362"/>
      <c r="AV234" s="362"/>
    </row>
    <row r="235" spans="7:48" x14ac:dyDescent="0.3">
      <c r="G235" s="23"/>
      <c r="H235" s="23"/>
      <c r="I235" s="23"/>
      <c r="J235" s="362"/>
      <c r="K235" s="362"/>
      <c r="L235" s="362"/>
      <c r="M235" s="362"/>
      <c r="Q235" s="362"/>
      <c r="R235" s="362"/>
      <c r="S235" s="362"/>
      <c r="T235" s="362"/>
      <c r="X235" s="362"/>
      <c r="Y235" s="362"/>
      <c r="Z235" s="362"/>
      <c r="AA235" s="362"/>
      <c r="AE235" s="362"/>
      <c r="AF235" s="362"/>
      <c r="AG235" s="362"/>
      <c r="AH235" s="362"/>
      <c r="AL235" s="362"/>
      <c r="AM235" s="362"/>
      <c r="AN235" s="362"/>
      <c r="AO235" s="362"/>
      <c r="AS235" s="362"/>
      <c r="AT235" s="362"/>
      <c r="AU235" s="362"/>
      <c r="AV235" s="362"/>
    </row>
    <row r="236" spans="7:48" x14ac:dyDescent="0.3">
      <c r="G236" s="23"/>
      <c r="H236" s="23"/>
      <c r="I236" s="23"/>
      <c r="J236" s="362"/>
      <c r="K236" s="362"/>
      <c r="L236" s="362"/>
      <c r="M236" s="362"/>
      <c r="Q236" s="362"/>
      <c r="R236" s="362"/>
      <c r="S236" s="362"/>
      <c r="T236" s="362"/>
      <c r="X236" s="362"/>
      <c r="Y236" s="362"/>
      <c r="Z236" s="362"/>
      <c r="AA236" s="362"/>
      <c r="AE236" s="362"/>
      <c r="AF236" s="362"/>
      <c r="AG236" s="362"/>
      <c r="AH236" s="362"/>
      <c r="AL236" s="362"/>
      <c r="AM236" s="362"/>
      <c r="AN236" s="362"/>
      <c r="AO236" s="362"/>
      <c r="AS236" s="362"/>
      <c r="AT236" s="362"/>
      <c r="AU236" s="362"/>
      <c r="AV236" s="362"/>
    </row>
    <row r="237" spans="7:48" x14ac:dyDescent="0.3">
      <c r="G237" s="23"/>
      <c r="H237" s="23"/>
      <c r="I237" s="23"/>
      <c r="J237" s="362"/>
      <c r="K237" s="362"/>
      <c r="L237" s="362"/>
      <c r="M237" s="362"/>
      <c r="Q237" s="362"/>
      <c r="R237" s="362"/>
      <c r="S237" s="362"/>
      <c r="T237" s="362"/>
      <c r="X237" s="362"/>
      <c r="Y237" s="362"/>
      <c r="Z237" s="362"/>
      <c r="AA237" s="362"/>
      <c r="AE237" s="362"/>
      <c r="AF237" s="362"/>
      <c r="AG237" s="362"/>
      <c r="AH237" s="362"/>
      <c r="AL237" s="362"/>
      <c r="AM237" s="362"/>
      <c r="AN237" s="362"/>
      <c r="AO237" s="362"/>
      <c r="AS237" s="362"/>
      <c r="AT237" s="362"/>
      <c r="AU237" s="362"/>
      <c r="AV237" s="362"/>
    </row>
    <row r="238" spans="7:48" x14ac:dyDescent="0.3">
      <c r="G238" s="23"/>
      <c r="H238" s="23"/>
      <c r="I238" s="23"/>
      <c r="J238" s="362"/>
      <c r="K238" s="362"/>
      <c r="L238" s="362"/>
      <c r="M238" s="362"/>
      <c r="Q238" s="362"/>
      <c r="R238" s="362"/>
      <c r="S238" s="362"/>
      <c r="T238" s="362"/>
      <c r="X238" s="362"/>
      <c r="Y238" s="362"/>
      <c r="Z238" s="362"/>
      <c r="AA238" s="362"/>
      <c r="AE238" s="362"/>
      <c r="AF238" s="362"/>
      <c r="AG238" s="362"/>
      <c r="AH238" s="362"/>
      <c r="AL238" s="362"/>
      <c r="AM238" s="362"/>
      <c r="AN238" s="362"/>
      <c r="AO238" s="362"/>
      <c r="AS238" s="362"/>
      <c r="AT238" s="362"/>
      <c r="AU238" s="362"/>
      <c r="AV238" s="362"/>
    </row>
    <row r="239" spans="7:48" x14ac:dyDescent="0.3">
      <c r="G239" s="23"/>
      <c r="H239" s="23"/>
      <c r="I239" s="23"/>
      <c r="J239" s="362"/>
      <c r="K239" s="362"/>
      <c r="L239" s="362"/>
      <c r="M239" s="362"/>
      <c r="Q239" s="362"/>
      <c r="R239" s="362"/>
      <c r="S239" s="362"/>
      <c r="T239" s="362"/>
      <c r="X239" s="362"/>
      <c r="Y239" s="362"/>
      <c r="Z239" s="362"/>
      <c r="AA239" s="362"/>
      <c r="AE239" s="362"/>
      <c r="AF239" s="362"/>
      <c r="AG239" s="362"/>
      <c r="AH239" s="362"/>
      <c r="AL239" s="362"/>
      <c r="AM239" s="362"/>
      <c r="AN239" s="362"/>
      <c r="AO239" s="362"/>
      <c r="AS239" s="362"/>
      <c r="AT239" s="362"/>
      <c r="AU239" s="362"/>
      <c r="AV239" s="362"/>
    </row>
    <row r="240" spans="7:48" x14ac:dyDescent="0.3">
      <c r="G240" s="23"/>
      <c r="H240" s="23"/>
      <c r="I240" s="23"/>
      <c r="J240" s="362"/>
      <c r="K240" s="362"/>
      <c r="L240" s="362"/>
      <c r="M240" s="362"/>
      <c r="Q240" s="362"/>
      <c r="R240" s="362"/>
      <c r="S240" s="362"/>
      <c r="T240" s="362"/>
      <c r="X240" s="362"/>
      <c r="Y240" s="362"/>
      <c r="Z240" s="362"/>
      <c r="AA240" s="362"/>
      <c r="AE240" s="362"/>
      <c r="AF240" s="362"/>
      <c r="AG240" s="362"/>
      <c r="AH240" s="362"/>
      <c r="AL240" s="362"/>
      <c r="AM240" s="362"/>
      <c r="AN240" s="362"/>
      <c r="AO240" s="362"/>
      <c r="AS240" s="362"/>
      <c r="AT240" s="362"/>
      <c r="AU240" s="362"/>
      <c r="AV240" s="362"/>
    </row>
    <row r="241" spans="7:48" x14ac:dyDescent="0.3">
      <c r="G241" s="23"/>
      <c r="H241" s="23"/>
      <c r="I241" s="23"/>
      <c r="J241" s="362"/>
      <c r="K241" s="362"/>
      <c r="L241" s="362"/>
      <c r="M241" s="362"/>
      <c r="Q241" s="362"/>
      <c r="R241" s="362"/>
      <c r="S241" s="362"/>
      <c r="T241" s="362"/>
      <c r="X241" s="362"/>
      <c r="Y241" s="362"/>
      <c r="Z241" s="362"/>
      <c r="AA241" s="362"/>
      <c r="AE241" s="362"/>
      <c r="AF241" s="362"/>
      <c r="AG241" s="362"/>
      <c r="AH241" s="362"/>
      <c r="AL241" s="362"/>
      <c r="AM241" s="362"/>
      <c r="AN241" s="362"/>
      <c r="AO241" s="362"/>
      <c r="AS241" s="362"/>
      <c r="AT241" s="362"/>
      <c r="AU241" s="362"/>
      <c r="AV241" s="362"/>
    </row>
    <row r="242" spans="7:48" x14ac:dyDescent="0.3">
      <c r="G242" s="23"/>
      <c r="H242" s="23"/>
      <c r="I242" s="23"/>
      <c r="J242" s="362"/>
      <c r="K242" s="362"/>
      <c r="L242" s="362"/>
      <c r="M242" s="362"/>
      <c r="Q242" s="362"/>
      <c r="R242" s="362"/>
      <c r="S242" s="362"/>
      <c r="T242" s="362"/>
      <c r="X242" s="362"/>
      <c r="Y242" s="362"/>
      <c r="Z242" s="362"/>
      <c r="AA242" s="362"/>
      <c r="AE242" s="362"/>
      <c r="AF242" s="362"/>
      <c r="AG242" s="362"/>
      <c r="AH242" s="362"/>
      <c r="AL242" s="362"/>
      <c r="AM242" s="362"/>
      <c r="AN242" s="362"/>
      <c r="AO242" s="362"/>
      <c r="AS242" s="362"/>
      <c r="AT242" s="362"/>
      <c r="AU242" s="362"/>
      <c r="AV242" s="362"/>
    </row>
    <row r="243" spans="7:48" x14ac:dyDescent="0.3">
      <c r="G243" s="23"/>
      <c r="H243" s="23"/>
      <c r="I243" s="23"/>
      <c r="J243" s="362"/>
      <c r="K243" s="362"/>
      <c r="L243" s="362"/>
      <c r="M243" s="362"/>
      <c r="Q243" s="362"/>
      <c r="R243" s="362"/>
      <c r="S243" s="362"/>
      <c r="T243" s="362"/>
      <c r="X243" s="362"/>
      <c r="Y243" s="362"/>
      <c r="Z243" s="362"/>
      <c r="AA243" s="362"/>
      <c r="AE243" s="362"/>
      <c r="AF243" s="362"/>
      <c r="AG243" s="362"/>
      <c r="AH243" s="362"/>
      <c r="AL243" s="362"/>
      <c r="AM243" s="362"/>
      <c r="AN243" s="362"/>
      <c r="AO243" s="362"/>
      <c r="AS243" s="362"/>
      <c r="AT243" s="362"/>
      <c r="AU243" s="362"/>
      <c r="AV243" s="362"/>
    </row>
    <row r="244" spans="7:48" x14ac:dyDescent="0.3">
      <c r="G244" s="23"/>
      <c r="H244" s="23"/>
      <c r="I244" s="23"/>
      <c r="J244" s="362"/>
      <c r="K244" s="362"/>
      <c r="L244" s="362"/>
      <c r="M244" s="362"/>
      <c r="Q244" s="362"/>
      <c r="R244" s="362"/>
      <c r="S244" s="362"/>
      <c r="T244" s="362"/>
      <c r="X244" s="362"/>
      <c r="Y244" s="362"/>
      <c r="Z244" s="362"/>
      <c r="AA244" s="362"/>
      <c r="AE244" s="362"/>
      <c r="AF244" s="362"/>
      <c r="AG244" s="362"/>
      <c r="AH244" s="362"/>
      <c r="AL244" s="362"/>
      <c r="AM244" s="362"/>
      <c r="AN244" s="362"/>
      <c r="AO244" s="362"/>
      <c r="AS244" s="362"/>
      <c r="AT244" s="362"/>
      <c r="AU244" s="362"/>
      <c r="AV244" s="362"/>
    </row>
    <row r="245" spans="7:48" x14ac:dyDescent="0.3">
      <c r="G245" s="23"/>
      <c r="H245" s="23"/>
      <c r="I245" s="23"/>
      <c r="J245" s="362"/>
      <c r="K245" s="362"/>
      <c r="L245" s="362"/>
      <c r="M245" s="362"/>
      <c r="Q245" s="362"/>
      <c r="R245" s="362"/>
      <c r="S245" s="362"/>
      <c r="T245" s="362"/>
      <c r="X245" s="362"/>
      <c r="Y245" s="362"/>
      <c r="Z245" s="362"/>
      <c r="AA245" s="362"/>
      <c r="AE245" s="362"/>
      <c r="AF245" s="362"/>
      <c r="AG245" s="362"/>
      <c r="AH245" s="362"/>
      <c r="AL245" s="362"/>
      <c r="AM245" s="362"/>
      <c r="AN245" s="362"/>
      <c r="AO245" s="362"/>
      <c r="AS245" s="362"/>
      <c r="AT245" s="362"/>
      <c r="AU245" s="362"/>
      <c r="AV245" s="362"/>
    </row>
    <row r="246" spans="7:48" x14ac:dyDescent="0.3">
      <c r="G246" s="23"/>
      <c r="H246" s="23"/>
      <c r="I246" s="23"/>
      <c r="J246" s="362"/>
      <c r="K246" s="362"/>
      <c r="L246" s="362"/>
      <c r="M246" s="362"/>
      <c r="Q246" s="362"/>
      <c r="R246" s="362"/>
      <c r="S246" s="362"/>
      <c r="T246" s="362"/>
      <c r="X246" s="362"/>
      <c r="Y246" s="362"/>
      <c r="Z246" s="362"/>
      <c r="AA246" s="362"/>
      <c r="AE246" s="362"/>
      <c r="AF246" s="362"/>
      <c r="AG246" s="362"/>
      <c r="AH246" s="362"/>
      <c r="AL246" s="362"/>
      <c r="AM246" s="362"/>
      <c r="AN246" s="362"/>
      <c r="AO246" s="362"/>
      <c r="AS246" s="362"/>
      <c r="AT246" s="362"/>
      <c r="AU246" s="362"/>
      <c r="AV246" s="362"/>
    </row>
    <row r="247" spans="7:48" x14ac:dyDescent="0.3">
      <c r="G247" s="23"/>
      <c r="H247" s="23"/>
      <c r="I247" s="23"/>
      <c r="J247" s="362"/>
      <c r="K247" s="362"/>
      <c r="L247" s="362"/>
      <c r="M247" s="362"/>
      <c r="Q247" s="362"/>
      <c r="R247" s="362"/>
      <c r="S247" s="362"/>
      <c r="T247" s="362"/>
      <c r="X247" s="362"/>
      <c r="Y247" s="362"/>
      <c r="Z247" s="362"/>
      <c r="AA247" s="362"/>
      <c r="AE247" s="362"/>
      <c r="AF247" s="362"/>
      <c r="AG247" s="362"/>
      <c r="AH247" s="362"/>
      <c r="AL247" s="362"/>
      <c r="AM247" s="362"/>
      <c r="AN247" s="362"/>
      <c r="AO247" s="362"/>
      <c r="AS247" s="362"/>
      <c r="AT247" s="362"/>
      <c r="AU247" s="362"/>
      <c r="AV247" s="362"/>
    </row>
    <row r="248" spans="7:48" x14ac:dyDescent="0.3">
      <c r="G248" s="23"/>
      <c r="H248" s="23"/>
      <c r="I248" s="23"/>
      <c r="J248" s="362"/>
      <c r="K248" s="362"/>
      <c r="L248" s="362"/>
      <c r="M248" s="362"/>
      <c r="Q248" s="362"/>
      <c r="R248" s="362"/>
      <c r="S248" s="362"/>
      <c r="T248" s="362"/>
      <c r="X248" s="362"/>
      <c r="Y248" s="362"/>
      <c r="Z248" s="362"/>
      <c r="AA248" s="362"/>
      <c r="AE248" s="362"/>
      <c r="AF248" s="362"/>
      <c r="AG248" s="362"/>
      <c r="AH248" s="362"/>
      <c r="AL248" s="362"/>
      <c r="AM248" s="362"/>
      <c r="AN248" s="362"/>
      <c r="AO248" s="362"/>
      <c r="AS248" s="362"/>
      <c r="AT248" s="362"/>
      <c r="AU248" s="362"/>
      <c r="AV248" s="362"/>
    </row>
    <row r="249" spans="7:48" x14ac:dyDescent="0.3">
      <c r="G249" s="23"/>
      <c r="H249" s="23"/>
      <c r="I249" s="23"/>
      <c r="J249" s="362"/>
      <c r="K249" s="362"/>
      <c r="L249" s="362"/>
      <c r="M249" s="362"/>
      <c r="Q249" s="362"/>
      <c r="R249" s="362"/>
      <c r="S249" s="362"/>
      <c r="T249" s="362"/>
      <c r="X249" s="362"/>
      <c r="Y249" s="362"/>
      <c r="Z249" s="362"/>
      <c r="AA249" s="362"/>
      <c r="AE249" s="362"/>
      <c r="AF249" s="362"/>
      <c r="AG249" s="362"/>
      <c r="AH249" s="362"/>
      <c r="AL249" s="362"/>
      <c r="AM249" s="362"/>
      <c r="AN249" s="362"/>
      <c r="AO249" s="362"/>
      <c r="AS249" s="362"/>
      <c r="AT249" s="362"/>
      <c r="AU249" s="362"/>
      <c r="AV249" s="362"/>
    </row>
    <row r="250" spans="7:48" x14ac:dyDescent="0.3">
      <c r="G250" s="23"/>
      <c r="H250" s="23"/>
      <c r="I250" s="23"/>
      <c r="J250" s="362"/>
      <c r="K250" s="362"/>
      <c r="L250" s="362"/>
      <c r="M250" s="362"/>
      <c r="Q250" s="362"/>
      <c r="R250" s="362"/>
      <c r="S250" s="362"/>
      <c r="T250" s="362"/>
      <c r="X250" s="362"/>
      <c r="Y250" s="362"/>
      <c r="Z250" s="362"/>
      <c r="AA250" s="362"/>
      <c r="AE250" s="362"/>
      <c r="AF250" s="362"/>
      <c r="AG250" s="362"/>
      <c r="AH250" s="362"/>
      <c r="AL250" s="362"/>
      <c r="AM250" s="362"/>
      <c r="AN250" s="362"/>
      <c r="AO250" s="362"/>
      <c r="AS250" s="362"/>
      <c r="AT250" s="362"/>
      <c r="AU250" s="362"/>
      <c r="AV250" s="362"/>
    </row>
    <row r="251" spans="7:48" x14ac:dyDescent="0.3">
      <c r="G251" s="23"/>
      <c r="H251" s="23"/>
      <c r="I251" s="23"/>
      <c r="J251" s="362"/>
      <c r="K251" s="362"/>
      <c r="L251" s="362"/>
      <c r="M251" s="362"/>
      <c r="Q251" s="362"/>
      <c r="R251" s="362"/>
      <c r="S251" s="362"/>
      <c r="T251" s="362"/>
      <c r="X251" s="362"/>
      <c r="Y251" s="362"/>
      <c r="Z251" s="362"/>
      <c r="AA251" s="362"/>
      <c r="AE251" s="362"/>
      <c r="AF251" s="362"/>
      <c r="AG251" s="362"/>
      <c r="AH251" s="362"/>
      <c r="AL251" s="362"/>
      <c r="AM251" s="362"/>
      <c r="AN251" s="362"/>
      <c r="AO251" s="362"/>
      <c r="AS251" s="362"/>
      <c r="AT251" s="362"/>
      <c r="AU251" s="362"/>
      <c r="AV251" s="362"/>
    </row>
    <row r="252" spans="7:48" x14ac:dyDescent="0.3">
      <c r="G252" s="23"/>
      <c r="H252" s="23"/>
      <c r="I252" s="23"/>
      <c r="J252" s="362"/>
      <c r="K252" s="362"/>
      <c r="L252" s="362"/>
      <c r="M252" s="362"/>
      <c r="Q252" s="362"/>
      <c r="R252" s="362"/>
      <c r="S252" s="362"/>
      <c r="T252" s="362"/>
      <c r="X252" s="362"/>
      <c r="Y252" s="362"/>
      <c r="Z252" s="362"/>
      <c r="AA252" s="362"/>
      <c r="AE252" s="362"/>
      <c r="AF252" s="362"/>
      <c r="AG252" s="362"/>
      <c r="AH252" s="362"/>
      <c r="AL252" s="362"/>
      <c r="AM252" s="362"/>
      <c r="AN252" s="362"/>
      <c r="AO252" s="362"/>
      <c r="AS252" s="362"/>
      <c r="AT252" s="362"/>
      <c r="AU252" s="362"/>
      <c r="AV252" s="362"/>
    </row>
    <row r="253" spans="7:48" x14ac:dyDescent="0.3">
      <c r="G253" s="23"/>
      <c r="H253" s="23"/>
      <c r="I253" s="23"/>
      <c r="J253" s="362"/>
      <c r="K253" s="362"/>
      <c r="L253" s="362"/>
      <c r="M253" s="362"/>
      <c r="Q253" s="362"/>
      <c r="R253" s="362"/>
      <c r="S253" s="362"/>
      <c r="T253" s="362"/>
      <c r="X253" s="362"/>
      <c r="Y253" s="362"/>
      <c r="Z253" s="362"/>
      <c r="AA253" s="362"/>
      <c r="AE253" s="362"/>
      <c r="AF253" s="362"/>
      <c r="AG253" s="362"/>
      <c r="AH253" s="362"/>
      <c r="AL253" s="362"/>
      <c r="AM253" s="362"/>
      <c r="AN253" s="362"/>
      <c r="AO253" s="362"/>
      <c r="AS253" s="362"/>
      <c r="AT253" s="362"/>
      <c r="AU253" s="362"/>
      <c r="AV253" s="362"/>
    </row>
    <row r="254" spans="7:48" x14ac:dyDescent="0.3">
      <c r="G254" s="23"/>
      <c r="H254" s="23"/>
      <c r="I254" s="23"/>
      <c r="J254" s="362"/>
      <c r="K254" s="362"/>
      <c r="L254" s="362"/>
      <c r="M254" s="362"/>
      <c r="Q254" s="362"/>
      <c r="R254" s="362"/>
      <c r="S254" s="362"/>
      <c r="T254" s="362"/>
      <c r="X254" s="362"/>
      <c r="Y254" s="362"/>
      <c r="Z254" s="362"/>
      <c r="AA254" s="362"/>
      <c r="AE254" s="362"/>
      <c r="AF254" s="362"/>
      <c r="AG254" s="362"/>
      <c r="AH254" s="362"/>
      <c r="AL254" s="362"/>
      <c r="AM254" s="362"/>
      <c r="AN254" s="362"/>
      <c r="AO254" s="362"/>
      <c r="AS254" s="362"/>
      <c r="AT254" s="362"/>
      <c r="AU254" s="362"/>
      <c r="AV254" s="362"/>
    </row>
    <row r="255" spans="7:48" x14ac:dyDescent="0.3">
      <c r="G255" s="23"/>
      <c r="H255" s="23"/>
      <c r="I255" s="23"/>
      <c r="J255" s="362"/>
      <c r="K255" s="362"/>
      <c r="L255" s="362"/>
      <c r="M255" s="362"/>
      <c r="Q255" s="362"/>
      <c r="R255" s="362"/>
      <c r="S255" s="362"/>
      <c r="T255" s="362"/>
      <c r="X255" s="362"/>
      <c r="Y255" s="362"/>
      <c r="Z255" s="362"/>
      <c r="AA255" s="362"/>
      <c r="AE255" s="362"/>
      <c r="AF255" s="362"/>
      <c r="AG255" s="362"/>
      <c r="AH255" s="362"/>
      <c r="AL255" s="362"/>
      <c r="AM255" s="362"/>
      <c r="AN255" s="362"/>
      <c r="AO255" s="362"/>
      <c r="AS255" s="362"/>
      <c r="AT255" s="362"/>
      <c r="AU255" s="362"/>
      <c r="AV255" s="362"/>
    </row>
    <row r="256" spans="7:48" x14ac:dyDescent="0.3">
      <c r="G256" s="23"/>
      <c r="H256" s="23"/>
      <c r="I256" s="23"/>
      <c r="J256" s="362"/>
      <c r="K256" s="362"/>
      <c r="L256" s="362"/>
      <c r="M256" s="362"/>
      <c r="Q256" s="362"/>
      <c r="R256" s="362"/>
      <c r="S256" s="362"/>
      <c r="T256" s="362"/>
      <c r="X256" s="362"/>
      <c r="Y256" s="362"/>
      <c r="Z256" s="362"/>
      <c r="AA256" s="362"/>
      <c r="AE256" s="362"/>
      <c r="AF256" s="362"/>
      <c r="AG256" s="362"/>
      <c r="AH256" s="362"/>
      <c r="AL256" s="362"/>
      <c r="AM256" s="362"/>
      <c r="AN256" s="362"/>
      <c r="AO256" s="362"/>
      <c r="AS256" s="362"/>
      <c r="AT256" s="362"/>
      <c r="AU256" s="362"/>
      <c r="AV256" s="362"/>
    </row>
    <row r="257" spans="7:48" x14ac:dyDescent="0.3">
      <c r="G257" s="23"/>
      <c r="H257" s="23"/>
      <c r="I257" s="23"/>
      <c r="J257" s="362"/>
      <c r="K257" s="362"/>
      <c r="L257" s="362"/>
      <c r="M257" s="362"/>
      <c r="Q257" s="362"/>
      <c r="R257" s="362"/>
      <c r="S257" s="362"/>
      <c r="T257" s="362"/>
      <c r="X257" s="362"/>
      <c r="Y257" s="362"/>
      <c r="Z257" s="362"/>
      <c r="AA257" s="362"/>
      <c r="AE257" s="362"/>
      <c r="AF257" s="362"/>
      <c r="AG257" s="362"/>
      <c r="AH257" s="362"/>
      <c r="AL257" s="362"/>
      <c r="AM257" s="362"/>
      <c r="AN257" s="362"/>
      <c r="AO257" s="362"/>
      <c r="AS257" s="362"/>
      <c r="AT257" s="362"/>
      <c r="AU257" s="362"/>
      <c r="AV257" s="362"/>
    </row>
    <row r="258" spans="7:48" x14ac:dyDescent="0.3">
      <c r="G258" s="23"/>
      <c r="H258" s="23"/>
      <c r="I258" s="23"/>
      <c r="J258" s="362"/>
      <c r="K258" s="362"/>
      <c r="L258" s="362"/>
      <c r="M258" s="362"/>
      <c r="Q258" s="362"/>
      <c r="R258" s="362"/>
      <c r="S258" s="362"/>
      <c r="T258" s="362"/>
      <c r="X258" s="362"/>
      <c r="Y258" s="362"/>
      <c r="Z258" s="362"/>
      <c r="AA258" s="362"/>
      <c r="AE258" s="362"/>
      <c r="AF258" s="362"/>
      <c r="AG258" s="362"/>
      <c r="AH258" s="362"/>
      <c r="AL258" s="362"/>
      <c r="AM258" s="362"/>
      <c r="AN258" s="362"/>
      <c r="AO258" s="362"/>
      <c r="AS258" s="362"/>
      <c r="AT258" s="362"/>
      <c r="AU258" s="362"/>
      <c r="AV258" s="362"/>
    </row>
    <row r="259" spans="7:48" x14ac:dyDescent="0.3">
      <c r="G259" s="23"/>
      <c r="H259" s="23"/>
      <c r="I259" s="23"/>
      <c r="J259" s="362"/>
      <c r="K259" s="362"/>
      <c r="L259" s="362"/>
      <c r="M259" s="362"/>
      <c r="Q259" s="362"/>
      <c r="R259" s="362"/>
      <c r="S259" s="362"/>
      <c r="T259" s="362"/>
      <c r="X259" s="362"/>
      <c r="Y259" s="362"/>
      <c r="Z259" s="362"/>
      <c r="AA259" s="362"/>
      <c r="AE259" s="362"/>
      <c r="AF259" s="362"/>
      <c r="AG259" s="362"/>
      <c r="AH259" s="362"/>
      <c r="AL259" s="362"/>
      <c r="AM259" s="362"/>
      <c r="AN259" s="362"/>
      <c r="AO259" s="362"/>
      <c r="AS259" s="362"/>
      <c r="AT259" s="362"/>
      <c r="AU259" s="362"/>
      <c r="AV259" s="362"/>
    </row>
    <row r="260" spans="7:48" x14ac:dyDescent="0.3">
      <c r="G260" s="23"/>
      <c r="H260" s="23"/>
      <c r="I260" s="23"/>
      <c r="J260" s="362"/>
      <c r="K260" s="362"/>
      <c r="L260" s="362"/>
      <c r="M260" s="362"/>
      <c r="Q260" s="362"/>
      <c r="R260" s="362"/>
      <c r="S260" s="362"/>
      <c r="T260" s="362"/>
      <c r="X260" s="362"/>
      <c r="Y260" s="362"/>
      <c r="Z260" s="362"/>
      <c r="AA260" s="362"/>
      <c r="AE260" s="362"/>
      <c r="AF260" s="362"/>
      <c r="AG260" s="362"/>
      <c r="AH260" s="362"/>
      <c r="AL260" s="362"/>
      <c r="AM260" s="362"/>
      <c r="AN260" s="362"/>
      <c r="AO260" s="362"/>
      <c r="AS260" s="362"/>
      <c r="AT260" s="362"/>
      <c r="AU260" s="362"/>
      <c r="AV260" s="362"/>
    </row>
    <row r="261" spans="7:48" x14ac:dyDescent="0.3">
      <c r="G261" s="23"/>
      <c r="H261" s="23"/>
      <c r="I261" s="23"/>
      <c r="J261" s="362"/>
      <c r="K261" s="362"/>
      <c r="L261" s="362"/>
      <c r="M261" s="362"/>
      <c r="Q261" s="362"/>
      <c r="R261" s="362"/>
      <c r="S261" s="362"/>
      <c r="T261" s="362"/>
      <c r="X261" s="362"/>
      <c r="Y261" s="362"/>
      <c r="Z261" s="362"/>
      <c r="AA261" s="362"/>
      <c r="AE261" s="362"/>
      <c r="AF261" s="362"/>
      <c r="AG261" s="362"/>
      <c r="AH261" s="362"/>
      <c r="AL261" s="362"/>
      <c r="AM261" s="362"/>
      <c r="AN261" s="362"/>
      <c r="AO261" s="362"/>
      <c r="AS261" s="362"/>
      <c r="AT261" s="362"/>
      <c r="AU261" s="362"/>
      <c r="AV261" s="362"/>
    </row>
    <row r="262" spans="7:48" x14ac:dyDescent="0.3">
      <c r="G262" s="23"/>
      <c r="H262" s="23"/>
      <c r="I262" s="23"/>
      <c r="J262" s="362"/>
      <c r="K262" s="362"/>
      <c r="L262" s="362"/>
      <c r="M262" s="362"/>
      <c r="Q262" s="362"/>
      <c r="R262" s="362"/>
      <c r="S262" s="362"/>
      <c r="T262" s="362"/>
      <c r="X262" s="362"/>
      <c r="Y262" s="362"/>
      <c r="Z262" s="362"/>
      <c r="AA262" s="362"/>
      <c r="AE262" s="362"/>
      <c r="AF262" s="362"/>
      <c r="AG262" s="362"/>
      <c r="AH262" s="362"/>
      <c r="AL262" s="362"/>
      <c r="AM262" s="362"/>
      <c r="AN262" s="362"/>
      <c r="AO262" s="362"/>
      <c r="AS262" s="362"/>
      <c r="AT262" s="362"/>
      <c r="AU262" s="362"/>
      <c r="AV262" s="362"/>
    </row>
    <row r="263" spans="7:48" x14ac:dyDescent="0.3">
      <c r="G263" s="23"/>
      <c r="H263" s="23"/>
      <c r="I263" s="23"/>
      <c r="J263" s="362"/>
      <c r="K263" s="362"/>
      <c r="L263" s="362"/>
      <c r="M263" s="362"/>
      <c r="Q263" s="362"/>
      <c r="R263" s="362"/>
      <c r="S263" s="362"/>
      <c r="T263" s="362"/>
      <c r="X263" s="362"/>
      <c r="Y263" s="362"/>
      <c r="Z263" s="362"/>
      <c r="AA263" s="362"/>
      <c r="AE263" s="362"/>
      <c r="AF263" s="362"/>
      <c r="AG263" s="362"/>
      <c r="AH263" s="362"/>
      <c r="AL263" s="362"/>
      <c r="AM263" s="362"/>
      <c r="AN263" s="362"/>
      <c r="AO263" s="362"/>
      <c r="AS263" s="362"/>
      <c r="AT263" s="362"/>
      <c r="AU263" s="362"/>
      <c r="AV263" s="362"/>
    </row>
    <row r="264" spans="7:48" x14ac:dyDescent="0.3">
      <c r="G264" s="23"/>
      <c r="H264" s="23"/>
      <c r="I264" s="23"/>
      <c r="J264" s="362"/>
      <c r="K264" s="362"/>
      <c r="L264" s="362"/>
      <c r="M264" s="362"/>
      <c r="Q264" s="362"/>
      <c r="R264" s="362"/>
      <c r="S264" s="362"/>
      <c r="T264" s="362"/>
      <c r="X264" s="362"/>
      <c r="Y264" s="362"/>
      <c r="Z264" s="362"/>
      <c r="AA264" s="362"/>
      <c r="AE264" s="362"/>
      <c r="AF264" s="362"/>
      <c r="AG264" s="362"/>
      <c r="AH264" s="362"/>
      <c r="AL264" s="362"/>
      <c r="AM264" s="362"/>
      <c r="AN264" s="362"/>
      <c r="AO264" s="362"/>
      <c r="AS264" s="362"/>
      <c r="AT264" s="362"/>
      <c r="AU264" s="362"/>
      <c r="AV264" s="362"/>
    </row>
    <row r="265" spans="7:48" x14ac:dyDescent="0.3">
      <c r="G265" s="23"/>
      <c r="H265" s="23"/>
      <c r="I265" s="23"/>
      <c r="J265" s="362"/>
      <c r="K265" s="362"/>
      <c r="L265" s="362"/>
      <c r="M265" s="362"/>
      <c r="Q265" s="362"/>
      <c r="R265" s="362"/>
      <c r="S265" s="362"/>
      <c r="T265" s="362"/>
      <c r="X265" s="362"/>
      <c r="Y265" s="362"/>
      <c r="Z265" s="362"/>
      <c r="AA265" s="362"/>
      <c r="AE265" s="362"/>
      <c r="AF265" s="362"/>
      <c r="AG265" s="362"/>
      <c r="AH265" s="362"/>
      <c r="AL265" s="362"/>
      <c r="AM265" s="362"/>
      <c r="AN265" s="362"/>
      <c r="AO265" s="362"/>
      <c r="AS265" s="362"/>
      <c r="AT265" s="362"/>
      <c r="AU265" s="362"/>
      <c r="AV265" s="362"/>
    </row>
    <row r="266" spans="7:48" x14ac:dyDescent="0.3">
      <c r="G266" s="23"/>
      <c r="H266" s="23"/>
      <c r="I266" s="23"/>
      <c r="J266" s="362"/>
      <c r="K266" s="362"/>
      <c r="L266" s="362"/>
      <c r="M266" s="362"/>
      <c r="Q266" s="362"/>
      <c r="R266" s="362"/>
      <c r="S266" s="362"/>
      <c r="T266" s="362"/>
      <c r="X266" s="362"/>
      <c r="Y266" s="362"/>
      <c r="Z266" s="362"/>
      <c r="AA266" s="362"/>
      <c r="AE266" s="362"/>
      <c r="AF266" s="362"/>
      <c r="AG266" s="362"/>
      <c r="AH266" s="362"/>
      <c r="AL266" s="362"/>
      <c r="AM266" s="362"/>
      <c r="AN266" s="362"/>
      <c r="AO266" s="362"/>
      <c r="AS266" s="362"/>
      <c r="AT266" s="362"/>
      <c r="AU266" s="362"/>
      <c r="AV266" s="362"/>
    </row>
    <row r="267" spans="7:48" x14ac:dyDescent="0.3">
      <c r="G267" s="23"/>
      <c r="H267" s="23"/>
      <c r="I267" s="23"/>
      <c r="J267" s="362"/>
      <c r="K267" s="362"/>
      <c r="L267" s="362"/>
      <c r="M267" s="362"/>
      <c r="Q267" s="362"/>
      <c r="R267" s="362"/>
      <c r="S267" s="362"/>
      <c r="T267" s="362"/>
      <c r="X267" s="362"/>
      <c r="Y267" s="362"/>
      <c r="Z267" s="362"/>
      <c r="AA267" s="362"/>
      <c r="AE267" s="362"/>
      <c r="AF267" s="362"/>
      <c r="AG267" s="362"/>
      <c r="AH267" s="362"/>
      <c r="AL267" s="362"/>
      <c r="AM267" s="362"/>
      <c r="AN267" s="362"/>
      <c r="AO267" s="362"/>
      <c r="AS267" s="362"/>
      <c r="AT267" s="362"/>
      <c r="AU267" s="362"/>
      <c r="AV267" s="362"/>
    </row>
    <row r="268" spans="7:48" x14ac:dyDescent="0.3">
      <c r="G268" s="23"/>
      <c r="H268" s="23"/>
      <c r="I268" s="23"/>
      <c r="J268" s="362"/>
      <c r="K268" s="362"/>
      <c r="L268" s="362"/>
      <c r="M268" s="362"/>
      <c r="Q268" s="362"/>
      <c r="R268" s="362"/>
      <c r="S268" s="362"/>
      <c r="T268" s="362"/>
      <c r="X268" s="362"/>
      <c r="Y268" s="362"/>
      <c r="Z268" s="362"/>
      <c r="AA268" s="362"/>
      <c r="AE268" s="362"/>
      <c r="AF268" s="362"/>
      <c r="AG268" s="362"/>
      <c r="AH268" s="362"/>
      <c r="AL268" s="362"/>
      <c r="AM268" s="362"/>
      <c r="AN268" s="362"/>
      <c r="AO268" s="362"/>
      <c r="AS268" s="362"/>
      <c r="AT268" s="362"/>
      <c r="AU268" s="362"/>
      <c r="AV268" s="362"/>
    </row>
    <row r="269" spans="7:48" x14ac:dyDescent="0.3">
      <c r="G269" s="23"/>
      <c r="H269" s="23"/>
      <c r="I269" s="23"/>
      <c r="J269" s="362"/>
      <c r="K269" s="362"/>
      <c r="L269" s="362"/>
      <c r="M269" s="362"/>
      <c r="Q269" s="362"/>
      <c r="R269" s="362"/>
      <c r="S269" s="362"/>
      <c r="T269" s="362"/>
      <c r="X269" s="362"/>
      <c r="Y269" s="362"/>
      <c r="Z269" s="362"/>
      <c r="AA269" s="362"/>
      <c r="AE269" s="362"/>
      <c r="AF269" s="362"/>
      <c r="AG269" s="362"/>
      <c r="AH269" s="362"/>
      <c r="AL269" s="362"/>
      <c r="AM269" s="362"/>
      <c r="AN269" s="362"/>
      <c r="AO269" s="362"/>
      <c r="AS269" s="362"/>
      <c r="AT269" s="362"/>
      <c r="AU269" s="362"/>
      <c r="AV269" s="362"/>
    </row>
    <row r="270" spans="7:48" x14ac:dyDescent="0.3">
      <c r="G270" s="23"/>
      <c r="H270" s="23"/>
      <c r="I270" s="23"/>
      <c r="J270" s="362"/>
      <c r="K270" s="362"/>
      <c r="L270" s="362"/>
      <c r="M270" s="362"/>
      <c r="Q270" s="362"/>
      <c r="R270" s="362"/>
      <c r="S270" s="362"/>
      <c r="T270" s="362"/>
      <c r="X270" s="362"/>
      <c r="Y270" s="362"/>
      <c r="Z270" s="362"/>
      <c r="AA270" s="362"/>
      <c r="AE270" s="362"/>
      <c r="AF270" s="362"/>
      <c r="AG270" s="362"/>
      <c r="AH270" s="362"/>
      <c r="AL270" s="362"/>
      <c r="AM270" s="362"/>
      <c r="AN270" s="362"/>
      <c r="AO270" s="362"/>
      <c r="AS270" s="362"/>
      <c r="AT270" s="362"/>
      <c r="AU270" s="362"/>
      <c r="AV270" s="362"/>
    </row>
    <row r="271" spans="7:48" x14ac:dyDescent="0.3">
      <c r="G271" s="23"/>
      <c r="H271" s="23"/>
      <c r="I271" s="23"/>
      <c r="J271" s="362"/>
      <c r="K271" s="362"/>
      <c r="L271" s="362"/>
      <c r="M271" s="362"/>
      <c r="Q271" s="362"/>
      <c r="R271" s="362"/>
      <c r="S271" s="362"/>
      <c r="T271" s="362"/>
      <c r="X271" s="362"/>
      <c r="Y271" s="362"/>
      <c r="Z271" s="362"/>
      <c r="AA271" s="362"/>
      <c r="AE271" s="362"/>
      <c r="AF271" s="362"/>
      <c r="AG271" s="362"/>
      <c r="AH271" s="362"/>
      <c r="AL271" s="362"/>
      <c r="AM271" s="362"/>
      <c r="AN271" s="362"/>
      <c r="AO271" s="362"/>
      <c r="AS271" s="362"/>
      <c r="AT271" s="362"/>
      <c r="AU271" s="362"/>
      <c r="AV271" s="362"/>
    </row>
    <row r="272" spans="7:48" x14ac:dyDescent="0.3">
      <c r="G272" s="23"/>
      <c r="H272" s="23"/>
      <c r="I272" s="23"/>
      <c r="J272" s="362"/>
      <c r="K272" s="362"/>
      <c r="L272" s="362"/>
      <c r="M272" s="362"/>
      <c r="Q272" s="362"/>
      <c r="R272" s="362"/>
      <c r="S272" s="362"/>
      <c r="T272" s="362"/>
      <c r="X272" s="362"/>
      <c r="Y272" s="362"/>
      <c r="Z272" s="362"/>
      <c r="AA272" s="362"/>
      <c r="AE272" s="362"/>
      <c r="AF272" s="362"/>
      <c r="AG272" s="362"/>
      <c r="AH272" s="362"/>
      <c r="AL272" s="362"/>
      <c r="AM272" s="362"/>
      <c r="AN272" s="362"/>
      <c r="AO272" s="362"/>
      <c r="AS272" s="362"/>
      <c r="AT272" s="362"/>
      <c r="AU272" s="362"/>
      <c r="AV272" s="362"/>
    </row>
    <row r="273" spans="7:48" x14ac:dyDescent="0.3">
      <c r="G273" s="23"/>
      <c r="H273" s="23"/>
      <c r="I273" s="23"/>
      <c r="J273" s="362"/>
      <c r="K273" s="362"/>
      <c r="L273" s="362"/>
      <c r="M273" s="362"/>
      <c r="Q273" s="362"/>
      <c r="R273" s="362"/>
      <c r="S273" s="362"/>
      <c r="T273" s="362"/>
      <c r="X273" s="362"/>
      <c r="Y273" s="362"/>
      <c r="Z273" s="362"/>
      <c r="AA273" s="362"/>
      <c r="AE273" s="362"/>
      <c r="AF273" s="362"/>
      <c r="AG273" s="362"/>
      <c r="AH273" s="362"/>
      <c r="AL273" s="362"/>
      <c r="AM273" s="362"/>
      <c r="AN273" s="362"/>
      <c r="AO273" s="362"/>
      <c r="AS273" s="362"/>
      <c r="AT273" s="362"/>
      <c r="AU273" s="362"/>
      <c r="AV273" s="362"/>
    </row>
    <row r="274" spans="7:48" x14ac:dyDescent="0.3">
      <c r="G274" s="23"/>
      <c r="H274" s="23"/>
      <c r="I274" s="23"/>
      <c r="J274" s="362"/>
      <c r="K274" s="362"/>
      <c r="L274" s="362"/>
      <c r="M274" s="362"/>
      <c r="Q274" s="362"/>
      <c r="R274" s="362"/>
      <c r="S274" s="362"/>
      <c r="T274" s="362"/>
      <c r="X274" s="362"/>
      <c r="Y274" s="362"/>
      <c r="Z274" s="362"/>
      <c r="AA274" s="362"/>
      <c r="AE274" s="362"/>
      <c r="AF274" s="362"/>
      <c r="AG274" s="362"/>
      <c r="AH274" s="362"/>
      <c r="AL274" s="362"/>
      <c r="AM274" s="362"/>
      <c r="AN274" s="362"/>
      <c r="AO274" s="362"/>
      <c r="AS274" s="362"/>
      <c r="AT274" s="362"/>
      <c r="AU274" s="362"/>
      <c r="AV274" s="362"/>
    </row>
    <row r="275" spans="7:48" x14ac:dyDescent="0.3">
      <c r="G275" s="23"/>
      <c r="H275" s="23"/>
      <c r="I275" s="23"/>
      <c r="J275" s="362"/>
      <c r="K275" s="362"/>
      <c r="L275" s="362"/>
      <c r="M275" s="362"/>
      <c r="Q275" s="362"/>
      <c r="R275" s="362"/>
      <c r="S275" s="362"/>
      <c r="T275" s="362"/>
      <c r="X275" s="362"/>
      <c r="Y275" s="362"/>
      <c r="Z275" s="362"/>
      <c r="AA275" s="362"/>
      <c r="AE275" s="362"/>
      <c r="AF275" s="362"/>
      <c r="AG275" s="362"/>
      <c r="AH275" s="362"/>
      <c r="AL275" s="362"/>
      <c r="AM275" s="362"/>
      <c r="AN275" s="362"/>
      <c r="AO275" s="362"/>
      <c r="AS275" s="362"/>
      <c r="AT275" s="362"/>
      <c r="AU275" s="362"/>
      <c r="AV275" s="362"/>
    </row>
    <row r="276" spans="7:48" x14ac:dyDescent="0.3">
      <c r="G276" s="23"/>
      <c r="H276" s="23"/>
      <c r="I276" s="23"/>
      <c r="J276" s="362"/>
      <c r="K276" s="362"/>
      <c r="L276" s="362"/>
      <c r="M276" s="362"/>
      <c r="Q276" s="362"/>
      <c r="R276" s="362"/>
      <c r="S276" s="362"/>
      <c r="T276" s="362"/>
      <c r="X276" s="362"/>
      <c r="Y276" s="362"/>
      <c r="Z276" s="362"/>
      <c r="AA276" s="362"/>
      <c r="AE276" s="362"/>
      <c r="AF276" s="362"/>
      <c r="AG276" s="362"/>
      <c r="AH276" s="362"/>
      <c r="AL276" s="362"/>
      <c r="AM276" s="362"/>
      <c r="AN276" s="362"/>
      <c r="AO276" s="362"/>
      <c r="AS276" s="362"/>
      <c r="AT276" s="362"/>
      <c r="AU276" s="362"/>
      <c r="AV276" s="362"/>
    </row>
    <row r="277" spans="7:48" x14ac:dyDescent="0.3">
      <c r="G277" s="23"/>
      <c r="H277" s="23"/>
      <c r="I277" s="23"/>
      <c r="J277" s="362"/>
      <c r="K277" s="362"/>
      <c r="L277" s="362"/>
      <c r="M277" s="362"/>
      <c r="Q277" s="362"/>
      <c r="R277" s="362"/>
      <c r="S277" s="362"/>
      <c r="T277" s="362"/>
      <c r="X277" s="362"/>
      <c r="Y277" s="362"/>
      <c r="Z277" s="362"/>
      <c r="AA277" s="362"/>
      <c r="AE277" s="362"/>
      <c r="AF277" s="362"/>
      <c r="AG277" s="362"/>
      <c r="AH277" s="362"/>
      <c r="AL277" s="362"/>
      <c r="AM277" s="362"/>
      <c r="AN277" s="362"/>
      <c r="AO277" s="362"/>
      <c r="AS277" s="362"/>
      <c r="AT277" s="362"/>
      <c r="AU277" s="362"/>
      <c r="AV277" s="362"/>
    </row>
    <row r="278" spans="7:48" x14ac:dyDescent="0.3">
      <c r="G278" s="23"/>
      <c r="H278" s="23"/>
      <c r="I278" s="23"/>
      <c r="J278" s="362"/>
      <c r="K278" s="362"/>
      <c r="L278" s="362"/>
      <c r="M278" s="362"/>
      <c r="Q278" s="362"/>
      <c r="R278" s="362"/>
      <c r="S278" s="362"/>
      <c r="T278" s="362"/>
      <c r="X278" s="362"/>
      <c r="Y278" s="362"/>
      <c r="Z278" s="362"/>
      <c r="AA278" s="362"/>
      <c r="AE278" s="362"/>
      <c r="AF278" s="362"/>
      <c r="AG278" s="362"/>
      <c r="AH278" s="362"/>
      <c r="AL278" s="362"/>
      <c r="AM278" s="362"/>
      <c r="AN278" s="362"/>
      <c r="AO278" s="362"/>
      <c r="AS278" s="362"/>
      <c r="AT278" s="362"/>
      <c r="AU278" s="362"/>
      <c r="AV278" s="362"/>
    </row>
    <row r="279" spans="7:48" x14ac:dyDescent="0.3">
      <c r="G279" s="23"/>
      <c r="H279" s="23"/>
      <c r="I279" s="23"/>
      <c r="J279" s="362"/>
      <c r="K279" s="362"/>
      <c r="L279" s="362"/>
      <c r="M279" s="362"/>
      <c r="Q279" s="362"/>
      <c r="R279" s="362"/>
      <c r="S279" s="362"/>
      <c r="T279" s="362"/>
      <c r="X279" s="362"/>
      <c r="Y279" s="362"/>
      <c r="Z279" s="362"/>
      <c r="AA279" s="362"/>
      <c r="AE279" s="362"/>
      <c r="AF279" s="362"/>
      <c r="AG279" s="362"/>
      <c r="AH279" s="362"/>
      <c r="AL279" s="362"/>
      <c r="AM279" s="362"/>
      <c r="AN279" s="362"/>
      <c r="AO279" s="362"/>
      <c r="AS279" s="362"/>
      <c r="AT279" s="362"/>
      <c r="AU279" s="362"/>
      <c r="AV279" s="362"/>
    </row>
    <row r="280" spans="7:48" x14ac:dyDescent="0.3">
      <c r="G280" s="23"/>
      <c r="H280" s="23"/>
      <c r="I280" s="23"/>
      <c r="J280" s="362"/>
      <c r="K280" s="362"/>
      <c r="L280" s="362"/>
      <c r="M280" s="362"/>
      <c r="Q280" s="362"/>
      <c r="R280" s="362"/>
      <c r="S280" s="362"/>
      <c r="T280" s="362"/>
      <c r="X280" s="362"/>
      <c r="Y280" s="362"/>
      <c r="Z280" s="362"/>
      <c r="AA280" s="362"/>
      <c r="AE280" s="362"/>
      <c r="AF280" s="362"/>
      <c r="AG280" s="362"/>
      <c r="AH280" s="362"/>
      <c r="AL280" s="362"/>
      <c r="AM280" s="362"/>
      <c r="AN280" s="362"/>
      <c r="AO280" s="362"/>
      <c r="AS280" s="362"/>
      <c r="AT280" s="362"/>
      <c r="AU280" s="362"/>
      <c r="AV280" s="362"/>
    </row>
    <row r="281" spans="7:48" x14ac:dyDescent="0.3">
      <c r="G281" s="23"/>
      <c r="H281" s="23"/>
      <c r="I281" s="23"/>
      <c r="J281" s="362"/>
      <c r="K281" s="362"/>
      <c r="L281" s="362"/>
      <c r="M281" s="362"/>
      <c r="Q281" s="362"/>
      <c r="R281" s="362"/>
      <c r="S281" s="362"/>
      <c r="T281" s="362"/>
      <c r="X281" s="362"/>
      <c r="Y281" s="362"/>
      <c r="Z281" s="362"/>
      <c r="AA281" s="362"/>
      <c r="AE281" s="362"/>
      <c r="AF281" s="362"/>
      <c r="AG281" s="362"/>
      <c r="AH281" s="362"/>
      <c r="AL281" s="362"/>
      <c r="AM281" s="362"/>
      <c r="AN281" s="362"/>
      <c r="AO281" s="362"/>
      <c r="AS281" s="362"/>
      <c r="AT281" s="362"/>
      <c r="AU281" s="362"/>
      <c r="AV281" s="362"/>
    </row>
    <row r="282" spans="7:48" x14ac:dyDescent="0.3">
      <c r="G282" s="23"/>
      <c r="H282" s="23"/>
      <c r="I282" s="23"/>
      <c r="J282" s="362"/>
      <c r="K282" s="362"/>
      <c r="L282" s="362"/>
      <c r="M282" s="362"/>
      <c r="Q282" s="362"/>
      <c r="R282" s="362"/>
      <c r="S282" s="362"/>
      <c r="T282" s="362"/>
      <c r="X282" s="362"/>
      <c r="Y282" s="362"/>
      <c r="Z282" s="362"/>
      <c r="AA282" s="362"/>
      <c r="AE282" s="362"/>
      <c r="AF282" s="362"/>
      <c r="AG282" s="362"/>
      <c r="AH282" s="362"/>
      <c r="AL282" s="362"/>
      <c r="AM282" s="362"/>
      <c r="AN282" s="362"/>
      <c r="AO282" s="362"/>
      <c r="AS282" s="362"/>
      <c r="AT282" s="362"/>
      <c r="AU282" s="362"/>
      <c r="AV282" s="362"/>
    </row>
    <row r="283" spans="7:48" x14ac:dyDescent="0.3">
      <c r="G283" s="23"/>
      <c r="H283" s="23"/>
      <c r="I283" s="23"/>
      <c r="J283" s="362"/>
      <c r="K283" s="362"/>
      <c r="L283" s="362"/>
      <c r="M283" s="362"/>
      <c r="Q283" s="362"/>
      <c r="R283" s="362"/>
      <c r="S283" s="362"/>
      <c r="T283" s="362"/>
      <c r="X283" s="362"/>
      <c r="Y283" s="362"/>
      <c r="Z283" s="362"/>
      <c r="AA283" s="362"/>
      <c r="AE283" s="362"/>
      <c r="AF283" s="362"/>
      <c r="AG283" s="362"/>
      <c r="AH283" s="362"/>
      <c r="AL283" s="362"/>
      <c r="AM283" s="362"/>
      <c r="AN283" s="362"/>
      <c r="AO283" s="362"/>
      <c r="AS283" s="362"/>
      <c r="AT283" s="362"/>
      <c r="AU283" s="362"/>
      <c r="AV283" s="362"/>
    </row>
    <row r="284" spans="7:48" x14ac:dyDescent="0.3">
      <c r="G284" s="23"/>
      <c r="H284" s="23"/>
      <c r="I284" s="23"/>
      <c r="J284" s="362"/>
      <c r="K284" s="362"/>
      <c r="L284" s="362"/>
      <c r="M284" s="362"/>
      <c r="Q284" s="362"/>
      <c r="R284" s="362"/>
      <c r="S284" s="362"/>
      <c r="T284" s="362"/>
      <c r="X284" s="362"/>
      <c r="Y284" s="362"/>
      <c r="Z284" s="362"/>
      <c r="AA284" s="362"/>
      <c r="AE284" s="362"/>
      <c r="AF284" s="362"/>
      <c r="AG284" s="362"/>
      <c r="AH284" s="362"/>
      <c r="AL284" s="362"/>
      <c r="AM284" s="362"/>
      <c r="AN284" s="362"/>
      <c r="AO284" s="362"/>
      <c r="AS284" s="362"/>
      <c r="AT284" s="362"/>
      <c r="AU284" s="362"/>
      <c r="AV284" s="362"/>
    </row>
    <row r="285" spans="7:48" x14ac:dyDescent="0.3">
      <c r="G285" s="23"/>
      <c r="H285" s="23"/>
      <c r="I285" s="23"/>
      <c r="J285" s="362"/>
      <c r="K285" s="362"/>
      <c r="L285" s="362"/>
      <c r="M285" s="362"/>
      <c r="Q285" s="362"/>
      <c r="R285" s="362"/>
      <c r="S285" s="362"/>
      <c r="T285" s="362"/>
      <c r="X285" s="362"/>
      <c r="Y285" s="362"/>
      <c r="Z285" s="362"/>
      <c r="AA285" s="362"/>
      <c r="AE285" s="362"/>
      <c r="AF285" s="362"/>
      <c r="AG285" s="362"/>
      <c r="AH285" s="362"/>
      <c r="AL285" s="362"/>
      <c r="AM285" s="362"/>
      <c r="AN285" s="362"/>
      <c r="AO285" s="362"/>
      <c r="AS285" s="362"/>
      <c r="AT285" s="362"/>
      <c r="AU285" s="362"/>
      <c r="AV285" s="362"/>
    </row>
    <row r="286" spans="7:48" x14ac:dyDescent="0.3">
      <c r="G286" s="23"/>
      <c r="H286" s="23"/>
      <c r="I286" s="23"/>
      <c r="J286" s="362"/>
      <c r="K286" s="362"/>
      <c r="L286" s="362"/>
      <c r="M286" s="362"/>
      <c r="Q286" s="362"/>
      <c r="R286" s="362"/>
      <c r="S286" s="362"/>
      <c r="T286" s="362"/>
      <c r="X286" s="362"/>
      <c r="Y286" s="362"/>
      <c r="Z286" s="362"/>
      <c r="AA286" s="362"/>
      <c r="AE286" s="362"/>
      <c r="AF286" s="362"/>
      <c r="AG286" s="362"/>
      <c r="AH286" s="362"/>
      <c r="AL286" s="362"/>
      <c r="AM286" s="362"/>
      <c r="AN286" s="362"/>
      <c r="AO286" s="362"/>
      <c r="AS286" s="362"/>
      <c r="AT286" s="362"/>
      <c r="AU286" s="362"/>
      <c r="AV286" s="362"/>
    </row>
    <row r="287" spans="7:48" x14ac:dyDescent="0.3">
      <c r="G287" s="23"/>
      <c r="H287" s="23"/>
      <c r="I287" s="23"/>
      <c r="J287" s="362"/>
      <c r="K287" s="362"/>
      <c r="L287" s="362"/>
      <c r="M287" s="362"/>
      <c r="Q287" s="362"/>
      <c r="R287" s="362"/>
      <c r="S287" s="362"/>
      <c r="T287" s="362"/>
      <c r="X287" s="362"/>
      <c r="Y287" s="362"/>
      <c r="Z287" s="362"/>
      <c r="AA287" s="362"/>
      <c r="AE287" s="362"/>
      <c r="AF287" s="362"/>
      <c r="AG287" s="362"/>
      <c r="AH287" s="362"/>
      <c r="AL287" s="362"/>
      <c r="AM287" s="362"/>
      <c r="AN287" s="362"/>
      <c r="AO287" s="362"/>
      <c r="AS287" s="362"/>
      <c r="AT287" s="362"/>
      <c r="AU287" s="362"/>
      <c r="AV287" s="362"/>
    </row>
    <row r="288" spans="7:48" x14ac:dyDescent="0.3">
      <c r="G288" s="23"/>
      <c r="H288" s="23"/>
      <c r="I288" s="23"/>
      <c r="J288" s="362"/>
      <c r="K288" s="362"/>
      <c r="L288" s="362"/>
      <c r="M288" s="362"/>
      <c r="Q288" s="362"/>
      <c r="R288" s="362"/>
      <c r="S288" s="362"/>
      <c r="T288" s="362"/>
      <c r="X288" s="362"/>
      <c r="Y288" s="362"/>
      <c r="Z288" s="362"/>
      <c r="AA288" s="362"/>
      <c r="AE288" s="362"/>
      <c r="AF288" s="362"/>
      <c r="AG288" s="362"/>
      <c r="AH288" s="362"/>
      <c r="AL288" s="362"/>
      <c r="AM288" s="362"/>
      <c r="AN288" s="362"/>
      <c r="AO288" s="362"/>
      <c r="AS288" s="362"/>
      <c r="AT288" s="362"/>
      <c r="AU288" s="362"/>
      <c r="AV288" s="362"/>
    </row>
  </sheetData>
  <mergeCells count="62">
    <mergeCell ref="AO93:AO94"/>
    <mergeCell ref="AP93:AP94"/>
    <mergeCell ref="AV93:AV94"/>
    <mergeCell ref="AW93:AW94"/>
    <mergeCell ref="B144:D144"/>
    <mergeCell ref="B149:D149"/>
    <mergeCell ref="AV92:AW92"/>
    <mergeCell ref="D93:D94"/>
    <mergeCell ref="M93:M94"/>
    <mergeCell ref="N93:N94"/>
    <mergeCell ref="T93:T94"/>
    <mergeCell ref="U93:U94"/>
    <mergeCell ref="AA93:AA94"/>
    <mergeCell ref="AB93:AB94"/>
    <mergeCell ref="AH93:AH94"/>
    <mergeCell ref="AI93:AI94"/>
    <mergeCell ref="AA92:AB92"/>
    <mergeCell ref="AD92:AF92"/>
    <mergeCell ref="AH92:AI92"/>
    <mergeCell ref="AK92:AM92"/>
    <mergeCell ref="AO92:AP92"/>
    <mergeCell ref="AR92:AT92"/>
    <mergeCell ref="G92:I92"/>
    <mergeCell ref="J92:L92"/>
    <mergeCell ref="M92:N92"/>
    <mergeCell ref="P92:R92"/>
    <mergeCell ref="T92:U92"/>
    <mergeCell ref="W92:Y92"/>
    <mergeCell ref="AV21:AV22"/>
    <mergeCell ref="AW21:AW22"/>
    <mergeCell ref="B72:D72"/>
    <mergeCell ref="B77:D77"/>
    <mergeCell ref="B82:J82"/>
    <mergeCell ref="B83:J83"/>
    <mergeCell ref="AA21:AA22"/>
    <mergeCell ref="AB21:AB22"/>
    <mergeCell ref="AH21:AH22"/>
    <mergeCell ref="AI21:AI22"/>
    <mergeCell ref="AO21:AO22"/>
    <mergeCell ref="AP21:AP22"/>
    <mergeCell ref="AH20:AI20"/>
    <mergeCell ref="AK20:AM20"/>
    <mergeCell ref="AO20:AP20"/>
    <mergeCell ref="AR20:AT20"/>
    <mergeCell ref="AV20:AW20"/>
    <mergeCell ref="D21:D22"/>
    <mergeCell ref="M21:M22"/>
    <mergeCell ref="N21:N22"/>
    <mergeCell ref="T21:T22"/>
    <mergeCell ref="U21:U22"/>
    <mergeCell ref="M20:N20"/>
    <mergeCell ref="P20:R20"/>
    <mergeCell ref="T20:U20"/>
    <mergeCell ref="W20:Y20"/>
    <mergeCell ref="AA20:AB20"/>
    <mergeCell ref="AD20:AF20"/>
    <mergeCell ref="A3:H3"/>
    <mergeCell ref="B10:J10"/>
    <mergeCell ref="B11:J11"/>
    <mergeCell ref="D14:L14"/>
    <mergeCell ref="G20:I20"/>
    <mergeCell ref="J20:L20"/>
  </mergeCells>
  <conditionalFormatting sqref="K231:M287">
    <cfRule type="cellIs" dxfId="179" priority="45" operator="lessThan">
      <formula>0</formula>
    </cfRule>
    <cfRule type="cellIs" dxfId="178" priority="46" operator="greaterThan">
      <formula>0</formula>
    </cfRule>
  </conditionalFormatting>
  <conditionalFormatting sqref="J158:J288 J157:M157 K158:M226">
    <cfRule type="cellIs" dxfId="177" priority="49" operator="lessThan">
      <formula>0</formula>
    </cfRule>
    <cfRule type="cellIs" dxfId="176" priority="50" operator="greaterThan">
      <formula>0</formula>
    </cfRule>
  </conditionalFormatting>
  <conditionalFormatting sqref="K227:M230 K288:M288">
    <cfRule type="cellIs" dxfId="175" priority="47" operator="lessThan">
      <formula>0</formula>
    </cfRule>
    <cfRule type="cellIs" dxfId="174" priority="48" operator="greaterThan">
      <formula>0</formula>
    </cfRule>
  </conditionalFormatting>
  <conditionalFormatting sqref="H154:J156">
    <cfRule type="cellIs" dxfId="173" priority="43" operator="lessThan">
      <formula>0</formula>
    </cfRule>
    <cfRule type="cellIs" dxfId="172" priority="44" operator="greaterThan">
      <formula>0</formula>
    </cfRule>
  </conditionalFormatting>
  <conditionalFormatting sqref="G154:G156">
    <cfRule type="cellIs" dxfId="171" priority="41" operator="lessThan">
      <formula>0</formula>
    </cfRule>
    <cfRule type="cellIs" dxfId="170" priority="42" operator="greaterThan">
      <formula>0</formula>
    </cfRule>
  </conditionalFormatting>
  <conditionalFormatting sqref="R231:T287">
    <cfRule type="cellIs" dxfId="169" priority="35" operator="lessThan">
      <formula>0</formula>
    </cfRule>
    <cfRule type="cellIs" dxfId="168" priority="36" operator="greaterThan">
      <formula>0</formula>
    </cfRule>
  </conditionalFormatting>
  <conditionalFormatting sqref="Q158:Q288 Q157:T157 R158:T226">
    <cfRule type="cellIs" dxfId="167" priority="39" operator="lessThan">
      <formula>0</formula>
    </cfRule>
    <cfRule type="cellIs" dxfId="166" priority="40" operator="greaterThan">
      <formula>0</formula>
    </cfRule>
  </conditionalFormatting>
  <conditionalFormatting sqref="R227:T230 R288:T288">
    <cfRule type="cellIs" dxfId="165" priority="37" operator="lessThan">
      <formula>0</formula>
    </cfRule>
    <cfRule type="cellIs" dxfId="164" priority="38" operator="greaterThan">
      <formula>0</formula>
    </cfRule>
  </conditionalFormatting>
  <conditionalFormatting sqref="Q154:Q156">
    <cfRule type="cellIs" dxfId="163" priority="33" operator="lessThan">
      <formula>0</formula>
    </cfRule>
    <cfRule type="cellIs" dxfId="162" priority="34" operator="greaterThan">
      <formula>0</formula>
    </cfRule>
  </conditionalFormatting>
  <conditionalFormatting sqref="Y231:AA287">
    <cfRule type="cellIs" dxfId="161" priority="27" operator="lessThan">
      <formula>0</formula>
    </cfRule>
    <cfRule type="cellIs" dxfId="160" priority="28" operator="greaterThan">
      <formula>0</formula>
    </cfRule>
  </conditionalFormatting>
  <conditionalFormatting sqref="X158:X288 X157:AA157 Y158:AA226">
    <cfRule type="cellIs" dxfId="159" priority="31" operator="lessThan">
      <formula>0</formula>
    </cfRule>
    <cfRule type="cellIs" dxfId="158" priority="32" operator="greaterThan">
      <formula>0</formula>
    </cfRule>
  </conditionalFormatting>
  <conditionalFormatting sqref="Y227:AA230 Y288:AA288">
    <cfRule type="cellIs" dxfId="157" priority="29" operator="lessThan">
      <formula>0</formula>
    </cfRule>
    <cfRule type="cellIs" dxfId="156" priority="30" operator="greaterThan">
      <formula>0</formula>
    </cfRule>
  </conditionalFormatting>
  <conditionalFormatting sqref="X154:X156">
    <cfRule type="cellIs" dxfId="155" priority="25" operator="lessThan">
      <formula>0</formula>
    </cfRule>
    <cfRule type="cellIs" dxfId="154" priority="26" operator="greaterThan">
      <formula>0</formula>
    </cfRule>
  </conditionalFormatting>
  <conditionalFormatting sqref="AF231:AH287">
    <cfRule type="cellIs" dxfId="153" priority="19" operator="lessThan">
      <formula>0</formula>
    </cfRule>
    <cfRule type="cellIs" dxfId="152" priority="20" operator="greaterThan">
      <formula>0</formula>
    </cfRule>
  </conditionalFormatting>
  <conditionalFormatting sqref="AE158:AE288 AE157:AH157 AF158:AH226">
    <cfRule type="cellIs" dxfId="151" priority="23" operator="lessThan">
      <formula>0</formula>
    </cfRule>
    <cfRule type="cellIs" dxfId="150" priority="24" operator="greaterThan">
      <formula>0</formula>
    </cfRule>
  </conditionalFormatting>
  <conditionalFormatting sqref="AF227:AH230 AF288:AH288">
    <cfRule type="cellIs" dxfId="149" priority="21" operator="lessThan">
      <formula>0</formula>
    </cfRule>
    <cfRule type="cellIs" dxfId="148" priority="22" operator="greaterThan">
      <formula>0</formula>
    </cfRule>
  </conditionalFormatting>
  <conditionalFormatting sqref="AE154:AE156">
    <cfRule type="cellIs" dxfId="147" priority="17" operator="lessThan">
      <formula>0</formula>
    </cfRule>
    <cfRule type="cellIs" dxfId="146" priority="18" operator="greaterThan">
      <formula>0</formula>
    </cfRule>
  </conditionalFormatting>
  <conditionalFormatting sqref="AM231:AO287">
    <cfRule type="cellIs" dxfId="145" priority="11" operator="lessThan">
      <formula>0</formula>
    </cfRule>
    <cfRule type="cellIs" dxfId="144" priority="12" operator="greaterThan">
      <formula>0</formula>
    </cfRule>
  </conditionalFormatting>
  <conditionalFormatting sqref="AL158:AL288 AL157:AO157 AM158:AO226">
    <cfRule type="cellIs" dxfId="143" priority="15" operator="lessThan">
      <formula>0</formula>
    </cfRule>
    <cfRule type="cellIs" dxfId="142" priority="16" operator="greaterThan">
      <formula>0</formula>
    </cfRule>
  </conditionalFormatting>
  <conditionalFormatting sqref="AM227:AO230 AM288:AO288">
    <cfRule type="cellIs" dxfId="141" priority="13" operator="lessThan">
      <formula>0</formula>
    </cfRule>
    <cfRule type="cellIs" dxfId="140" priority="14" operator="greaterThan">
      <formula>0</formula>
    </cfRule>
  </conditionalFormatting>
  <conditionalFormatting sqref="AL154:AL156">
    <cfRule type="cellIs" dxfId="139" priority="9" operator="lessThan">
      <formula>0</formula>
    </cfRule>
    <cfRule type="cellIs" dxfId="138" priority="10" operator="greaterThan">
      <formula>0</formula>
    </cfRule>
  </conditionalFormatting>
  <conditionalFormatting sqref="AT231:AV287">
    <cfRule type="cellIs" dxfId="137" priority="3" operator="lessThan">
      <formula>0</formula>
    </cfRule>
    <cfRule type="cellIs" dxfId="136" priority="4" operator="greaterThan">
      <formula>0</formula>
    </cfRule>
  </conditionalFormatting>
  <conditionalFormatting sqref="AS158:AS288 AS157:AV157 AT158:AV226">
    <cfRule type="cellIs" dxfId="135" priority="7" operator="lessThan">
      <formula>0</formula>
    </cfRule>
    <cfRule type="cellIs" dxfId="134" priority="8" operator="greaterThan">
      <formula>0</formula>
    </cfRule>
  </conditionalFormatting>
  <conditionalFormatting sqref="AT227:AV230 AT288:AV288">
    <cfRule type="cellIs" dxfId="133" priority="5" operator="lessThan">
      <formula>0</formula>
    </cfRule>
    <cfRule type="cellIs" dxfId="132" priority="6" operator="greaterThan">
      <formula>0</formula>
    </cfRule>
  </conditionalFormatting>
  <conditionalFormatting sqref="AS154:AS156">
    <cfRule type="cellIs" dxfId="131" priority="1" operator="lessThan">
      <formula>0</formula>
    </cfRule>
    <cfRule type="cellIs" dxfId="130" priority="2" operator="greaterThan">
      <formula>0</formula>
    </cfRule>
  </conditionalFormatting>
  <dataValidations count="6">
    <dataValidation type="list" allowBlank="1" showInputMessage="1" showErrorMessage="1" sqref="D23 D95 D27 D99" xr:uid="{F78D93BB-83F5-4663-BD1F-C65252B196C7}">
      <formula1>"per 30 days, per kWh, per kW, per kVA"</formula1>
    </dataValidation>
    <dataValidation type="list" allowBlank="1" showInputMessage="1" showErrorMessage="1" sqref="D16 D88" xr:uid="{F5F1189E-03CF-4F1B-99CC-A5244450AFDE}">
      <formula1>"TOU, non-TOU"</formula1>
    </dataValidation>
    <dataValidation type="list" allowBlank="1" showInputMessage="1" showErrorMessage="1" prompt="Select Charge Unit - per 30 days, per kWh, per kW, per kVA." sqref="D54:D55 D57:D67 D126:D127 D129:D139 D24:D26 D47:D52 D96:D98 D119:D124 D28:D45 D100:D117" xr:uid="{320AC4E5-C122-4B55-A4B7-25D57C8F8053}">
      <formula1>"per 30 days, per kWh, per kW, per kVA"</formula1>
    </dataValidation>
    <dataValidation type="list" allowBlank="1" showInputMessage="1" showErrorMessage="1" sqref="E54:E55 E66:E68 E57:E63 E126:E127 E138:E140 E129:E135 E119:E124 E47:E52 E23:E45 E95:E117" xr:uid="{13970AB9-1930-40A2-BB98-EE30CDF86DE9}">
      <formula1>#REF!</formula1>
    </dataValidation>
    <dataValidation type="list" allowBlank="1" showInputMessage="1" showErrorMessage="1" prompt="Select Charge Unit - monthly, per kWh, per kW" sqref="D73 D68 D78 D145 D140 D150" xr:uid="{E3346DE5-B393-4437-BA45-FBF261CE3F29}">
      <formula1>"Monthly, per kWh, per kW"</formula1>
    </dataValidation>
    <dataValidation type="list" allowBlank="1" showInputMessage="1" showErrorMessage="1" sqref="E73 E78 E64:E65 E145 E150 E136:E137" xr:uid="{E7C530D1-651C-4395-BC2B-98D16A826D71}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2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80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99060</xdr:rowOff>
                  </from>
                  <to>
                    <xdr:col>16</xdr:col>
                    <xdr:colOff>274320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449580</xdr:colOff>
                    <xdr:row>16</xdr:row>
                    <xdr:rowOff>175260</xdr:rowOff>
                  </from>
                  <to>
                    <xdr:col>9</xdr:col>
                    <xdr:colOff>541020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365760</xdr:colOff>
                    <xdr:row>88</xdr:row>
                    <xdr:rowOff>114300</xdr:rowOff>
                  </from>
                  <to>
                    <xdr:col>16</xdr:col>
                    <xdr:colOff>121920</xdr:colOff>
                    <xdr:row>90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403860</xdr:colOff>
                    <xdr:row>88</xdr:row>
                    <xdr:rowOff>175260</xdr:rowOff>
                  </from>
                  <to>
                    <xdr:col>9</xdr:col>
                    <xdr:colOff>480060</xdr:colOff>
                    <xdr:row>90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0B58-0F7B-40BB-9D96-7D85BDB41B8E}">
  <sheetPr>
    <tabColor theme="7" tint="0.79998168889431442"/>
    <pageSetUpPr fitToPage="1"/>
  </sheetPr>
  <dimension ref="A1:AY143"/>
  <sheetViews>
    <sheetView topLeftCell="A10" zoomScale="80" zoomScaleNormal="80" workbookViewId="0">
      <pane xSplit="4" topLeftCell="E1" activePane="topRight" state="frozen"/>
      <selection activeCell="AY28" sqref="AY28"/>
      <selection pane="topRight" activeCell="AY28" sqref="AY28"/>
    </sheetView>
  </sheetViews>
  <sheetFormatPr defaultColWidth="9.33203125" defaultRowHeight="14.4" x14ac:dyDescent="0.3"/>
  <cols>
    <col min="1" max="1" width="1.6640625" style="228" customWidth="1"/>
    <col min="2" max="2" width="121.109375" style="228" bestFit="1" customWidth="1"/>
    <col min="3" max="3" width="27.33203125" style="228" hidden="1" customWidth="1"/>
    <col min="4" max="4" width="13.44140625" style="237" bestFit="1" customWidth="1"/>
    <col min="5" max="5" width="1.6640625" style="228" customWidth="1"/>
    <col min="6" max="6" width="1.33203125" style="228" customWidth="1"/>
    <col min="7" max="14" width="11.6640625" style="228" customWidth="1"/>
    <col min="15" max="15" width="0.6640625" style="228" customWidth="1"/>
    <col min="16" max="17" width="11.6640625" style="228" customWidth="1"/>
    <col min="18" max="18" width="12.33203125" style="228" bestFit="1" customWidth="1"/>
    <col min="19" max="19" width="0.6640625" style="228" customWidth="1"/>
    <col min="20" max="21" width="11.6640625" style="228" customWidth="1"/>
    <col min="22" max="22" width="0.5546875" style="228" customWidth="1"/>
    <col min="23" max="25" width="11.6640625" style="228" customWidth="1"/>
    <col min="26" max="26" width="0.33203125" style="228" customWidth="1"/>
    <col min="27" max="28" width="11.6640625" style="228" customWidth="1"/>
    <col min="29" max="29" width="0.6640625" style="228" customWidth="1"/>
    <col min="30" max="32" width="11.6640625" style="228" customWidth="1"/>
    <col min="33" max="33" width="0.33203125" style="228" customWidth="1"/>
    <col min="34" max="35" width="11.6640625" style="228" customWidth="1"/>
    <col min="36" max="36" width="0.33203125" style="228" customWidth="1"/>
    <col min="37" max="39" width="11.6640625" style="228" customWidth="1"/>
    <col min="40" max="40" width="0.33203125" style="228" customWidth="1"/>
    <col min="41" max="42" width="11.6640625" style="228" customWidth="1"/>
    <col min="43" max="43" width="0.5546875" style="228" customWidth="1"/>
    <col min="44" max="46" width="11.6640625" style="228" customWidth="1"/>
    <col min="47" max="47" width="0.6640625" style="228" customWidth="1"/>
    <col min="48" max="51" width="11.6640625" style="228" customWidth="1"/>
    <col min="52" max="16384" width="9.33203125" style="228"/>
  </cols>
  <sheetData>
    <row r="1" spans="1:51" ht="20.399999999999999" x14ac:dyDescent="0.3">
      <c r="A1" s="225"/>
      <c r="B1" s="226"/>
      <c r="C1" s="226"/>
      <c r="D1" s="227"/>
      <c r="E1" s="226"/>
      <c r="F1" s="226"/>
      <c r="G1" s="226"/>
      <c r="H1" s="226"/>
      <c r="I1" s="1"/>
      <c r="J1" s="1"/>
      <c r="K1" s="7"/>
      <c r="L1" s="7"/>
      <c r="M1" s="7"/>
      <c r="N1" s="7">
        <v>1</v>
      </c>
      <c r="O1" s="7">
        <v>1</v>
      </c>
      <c r="P1" s="7"/>
      <c r="Q1" s="1"/>
      <c r="R1" s="7"/>
      <c r="S1" s="7"/>
      <c r="T1" s="7"/>
      <c r="U1" s="7">
        <v>1</v>
      </c>
      <c r="V1" s="7">
        <v>1</v>
      </c>
      <c r="W1" s="7"/>
      <c r="X1" s="1"/>
      <c r="Y1" s="7"/>
      <c r="Z1" s="7"/>
      <c r="AA1" s="7"/>
      <c r="AB1" s="7">
        <v>1</v>
      </c>
      <c r="AC1" s="7">
        <v>1</v>
      </c>
      <c r="AD1" s="7"/>
      <c r="AE1" s="1"/>
      <c r="AF1" s="7"/>
      <c r="AG1" s="7"/>
      <c r="AH1" s="7"/>
      <c r="AI1" s="7">
        <v>1</v>
      </c>
      <c r="AJ1" s="7">
        <v>1</v>
      </c>
      <c r="AK1" s="7"/>
      <c r="AL1" s="1"/>
      <c r="AM1" s="7"/>
      <c r="AN1" s="7"/>
      <c r="AO1" s="7"/>
      <c r="AP1" s="7">
        <v>1</v>
      </c>
      <c r="AQ1" s="7">
        <v>1</v>
      </c>
      <c r="AR1" s="7"/>
      <c r="AS1" s="1"/>
      <c r="AT1" s="7"/>
      <c r="AU1" s="7"/>
      <c r="AV1" s="7"/>
      <c r="AW1" s="7">
        <v>1</v>
      </c>
      <c r="AX1" s="7">
        <v>1</v>
      </c>
      <c r="AY1" s="7"/>
    </row>
    <row r="2" spans="1:51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J2" s="225"/>
      <c r="Q2" s="225"/>
      <c r="X2" s="225"/>
      <c r="AE2" s="225"/>
      <c r="AL2" s="225"/>
      <c r="AS2" s="225"/>
    </row>
    <row r="3" spans="1:51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J3" s="225"/>
      <c r="Q3" s="225"/>
      <c r="X3" s="225"/>
      <c r="AE3" s="225"/>
      <c r="AL3" s="225"/>
      <c r="AS3" s="225"/>
    </row>
    <row r="4" spans="1:51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J4" s="225"/>
      <c r="Q4" s="225"/>
      <c r="X4" s="225"/>
      <c r="AE4" s="225"/>
      <c r="AL4" s="225"/>
      <c r="AS4" s="225"/>
    </row>
    <row r="5" spans="1:51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J5" s="225"/>
      <c r="Q5" s="225"/>
      <c r="X5" s="225"/>
      <c r="AE5" s="225"/>
      <c r="AL5" s="225"/>
      <c r="AS5" s="225"/>
    </row>
    <row r="6" spans="1:51" x14ac:dyDescent="0.3">
      <c r="A6" s="225"/>
      <c r="B6" s="225"/>
      <c r="C6" s="225"/>
      <c r="D6" s="235"/>
      <c r="E6" s="225"/>
      <c r="F6" s="225"/>
      <c r="G6" s="225"/>
      <c r="H6" s="225"/>
      <c r="I6" s="225"/>
      <c r="J6" s="225"/>
      <c r="Q6" s="225"/>
      <c r="X6" s="225"/>
      <c r="AE6" s="225"/>
      <c r="AL6" s="225"/>
      <c r="AS6" s="225"/>
    </row>
    <row r="7" spans="1:51" x14ac:dyDescent="0.3">
      <c r="A7" s="225"/>
      <c r="B7" s="225"/>
      <c r="C7" s="225"/>
      <c r="D7" s="235"/>
      <c r="E7" s="225"/>
      <c r="F7" s="225"/>
      <c r="G7" s="225"/>
      <c r="H7" s="225"/>
      <c r="I7" s="225"/>
      <c r="J7" s="225"/>
      <c r="Q7" s="225"/>
      <c r="X7" s="225"/>
      <c r="AE7" s="225"/>
      <c r="AL7" s="225"/>
      <c r="AS7" s="225"/>
    </row>
    <row r="8" spans="1:51" x14ac:dyDescent="0.3">
      <c r="A8" s="236"/>
      <c r="B8" s="225"/>
      <c r="C8" s="225"/>
      <c r="D8" s="235"/>
      <c r="E8" s="225"/>
      <c r="F8" s="225"/>
      <c r="G8" s="225"/>
      <c r="H8" s="225"/>
      <c r="I8" s="225"/>
      <c r="J8" s="225"/>
      <c r="Q8" s="225"/>
      <c r="X8" s="225"/>
      <c r="AE8" s="225"/>
      <c r="AL8" s="225"/>
      <c r="AS8" s="225"/>
    </row>
    <row r="9" spans="1:51" x14ac:dyDescent="0.3">
      <c r="M9" s="7"/>
      <c r="N9" s="7"/>
      <c r="O9" s="7"/>
      <c r="P9" s="7"/>
      <c r="T9" s="7"/>
      <c r="U9" s="7"/>
      <c r="V9" s="7"/>
      <c r="W9" s="7"/>
      <c r="AA9" s="7"/>
      <c r="AB9" s="7"/>
      <c r="AC9" s="7"/>
      <c r="AD9" s="7"/>
      <c r="AH9" s="7"/>
      <c r="AI9" s="7"/>
      <c r="AJ9" s="7"/>
      <c r="AK9" s="7"/>
      <c r="AO9" s="7"/>
      <c r="AP9" s="7"/>
      <c r="AQ9" s="7"/>
      <c r="AR9" s="7"/>
      <c r="AV9" s="7"/>
      <c r="AW9" s="7"/>
      <c r="AX9" s="7"/>
      <c r="AY9" s="7"/>
    </row>
    <row r="10" spans="1:51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J10" s="238"/>
      <c r="M10" s="7"/>
      <c r="N10" s="7"/>
      <c r="O10" s="7"/>
      <c r="P10" s="7"/>
      <c r="Q10" s="7"/>
      <c r="T10" s="7"/>
      <c r="U10" s="7"/>
      <c r="V10" s="7"/>
      <c r="W10" s="7"/>
      <c r="X10" s="7"/>
      <c r="AA10" s="7"/>
      <c r="AB10" s="7"/>
      <c r="AC10" s="7"/>
      <c r="AD10" s="7"/>
      <c r="AE10" s="7"/>
      <c r="AH10" s="7"/>
      <c r="AI10" s="7"/>
      <c r="AJ10" s="7"/>
      <c r="AK10" s="7"/>
      <c r="AL10" s="7"/>
      <c r="AO10" s="7"/>
      <c r="AP10" s="7"/>
      <c r="AQ10" s="7"/>
      <c r="AR10" s="7"/>
      <c r="AS10" s="7"/>
      <c r="AV10" s="7"/>
      <c r="AW10" s="7"/>
      <c r="AX10" s="7"/>
      <c r="AY10" s="7"/>
    </row>
    <row r="11" spans="1:51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J11" s="238"/>
      <c r="M11" s="7"/>
      <c r="N11" s="7"/>
      <c r="O11" s="454">
        <v>0.64</v>
      </c>
      <c r="P11" s="455" t="s">
        <v>43</v>
      </c>
      <c r="Q11" s="454"/>
      <c r="T11" s="7"/>
      <c r="U11" s="7"/>
      <c r="V11" s="454">
        <v>0.64</v>
      </c>
      <c r="W11" s="455" t="s">
        <v>43</v>
      </c>
      <c r="X11" s="454"/>
      <c r="AA11" s="7"/>
      <c r="AB11" s="7"/>
      <c r="AC11" s="454">
        <v>0.64</v>
      </c>
      <c r="AD11" s="455" t="s">
        <v>43</v>
      </c>
      <c r="AE11" s="454"/>
      <c r="AH11" s="7"/>
      <c r="AI11" s="7"/>
      <c r="AJ11" s="454">
        <v>0.64</v>
      </c>
      <c r="AK11" s="455" t="s">
        <v>43</v>
      </c>
      <c r="AL11" s="454"/>
      <c r="AO11" s="7"/>
      <c r="AP11" s="7"/>
      <c r="AQ11" s="454">
        <v>0.64</v>
      </c>
      <c r="AR11" s="455" t="s">
        <v>43</v>
      </c>
      <c r="AS11" s="454"/>
      <c r="AV11" s="7"/>
      <c r="AW11" s="7"/>
      <c r="AX11" s="454">
        <v>0.64</v>
      </c>
      <c r="AY11" s="455" t="s">
        <v>43</v>
      </c>
    </row>
    <row r="12" spans="1:51" x14ac:dyDescent="0.3">
      <c r="M12" s="7"/>
      <c r="N12" s="7"/>
      <c r="O12" s="454">
        <v>0.18</v>
      </c>
      <c r="P12" s="455" t="s">
        <v>44</v>
      </c>
      <c r="T12" s="7"/>
      <c r="U12" s="7"/>
      <c r="V12" s="454">
        <v>0.18</v>
      </c>
      <c r="W12" s="455" t="s">
        <v>44</v>
      </c>
      <c r="AA12" s="7"/>
      <c r="AB12" s="7"/>
      <c r="AC12" s="454">
        <v>0.18</v>
      </c>
      <c r="AD12" s="455" t="s">
        <v>44</v>
      </c>
      <c r="AH12" s="7"/>
      <c r="AI12" s="7"/>
      <c r="AJ12" s="454">
        <v>0.18</v>
      </c>
      <c r="AK12" s="455" t="s">
        <v>44</v>
      </c>
      <c r="AO12" s="7"/>
      <c r="AP12" s="7"/>
      <c r="AQ12" s="454">
        <v>0.18</v>
      </c>
      <c r="AR12" s="455" t="s">
        <v>44</v>
      </c>
      <c r="AV12" s="7"/>
      <c r="AW12" s="7"/>
      <c r="AX12" s="454">
        <v>0.18</v>
      </c>
      <c r="AY12" s="455" t="s">
        <v>44</v>
      </c>
    </row>
    <row r="13" spans="1:51" x14ac:dyDescent="0.3">
      <c r="M13" s="7"/>
      <c r="N13" s="7"/>
      <c r="O13" s="454">
        <v>0.18</v>
      </c>
      <c r="P13" s="456" t="s">
        <v>45</v>
      </c>
      <c r="T13" s="7"/>
      <c r="U13" s="7"/>
      <c r="V13" s="454">
        <v>0.18</v>
      </c>
      <c r="W13" s="456" t="s">
        <v>45</v>
      </c>
      <c r="AA13" s="7"/>
      <c r="AB13" s="7"/>
      <c r="AC13" s="454">
        <v>0.18</v>
      </c>
      <c r="AD13" s="456" t="s">
        <v>45</v>
      </c>
      <c r="AH13" s="7"/>
      <c r="AI13" s="7"/>
      <c r="AJ13" s="454">
        <v>0.18</v>
      </c>
      <c r="AK13" s="456" t="s">
        <v>45</v>
      </c>
      <c r="AO13" s="7"/>
      <c r="AP13" s="7"/>
      <c r="AQ13" s="454">
        <v>0.18</v>
      </c>
      <c r="AR13" s="456" t="s">
        <v>45</v>
      </c>
      <c r="AV13" s="7"/>
      <c r="AW13" s="7"/>
      <c r="AX13" s="454">
        <v>0.18</v>
      </c>
      <c r="AY13" s="456" t="s">
        <v>45</v>
      </c>
    </row>
    <row r="14" spans="1:51" ht="15.6" x14ac:dyDescent="0.3">
      <c r="B14" s="239" t="s">
        <v>2</v>
      </c>
      <c r="D14" s="240" t="s">
        <v>76</v>
      </c>
      <c r="E14" s="240"/>
      <c r="F14" s="240"/>
      <c r="G14" s="240"/>
      <c r="H14" s="240"/>
      <c r="I14" s="240"/>
      <c r="J14" s="240"/>
      <c r="M14" s="7"/>
      <c r="N14" s="7"/>
      <c r="O14" s="7"/>
      <c r="P14" s="7"/>
      <c r="Q14" s="7"/>
      <c r="T14" s="7"/>
      <c r="U14" s="7"/>
      <c r="V14" s="7"/>
      <c r="W14" s="7"/>
      <c r="X14" s="7"/>
      <c r="AA14" s="7"/>
      <c r="AB14" s="7"/>
      <c r="AC14" s="7"/>
      <c r="AD14" s="7"/>
      <c r="AE14" s="7"/>
      <c r="AH14" s="7"/>
      <c r="AI14" s="7"/>
      <c r="AJ14" s="7"/>
      <c r="AK14" s="7"/>
      <c r="AL14" s="7"/>
      <c r="AO14" s="7"/>
      <c r="AP14" s="7"/>
      <c r="AQ14" s="7"/>
      <c r="AR14" s="7"/>
      <c r="AS14" s="7"/>
      <c r="AV14" s="7"/>
      <c r="AW14" s="7"/>
      <c r="AX14" s="7"/>
      <c r="AY14" s="7"/>
    </row>
    <row r="15" spans="1:51" ht="15.6" x14ac:dyDescent="0.3">
      <c r="B15" s="241"/>
      <c r="D15" s="242"/>
      <c r="E15" s="242"/>
      <c r="F15" s="242"/>
      <c r="G15" s="242"/>
      <c r="H15" s="242"/>
      <c r="I15" s="242"/>
      <c r="J15" s="242"/>
      <c r="M15" s="242"/>
      <c r="Q15" s="242"/>
      <c r="T15" s="242"/>
      <c r="X15" s="242"/>
      <c r="AA15" s="242"/>
      <c r="AE15" s="242"/>
      <c r="AH15" s="242"/>
      <c r="AL15" s="242"/>
      <c r="AO15" s="242"/>
      <c r="AS15" s="242"/>
      <c r="AV15" s="242"/>
    </row>
    <row r="16" spans="1:51" ht="15.6" x14ac:dyDescent="0.3">
      <c r="B16" s="239" t="s">
        <v>4</v>
      </c>
      <c r="D16" s="243" t="s">
        <v>57</v>
      </c>
      <c r="E16" s="242"/>
      <c r="F16" s="242"/>
      <c r="G16" s="457" t="s">
        <v>77</v>
      </c>
      <c r="H16" s="242"/>
      <c r="I16" s="244"/>
      <c r="J16" s="242"/>
      <c r="K16" s="245"/>
      <c r="M16" s="244"/>
      <c r="O16" s="27"/>
      <c r="P16" s="246"/>
      <c r="Q16" s="242"/>
      <c r="R16" s="245"/>
      <c r="T16" s="244"/>
      <c r="V16" s="27"/>
      <c r="W16" s="246"/>
      <c r="X16" s="242"/>
      <c r="Y16" s="245"/>
      <c r="AA16" s="244"/>
      <c r="AC16" s="27"/>
      <c r="AD16" s="246"/>
      <c r="AE16" s="242"/>
      <c r="AF16" s="245"/>
      <c r="AH16" s="244"/>
      <c r="AJ16" s="27"/>
      <c r="AK16" s="246"/>
      <c r="AL16" s="242"/>
      <c r="AM16" s="245"/>
      <c r="AO16" s="244"/>
      <c r="AQ16" s="27"/>
      <c r="AR16" s="246"/>
      <c r="AS16" s="242"/>
      <c r="AT16" s="245"/>
      <c r="AV16" s="244"/>
      <c r="AX16" s="27"/>
      <c r="AY16" s="246"/>
    </row>
    <row r="17" spans="2:49" ht="15.6" x14ac:dyDescent="0.3">
      <c r="B17" s="241"/>
      <c r="D17" s="242"/>
      <c r="E17" s="242"/>
      <c r="F17" s="242"/>
      <c r="G17" s="458">
        <v>180</v>
      </c>
      <c r="H17" s="459" t="s">
        <v>78</v>
      </c>
      <c r="I17" s="242"/>
      <c r="J17" s="242"/>
      <c r="Q17" s="242"/>
      <c r="X17" s="242"/>
      <c r="AE17" s="242"/>
      <c r="AL17" s="242"/>
      <c r="AS17" s="242"/>
    </row>
    <row r="18" spans="2:49" x14ac:dyDescent="0.3">
      <c r="B18" s="247"/>
      <c r="D18" s="248"/>
      <c r="E18" s="249"/>
      <c r="G18" s="458">
        <v>200</v>
      </c>
      <c r="H18" s="249" t="s">
        <v>79</v>
      </c>
    </row>
    <row r="19" spans="2:49" x14ac:dyDescent="0.3">
      <c r="B19" s="460"/>
      <c r="D19" s="248" t="s">
        <v>6</v>
      </c>
      <c r="G19" s="461">
        <v>79000</v>
      </c>
      <c r="H19" s="459" t="s">
        <v>7</v>
      </c>
      <c r="I19" s="251"/>
      <c r="M19" s="251"/>
      <c r="T19" s="251"/>
      <c r="AA19" s="251"/>
      <c r="AH19" s="251"/>
      <c r="AO19" s="251"/>
      <c r="AV19" s="251"/>
    </row>
    <row r="20" spans="2:49" s="23" customFormat="1" x14ac:dyDescent="0.3">
      <c r="B20" s="43"/>
      <c r="D20" s="52"/>
      <c r="E20" s="45"/>
      <c r="G20" s="252" t="str">
        <f>'GS&lt;50 kW'!G20:I20</f>
        <v>2023 Board-Approved</v>
      </c>
      <c r="H20" s="253"/>
      <c r="I20" s="254"/>
      <c r="J20" s="252" t="s">
        <v>9</v>
      </c>
      <c r="K20" s="253"/>
      <c r="L20" s="254"/>
      <c r="M20" s="252" t="s">
        <v>10</v>
      </c>
      <c r="N20" s="254"/>
      <c r="O20" s="255"/>
      <c r="P20" s="252" t="s">
        <v>11</v>
      </c>
      <c r="Q20" s="253"/>
      <c r="R20" s="254"/>
      <c r="T20" s="252" t="s">
        <v>10</v>
      </c>
      <c r="U20" s="254"/>
      <c r="W20" s="252" t="s">
        <v>12</v>
      </c>
      <c r="X20" s="253"/>
      <c r="Y20" s="254"/>
      <c r="AA20" s="252" t="s">
        <v>10</v>
      </c>
      <c r="AB20" s="254"/>
      <c r="AD20" s="252" t="s">
        <v>13</v>
      </c>
      <c r="AE20" s="253"/>
      <c r="AF20" s="254"/>
      <c r="AH20" s="252" t="s">
        <v>10</v>
      </c>
      <c r="AI20" s="254"/>
      <c r="AK20" s="252" t="s">
        <v>14</v>
      </c>
      <c r="AL20" s="253"/>
      <c r="AM20" s="254"/>
      <c r="AO20" s="252" t="s">
        <v>10</v>
      </c>
      <c r="AP20" s="254"/>
      <c r="AR20" s="252" t="s">
        <v>15</v>
      </c>
      <c r="AS20" s="253"/>
      <c r="AT20" s="254"/>
      <c r="AV20" s="252" t="s">
        <v>10</v>
      </c>
      <c r="AW20" s="254"/>
    </row>
    <row r="21" spans="2:49" ht="15" customHeight="1" x14ac:dyDescent="0.3">
      <c r="B21" s="256"/>
      <c r="D21" s="257" t="s">
        <v>16</v>
      </c>
      <c r="E21" s="248"/>
      <c r="G21" s="258" t="s">
        <v>17</v>
      </c>
      <c r="H21" s="259" t="s">
        <v>18</v>
      </c>
      <c r="I21" s="260" t="s">
        <v>19</v>
      </c>
      <c r="J21" s="258" t="s">
        <v>17</v>
      </c>
      <c r="K21" s="259" t="s">
        <v>18</v>
      </c>
      <c r="L21" s="260" t="s">
        <v>19</v>
      </c>
      <c r="M21" s="261" t="s">
        <v>20</v>
      </c>
      <c r="N21" s="262" t="s">
        <v>21</v>
      </c>
      <c r="O21" s="260"/>
      <c r="P21" s="258" t="s">
        <v>17</v>
      </c>
      <c r="Q21" s="259" t="s">
        <v>18</v>
      </c>
      <c r="R21" s="260" t="s">
        <v>19</v>
      </c>
      <c r="T21" s="261" t="s">
        <v>20</v>
      </c>
      <c r="U21" s="262" t="s">
        <v>21</v>
      </c>
      <c r="W21" s="258" t="s">
        <v>17</v>
      </c>
      <c r="X21" s="259" t="s">
        <v>18</v>
      </c>
      <c r="Y21" s="260" t="s">
        <v>19</v>
      </c>
      <c r="AA21" s="261" t="s">
        <v>20</v>
      </c>
      <c r="AB21" s="262" t="s">
        <v>21</v>
      </c>
      <c r="AD21" s="258" t="s">
        <v>17</v>
      </c>
      <c r="AE21" s="259" t="s">
        <v>18</v>
      </c>
      <c r="AF21" s="260" t="s">
        <v>19</v>
      </c>
      <c r="AH21" s="261" t="s">
        <v>20</v>
      </c>
      <c r="AI21" s="262" t="s">
        <v>21</v>
      </c>
      <c r="AK21" s="258" t="s">
        <v>17</v>
      </c>
      <c r="AL21" s="259" t="s">
        <v>18</v>
      </c>
      <c r="AM21" s="260" t="s">
        <v>19</v>
      </c>
      <c r="AO21" s="261" t="s">
        <v>20</v>
      </c>
      <c r="AP21" s="262" t="s">
        <v>21</v>
      </c>
      <c r="AR21" s="258" t="s">
        <v>17</v>
      </c>
      <c r="AS21" s="259" t="s">
        <v>18</v>
      </c>
      <c r="AT21" s="260" t="s">
        <v>19</v>
      </c>
      <c r="AV21" s="261" t="s">
        <v>20</v>
      </c>
      <c r="AW21" s="262" t="s">
        <v>21</v>
      </c>
    </row>
    <row r="22" spans="2:49" x14ac:dyDescent="0.3">
      <c r="B22" s="256"/>
      <c r="D22" s="263"/>
      <c r="E22" s="248"/>
      <c r="G22" s="264" t="s">
        <v>22</v>
      </c>
      <c r="H22" s="265"/>
      <c r="I22" s="265" t="s">
        <v>22</v>
      </c>
      <c r="J22" s="264" t="s">
        <v>22</v>
      </c>
      <c r="K22" s="265"/>
      <c r="L22" s="265" t="s">
        <v>22</v>
      </c>
      <c r="M22" s="266"/>
      <c r="N22" s="267"/>
      <c r="O22" s="265"/>
      <c r="P22" s="264" t="s">
        <v>22</v>
      </c>
      <c r="Q22" s="265"/>
      <c r="R22" s="265" t="s">
        <v>22</v>
      </c>
      <c r="T22" s="266"/>
      <c r="U22" s="267"/>
      <c r="W22" s="264" t="s">
        <v>22</v>
      </c>
      <c r="X22" s="265"/>
      <c r="Y22" s="265" t="s">
        <v>22</v>
      </c>
      <c r="AA22" s="266"/>
      <c r="AB22" s="267"/>
      <c r="AD22" s="264" t="s">
        <v>22</v>
      </c>
      <c r="AE22" s="265"/>
      <c r="AF22" s="265" t="s">
        <v>22</v>
      </c>
      <c r="AH22" s="266"/>
      <c r="AI22" s="267"/>
      <c r="AK22" s="264" t="s">
        <v>22</v>
      </c>
      <c r="AL22" s="265"/>
      <c r="AM22" s="265" t="s">
        <v>22</v>
      </c>
      <c r="AO22" s="266"/>
      <c r="AP22" s="267"/>
      <c r="AR22" s="264" t="s">
        <v>22</v>
      </c>
      <c r="AS22" s="265"/>
      <c r="AT22" s="265" t="s">
        <v>22</v>
      </c>
      <c r="AV22" s="266"/>
      <c r="AW22" s="267"/>
    </row>
    <row r="23" spans="2:49" s="23" customFormat="1" x14ac:dyDescent="0.3">
      <c r="B23" s="64" t="s">
        <v>23</v>
      </c>
      <c r="C23" s="65"/>
      <c r="D23" s="66" t="s">
        <v>24</v>
      </c>
      <c r="E23" s="65"/>
      <c r="F23" s="25"/>
      <c r="G23" s="67">
        <v>55.52</v>
      </c>
      <c r="H23" s="68">
        <v>1</v>
      </c>
      <c r="I23" s="69">
        <f t="shared" ref="I23:I29" si="0">H23*G23</f>
        <v>55.52</v>
      </c>
      <c r="J23" s="67">
        <v>58.07</v>
      </c>
      <c r="K23" s="68">
        <v>1</v>
      </c>
      <c r="L23" s="69">
        <f t="shared" ref="L23:L29" si="1">K23*J23</f>
        <v>58.07</v>
      </c>
      <c r="M23" s="70">
        <f>L23-I23</f>
        <v>2.5499999999999972</v>
      </c>
      <c r="N23" s="71">
        <f>IF(OR(I23=0,L23=0),"",(M23/I23))</f>
        <v>4.5929394812680061E-2</v>
      </c>
      <c r="O23" s="69"/>
      <c r="P23" s="67">
        <v>66.41</v>
      </c>
      <c r="Q23" s="68">
        <v>1</v>
      </c>
      <c r="R23" s="69">
        <f t="shared" ref="R23:R46" si="2">Q23*P23</f>
        <v>66.41</v>
      </c>
      <c r="S23" s="73"/>
      <c r="T23" s="70">
        <f t="shared" ref="T23:T33" si="3">R23-L23</f>
        <v>8.3399999999999963</v>
      </c>
      <c r="U23" s="71">
        <f t="shared" ref="U23:U33" si="4">IF(OR(L23=0,R23=0),"",(T23/L23))</f>
        <v>0.14361976924401579</v>
      </c>
      <c r="V23" s="73"/>
      <c r="W23" s="67">
        <v>69.38</v>
      </c>
      <c r="X23" s="68">
        <v>1</v>
      </c>
      <c r="Y23" s="69">
        <f t="shared" ref="Y23:Y46" si="5">X23*W23</f>
        <v>69.38</v>
      </c>
      <c r="Z23" s="73"/>
      <c r="AA23" s="70">
        <f>Y23-R23</f>
        <v>2.9699999999999989</v>
      </c>
      <c r="AB23" s="71">
        <f>IF(OR(R23=0,Y23=0),"",(AA23/R23))</f>
        <v>4.4722180394518883E-2</v>
      </c>
      <c r="AC23" s="73"/>
      <c r="AD23" s="67">
        <v>71.790000000000006</v>
      </c>
      <c r="AE23" s="68">
        <v>1</v>
      </c>
      <c r="AF23" s="69">
        <f t="shared" ref="AF23:AF46" si="6">AE23*AD23</f>
        <v>71.790000000000006</v>
      </c>
      <c r="AG23" s="73"/>
      <c r="AH23" s="70">
        <f>AF23-Y23</f>
        <v>2.4100000000000108</v>
      </c>
      <c r="AI23" s="71">
        <f>IF(OR(Y23=0,AF23=0),"",(AH23/Y23))</f>
        <v>3.4736235226290157E-2</v>
      </c>
      <c r="AJ23" s="73"/>
      <c r="AK23" s="67">
        <v>77.52</v>
      </c>
      <c r="AL23" s="68">
        <v>1</v>
      </c>
      <c r="AM23" s="69">
        <f t="shared" ref="AM23:AM46" si="7">AL23*AK23</f>
        <v>77.52</v>
      </c>
      <c r="AN23" s="73"/>
      <c r="AO23" s="70">
        <f>AM23-AF23</f>
        <v>5.7299999999999898</v>
      </c>
      <c r="AP23" s="71">
        <f>IF(OR(AF23=0,AM23=0),"",(AO23/AF23))</f>
        <v>7.9816130380275657E-2</v>
      </c>
      <c r="AQ23" s="73"/>
      <c r="AR23" s="67">
        <v>79.930000000000007</v>
      </c>
      <c r="AS23" s="68">
        <v>1</v>
      </c>
      <c r="AT23" s="69">
        <f t="shared" ref="AT23:AT46" si="8">AS23*AR23</f>
        <v>79.930000000000007</v>
      </c>
      <c r="AU23" s="73"/>
      <c r="AV23" s="70">
        <f>AT23-AM23</f>
        <v>2.4100000000000108</v>
      </c>
      <c r="AW23" s="71">
        <f>IF(OR(AM23=0,AT23=0),"",(AV23/AM23))</f>
        <v>3.1088751289989822E-2</v>
      </c>
    </row>
    <row r="24" spans="2:49" x14ac:dyDescent="0.3">
      <c r="B24" s="74" t="s">
        <v>25</v>
      </c>
      <c r="C24" s="268"/>
      <c r="D24" s="269" t="s">
        <v>24</v>
      </c>
      <c r="E24" s="268"/>
      <c r="F24" s="32"/>
      <c r="G24" s="270">
        <v>-0.47</v>
      </c>
      <c r="H24" s="366">
        <v>1</v>
      </c>
      <c r="I24" s="272">
        <f t="shared" si="0"/>
        <v>-0.47</v>
      </c>
      <c r="J24" s="270">
        <v>-0.47</v>
      </c>
      <c r="K24" s="366">
        <v>1</v>
      </c>
      <c r="L24" s="272">
        <f t="shared" si="1"/>
        <v>-0.47</v>
      </c>
      <c r="M24" s="273">
        <f t="shared" ref="M24:M77" si="9">L24-I24</f>
        <v>0</v>
      </c>
      <c r="N24" s="274">
        <f t="shared" ref="N24:N77" si="10">IF(OR(I24=0,L24=0),"",(M24/I24))</f>
        <v>0</v>
      </c>
      <c r="O24" s="272"/>
      <c r="P24" s="270"/>
      <c r="Q24" s="366">
        <v>1</v>
      </c>
      <c r="R24" s="272">
        <f t="shared" si="2"/>
        <v>0</v>
      </c>
      <c r="S24" s="32"/>
      <c r="T24" s="273">
        <f t="shared" si="3"/>
        <v>0.47</v>
      </c>
      <c r="U24" s="274" t="str">
        <f t="shared" si="4"/>
        <v/>
      </c>
      <c r="W24" s="270"/>
      <c r="X24" s="366">
        <v>1</v>
      </c>
      <c r="Y24" s="272">
        <f t="shared" si="5"/>
        <v>0</v>
      </c>
      <c r="Z24" s="32"/>
      <c r="AA24" s="70">
        <f t="shared" ref="AA24:AA77" si="11">Y24-R24</f>
        <v>0</v>
      </c>
      <c r="AB24" s="71" t="str">
        <f t="shared" ref="AB24:AB77" si="12">IF(OR(R24=0,Y24=0),"",(AA24/R24))</f>
        <v/>
      </c>
      <c r="AD24" s="270"/>
      <c r="AE24" s="366">
        <v>1</v>
      </c>
      <c r="AF24" s="272">
        <f t="shared" si="6"/>
        <v>0</v>
      </c>
      <c r="AG24" s="32"/>
      <c r="AH24" s="70">
        <f t="shared" ref="AH24:AH77" si="13">AF24-Y24</f>
        <v>0</v>
      </c>
      <c r="AI24" s="71" t="str">
        <f t="shared" ref="AI24:AI77" si="14">IF(OR(Y24=0,AF24=0),"",(AH24/Y24))</f>
        <v/>
      </c>
      <c r="AK24" s="270"/>
      <c r="AL24" s="366">
        <v>1</v>
      </c>
      <c r="AM24" s="272">
        <f t="shared" si="7"/>
        <v>0</v>
      </c>
      <c r="AN24" s="32"/>
      <c r="AO24" s="70">
        <f t="shared" ref="AO24:AO77" si="15">AM24-AF24</f>
        <v>0</v>
      </c>
      <c r="AP24" s="71" t="str">
        <f t="shared" ref="AP24:AP77" si="16">IF(OR(AF24=0,AM24=0),"",(AO24/AF24))</f>
        <v/>
      </c>
      <c r="AR24" s="270"/>
      <c r="AS24" s="366">
        <v>1</v>
      </c>
      <c r="AT24" s="272">
        <f t="shared" si="8"/>
        <v>0</v>
      </c>
      <c r="AU24" s="32"/>
      <c r="AV24" s="70">
        <f t="shared" ref="AV24:AV77" si="17">AT24-AM24</f>
        <v>0</v>
      </c>
      <c r="AW24" s="71" t="str">
        <f t="shared" ref="AW24:AW77" si="18">IF(OR(AM24=0,AT24=0),"",(AV24/AM24))</f>
        <v/>
      </c>
    </row>
    <row r="25" spans="2:49" x14ac:dyDescent="0.3">
      <c r="B25" s="78" t="s">
        <v>103</v>
      </c>
      <c r="C25" s="268"/>
      <c r="D25" s="269" t="s">
        <v>80</v>
      </c>
      <c r="E25" s="268"/>
      <c r="F25" s="32"/>
      <c r="G25" s="462">
        <v>-1.2999999999999999E-3</v>
      </c>
      <c r="H25" s="366">
        <f t="shared" ref="H25:H46" si="19">$G$18</f>
        <v>200</v>
      </c>
      <c r="I25" s="272">
        <f t="shared" si="0"/>
        <v>-0.26</v>
      </c>
      <c r="J25" s="462">
        <v>-1.2999999999999999E-3</v>
      </c>
      <c r="K25" s="366">
        <f t="shared" ref="K25:K46" si="20">$G$18</f>
        <v>200</v>
      </c>
      <c r="L25" s="272">
        <f t="shared" si="1"/>
        <v>-0.26</v>
      </c>
      <c r="M25" s="70">
        <f t="shared" si="9"/>
        <v>0</v>
      </c>
      <c r="N25" s="71">
        <f t="shared" si="10"/>
        <v>0</v>
      </c>
      <c r="O25" s="272"/>
      <c r="P25" s="462">
        <v>0</v>
      </c>
      <c r="Q25" s="366">
        <f t="shared" ref="Q25:Q46" si="21">$G$18</f>
        <v>200</v>
      </c>
      <c r="R25" s="272">
        <f t="shared" si="2"/>
        <v>0</v>
      </c>
      <c r="S25" s="32"/>
      <c r="T25" s="70">
        <f t="shared" si="3"/>
        <v>0.26</v>
      </c>
      <c r="U25" s="71" t="str">
        <f t="shared" si="4"/>
        <v/>
      </c>
      <c r="W25" s="462">
        <v>0</v>
      </c>
      <c r="X25" s="366">
        <f t="shared" ref="X25:X46" si="22">$G$18</f>
        <v>200</v>
      </c>
      <c r="Y25" s="272">
        <f t="shared" si="5"/>
        <v>0</v>
      </c>
      <c r="Z25" s="32"/>
      <c r="AA25" s="70">
        <f t="shared" si="11"/>
        <v>0</v>
      </c>
      <c r="AB25" s="71" t="str">
        <f t="shared" si="12"/>
        <v/>
      </c>
      <c r="AD25" s="462">
        <v>3.5200000000000002E-2</v>
      </c>
      <c r="AE25" s="366">
        <f t="shared" ref="AE25:AE46" si="23">$G$18</f>
        <v>200</v>
      </c>
      <c r="AF25" s="272">
        <f t="shared" si="6"/>
        <v>7.04</v>
      </c>
      <c r="AG25" s="32"/>
      <c r="AH25" s="70">
        <f t="shared" si="13"/>
        <v>7.04</v>
      </c>
      <c r="AI25" s="71" t="str">
        <f t="shared" si="14"/>
        <v/>
      </c>
      <c r="AK25" s="462">
        <v>0</v>
      </c>
      <c r="AL25" s="366">
        <f t="shared" ref="AL25:AL46" si="24">$G$18</f>
        <v>200</v>
      </c>
      <c r="AM25" s="272">
        <f t="shared" si="7"/>
        <v>0</v>
      </c>
      <c r="AN25" s="32"/>
      <c r="AO25" s="70">
        <f t="shared" si="15"/>
        <v>-7.04</v>
      </c>
      <c r="AP25" s="71" t="str">
        <f t="shared" si="16"/>
        <v/>
      </c>
      <c r="AR25" s="462">
        <v>0</v>
      </c>
      <c r="AS25" s="366">
        <f t="shared" ref="AS25:AS46" si="25">$G$18</f>
        <v>200</v>
      </c>
      <c r="AT25" s="272">
        <f t="shared" si="8"/>
        <v>0</v>
      </c>
      <c r="AU25" s="32"/>
      <c r="AV25" s="70">
        <f t="shared" si="17"/>
        <v>0</v>
      </c>
      <c r="AW25" s="71" t="str">
        <f t="shared" si="18"/>
        <v/>
      </c>
    </row>
    <row r="26" spans="2:49" x14ac:dyDescent="0.3">
      <c r="B26" s="78" t="s">
        <v>26</v>
      </c>
      <c r="C26" s="268"/>
      <c r="D26" s="269" t="s">
        <v>80</v>
      </c>
      <c r="E26" s="268"/>
      <c r="F26" s="32"/>
      <c r="G26" s="462">
        <v>-0.43790000000000001</v>
      </c>
      <c r="H26" s="366">
        <f t="shared" si="19"/>
        <v>200</v>
      </c>
      <c r="I26" s="272">
        <f t="shared" si="0"/>
        <v>-87.58</v>
      </c>
      <c r="J26" s="462">
        <v>-0.43790000000000001</v>
      </c>
      <c r="K26" s="366">
        <f t="shared" si="20"/>
        <v>200</v>
      </c>
      <c r="L26" s="272">
        <f t="shared" si="1"/>
        <v>-87.58</v>
      </c>
      <c r="M26" s="273">
        <f t="shared" si="9"/>
        <v>0</v>
      </c>
      <c r="N26" s="274">
        <f t="shared" si="10"/>
        <v>0</v>
      </c>
      <c r="O26" s="272"/>
      <c r="P26" s="462"/>
      <c r="Q26" s="366">
        <f t="shared" si="21"/>
        <v>200</v>
      </c>
      <c r="R26" s="272">
        <f t="shared" si="2"/>
        <v>0</v>
      </c>
      <c r="S26" s="32"/>
      <c r="T26" s="273">
        <f t="shared" si="3"/>
        <v>87.58</v>
      </c>
      <c r="U26" s="274" t="str">
        <f t="shared" si="4"/>
        <v/>
      </c>
      <c r="W26" s="462"/>
      <c r="X26" s="366">
        <f t="shared" si="22"/>
        <v>200</v>
      </c>
      <c r="Y26" s="272">
        <f t="shared" si="5"/>
        <v>0</v>
      </c>
      <c r="Z26" s="32"/>
      <c r="AA26" s="70">
        <f t="shared" si="11"/>
        <v>0</v>
      </c>
      <c r="AB26" s="71" t="str">
        <f t="shared" si="12"/>
        <v/>
      </c>
      <c r="AD26" s="462"/>
      <c r="AE26" s="366">
        <f t="shared" si="23"/>
        <v>200</v>
      </c>
      <c r="AF26" s="272">
        <f t="shared" si="6"/>
        <v>0</v>
      </c>
      <c r="AG26" s="32"/>
      <c r="AH26" s="70">
        <f t="shared" si="13"/>
        <v>0</v>
      </c>
      <c r="AI26" s="71" t="str">
        <f t="shared" si="14"/>
        <v/>
      </c>
      <c r="AK26" s="462"/>
      <c r="AL26" s="366">
        <f t="shared" si="24"/>
        <v>200</v>
      </c>
      <c r="AM26" s="272">
        <f t="shared" si="7"/>
        <v>0</v>
      </c>
      <c r="AN26" s="32"/>
      <c r="AO26" s="70">
        <f t="shared" si="15"/>
        <v>0</v>
      </c>
      <c r="AP26" s="71" t="str">
        <f t="shared" si="16"/>
        <v/>
      </c>
      <c r="AR26" s="462"/>
      <c r="AS26" s="366">
        <f t="shared" si="25"/>
        <v>200</v>
      </c>
      <c r="AT26" s="272">
        <f t="shared" si="8"/>
        <v>0</v>
      </c>
      <c r="AU26" s="32"/>
      <c r="AV26" s="70">
        <f t="shared" si="17"/>
        <v>0</v>
      </c>
      <c r="AW26" s="71" t="str">
        <f t="shared" si="18"/>
        <v/>
      </c>
    </row>
    <row r="27" spans="2:49" x14ac:dyDescent="0.3">
      <c r="B27" s="78" t="s">
        <v>104</v>
      </c>
      <c r="C27" s="268"/>
      <c r="D27" s="269" t="s">
        <v>80</v>
      </c>
      <c r="E27" s="268"/>
      <c r="F27" s="32"/>
      <c r="G27" s="462">
        <v>-6.2100000000000002E-2</v>
      </c>
      <c r="H27" s="366">
        <f t="shared" si="19"/>
        <v>200</v>
      </c>
      <c r="I27" s="272">
        <f t="shared" si="0"/>
        <v>-12.42</v>
      </c>
      <c r="J27" s="462">
        <v>-6.2100000000000002E-2</v>
      </c>
      <c r="K27" s="366">
        <f t="shared" si="20"/>
        <v>200</v>
      </c>
      <c r="L27" s="272">
        <f t="shared" si="1"/>
        <v>-12.42</v>
      </c>
      <c r="M27" s="70">
        <f t="shared" si="9"/>
        <v>0</v>
      </c>
      <c r="N27" s="71">
        <f t="shared" si="10"/>
        <v>0</v>
      </c>
      <c r="O27" s="272"/>
      <c r="P27" s="462">
        <v>-1.9900000000000001E-2</v>
      </c>
      <c r="Q27" s="366">
        <f t="shared" si="21"/>
        <v>200</v>
      </c>
      <c r="R27" s="272">
        <f t="shared" si="2"/>
        <v>-3.9800000000000004</v>
      </c>
      <c r="S27" s="32"/>
      <c r="T27" s="70">
        <f t="shared" si="3"/>
        <v>8.44</v>
      </c>
      <c r="U27" s="71">
        <f t="shared" si="4"/>
        <v>-0.67954911433172294</v>
      </c>
      <c r="W27" s="462">
        <v>0</v>
      </c>
      <c r="X27" s="366">
        <f t="shared" si="22"/>
        <v>200</v>
      </c>
      <c r="Y27" s="272">
        <f t="shared" si="5"/>
        <v>0</v>
      </c>
      <c r="Z27" s="32"/>
      <c r="AA27" s="70">
        <f t="shared" si="11"/>
        <v>3.9800000000000004</v>
      </c>
      <c r="AB27" s="71" t="str">
        <f t="shared" si="12"/>
        <v/>
      </c>
      <c r="AD27" s="462">
        <v>0</v>
      </c>
      <c r="AE27" s="366">
        <f t="shared" si="23"/>
        <v>200</v>
      </c>
      <c r="AF27" s="272">
        <f t="shared" si="6"/>
        <v>0</v>
      </c>
      <c r="AG27" s="32"/>
      <c r="AH27" s="70">
        <f t="shared" si="13"/>
        <v>0</v>
      </c>
      <c r="AI27" s="71" t="str">
        <f t="shared" si="14"/>
        <v/>
      </c>
      <c r="AK27" s="462">
        <v>0</v>
      </c>
      <c r="AL27" s="366">
        <f t="shared" si="24"/>
        <v>200</v>
      </c>
      <c r="AM27" s="272">
        <f t="shared" si="7"/>
        <v>0</v>
      </c>
      <c r="AN27" s="32"/>
      <c r="AO27" s="70">
        <f t="shared" si="15"/>
        <v>0</v>
      </c>
      <c r="AP27" s="71" t="str">
        <f t="shared" si="16"/>
        <v/>
      </c>
      <c r="AR27" s="462">
        <v>0</v>
      </c>
      <c r="AS27" s="366">
        <f t="shared" si="25"/>
        <v>200</v>
      </c>
      <c r="AT27" s="272">
        <f t="shared" si="8"/>
        <v>0</v>
      </c>
      <c r="AU27" s="32"/>
      <c r="AV27" s="70">
        <f t="shared" si="17"/>
        <v>0</v>
      </c>
      <c r="AW27" s="71" t="str">
        <f t="shared" si="18"/>
        <v/>
      </c>
    </row>
    <row r="28" spans="2:49" x14ac:dyDescent="0.3">
      <c r="B28" s="288" t="s">
        <v>121</v>
      </c>
      <c r="C28" s="268"/>
      <c r="D28" s="269" t="s">
        <v>80</v>
      </c>
      <c r="E28" s="268"/>
      <c r="F28" s="32"/>
      <c r="G28" s="462">
        <v>-6.9900000000000004E-2</v>
      </c>
      <c r="H28" s="366">
        <f t="shared" si="19"/>
        <v>200</v>
      </c>
      <c r="I28" s="272">
        <f t="shared" si="0"/>
        <v>-13.98</v>
      </c>
      <c r="J28" s="462">
        <v>-6.9900000000000004E-2</v>
      </c>
      <c r="K28" s="366">
        <f t="shared" si="20"/>
        <v>200</v>
      </c>
      <c r="L28" s="272">
        <f t="shared" si="1"/>
        <v>-13.98</v>
      </c>
      <c r="M28" s="273">
        <f t="shared" si="9"/>
        <v>0</v>
      </c>
      <c r="N28" s="274">
        <f t="shared" si="10"/>
        <v>0</v>
      </c>
      <c r="O28" s="272"/>
      <c r="P28" s="462">
        <v>-4.7399999999999998E-2</v>
      </c>
      <c r="Q28" s="366">
        <f t="shared" si="21"/>
        <v>200</v>
      </c>
      <c r="R28" s="272">
        <f t="shared" si="2"/>
        <v>-9.48</v>
      </c>
      <c r="S28" s="32"/>
      <c r="T28" s="273">
        <f t="shared" si="3"/>
        <v>4.5</v>
      </c>
      <c r="U28" s="274">
        <f t="shared" si="4"/>
        <v>-0.32188841201716739</v>
      </c>
      <c r="W28" s="462">
        <v>-4.7399999999999998E-2</v>
      </c>
      <c r="X28" s="366">
        <f t="shared" si="22"/>
        <v>200</v>
      </c>
      <c r="Y28" s="272">
        <f t="shared" si="5"/>
        <v>-9.48</v>
      </c>
      <c r="Z28" s="32"/>
      <c r="AA28" s="70">
        <f t="shared" si="11"/>
        <v>0</v>
      </c>
      <c r="AB28" s="71">
        <f t="shared" si="12"/>
        <v>0</v>
      </c>
      <c r="AD28" s="462">
        <v>-4.7399999999999998E-2</v>
      </c>
      <c r="AE28" s="366">
        <f t="shared" si="23"/>
        <v>200</v>
      </c>
      <c r="AF28" s="272">
        <f t="shared" si="6"/>
        <v>-9.48</v>
      </c>
      <c r="AG28" s="32"/>
      <c r="AH28" s="70">
        <f t="shared" si="13"/>
        <v>0</v>
      </c>
      <c r="AI28" s="71">
        <f t="shared" si="14"/>
        <v>0</v>
      </c>
      <c r="AK28" s="462">
        <v>-4.7399999999999998E-2</v>
      </c>
      <c r="AL28" s="366">
        <f t="shared" si="24"/>
        <v>200</v>
      </c>
      <c r="AM28" s="272">
        <f t="shared" si="7"/>
        <v>-9.48</v>
      </c>
      <c r="AN28" s="32"/>
      <c r="AO28" s="70">
        <f t="shared" si="15"/>
        <v>0</v>
      </c>
      <c r="AP28" s="71">
        <f t="shared" si="16"/>
        <v>0</v>
      </c>
      <c r="AR28" s="462">
        <v>-4.7399999999999998E-2</v>
      </c>
      <c r="AS28" s="366">
        <f t="shared" si="25"/>
        <v>200</v>
      </c>
      <c r="AT28" s="272">
        <f t="shared" si="8"/>
        <v>-9.48</v>
      </c>
      <c r="AU28" s="32"/>
      <c r="AV28" s="70">
        <f t="shared" si="17"/>
        <v>0</v>
      </c>
      <c r="AW28" s="71">
        <f t="shared" si="18"/>
        <v>0</v>
      </c>
    </row>
    <row r="29" spans="2:49" x14ac:dyDescent="0.3">
      <c r="B29" s="78" t="s">
        <v>27</v>
      </c>
      <c r="C29" s="268"/>
      <c r="D29" s="269" t="s">
        <v>80</v>
      </c>
      <c r="E29" s="268"/>
      <c r="F29" s="32"/>
      <c r="G29" s="462">
        <v>-5.0000000000000001E-4</v>
      </c>
      <c r="H29" s="366">
        <f t="shared" si="19"/>
        <v>200</v>
      </c>
      <c r="I29" s="272">
        <f t="shared" si="0"/>
        <v>-0.1</v>
      </c>
      <c r="J29" s="462">
        <v>-5.0000000000000001E-4</v>
      </c>
      <c r="K29" s="366">
        <f t="shared" si="20"/>
        <v>200</v>
      </c>
      <c r="L29" s="272">
        <f t="shared" si="1"/>
        <v>-0.1</v>
      </c>
      <c r="M29" s="70">
        <f t="shared" si="9"/>
        <v>0</v>
      </c>
      <c r="N29" s="71">
        <f t="shared" si="10"/>
        <v>0</v>
      </c>
      <c r="O29" s="272"/>
      <c r="P29" s="462"/>
      <c r="Q29" s="366">
        <f t="shared" si="21"/>
        <v>200</v>
      </c>
      <c r="R29" s="272">
        <f t="shared" si="2"/>
        <v>0</v>
      </c>
      <c r="S29" s="32"/>
      <c r="T29" s="70">
        <f t="shared" si="3"/>
        <v>0.1</v>
      </c>
      <c r="U29" s="71" t="str">
        <f t="shared" si="4"/>
        <v/>
      </c>
      <c r="W29" s="462"/>
      <c r="X29" s="366">
        <f t="shared" si="22"/>
        <v>200</v>
      </c>
      <c r="Y29" s="272">
        <f t="shared" si="5"/>
        <v>0</v>
      </c>
      <c r="Z29" s="32"/>
      <c r="AA29" s="70">
        <f t="shared" si="11"/>
        <v>0</v>
      </c>
      <c r="AB29" s="71" t="str">
        <f t="shared" si="12"/>
        <v/>
      </c>
      <c r="AD29" s="462"/>
      <c r="AE29" s="366">
        <f t="shared" si="23"/>
        <v>200</v>
      </c>
      <c r="AF29" s="272">
        <f t="shared" si="6"/>
        <v>0</v>
      </c>
      <c r="AG29" s="32"/>
      <c r="AH29" s="70">
        <f t="shared" si="13"/>
        <v>0</v>
      </c>
      <c r="AI29" s="71" t="str">
        <f t="shared" si="14"/>
        <v/>
      </c>
      <c r="AK29" s="462"/>
      <c r="AL29" s="366">
        <f t="shared" si="24"/>
        <v>200</v>
      </c>
      <c r="AM29" s="272">
        <f t="shared" si="7"/>
        <v>0</v>
      </c>
      <c r="AN29" s="32"/>
      <c r="AO29" s="70">
        <f t="shared" si="15"/>
        <v>0</v>
      </c>
      <c r="AP29" s="71" t="str">
        <f t="shared" si="16"/>
        <v/>
      </c>
      <c r="AR29" s="462"/>
      <c r="AS29" s="366">
        <f t="shared" si="25"/>
        <v>200</v>
      </c>
      <c r="AT29" s="272">
        <f t="shared" si="8"/>
        <v>0</v>
      </c>
      <c r="AU29" s="32"/>
      <c r="AV29" s="70">
        <f t="shared" si="17"/>
        <v>0</v>
      </c>
      <c r="AW29" s="71" t="str">
        <f t="shared" si="18"/>
        <v/>
      </c>
    </row>
    <row r="30" spans="2:49" x14ac:dyDescent="0.3">
      <c r="B30" s="78" t="s">
        <v>105</v>
      </c>
      <c r="C30" s="268"/>
      <c r="D30" s="269" t="s">
        <v>80</v>
      </c>
      <c r="E30" s="268"/>
      <c r="F30" s="32"/>
      <c r="G30" s="462"/>
      <c r="H30" s="366">
        <f t="shared" si="19"/>
        <v>200</v>
      </c>
      <c r="I30" s="272"/>
      <c r="J30" s="462"/>
      <c r="K30" s="366">
        <f t="shared" si="20"/>
        <v>200</v>
      </c>
      <c r="L30" s="272"/>
      <c r="M30" s="273">
        <f t="shared" si="9"/>
        <v>0</v>
      </c>
      <c r="N30" s="274" t="str">
        <f t="shared" si="10"/>
        <v/>
      </c>
      <c r="O30" s="272"/>
      <c r="P30" s="462">
        <v>0</v>
      </c>
      <c r="Q30" s="366">
        <f t="shared" si="21"/>
        <v>200</v>
      </c>
      <c r="R30" s="272">
        <f t="shared" si="2"/>
        <v>0</v>
      </c>
      <c r="S30" s="32"/>
      <c r="T30" s="273">
        <f t="shared" si="3"/>
        <v>0</v>
      </c>
      <c r="U30" s="274" t="str">
        <f t="shared" si="4"/>
        <v/>
      </c>
      <c r="W30" s="462">
        <v>0</v>
      </c>
      <c r="X30" s="366">
        <f t="shared" si="22"/>
        <v>200</v>
      </c>
      <c r="Y30" s="272">
        <f t="shared" si="5"/>
        <v>0</v>
      </c>
      <c r="Z30" s="32"/>
      <c r="AA30" s="70">
        <f t="shared" si="11"/>
        <v>0</v>
      </c>
      <c r="AB30" s="71" t="str">
        <f t="shared" si="12"/>
        <v/>
      </c>
      <c r="AD30" s="462">
        <v>-2.5100000000000001E-2</v>
      </c>
      <c r="AE30" s="366">
        <f t="shared" si="23"/>
        <v>200</v>
      </c>
      <c r="AF30" s="272">
        <f t="shared" si="6"/>
        <v>-5.0200000000000005</v>
      </c>
      <c r="AG30" s="32"/>
      <c r="AH30" s="70">
        <f t="shared" si="13"/>
        <v>-5.0200000000000005</v>
      </c>
      <c r="AI30" s="71" t="str">
        <f t="shared" si="14"/>
        <v/>
      </c>
      <c r="AK30" s="462">
        <v>0</v>
      </c>
      <c r="AL30" s="366">
        <f t="shared" si="24"/>
        <v>200</v>
      </c>
      <c r="AM30" s="272">
        <f t="shared" si="7"/>
        <v>0</v>
      </c>
      <c r="AN30" s="32"/>
      <c r="AO30" s="70">
        <f t="shared" si="15"/>
        <v>5.0200000000000005</v>
      </c>
      <c r="AP30" s="71" t="str">
        <f t="shared" si="16"/>
        <v/>
      </c>
      <c r="AR30" s="462">
        <v>0</v>
      </c>
      <c r="AS30" s="366">
        <f t="shared" si="25"/>
        <v>200</v>
      </c>
      <c r="AT30" s="272">
        <f t="shared" si="8"/>
        <v>0</v>
      </c>
      <c r="AU30" s="32"/>
      <c r="AV30" s="70">
        <f t="shared" si="17"/>
        <v>0</v>
      </c>
      <c r="AW30" s="71" t="str">
        <f t="shared" si="18"/>
        <v/>
      </c>
    </row>
    <row r="31" spans="2:49" x14ac:dyDescent="0.3">
      <c r="B31" s="78" t="s">
        <v>106</v>
      </c>
      <c r="C31" s="268"/>
      <c r="D31" s="269" t="s">
        <v>80</v>
      </c>
      <c r="E31" s="268"/>
      <c r="F31" s="32"/>
      <c r="G31" s="462"/>
      <c r="H31" s="366">
        <f t="shared" si="19"/>
        <v>200</v>
      </c>
      <c r="I31" s="272"/>
      <c r="J31" s="462"/>
      <c r="K31" s="366">
        <f t="shared" si="20"/>
        <v>200</v>
      </c>
      <c r="L31" s="272"/>
      <c r="M31" s="70">
        <f t="shared" si="9"/>
        <v>0</v>
      </c>
      <c r="N31" s="71" t="str">
        <f t="shared" si="10"/>
        <v/>
      </c>
      <c r="O31" s="272"/>
      <c r="P31" s="462">
        <v>-0.38279999999999997</v>
      </c>
      <c r="Q31" s="366">
        <f t="shared" si="21"/>
        <v>200</v>
      </c>
      <c r="R31" s="272">
        <f t="shared" si="2"/>
        <v>-76.559999999999988</v>
      </c>
      <c r="S31" s="32"/>
      <c r="T31" s="70">
        <f t="shared" si="3"/>
        <v>-76.559999999999988</v>
      </c>
      <c r="U31" s="71" t="str">
        <f t="shared" si="4"/>
        <v/>
      </c>
      <c r="W31" s="462">
        <v>0</v>
      </c>
      <c r="X31" s="366">
        <f t="shared" si="22"/>
        <v>200</v>
      </c>
      <c r="Y31" s="272">
        <f t="shared" si="5"/>
        <v>0</v>
      </c>
      <c r="Z31" s="32"/>
      <c r="AA31" s="70">
        <f t="shared" si="11"/>
        <v>76.559999999999988</v>
      </c>
      <c r="AB31" s="71" t="str">
        <f t="shared" si="12"/>
        <v/>
      </c>
      <c r="AD31" s="462">
        <v>0</v>
      </c>
      <c r="AE31" s="366">
        <f t="shared" si="23"/>
        <v>200</v>
      </c>
      <c r="AF31" s="272">
        <f t="shared" si="6"/>
        <v>0</v>
      </c>
      <c r="AG31" s="32"/>
      <c r="AH31" s="70">
        <f t="shared" si="13"/>
        <v>0</v>
      </c>
      <c r="AI31" s="71" t="str">
        <f t="shared" si="14"/>
        <v/>
      </c>
      <c r="AK31" s="462">
        <v>0</v>
      </c>
      <c r="AL31" s="366">
        <f t="shared" si="24"/>
        <v>200</v>
      </c>
      <c r="AM31" s="272">
        <f t="shared" si="7"/>
        <v>0</v>
      </c>
      <c r="AN31" s="32"/>
      <c r="AO31" s="70">
        <f t="shared" si="15"/>
        <v>0</v>
      </c>
      <c r="AP31" s="71" t="str">
        <f t="shared" si="16"/>
        <v/>
      </c>
      <c r="AR31" s="462">
        <v>0</v>
      </c>
      <c r="AS31" s="366">
        <f t="shared" si="25"/>
        <v>200</v>
      </c>
      <c r="AT31" s="272">
        <f t="shared" si="8"/>
        <v>0</v>
      </c>
      <c r="AU31" s="32"/>
      <c r="AV31" s="70">
        <f t="shared" si="17"/>
        <v>0</v>
      </c>
      <c r="AW31" s="71" t="str">
        <f t="shared" si="18"/>
        <v/>
      </c>
    </row>
    <row r="32" spans="2:49" x14ac:dyDescent="0.3">
      <c r="B32" s="78" t="s">
        <v>107</v>
      </c>
      <c r="C32" s="268"/>
      <c r="D32" s="269" t="s">
        <v>80</v>
      </c>
      <c r="E32" s="268"/>
      <c r="F32" s="32"/>
      <c r="G32" s="462"/>
      <c r="H32" s="366">
        <f t="shared" si="19"/>
        <v>200</v>
      </c>
      <c r="I32" s="272"/>
      <c r="J32" s="462"/>
      <c r="K32" s="366">
        <f t="shared" si="20"/>
        <v>200</v>
      </c>
      <c r="L32" s="272"/>
      <c r="M32" s="273">
        <f t="shared" si="9"/>
        <v>0</v>
      </c>
      <c r="N32" s="274" t="str">
        <f t="shared" si="10"/>
        <v/>
      </c>
      <c r="O32" s="272"/>
      <c r="P32" s="462">
        <v>0</v>
      </c>
      <c r="Q32" s="366">
        <f t="shared" si="21"/>
        <v>200</v>
      </c>
      <c r="R32" s="272">
        <f t="shared" si="2"/>
        <v>0</v>
      </c>
      <c r="S32" s="32"/>
      <c r="T32" s="273">
        <f t="shared" si="3"/>
        <v>0</v>
      </c>
      <c r="U32" s="274" t="str">
        <f t="shared" si="4"/>
        <v/>
      </c>
      <c r="W32" s="462">
        <v>0</v>
      </c>
      <c r="X32" s="366">
        <f t="shared" si="22"/>
        <v>200</v>
      </c>
      <c r="Y32" s="272">
        <f t="shared" si="5"/>
        <v>0</v>
      </c>
      <c r="Z32" s="32"/>
      <c r="AA32" s="70">
        <f t="shared" si="11"/>
        <v>0</v>
      </c>
      <c r="AB32" s="71" t="str">
        <f t="shared" si="12"/>
        <v/>
      </c>
      <c r="AD32" s="462">
        <v>0</v>
      </c>
      <c r="AE32" s="366">
        <f t="shared" si="23"/>
        <v>200</v>
      </c>
      <c r="AF32" s="272">
        <f t="shared" si="6"/>
        <v>0</v>
      </c>
      <c r="AG32" s="32"/>
      <c r="AH32" s="70">
        <f t="shared" si="13"/>
        <v>0</v>
      </c>
      <c r="AI32" s="71" t="str">
        <f t="shared" si="14"/>
        <v/>
      </c>
      <c r="AK32" s="462">
        <v>0</v>
      </c>
      <c r="AL32" s="366">
        <f t="shared" si="24"/>
        <v>200</v>
      </c>
      <c r="AM32" s="272">
        <f t="shared" si="7"/>
        <v>0</v>
      </c>
      <c r="AN32" s="32"/>
      <c r="AO32" s="70">
        <f t="shared" si="15"/>
        <v>0</v>
      </c>
      <c r="AP32" s="71" t="str">
        <f t="shared" si="16"/>
        <v/>
      </c>
      <c r="AR32" s="462">
        <v>0</v>
      </c>
      <c r="AS32" s="366">
        <f t="shared" si="25"/>
        <v>200</v>
      </c>
      <c r="AT32" s="272">
        <f t="shared" si="8"/>
        <v>0</v>
      </c>
      <c r="AU32" s="32"/>
      <c r="AV32" s="70">
        <f t="shared" si="17"/>
        <v>0</v>
      </c>
      <c r="AW32" s="71" t="str">
        <f t="shared" si="18"/>
        <v/>
      </c>
    </row>
    <row r="33" spans="2:49" x14ac:dyDescent="0.3">
      <c r="B33" s="78" t="s">
        <v>108</v>
      </c>
      <c r="C33" s="268"/>
      <c r="D33" s="269" t="s">
        <v>80</v>
      </c>
      <c r="E33" s="268"/>
      <c r="F33" s="32"/>
      <c r="G33" s="462"/>
      <c r="H33" s="366">
        <f t="shared" si="19"/>
        <v>200</v>
      </c>
      <c r="I33" s="272"/>
      <c r="J33" s="462"/>
      <c r="K33" s="366">
        <f t="shared" si="20"/>
        <v>200</v>
      </c>
      <c r="L33" s="272"/>
      <c r="M33" s="70">
        <f t="shared" si="9"/>
        <v>0</v>
      </c>
      <c r="N33" s="71" t="str">
        <f t="shared" si="10"/>
        <v/>
      </c>
      <c r="O33" s="272"/>
      <c r="P33" s="462">
        <v>0</v>
      </c>
      <c r="Q33" s="366">
        <f t="shared" si="21"/>
        <v>200</v>
      </c>
      <c r="R33" s="272">
        <f t="shared" si="2"/>
        <v>0</v>
      </c>
      <c r="S33" s="32"/>
      <c r="T33" s="70">
        <f t="shared" si="3"/>
        <v>0</v>
      </c>
      <c r="U33" s="71" t="str">
        <f t="shared" si="4"/>
        <v/>
      </c>
      <c r="W33" s="462">
        <v>0.1004</v>
      </c>
      <c r="X33" s="366">
        <f t="shared" si="22"/>
        <v>200</v>
      </c>
      <c r="Y33" s="272">
        <f t="shared" si="5"/>
        <v>20.080000000000002</v>
      </c>
      <c r="Z33" s="32"/>
      <c r="AA33" s="70">
        <f t="shared" si="11"/>
        <v>20.080000000000002</v>
      </c>
      <c r="AB33" s="71" t="str">
        <f t="shared" si="12"/>
        <v/>
      </c>
      <c r="AD33" s="462">
        <v>0</v>
      </c>
      <c r="AE33" s="366">
        <f t="shared" si="23"/>
        <v>200</v>
      </c>
      <c r="AF33" s="272">
        <f t="shared" si="6"/>
        <v>0</v>
      </c>
      <c r="AG33" s="32"/>
      <c r="AH33" s="70">
        <f t="shared" si="13"/>
        <v>-20.080000000000002</v>
      </c>
      <c r="AI33" s="71" t="str">
        <f t="shared" si="14"/>
        <v/>
      </c>
      <c r="AK33" s="462">
        <v>0</v>
      </c>
      <c r="AL33" s="366">
        <f t="shared" si="24"/>
        <v>200</v>
      </c>
      <c r="AM33" s="272">
        <f t="shared" si="7"/>
        <v>0</v>
      </c>
      <c r="AN33" s="32"/>
      <c r="AO33" s="70">
        <f t="shared" si="15"/>
        <v>0</v>
      </c>
      <c r="AP33" s="71" t="str">
        <f t="shared" si="16"/>
        <v/>
      </c>
      <c r="AR33" s="462">
        <v>0</v>
      </c>
      <c r="AS33" s="366">
        <f t="shared" si="25"/>
        <v>200</v>
      </c>
      <c r="AT33" s="272">
        <f t="shared" si="8"/>
        <v>0</v>
      </c>
      <c r="AU33" s="32"/>
      <c r="AV33" s="70">
        <f t="shared" si="17"/>
        <v>0</v>
      </c>
      <c r="AW33" s="71" t="str">
        <f t="shared" si="18"/>
        <v/>
      </c>
    </row>
    <row r="34" spans="2:49" x14ac:dyDescent="0.3">
      <c r="B34" s="78" t="s">
        <v>109</v>
      </c>
      <c r="C34" s="268"/>
      <c r="D34" s="269" t="s">
        <v>80</v>
      </c>
      <c r="E34" s="268"/>
      <c r="F34" s="32"/>
      <c r="G34" s="462"/>
      <c r="H34" s="366">
        <f t="shared" si="19"/>
        <v>200</v>
      </c>
      <c r="I34" s="272"/>
      <c r="J34" s="462"/>
      <c r="K34" s="366">
        <f t="shared" si="20"/>
        <v>200</v>
      </c>
      <c r="L34" s="272"/>
      <c r="M34" s="70">
        <f t="shared" si="9"/>
        <v>0</v>
      </c>
      <c r="N34" s="71" t="str">
        <f t="shared" si="10"/>
        <v/>
      </c>
      <c r="O34" s="272"/>
      <c r="P34" s="462"/>
      <c r="Q34" s="366">
        <f t="shared" si="21"/>
        <v>200</v>
      </c>
      <c r="R34" s="272"/>
      <c r="S34" s="32"/>
      <c r="T34" s="70"/>
      <c r="U34" s="71"/>
      <c r="W34" s="462"/>
      <c r="X34" s="366">
        <f t="shared" si="22"/>
        <v>200</v>
      </c>
      <c r="Y34" s="272"/>
      <c r="Z34" s="32"/>
      <c r="AA34" s="70"/>
      <c r="AB34" s="71"/>
      <c r="AD34" s="462">
        <v>1E-4</v>
      </c>
      <c r="AE34" s="366">
        <f t="shared" si="23"/>
        <v>200</v>
      </c>
      <c r="AF34" s="272">
        <f t="shared" si="6"/>
        <v>0.02</v>
      </c>
      <c r="AG34" s="32"/>
      <c r="AH34" s="70">
        <f t="shared" si="13"/>
        <v>0.02</v>
      </c>
      <c r="AI34" s="71" t="str">
        <f t="shared" si="14"/>
        <v/>
      </c>
      <c r="AK34" s="462"/>
      <c r="AL34" s="366">
        <f t="shared" si="24"/>
        <v>200</v>
      </c>
      <c r="AM34" s="272"/>
      <c r="AN34" s="32"/>
      <c r="AO34" s="70"/>
      <c r="AP34" s="71"/>
      <c r="AR34" s="462"/>
      <c r="AS34" s="366">
        <f t="shared" si="25"/>
        <v>200</v>
      </c>
      <c r="AT34" s="272"/>
      <c r="AU34" s="32"/>
      <c r="AV34" s="70"/>
      <c r="AW34" s="71"/>
    </row>
    <row r="35" spans="2:49" x14ac:dyDescent="0.3">
      <c r="B35" s="78" t="s">
        <v>110</v>
      </c>
      <c r="C35" s="268"/>
      <c r="D35" s="269" t="s">
        <v>80</v>
      </c>
      <c r="E35" s="268"/>
      <c r="F35" s="32"/>
      <c r="G35" s="462"/>
      <c r="H35" s="366">
        <f t="shared" si="19"/>
        <v>200</v>
      </c>
      <c r="I35" s="272"/>
      <c r="J35" s="462"/>
      <c r="K35" s="366">
        <f t="shared" si="20"/>
        <v>200</v>
      </c>
      <c r="L35" s="272"/>
      <c r="M35" s="70">
        <f t="shared" si="9"/>
        <v>0</v>
      </c>
      <c r="N35" s="71" t="str">
        <f t="shared" si="10"/>
        <v/>
      </c>
      <c r="O35" s="272"/>
      <c r="P35" s="462">
        <v>0</v>
      </c>
      <c r="Q35" s="366">
        <f t="shared" si="21"/>
        <v>200</v>
      </c>
      <c r="R35" s="272">
        <f t="shared" si="2"/>
        <v>0</v>
      </c>
      <c r="S35" s="32"/>
      <c r="T35" s="70">
        <f t="shared" ref="T35:T77" si="26">R35-L35</f>
        <v>0</v>
      </c>
      <c r="U35" s="71" t="str">
        <f t="shared" ref="U35:U77" si="27">IF(OR(L35=0,R35=0),"",(T35/L35))</f>
        <v/>
      </c>
      <c r="W35" s="462">
        <v>0</v>
      </c>
      <c r="X35" s="366">
        <f t="shared" si="22"/>
        <v>200</v>
      </c>
      <c r="Y35" s="272">
        <f t="shared" si="5"/>
        <v>0</v>
      </c>
      <c r="Z35" s="32"/>
      <c r="AA35" s="70">
        <f t="shared" si="11"/>
        <v>0</v>
      </c>
      <c r="AB35" s="71" t="str">
        <f t="shared" si="12"/>
        <v/>
      </c>
      <c r="AD35" s="462">
        <v>0</v>
      </c>
      <c r="AE35" s="366">
        <f t="shared" si="23"/>
        <v>200</v>
      </c>
      <c r="AF35" s="272">
        <f t="shared" si="6"/>
        <v>0</v>
      </c>
      <c r="AG35" s="32"/>
      <c r="AH35" s="70">
        <f t="shared" si="13"/>
        <v>0</v>
      </c>
      <c r="AI35" s="71" t="str">
        <f t="shared" si="14"/>
        <v/>
      </c>
      <c r="AK35" s="462">
        <v>0</v>
      </c>
      <c r="AL35" s="366">
        <f t="shared" si="24"/>
        <v>200</v>
      </c>
      <c r="AM35" s="272">
        <f t="shared" si="7"/>
        <v>0</v>
      </c>
      <c r="AN35" s="32"/>
      <c r="AO35" s="70">
        <f t="shared" si="15"/>
        <v>0</v>
      </c>
      <c r="AP35" s="71" t="str">
        <f t="shared" si="16"/>
        <v/>
      </c>
      <c r="AR35" s="462">
        <v>0.1794</v>
      </c>
      <c r="AS35" s="366">
        <f t="shared" si="25"/>
        <v>200</v>
      </c>
      <c r="AT35" s="272">
        <f t="shared" si="8"/>
        <v>35.880000000000003</v>
      </c>
      <c r="AU35" s="32"/>
      <c r="AV35" s="70">
        <f t="shared" si="17"/>
        <v>35.880000000000003</v>
      </c>
      <c r="AW35" s="71" t="str">
        <f t="shared" si="18"/>
        <v/>
      </c>
    </row>
    <row r="36" spans="2:49" x14ac:dyDescent="0.3">
      <c r="B36" s="74" t="s">
        <v>117</v>
      </c>
      <c r="C36" s="268"/>
      <c r="D36" s="269" t="s">
        <v>80</v>
      </c>
      <c r="E36" s="268"/>
      <c r="F36" s="32"/>
      <c r="G36" s="462"/>
      <c r="H36" s="366">
        <f t="shared" si="19"/>
        <v>200</v>
      </c>
      <c r="I36" s="272"/>
      <c r="J36" s="462"/>
      <c r="K36" s="366">
        <f t="shared" si="20"/>
        <v>200</v>
      </c>
      <c r="L36" s="272"/>
      <c r="M36" s="70">
        <f t="shared" si="9"/>
        <v>0</v>
      </c>
      <c r="N36" s="71" t="str">
        <f t="shared" si="10"/>
        <v/>
      </c>
      <c r="O36" s="272"/>
      <c r="P36" s="462">
        <v>-1.1000000000000001E-3</v>
      </c>
      <c r="Q36" s="366">
        <f t="shared" si="21"/>
        <v>200</v>
      </c>
      <c r="R36" s="272">
        <f t="shared" si="2"/>
        <v>-0.22</v>
      </c>
      <c r="S36" s="32"/>
      <c r="T36" s="70">
        <f t="shared" si="26"/>
        <v>-0.22</v>
      </c>
      <c r="U36" s="71" t="str">
        <f t="shared" si="27"/>
        <v/>
      </c>
      <c r="W36" s="462">
        <v>-1.1000000000000001E-3</v>
      </c>
      <c r="X36" s="366">
        <f t="shared" si="22"/>
        <v>200</v>
      </c>
      <c r="Y36" s="272">
        <f t="shared" si="5"/>
        <v>-0.22</v>
      </c>
      <c r="Z36" s="32"/>
      <c r="AA36" s="70">
        <f t="shared" si="11"/>
        <v>0</v>
      </c>
      <c r="AB36" s="71">
        <f t="shared" si="12"/>
        <v>0</v>
      </c>
      <c r="AD36" s="462">
        <v>-1.1000000000000001E-3</v>
      </c>
      <c r="AE36" s="366">
        <f t="shared" si="23"/>
        <v>200</v>
      </c>
      <c r="AF36" s="272">
        <f t="shared" si="6"/>
        <v>-0.22</v>
      </c>
      <c r="AG36" s="32"/>
      <c r="AH36" s="70">
        <f t="shared" si="13"/>
        <v>0</v>
      </c>
      <c r="AI36" s="71">
        <f t="shared" si="14"/>
        <v>0</v>
      </c>
      <c r="AK36" s="462">
        <v>-1.1000000000000001E-3</v>
      </c>
      <c r="AL36" s="366">
        <f t="shared" si="24"/>
        <v>200</v>
      </c>
      <c r="AM36" s="272">
        <f t="shared" si="7"/>
        <v>-0.22</v>
      </c>
      <c r="AN36" s="32"/>
      <c r="AO36" s="70">
        <f t="shared" si="15"/>
        <v>0</v>
      </c>
      <c r="AP36" s="71">
        <f t="shared" si="16"/>
        <v>0</v>
      </c>
      <c r="AR36" s="462">
        <v>0</v>
      </c>
      <c r="AS36" s="366">
        <f t="shared" si="25"/>
        <v>200</v>
      </c>
      <c r="AT36" s="272">
        <f t="shared" si="8"/>
        <v>0</v>
      </c>
      <c r="AU36" s="32"/>
      <c r="AV36" s="70">
        <f t="shared" si="17"/>
        <v>0.22</v>
      </c>
      <c r="AW36" s="71" t="str">
        <f t="shared" si="18"/>
        <v/>
      </c>
    </row>
    <row r="37" spans="2:49" x14ac:dyDescent="0.3">
      <c r="B37" s="78" t="s">
        <v>112</v>
      </c>
      <c r="C37" s="268"/>
      <c r="D37" s="269" t="s">
        <v>80</v>
      </c>
      <c r="E37" s="268"/>
      <c r="F37" s="32"/>
      <c r="G37" s="462"/>
      <c r="H37" s="366">
        <f t="shared" si="19"/>
        <v>200</v>
      </c>
      <c r="I37" s="272"/>
      <c r="J37" s="462"/>
      <c r="K37" s="366">
        <f t="shared" si="20"/>
        <v>200</v>
      </c>
      <c r="L37" s="272"/>
      <c r="M37" s="70">
        <f t="shared" si="9"/>
        <v>0</v>
      </c>
      <c r="N37" s="71" t="str">
        <f t="shared" si="10"/>
        <v/>
      </c>
      <c r="O37" s="272"/>
      <c r="P37" s="462">
        <v>0</v>
      </c>
      <c r="Q37" s="366">
        <f t="shared" si="21"/>
        <v>200</v>
      </c>
      <c r="R37" s="272">
        <f t="shared" si="2"/>
        <v>0</v>
      </c>
      <c r="S37" s="32"/>
      <c r="T37" s="70">
        <f t="shared" si="26"/>
        <v>0</v>
      </c>
      <c r="U37" s="71" t="str">
        <f t="shared" si="27"/>
        <v/>
      </c>
      <c r="W37" s="462">
        <v>-9.1999999999999998E-3</v>
      </c>
      <c r="X37" s="366">
        <f t="shared" si="22"/>
        <v>200</v>
      </c>
      <c r="Y37" s="272">
        <f t="shared" si="5"/>
        <v>-1.8399999999999999</v>
      </c>
      <c r="Z37" s="32"/>
      <c r="AA37" s="70">
        <f t="shared" si="11"/>
        <v>-1.8399999999999999</v>
      </c>
      <c r="AB37" s="71" t="str">
        <f t="shared" si="12"/>
        <v/>
      </c>
      <c r="AD37" s="462">
        <v>-9.1999999999999998E-3</v>
      </c>
      <c r="AE37" s="366">
        <f t="shared" si="23"/>
        <v>200</v>
      </c>
      <c r="AF37" s="272">
        <f t="shared" si="6"/>
        <v>-1.8399999999999999</v>
      </c>
      <c r="AG37" s="32"/>
      <c r="AH37" s="70">
        <f t="shared" si="13"/>
        <v>0</v>
      </c>
      <c r="AI37" s="71">
        <f t="shared" si="14"/>
        <v>0</v>
      </c>
      <c r="AK37" s="462">
        <v>-9.1999999999999998E-3</v>
      </c>
      <c r="AL37" s="366">
        <f t="shared" si="24"/>
        <v>200</v>
      </c>
      <c r="AM37" s="272">
        <f t="shared" si="7"/>
        <v>-1.8399999999999999</v>
      </c>
      <c r="AN37" s="32"/>
      <c r="AO37" s="70">
        <f t="shared" si="15"/>
        <v>0</v>
      </c>
      <c r="AP37" s="71">
        <f t="shared" si="16"/>
        <v>0</v>
      </c>
      <c r="AR37" s="462">
        <v>0</v>
      </c>
      <c r="AS37" s="366">
        <f t="shared" si="25"/>
        <v>200</v>
      </c>
      <c r="AT37" s="272">
        <f t="shared" si="8"/>
        <v>0</v>
      </c>
      <c r="AU37" s="32"/>
      <c r="AV37" s="70">
        <f t="shared" si="17"/>
        <v>1.8399999999999999</v>
      </c>
      <c r="AW37" s="71" t="str">
        <f t="shared" si="18"/>
        <v/>
      </c>
    </row>
    <row r="38" spans="2:49" x14ac:dyDescent="0.3">
      <c r="B38" s="74" t="s">
        <v>113</v>
      </c>
      <c r="C38" s="268"/>
      <c r="D38" s="269" t="s">
        <v>80</v>
      </c>
      <c r="E38" s="268"/>
      <c r="F38" s="32"/>
      <c r="G38" s="462"/>
      <c r="H38" s="366">
        <f t="shared" si="19"/>
        <v>200</v>
      </c>
      <c r="I38" s="272"/>
      <c r="J38" s="462"/>
      <c r="K38" s="366">
        <f t="shared" si="20"/>
        <v>200</v>
      </c>
      <c r="L38" s="272"/>
      <c r="M38" s="70">
        <f t="shared" si="9"/>
        <v>0</v>
      </c>
      <c r="N38" s="71" t="str">
        <f t="shared" si="10"/>
        <v/>
      </c>
      <c r="O38" s="272"/>
      <c r="P38" s="462">
        <v>0</v>
      </c>
      <c r="Q38" s="366">
        <f t="shared" si="21"/>
        <v>200</v>
      </c>
      <c r="R38" s="272">
        <f t="shared" si="2"/>
        <v>0</v>
      </c>
      <c r="S38" s="32"/>
      <c r="T38" s="70">
        <f t="shared" si="26"/>
        <v>0</v>
      </c>
      <c r="U38" s="71" t="str">
        <f t="shared" si="27"/>
        <v/>
      </c>
      <c r="W38" s="462">
        <v>-3.09E-2</v>
      </c>
      <c r="X38" s="366">
        <f t="shared" si="22"/>
        <v>200</v>
      </c>
      <c r="Y38" s="272">
        <f t="shared" si="5"/>
        <v>-6.18</v>
      </c>
      <c r="Z38" s="32"/>
      <c r="AA38" s="70">
        <f t="shared" si="11"/>
        <v>-6.18</v>
      </c>
      <c r="AB38" s="71" t="str">
        <f t="shared" si="12"/>
        <v/>
      </c>
      <c r="AD38" s="462">
        <v>-3.09E-2</v>
      </c>
      <c r="AE38" s="366">
        <f t="shared" si="23"/>
        <v>200</v>
      </c>
      <c r="AF38" s="272">
        <f t="shared" si="6"/>
        <v>-6.18</v>
      </c>
      <c r="AG38" s="32"/>
      <c r="AH38" s="70">
        <f t="shared" si="13"/>
        <v>0</v>
      </c>
      <c r="AI38" s="71">
        <f t="shared" si="14"/>
        <v>0</v>
      </c>
      <c r="AK38" s="462">
        <v>-3.09E-2</v>
      </c>
      <c r="AL38" s="366">
        <f t="shared" si="24"/>
        <v>200</v>
      </c>
      <c r="AM38" s="272">
        <f t="shared" si="7"/>
        <v>-6.18</v>
      </c>
      <c r="AN38" s="32"/>
      <c r="AO38" s="70">
        <f t="shared" si="15"/>
        <v>0</v>
      </c>
      <c r="AP38" s="71">
        <f t="shared" si="16"/>
        <v>0</v>
      </c>
      <c r="AR38" s="462">
        <v>-3.09E-2</v>
      </c>
      <c r="AS38" s="366">
        <f t="shared" si="25"/>
        <v>200</v>
      </c>
      <c r="AT38" s="272">
        <f t="shared" si="8"/>
        <v>-6.18</v>
      </c>
      <c r="AU38" s="32"/>
      <c r="AV38" s="70">
        <f t="shared" si="17"/>
        <v>0</v>
      </c>
      <c r="AW38" s="71">
        <f t="shared" si="18"/>
        <v>0</v>
      </c>
    </row>
    <row r="39" spans="2:49" x14ac:dyDescent="0.3">
      <c r="B39" s="74" t="s">
        <v>114</v>
      </c>
      <c r="C39" s="268"/>
      <c r="D39" s="269" t="s">
        <v>80</v>
      </c>
      <c r="E39" s="268"/>
      <c r="F39" s="32"/>
      <c r="G39" s="462"/>
      <c r="H39" s="366">
        <f t="shared" si="19"/>
        <v>200</v>
      </c>
      <c r="I39" s="272"/>
      <c r="J39" s="462"/>
      <c r="K39" s="366">
        <f t="shared" si="20"/>
        <v>200</v>
      </c>
      <c r="L39" s="272"/>
      <c r="M39" s="273">
        <f t="shared" si="9"/>
        <v>0</v>
      </c>
      <c r="N39" s="274" t="str">
        <f t="shared" si="10"/>
        <v/>
      </c>
      <c r="O39" s="272"/>
      <c r="P39" s="462">
        <v>-0.3024</v>
      </c>
      <c r="Q39" s="366">
        <f t="shared" si="21"/>
        <v>200</v>
      </c>
      <c r="R39" s="272">
        <f>Q39*P39</f>
        <v>-60.480000000000004</v>
      </c>
      <c r="S39" s="32"/>
      <c r="T39" s="273">
        <f t="shared" si="26"/>
        <v>-60.480000000000004</v>
      </c>
      <c r="U39" s="274" t="str">
        <f t="shared" si="27"/>
        <v/>
      </c>
      <c r="W39" s="462">
        <v>-0.3024</v>
      </c>
      <c r="X39" s="366">
        <f t="shared" si="22"/>
        <v>200</v>
      </c>
      <c r="Y39" s="272">
        <f>X39*W39</f>
        <v>-60.480000000000004</v>
      </c>
      <c r="Z39" s="32"/>
      <c r="AA39" s="70">
        <f>Y39-R39</f>
        <v>0</v>
      </c>
      <c r="AB39" s="71">
        <f>IF(OR(R39=0,Y39=0),"",(AA39/R39))</f>
        <v>0</v>
      </c>
      <c r="AD39" s="462">
        <v>0</v>
      </c>
      <c r="AE39" s="366">
        <f t="shared" si="23"/>
        <v>200</v>
      </c>
      <c r="AF39" s="272">
        <f>AE39*AD39</f>
        <v>0</v>
      </c>
      <c r="AG39" s="32"/>
      <c r="AH39" s="70">
        <f>AF39-Y39</f>
        <v>60.480000000000004</v>
      </c>
      <c r="AI39" s="71" t="str">
        <f>IF(OR(Y39=0,AF39=0),"",(AH39/Y39))</f>
        <v/>
      </c>
      <c r="AK39" s="462">
        <v>0</v>
      </c>
      <c r="AL39" s="366">
        <f t="shared" si="24"/>
        <v>200</v>
      </c>
      <c r="AM39" s="272">
        <f>AL39*AK39</f>
        <v>0</v>
      </c>
      <c r="AN39" s="32"/>
      <c r="AO39" s="70">
        <f>AM39-AF39</f>
        <v>0</v>
      </c>
      <c r="AP39" s="71" t="str">
        <f>IF(OR(AF39=0,AM39=0),"",(AO39/AF39))</f>
        <v/>
      </c>
      <c r="AR39" s="462">
        <v>0</v>
      </c>
      <c r="AS39" s="366">
        <f t="shared" si="25"/>
        <v>200</v>
      </c>
      <c r="AT39" s="272">
        <f>AS39*AR39</f>
        <v>0</v>
      </c>
      <c r="AU39" s="32"/>
      <c r="AV39" s="70">
        <f>AT39-AM39</f>
        <v>0</v>
      </c>
      <c r="AW39" s="71" t="str">
        <f>IF(OR(AM39=0,AT39=0),"",(AV39/AM39))</f>
        <v/>
      </c>
    </row>
    <row r="40" spans="2:49" x14ac:dyDescent="0.3">
      <c r="B40" s="74" t="s">
        <v>115</v>
      </c>
      <c r="C40" s="268"/>
      <c r="D40" s="269" t="s">
        <v>80</v>
      </c>
      <c r="E40" s="268"/>
      <c r="F40" s="32"/>
      <c r="G40" s="462"/>
      <c r="H40" s="366">
        <f t="shared" si="19"/>
        <v>200</v>
      </c>
      <c r="I40" s="272"/>
      <c r="J40" s="462"/>
      <c r="K40" s="366">
        <f t="shared" si="20"/>
        <v>200</v>
      </c>
      <c r="L40" s="272"/>
      <c r="M40" s="70">
        <f>L40-I40</f>
        <v>0</v>
      </c>
      <c r="N40" s="71" t="str">
        <f>IF(OR(I40=0,L40=0),"",(M40/I40))</f>
        <v/>
      </c>
      <c r="O40" s="272"/>
      <c r="P40" s="462">
        <v>-5.8500000000000003E-2</v>
      </c>
      <c r="Q40" s="366">
        <f t="shared" si="21"/>
        <v>200</v>
      </c>
      <c r="R40" s="272">
        <f>Q40*P40</f>
        <v>-11.700000000000001</v>
      </c>
      <c r="S40" s="32"/>
      <c r="T40" s="70">
        <f>R40-L40</f>
        <v>-11.700000000000001</v>
      </c>
      <c r="U40" s="71" t="str">
        <f>IF(OR(L40=0,R40=0),"",(T40/L40))</f>
        <v/>
      </c>
      <c r="W40" s="462">
        <v>-5.8500000000000003E-2</v>
      </c>
      <c r="X40" s="366">
        <f t="shared" si="22"/>
        <v>200</v>
      </c>
      <c r="Y40" s="272">
        <f>X40*W40</f>
        <v>-11.700000000000001</v>
      </c>
      <c r="Z40" s="32"/>
      <c r="AA40" s="70">
        <f>Y40-R40</f>
        <v>0</v>
      </c>
      <c r="AB40" s="71">
        <f>IF(OR(R40=0,Y40=0),"",(AA40/R40))</f>
        <v>0</v>
      </c>
      <c r="AD40" s="462">
        <v>-5.8500000000000003E-2</v>
      </c>
      <c r="AE40" s="366">
        <f t="shared" si="23"/>
        <v>200</v>
      </c>
      <c r="AF40" s="272">
        <f>AE40*AD40</f>
        <v>-11.700000000000001</v>
      </c>
      <c r="AG40" s="32"/>
      <c r="AH40" s="70">
        <f>AF40-Y40</f>
        <v>0</v>
      </c>
      <c r="AI40" s="71">
        <f>IF(OR(Y40=0,AF40=0),"",(AH40/Y40))</f>
        <v>0</v>
      </c>
      <c r="AK40" s="462">
        <v>-5.8500000000000003E-2</v>
      </c>
      <c r="AL40" s="366">
        <f t="shared" si="24"/>
        <v>200</v>
      </c>
      <c r="AM40" s="272">
        <f>AL40*AK40</f>
        <v>-11.700000000000001</v>
      </c>
      <c r="AN40" s="32"/>
      <c r="AO40" s="70">
        <f>AM40-AF40</f>
        <v>0</v>
      </c>
      <c r="AP40" s="71">
        <f>IF(OR(AF40=0,AM40=0),"",(AO40/AF40))</f>
        <v>0</v>
      </c>
      <c r="AR40" s="462">
        <v>-5.8500000000000003E-2</v>
      </c>
      <c r="AS40" s="366">
        <f t="shared" si="25"/>
        <v>200</v>
      </c>
      <c r="AT40" s="272">
        <f>AS40*AR40</f>
        <v>-11.700000000000001</v>
      </c>
      <c r="AU40" s="32"/>
      <c r="AV40" s="70">
        <f>AT40-AM40</f>
        <v>0</v>
      </c>
      <c r="AW40" s="71">
        <f>IF(OR(AM40=0,AT40=0),"",(AV40/AM40))</f>
        <v>0</v>
      </c>
    </row>
    <row r="41" spans="2:49" x14ac:dyDescent="0.3">
      <c r="B41" s="79" t="s">
        <v>116</v>
      </c>
      <c r="C41" s="268"/>
      <c r="D41" s="269" t="s">
        <v>80</v>
      </c>
      <c r="E41" s="268"/>
      <c r="F41" s="32"/>
      <c r="G41" s="462"/>
      <c r="H41" s="366">
        <f t="shared" si="19"/>
        <v>200</v>
      </c>
      <c r="I41" s="272"/>
      <c r="J41" s="462"/>
      <c r="K41" s="366">
        <f t="shared" si="20"/>
        <v>200</v>
      </c>
      <c r="L41" s="272"/>
      <c r="M41" s="70">
        <f t="shared" si="9"/>
        <v>0</v>
      </c>
      <c r="N41" s="71" t="str">
        <f t="shared" si="10"/>
        <v/>
      </c>
      <c r="O41" s="272"/>
      <c r="P41" s="462">
        <v>0</v>
      </c>
      <c r="Q41" s="366">
        <f t="shared" si="21"/>
        <v>200</v>
      </c>
      <c r="R41" s="272">
        <f t="shared" si="2"/>
        <v>0</v>
      </c>
      <c r="S41" s="32"/>
      <c r="T41" s="70">
        <f t="shared" si="26"/>
        <v>0</v>
      </c>
      <c r="U41" s="71" t="str">
        <f t="shared" si="27"/>
        <v/>
      </c>
      <c r="W41" s="462">
        <v>-0.15909999999999999</v>
      </c>
      <c r="X41" s="366">
        <f t="shared" si="22"/>
        <v>200</v>
      </c>
      <c r="Y41" s="272">
        <f t="shared" si="5"/>
        <v>-31.819999999999997</v>
      </c>
      <c r="Z41" s="32"/>
      <c r="AA41" s="70">
        <f t="shared" si="11"/>
        <v>-31.819999999999997</v>
      </c>
      <c r="AB41" s="71" t="str">
        <f t="shared" si="12"/>
        <v/>
      </c>
      <c r="AD41" s="462">
        <v>-0.15909999999999999</v>
      </c>
      <c r="AE41" s="366">
        <f t="shared" si="23"/>
        <v>200</v>
      </c>
      <c r="AF41" s="272">
        <f t="shared" si="6"/>
        <v>-31.819999999999997</v>
      </c>
      <c r="AG41" s="32"/>
      <c r="AH41" s="70">
        <f t="shared" si="13"/>
        <v>0</v>
      </c>
      <c r="AI41" s="71">
        <f t="shared" si="14"/>
        <v>0</v>
      </c>
      <c r="AK41" s="462">
        <v>-0.15909999999999999</v>
      </c>
      <c r="AL41" s="366">
        <f t="shared" si="24"/>
        <v>200</v>
      </c>
      <c r="AM41" s="272">
        <f t="shared" si="7"/>
        <v>-31.819999999999997</v>
      </c>
      <c r="AN41" s="32"/>
      <c r="AO41" s="70">
        <f t="shared" si="15"/>
        <v>0</v>
      </c>
      <c r="AP41" s="71">
        <f t="shared" si="16"/>
        <v>0</v>
      </c>
      <c r="AR41" s="462">
        <v>-0.15909999999999999</v>
      </c>
      <c r="AS41" s="366">
        <f t="shared" si="25"/>
        <v>200</v>
      </c>
      <c r="AT41" s="272">
        <f t="shared" si="8"/>
        <v>-31.819999999999997</v>
      </c>
      <c r="AU41" s="32"/>
      <c r="AV41" s="70">
        <f t="shared" si="17"/>
        <v>0</v>
      </c>
      <c r="AW41" s="71">
        <f t="shared" si="18"/>
        <v>0</v>
      </c>
    </row>
    <row r="42" spans="2:49" x14ac:dyDescent="0.3">
      <c r="B42" s="80" t="s">
        <v>118</v>
      </c>
      <c r="C42" s="268"/>
      <c r="D42" s="269" t="s">
        <v>80</v>
      </c>
      <c r="E42" s="268"/>
      <c r="F42" s="32"/>
      <c r="G42" s="367"/>
      <c r="H42" s="366">
        <f t="shared" si="19"/>
        <v>200</v>
      </c>
      <c r="I42" s="272"/>
      <c r="J42" s="367"/>
      <c r="K42" s="366">
        <f t="shared" si="20"/>
        <v>200</v>
      </c>
      <c r="L42" s="272"/>
      <c r="M42" s="70">
        <f t="shared" si="9"/>
        <v>0</v>
      </c>
      <c r="N42" s="71" t="str">
        <f t="shared" si="10"/>
        <v/>
      </c>
      <c r="O42" s="272"/>
      <c r="P42" s="367">
        <v>9.1000000000000004E-3</v>
      </c>
      <c r="Q42" s="366">
        <f t="shared" si="21"/>
        <v>200</v>
      </c>
      <c r="R42" s="272">
        <f t="shared" si="2"/>
        <v>1.82</v>
      </c>
      <c r="S42" s="32"/>
      <c r="T42" s="273">
        <f t="shared" si="26"/>
        <v>1.82</v>
      </c>
      <c r="U42" s="274" t="str">
        <f t="shared" si="27"/>
        <v/>
      </c>
      <c r="W42" s="367">
        <v>9.1000000000000004E-3</v>
      </c>
      <c r="X42" s="366">
        <f t="shared" si="22"/>
        <v>200</v>
      </c>
      <c r="Y42" s="272">
        <f t="shared" si="5"/>
        <v>1.82</v>
      </c>
      <c r="Z42" s="32"/>
      <c r="AA42" s="273">
        <f t="shared" si="11"/>
        <v>0</v>
      </c>
      <c r="AB42" s="274">
        <f t="shared" si="12"/>
        <v>0</v>
      </c>
      <c r="AD42" s="367">
        <v>9.1000000000000004E-3</v>
      </c>
      <c r="AE42" s="366">
        <f t="shared" si="23"/>
        <v>200</v>
      </c>
      <c r="AF42" s="272">
        <f t="shared" si="6"/>
        <v>1.82</v>
      </c>
      <c r="AG42" s="32"/>
      <c r="AH42" s="273">
        <f t="shared" si="13"/>
        <v>0</v>
      </c>
      <c r="AI42" s="274">
        <f t="shared" si="14"/>
        <v>0</v>
      </c>
      <c r="AK42" s="367">
        <v>9.1000000000000004E-3</v>
      </c>
      <c r="AL42" s="366">
        <f t="shared" si="24"/>
        <v>200</v>
      </c>
      <c r="AM42" s="272">
        <f t="shared" si="7"/>
        <v>1.82</v>
      </c>
      <c r="AN42" s="32"/>
      <c r="AO42" s="273">
        <f t="shared" si="15"/>
        <v>0</v>
      </c>
      <c r="AP42" s="274">
        <f t="shared" si="16"/>
        <v>0</v>
      </c>
      <c r="AR42" s="367">
        <v>9.1000000000000004E-3</v>
      </c>
      <c r="AS42" s="366">
        <f t="shared" si="25"/>
        <v>200</v>
      </c>
      <c r="AT42" s="272">
        <f t="shared" si="8"/>
        <v>1.82</v>
      </c>
      <c r="AU42" s="32"/>
      <c r="AV42" s="273">
        <f t="shared" si="17"/>
        <v>0</v>
      </c>
      <c r="AW42" s="274">
        <f t="shared" si="18"/>
        <v>0</v>
      </c>
    </row>
    <row r="43" spans="2:49" x14ac:dyDescent="0.3">
      <c r="B43" s="80" t="s">
        <v>119</v>
      </c>
      <c r="C43" s="268"/>
      <c r="D43" s="269" t="s">
        <v>80</v>
      </c>
      <c r="E43" s="268"/>
      <c r="F43" s="32"/>
      <c r="G43" s="367"/>
      <c r="H43" s="366">
        <f t="shared" si="19"/>
        <v>200</v>
      </c>
      <c r="I43" s="272"/>
      <c r="J43" s="367"/>
      <c r="K43" s="366">
        <f t="shared" si="20"/>
        <v>200</v>
      </c>
      <c r="L43" s="272"/>
      <c r="M43" s="70">
        <f t="shared" si="9"/>
        <v>0</v>
      </c>
      <c r="N43" s="71" t="str">
        <f t="shared" si="10"/>
        <v/>
      </c>
      <c r="O43" s="272"/>
      <c r="P43" s="367">
        <v>5.5999999999999999E-3</v>
      </c>
      <c r="Q43" s="366">
        <f t="shared" si="21"/>
        <v>200</v>
      </c>
      <c r="R43" s="272">
        <f t="shared" si="2"/>
        <v>1.1199999999999999</v>
      </c>
      <c r="S43" s="32"/>
      <c r="T43" s="273">
        <f t="shared" si="26"/>
        <v>1.1199999999999999</v>
      </c>
      <c r="U43" s="274" t="str">
        <f t="shared" si="27"/>
        <v/>
      </c>
      <c r="W43" s="367">
        <v>5.5999999999999999E-3</v>
      </c>
      <c r="X43" s="366">
        <f t="shared" si="22"/>
        <v>200</v>
      </c>
      <c r="Y43" s="272">
        <f t="shared" si="5"/>
        <v>1.1199999999999999</v>
      </c>
      <c r="Z43" s="32"/>
      <c r="AA43" s="273">
        <f t="shared" si="11"/>
        <v>0</v>
      </c>
      <c r="AB43" s="274">
        <f t="shared" si="12"/>
        <v>0</v>
      </c>
      <c r="AD43" s="367">
        <v>5.5999999999999999E-3</v>
      </c>
      <c r="AE43" s="366">
        <f t="shared" si="23"/>
        <v>200</v>
      </c>
      <c r="AF43" s="272">
        <f t="shared" si="6"/>
        <v>1.1199999999999999</v>
      </c>
      <c r="AG43" s="32"/>
      <c r="AH43" s="273">
        <f t="shared" si="13"/>
        <v>0</v>
      </c>
      <c r="AI43" s="274">
        <f t="shared" si="14"/>
        <v>0</v>
      </c>
      <c r="AK43" s="367">
        <v>5.5999999999999999E-3</v>
      </c>
      <c r="AL43" s="366">
        <f t="shared" si="24"/>
        <v>200</v>
      </c>
      <c r="AM43" s="272">
        <f t="shared" si="7"/>
        <v>1.1199999999999999</v>
      </c>
      <c r="AN43" s="32"/>
      <c r="AO43" s="273">
        <f t="shared" si="15"/>
        <v>0</v>
      </c>
      <c r="AP43" s="274">
        <f t="shared" si="16"/>
        <v>0</v>
      </c>
      <c r="AR43" s="367">
        <v>5.5999999999999999E-3</v>
      </c>
      <c r="AS43" s="366">
        <f t="shared" si="25"/>
        <v>200</v>
      </c>
      <c r="AT43" s="272">
        <f t="shared" si="8"/>
        <v>1.1199999999999999</v>
      </c>
      <c r="AU43" s="32"/>
      <c r="AV43" s="273">
        <f t="shared" si="17"/>
        <v>0</v>
      </c>
      <c r="AW43" s="274">
        <f t="shared" si="18"/>
        <v>0</v>
      </c>
    </row>
    <row r="44" spans="2:49" x14ac:dyDescent="0.3">
      <c r="B44" s="80" t="s">
        <v>120</v>
      </c>
      <c r="C44" s="268"/>
      <c r="D44" s="269" t="s">
        <v>80</v>
      </c>
      <c r="E44" s="268"/>
      <c r="F44" s="32"/>
      <c r="G44" s="367"/>
      <c r="H44" s="366">
        <f t="shared" si="19"/>
        <v>200</v>
      </c>
      <c r="I44" s="272"/>
      <c r="J44" s="367"/>
      <c r="K44" s="366">
        <f t="shared" si="20"/>
        <v>200</v>
      </c>
      <c r="L44" s="272"/>
      <c r="M44" s="70">
        <f t="shared" si="9"/>
        <v>0</v>
      </c>
      <c r="N44" s="71" t="str">
        <f t="shared" si="10"/>
        <v/>
      </c>
      <c r="O44" s="272"/>
      <c r="P44" s="367">
        <v>4.5999999999999999E-3</v>
      </c>
      <c r="Q44" s="366">
        <f t="shared" si="21"/>
        <v>200</v>
      </c>
      <c r="R44" s="272">
        <f t="shared" si="2"/>
        <v>0.91999999999999993</v>
      </c>
      <c r="S44" s="32"/>
      <c r="T44" s="273">
        <f t="shared" si="26"/>
        <v>0.91999999999999993</v>
      </c>
      <c r="U44" s="274" t="str">
        <f t="shared" si="27"/>
        <v/>
      </c>
      <c r="W44" s="367">
        <v>4.5999999999999999E-3</v>
      </c>
      <c r="X44" s="366">
        <f t="shared" si="22"/>
        <v>200</v>
      </c>
      <c r="Y44" s="272">
        <f t="shared" si="5"/>
        <v>0.91999999999999993</v>
      </c>
      <c r="Z44" s="32"/>
      <c r="AA44" s="273">
        <f t="shared" si="11"/>
        <v>0</v>
      </c>
      <c r="AB44" s="274">
        <f t="shared" si="12"/>
        <v>0</v>
      </c>
      <c r="AD44" s="367">
        <v>4.5999999999999999E-3</v>
      </c>
      <c r="AE44" s="366">
        <f t="shared" si="23"/>
        <v>200</v>
      </c>
      <c r="AF44" s="272">
        <f t="shared" si="6"/>
        <v>0.91999999999999993</v>
      </c>
      <c r="AG44" s="32"/>
      <c r="AH44" s="273">
        <f t="shared" si="13"/>
        <v>0</v>
      </c>
      <c r="AI44" s="274">
        <f t="shared" si="14"/>
        <v>0</v>
      </c>
      <c r="AK44" s="367">
        <v>4.5999999999999999E-3</v>
      </c>
      <c r="AL44" s="366">
        <f t="shared" si="24"/>
        <v>200</v>
      </c>
      <c r="AM44" s="272">
        <f t="shared" si="7"/>
        <v>0.91999999999999993</v>
      </c>
      <c r="AN44" s="32"/>
      <c r="AO44" s="273">
        <f t="shared" si="15"/>
        <v>0</v>
      </c>
      <c r="AP44" s="274">
        <f t="shared" si="16"/>
        <v>0</v>
      </c>
      <c r="AR44" s="367">
        <v>4.5999999999999999E-3</v>
      </c>
      <c r="AS44" s="366">
        <f t="shared" si="25"/>
        <v>200</v>
      </c>
      <c r="AT44" s="272">
        <f t="shared" si="8"/>
        <v>0.91999999999999993</v>
      </c>
      <c r="AU44" s="32"/>
      <c r="AV44" s="273">
        <f t="shared" si="17"/>
        <v>0</v>
      </c>
      <c r="AW44" s="274">
        <f t="shared" si="18"/>
        <v>0</v>
      </c>
    </row>
    <row r="45" spans="2:49" x14ac:dyDescent="0.3">
      <c r="B45" s="288" t="s">
        <v>68</v>
      </c>
      <c r="C45" s="268"/>
      <c r="D45" s="269" t="s">
        <v>80</v>
      </c>
      <c r="E45" s="268"/>
      <c r="F45" s="32"/>
      <c r="G45" s="115">
        <v>8.9153000000000002</v>
      </c>
      <c r="H45" s="366">
        <f t="shared" si="19"/>
        <v>200</v>
      </c>
      <c r="I45" s="287">
        <f>H45*G45</f>
        <v>1783.06</v>
      </c>
      <c r="J45" s="115">
        <v>9.3254000000000001</v>
      </c>
      <c r="K45" s="366">
        <f t="shared" si="20"/>
        <v>200</v>
      </c>
      <c r="L45" s="287">
        <f>K45*J45</f>
        <v>1865.08</v>
      </c>
      <c r="M45" s="70">
        <f t="shared" si="9"/>
        <v>82.019999999999982</v>
      </c>
      <c r="N45" s="71">
        <f t="shared" si="10"/>
        <v>4.5999573766446436E-2</v>
      </c>
      <c r="O45" s="287"/>
      <c r="P45" s="115">
        <v>10.856299999999999</v>
      </c>
      <c r="Q45" s="366">
        <f t="shared" si="21"/>
        <v>200</v>
      </c>
      <c r="R45" s="272">
        <f t="shared" si="2"/>
        <v>2171.2599999999998</v>
      </c>
      <c r="S45" s="32"/>
      <c r="T45" s="273">
        <f t="shared" si="26"/>
        <v>306.17999999999984</v>
      </c>
      <c r="U45" s="274">
        <f t="shared" si="27"/>
        <v>0.16416453985887997</v>
      </c>
      <c r="W45" s="115">
        <v>11.429399999999999</v>
      </c>
      <c r="X45" s="366">
        <f t="shared" si="22"/>
        <v>200</v>
      </c>
      <c r="Y45" s="272">
        <f t="shared" si="5"/>
        <v>2285.8799999999997</v>
      </c>
      <c r="Z45" s="32"/>
      <c r="AA45" s="70">
        <f t="shared" si="11"/>
        <v>114.61999999999989</v>
      </c>
      <c r="AB45" s="71">
        <f t="shared" si="12"/>
        <v>5.2789624457688117E-2</v>
      </c>
      <c r="AD45" s="115">
        <v>11.914</v>
      </c>
      <c r="AE45" s="366">
        <f t="shared" si="23"/>
        <v>200</v>
      </c>
      <c r="AF45" s="272">
        <f t="shared" si="6"/>
        <v>2382.7999999999997</v>
      </c>
      <c r="AG45" s="32"/>
      <c r="AH45" s="70">
        <f t="shared" si="13"/>
        <v>96.920000000000073</v>
      </c>
      <c r="AI45" s="71">
        <f t="shared" si="14"/>
        <v>4.2399426041612023E-2</v>
      </c>
      <c r="AK45" s="115">
        <v>12.9131</v>
      </c>
      <c r="AL45" s="366">
        <f t="shared" si="24"/>
        <v>200</v>
      </c>
      <c r="AM45" s="272">
        <f t="shared" si="7"/>
        <v>2582.62</v>
      </c>
      <c r="AN45" s="32"/>
      <c r="AO45" s="70">
        <f t="shared" si="15"/>
        <v>199.82000000000016</v>
      </c>
      <c r="AP45" s="71">
        <f t="shared" si="16"/>
        <v>8.3859325163673074E-2</v>
      </c>
      <c r="AR45" s="115">
        <v>13.446400000000001</v>
      </c>
      <c r="AS45" s="366">
        <f t="shared" si="25"/>
        <v>200</v>
      </c>
      <c r="AT45" s="272">
        <f t="shared" si="8"/>
        <v>2689.28</v>
      </c>
      <c r="AU45" s="32"/>
      <c r="AV45" s="70">
        <f t="shared" si="17"/>
        <v>106.66000000000031</v>
      </c>
      <c r="AW45" s="71">
        <f t="shared" si="18"/>
        <v>4.1299145828654744E-2</v>
      </c>
    </row>
    <row r="46" spans="2:49" x14ac:dyDescent="0.3">
      <c r="B46" s="93" t="s">
        <v>69</v>
      </c>
      <c r="C46" s="268"/>
      <c r="D46" s="269" t="s">
        <v>80</v>
      </c>
      <c r="E46" s="268"/>
      <c r="F46" s="32"/>
      <c r="G46" s="115">
        <v>0</v>
      </c>
      <c r="H46" s="366">
        <f t="shared" si="19"/>
        <v>200</v>
      </c>
      <c r="I46" s="287"/>
      <c r="J46" s="115">
        <v>0</v>
      </c>
      <c r="K46" s="366">
        <f t="shared" si="20"/>
        <v>200</v>
      </c>
      <c r="L46" s="287"/>
      <c r="M46" s="70">
        <f t="shared" si="9"/>
        <v>0</v>
      </c>
      <c r="N46" s="71" t="str">
        <f t="shared" si="10"/>
        <v/>
      </c>
      <c r="O46" s="287"/>
      <c r="P46" s="115">
        <v>5.7099999999999998E-2</v>
      </c>
      <c r="Q46" s="366">
        <f t="shared" si="21"/>
        <v>200</v>
      </c>
      <c r="R46" s="272">
        <f t="shared" si="2"/>
        <v>11.42</v>
      </c>
      <c r="S46" s="32"/>
      <c r="T46" s="70">
        <f t="shared" si="26"/>
        <v>11.42</v>
      </c>
      <c r="U46" s="71" t="str">
        <f t="shared" si="27"/>
        <v/>
      </c>
      <c r="W46" s="115">
        <v>5.7099999999999998E-2</v>
      </c>
      <c r="X46" s="366">
        <f t="shared" si="22"/>
        <v>200</v>
      </c>
      <c r="Y46" s="272">
        <f t="shared" si="5"/>
        <v>11.42</v>
      </c>
      <c r="Z46" s="32"/>
      <c r="AA46" s="70">
        <f t="shared" si="11"/>
        <v>0</v>
      </c>
      <c r="AB46" s="71">
        <f t="shared" si="12"/>
        <v>0</v>
      </c>
      <c r="AD46" s="115">
        <v>5.7099999999999998E-2</v>
      </c>
      <c r="AE46" s="366">
        <f t="shared" si="23"/>
        <v>200</v>
      </c>
      <c r="AF46" s="272">
        <f t="shared" si="6"/>
        <v>11.42</v>
      </c>
      <c r="AG46" s="32"/>
      <c r="AH46" s="70">
        <f t="shared" si="13"/>
        <v>0</v>
      </c>
      <c r="AI46" s="71">
        <f t="shared" si="14"/>
        <v>0</v>
      </c>
      <c r="AK46" s="115">
        <v>5.7099999999999998E-2</v>
      </c>
      <c r="AL46" s="366">
        <f t="shared" si="24"/>
        <v>200</v>
      </c>
      <c r="AM46" s="272">
        <f t="shared" si="7"/>
        <v>11.42</v>
      </c>
      <c r="AN46" s="32"/>
      <c r="AO46" s="70">
        <f t="shared" si="15"/>
        <v>0</v>
      </c>
      <c r="AP46" s="71">
        <f t="shared" si="16"/>
        <v>0</v>
      </c>
      <c r="AR46" s="115">
        <v>5.7099999999999998E-2</v>
      </c>
      <c r="AS46" s="366">
        <f t="shared" si="25"/>
        <v>200</v>
      </c>
      <c r="AT46" s="272">
        <f t="shared" si="8"/>
        <v>11.42</v>
      </c>
      <c r="AU46" s="32"/>
      <c r="AV46" s="70">
        <f t="shared" si="17"/>
        <v>0</v>
      </c>
      <c r="AW46" s="71">
        <f t="shared" si="18"/>
        <v>0</v>
      </c>
    </row>
    <row r="47" spans="2:49" x14ac:dyDescent="0.3">
      <c r="B47" s="368" t="s">
        <v>28</v>
      </c>
      <c r="C47" s="430"/>
      <c r="D47" s="431"/>
      <c r="E47" s="430"/>
      <c r="F47" s="432"/>
      <c r="G47" s="433"/>
      <c r="H47" s="434"/>
      <c r="I47" s="435">
        <f>SUM(I23:I46)</f>
        <v>1723.77</v>
      </c>
      <c r="J47" s="433"/>
      <c r="K47" s="434"/>
      <c r="L47" s="435">
        <f>SUM(L23:L46)</f>
        <v>1808.34</v>
      </c>
      <c r="M47" s="436">
        <f t="shared" si="9"/>
        <v>84.569999999999936</v>
      </c>
      <c r="N47" s="437">
        <f t="shared" si="10"/>
        <v>4.9061069632259487E-2</v>
      </c>
      <c r="O47" s="435"/>
      <c r="P47" s="433"/>
      <c r="Q47" s="434"/>
      <c r="R47" s="435">
        <f>SUM(R23:R46)</f>
        <v>2090.5299999999997</v>
      </c>
      <c r="S47" s="432"/>
      <c r="T47" s="436">
        <f t="shared" si="26"/>
        <v>282.18999999999983</v>
      </c>
      <c r="U47" s="437">
        <f t="shared" si="27"/>
        <v>0.15604919428868455</v>
      </c>
      <c r="W47" s="433"/>
      <c r="X47" s="434"/>
      <c r="Y47" s="435">
        <f>SUM(Y23:Y46)</f>
        <v>2268.8999999999996</v>
      </c>
      <c r="Z47" s="432"/>
      <c r="AA47" s="436">
        <f t="shared" si="11"/>
        <v>178.36999999999989</v>
      </c>
      <c r="AB47" s="437">
        <f t="shared" si="12"/>
        <v>8.5322860709963463E-2</v>
      </c>
      <c r="AD47" s="433"/>
      <c r="AE47" s="434"/>
      <c r="AF47" s="435">
        <f>SUM(AF23:AF46)</f>
        <v>2410.6699999999996</v>
      </c>
      <c r="AG47" s="432"/>
      <c r="AH47" s="436">
        <f t="shared" si="13"/>
        <v>141.76999999999998</v>
      </c>
      <c r="AI47" s="437">
        <f t="shared" si="14"/>
        <v>6.2484023094891802E-2</v>
      </c>
      <c r="AK47" s="433"/>
      <c r="AL47" s="434"/>
      <c r="AM47" s="435">
        <f>SUM(AM23:AM46)</f>
        <v>2614.1799999999998</v>
      </c>
      <c r="AN47" s="432"/>
      <c r="AO47" s="436">
        <f t="shared" si="15"/>
        <v>203.51000000000022</v>
      </c>
      <c r="AP47" s="437">
        <f t="shared" si="16"/>
        <v>8.4420513799068411E-2</v>
      </c>
      <c r="AR47" s="433"/>
      <c r="AS47" s="434"/>
      <c r="AT47" s="435">
        <f>SUM(AT23:AT46)</f>
        <v>2761.1900000000005</v>
      </c>
      <c r="AU47" s="432"/>
      <c r="AV47" s="436">
        <f t="shared" si="17"/>
        <v>147.01000000000067</v>
      </c>
      <c r="AW47" s="437">
        <f t="shared" si="18"/>
        <v>5.6235607341499315E-2</v>
      </c>
    </row>
    <row r="48" spans="2:49" ht="15.75" customHeight="1" x14ac:dyDescent="0.3">
      <c r="B48" s="74" t="s">
        <v>29</v>
      </c>
      <c r="C48" s="32"/>
      <c r="D48" s="269" t="s">
        <v>30</v>
      </c>
      <c r="E48" s="32"/>
      <c r="F48" s="32"/>
      <c r="G48" s="285">
        <f>$G$67</f>
        <v>0.1076</v>
      </c>
      <c r="H48" s="286">
        <f>$G$19*(1+G80)-$G$19</f>
        <v>2330.5</v>
      </c>
      <c r="I48" s="287">
        <f>H48*G48</f>
        <v>250.76179999999999</v>
      </c>
      <c r="J48" s="285">
        <f>$J$67</f>
        <v>0.1076</v>
      </c>
      <c r="K48" s="286">
        <f>$G$19*(1+J80)-$G$19</f>
        <v>2330.5</v>
      </c>
      <c r="L48" s="287">
        <f>K48*J48</f>
        <v>250.76179999999999</v>
      </c>
      <c r="M48" s="273">
        <f t="shared" si="9"/>
        <v>0</v>
      </c>
      <c r="N48" s="274">
        <f t="shared" si="10"/>
        <v>0</v>
      </c>
      <c r="O48" s="287"/>
      <c r="P48" s="285">
        <f>$J$67</f>
        <v>0.1076</v>
      </c>
      <c r="Q48" s="286">
        <f>$G$19*(1+P80)-$G$19</f>
        <v>2330.5</v>
      </c>
      <c r="R48" s="287">
        <f>Q48*P48</f>
        <v>250.76179999999999</v>
      </c>
      <c r="S48" s="32"/>
      <c r="T48" s="273">
        <f t="shared" si="26"/>
        <v>0</v>
      </c>
      <c r="U48" s="274">
        <f t="shared" si="27"/>
        <v>0</v>
      </c>
      <c r="W48" s="285">
        <f>$J$67</f>
        <v>0.1076</v>
      </c>
      <c r="X48" s="286">
        <f>$G$19*(1+W80)-$G$19</f>
        <v>2330.5</v>
      </c>
      <c r="Y48" s="287">
        <f>X48*W48</f>
        <v>250.76179999999999</v>
      </c>
      <c r="Z48" s="32"/>
      <c r="AA48" s="273">
        <f t="shared" si="11"/>
        <v>0</v>
      </c>
      <c r="AB48" s="274">
        <f t="shared" si="12"/>
        <v>0</v>
      </c>
      <c r="AD48" s="285">
        <f>$J$67</f>
        <v>0.1076</v>
      </c>
      <c r="AE48" s="286">
        <f>$G$19*(1+AD80)-$G$19</f>
        <v>2330.5</v>
      </c>
      <c r="AF48" s="287">
        <f>AE48*AD48</f>
        <v>250.76179999999999</v>
      </c>
      <c r="AG48" s="32"/>
      <c r="AH48" s="273">
        <f t="shared" si="13"/>
        <v>0</v>
      </c>
      <c r="AI48" s="274">
        <f t="shared" si="14"/>
        <v>0</v>
      </c>
      <c r="AK48" s="285">
        <f>$J$67</f>
        <v>0.1076</v>
      </c>
      <c r="AL48" s="286">
        <f>$G$19*(1+AK80)-$G$19</f>
        <v>2330.5</v>
      </c>
      <c r="AM48" s="287">
        <f>AL48*AK48</f>
        <v>250.76179999999999</v>
      </c>
      <c r="AN48" s="32"/>
      <c r="AO48" s="273">
        <f t="shared" si="15"/>
        <v>0</v>
      </c>
      <c r="AP48" s="274">
        <f t="shared" si="16"/>
        <v>0</v>
      </c>
      <c r="AR48" s="285">
        <f>$J$67</f>
        <v>0.1076</v>
      </c>
      <c r="AS48" s="286">
        <f>$G$19*(1+AR80)-$G$19</f>
        <v>2330.5</v>
      </c>
      <c r="AT48" s="287">
        <f>AS48*AR48</f>
        <v>250.76179999999999</v>
      </c>
      <c r="AU48" s="32"/>
      <c r="AV48" s="273">
        <f t="shared" si="17"/>
        <v>0</v>
      </c>
      <c r="AW48" s="274">
        <f t="shared" si="18"/>
        <v>0</v>
      </c>
    </row>
    <row r="49" spans="2:49" s="23" customFormat="1" ht="15.75" customHeight="1" x14ac:dyDescent="0.3">
      <c r="B49" s="93" t="str">
        <f>+RESIDENTIAL!$B$47</f>
        <v>Rate Rider for Disposition of Deferral/Variance Accounts - effective until December 31, 2024</v>
      </c>
      <c r="C49" s="65"/>
      <c r="D49" s="66" t="s">
        <v>80</v>
      </c>
      <c r="E49" s="65"/>
      <c r="F49" s="25"/>
      <c r="G49" s="96">
        <v>0.89959999999999996</v>
      </c>
      <c r="H49" s="95">
        <f t="shared" ref="H49:H51" si="28">$G$18</f>
        <v>200</v>
      </c>
      <c r="I49" s="76">
        <f>H49*G49</f>
        <v>179.92</v>
      </c>
      <c r="J49" s="96">
        <v>0.95</v>
      </c>
      <c r="K49" s="95">
        <f t="shared" ref="K49:K51" si="29">$G$18</f>
        <v>200</v>
      </c>
      <c r="L49" s="76">
        <f>K49*J49</f>
        <v>190</v>
      </c>
      <c r="M49" s="70">
        <f t="shared" si="9"/>
        <v>10.080000000000013</v>
      </c>
      <c r="N49" s="274">
        <f t="shared" si="10"/>
        <v>5.6024899955535869E-2</v>
      </c>
      <c r="O49" s="76"/>
      <c r="P49" s="96">
        <v>0.80120000000000002</v>
      </c>
      <c r="Q49" s="95">
        <f t="shared" ref="Q49:Q51" si="30">$G$18</f>
        <v>200</v>
      </c>
      <c r="R49" s="76">
        <f>Q49*P49</f>
        <v>160.24</v>
      </c>
      <c r="S49" s="73"/>
      <c r="T49" s="70">
        <f t="shared" si="26"/>
        <v>-29.759999999999991</v>
      </c>
      <c r="U49" s="274">
        <f t="shared" si="27"/>
        <v>-0.15663157894736837</v>
      </c>
      <c r="V49" s="73"/>
      <c r="W49" s="96">
        <v>0</v>
      </c>
      <c r="X49" s="95">
        <f t="shared" ref="X49:X51" si="31">$G$18</f>
        <v>200</v>
      </c>
      <c r="Y49" s="76">
        <f>X49*W49</f>
        <v>0</v>
      </c>
      <c r="Z49" s="73"/>
      <c r="AA49" s="70">
        <f t="shared" si="11"/>
        <v>-160.24</v>
      </c>
      <c r="AB49" s="274" t="str">
        <f t="shared" si="12"/>
        <v/>
      </c>
      <c r="AC49" s="73"/>
      <c r="AD49" s="96">
        <v>0</v>
      </c>
      <c r="AE49" s="95">
        <f t="shared" ref="AE49:AE51" si="32">$G$18</f>
        <v>200</v>
      </c>
      <c r="AF49" s="76">
        <f>AE49*AD49</f>
        <v>0</v>
      </c>
      <c r="AG49" s="73"/>
      <c r="AH49" s="70">
        <f t="shared" si="13"/>
        <v>0</v>
      </c>
      <c r="AI49" s="274" t="str">
        <f t="shared" si="14"/>
        <v/>
      </c>
      <c r="AJ49" s="73"/>
      <c r="AK49" s="96">
        <v>0</v>
      </c>
      <c r="AL49" s="95">
        <f t="shared" ref="AL49:AL51" si="33">$G$18</f>
        <v>200</v>
      </c>
      <c r="AM49" s="76">
        <f>AL49*AK49</f>
        <v>0</v>
      </c>
      <c r="AN49" s="73"/>
      <c r="AO49" s="70">
        <f t="shared" si="15"/>
        <v>0</v>
      </c>
      <c r="AP49" s="274" t="str">
        <f t="shared" si="16"/>
        <v/>
      </c>
      <c r="AQ49" s="73"/>
      <c r="AR49" s="96">
        <v>0</v>
      </c>
      <c r="AS49" s="95">
        <f t="shared" ref="AS49:AS51" si="34">$G$18</f>
        <v>200</v>
      </c>
      <c r="AT49" s="76">
        <f>AS49*AR49</f>
        <v>0</v>
      </c>
      <c r="AU49" s="73"/>
      <c r="AV49" s="70">
        <f t="shared" si="17"/>
        <v>0</v>
      </c>
      <c r="AW49" s="274" t="str">
        <f t="shared" si="18"/>
        <v/>
      </c>
    </row>
    <row r="50" spans="2:49" s="23" customFormat="1" ht="15.75" customHeight="1" x14ac:dyDescent="0.3">
      <c r="B50" s="93" t="s">
        <v>70</v>
      </c>
      <c r="C50" s="65"/>
      <c r="D50" s="66" t="s">
        <v>80</v>
      </c>
      <c r="E50" s="65"/>
      <c r="F50" s="25"/>
      <c r="G50" s="96">
        <v>0.3679</v>
      </c>
      <c r="H50" s="95">
        <f t="shared" si="28"/>
        <v>200</v>
      </c>
      <c r="I50" s="76">
        <f>H50*G50</f>
        <v>73.58</v>
      </c>
      <c r="J50" s="96">
        <v>0.9335</v>
      </c>
      <c r="K50" s="95">
        <f t="shared" si="29"/>
        <v>200</v>
      </c>
      <c r="L50" s="76">
        <f>K50*J50</f>
        <v>186.7</v>
      </c>
      <c r="M50" s="70">
        <f t="shared" si="9"/>
        <v>113.11999999999999</v>
      </c>
      <c r="N50" s="274">
        <f t="shared" si="10"/>
        <v>1.5373742864908941</v>
      </c>
      <c r="O50" s="76"/>
      <c r="P50" s="96">
        <v>0.2414</v>
      </c>
      <c r="Q50" s="95">
        <f t="shared" si="30"/>
        <v>200</v>
      </c>
      <c r="R50" s="76">
        <f>Q50*P50</f>
        <v>48.28</v>
      </c>
      <c r="S50" s="73"/>
      <c r="T50" s="70">
        <f t="shared" si="26"/>
        <v>-138.41999999999999</v>
      </c>
      <c r="U50" s="274">
        <f t="shared" si="27"/>
        <v>-0.74140332083556504</v>
      </c>
      <c r="V50" s="73"/>
      <c r="W50" s="96">
        <v>0</v>
      </c>
      <c r="X50" s="95">
        <f t="shared" si="31"/>
        <v>200</v>
      </c>
      <c r="Y50" s="76">
        <f>X50*W50</f>
        <v>0</v>
      </c>
      <c r="Z50" s="73"/>
      <c r="AA50" s="70">
        <f t="shared" si="11"/>
        <v>-48.28</v>
      </c>
      <c r="AB50" s="274" t="str">
        <f t="shared" si="12"/>
        <v/>
      </c>
      <c r="AC50" s="73"/>
      <c r="AD50" s="96">
        <v>0</v>
      </c>
      <c r="AE50" s="95">
        <f t="shared" si="32"/>
        <v>200</v>
      </c>
      <c r="AF50" s="76">
        <f>AE50*AD50</f>
        <v>0</v>
      </c>
      <c r="AG50" s="73"/>
      <c r="AH50" s="70">
        <f t="shared" si="13"/>
        <v>0</v>
      </c>
      <c r="AI50" s="274" t="str">
        <f t="shared" si="14"/>
        <v/>
      </c>
      <c r="AJ50" s="73"/>
      <c r="AK50" s="96">
        <v>0</v>
      </c>
      <c r="AL50" s="95">
        <f t="shared" si="33"/>
        <v>200</v>
      </c>
      <c r="AM50" s="76">
        <f>AL50*AK50</f>
        <v>0</v>
      </c>
      <c r="AN50" s="73"/>
      <c r="AO50" s="70">
        <f t="shared" si="15"/>
        <v>0</v>
      </c>
      <c r="AP50" s="274" t="str">
        <f t="shared" si="16"/>
        <v/>
      </c>
      <c r="AQ50" s="73"/>
      <c r="AR50" s="96">
        <v>0</v>
      </c>
      <c r="AS50" s="95">
        <f t="shared" si="34"/>
        <v>200</v>
      </c>
      <c r="AT50" s="76">
        <f>AS50*AR50</f>
        <v>0</v>
      </c>
      <c r="AU50" s="73"/>
      <c r="AV50" s="70">
        <f t="shared" si="17"/>
        <v>0</v>
      </c>
      <c r="AW50" s="274" t="str">
        <f t="shared" si="18"/>
        <v/>
      </c>
    </row>
    <row r="51" spans="2:49" s="23" customFormat="1" ht="15.75" customHeight="1" x14ac:dyDescent="0.3">
      <c r="B51" s="93" t="str">
        <f>+RESIDENTIAL!$B$48</f>
        <v>Rate Rider for Disposition of Capacity Based Recovery Account - Applicable only for Class B Customers - effective until December 31, 2024</v>
      </c>
      <c r="C51" s="65"/>
      <c r="D51" s="66" t="s">
        <v>80</v>
      </c>
      <c r="E51" s="65"/>
      <c r="F51" s="25"/>
      <c r="G51" s="96">
        <v>-5.7799999999999997E-2</v>
      </c>
      <c r="H51" s="95">
        <f t="shared" si="28"/>
        <v>200</v>
      </c>
      <c r="I51" s="76">
        <f>H51*G51</f>
        <v>-11.559999999999999</v>
      </c>
      <c r="J51" s="96">
        <v>-4.6100000000000002E-2</v>
      </c>
      <c r="K51" s="95">
        <f t="shared" si="29"/>
        <v>200</v>
      </c>
      <c r="L51" s="76">
        <f>K51*J51</f>
        <v>-9.2200000000000006</v>
      </c>
      <c r="M51" s="70">
        <f t="shared" si="9"/>
        <v>2.3399999999999981</v>
      </c>
      <c r="N51" s="274">
        <f t="shared" si="10"/>
        <v>-0.20242214532871958</v>
      </c>
      <c r="O51" s="76"/>
      <c r="P51" s="96">
        <v>6.5299999999999997E-2</v>
      </c>
      <c r="Q51" s="95">
        <f t="shared" si="30"/>
        <v>200</v>
      </c>
      <c r="R51" s="76">
        <f>Q51*P51</f>
        <v>13.059999999999999</v>
      </c>
      <c r="S51" s="73"/>
      <c r="T51" s="70">
        <f t="shared" si="26"/>
        <v>22.28</v>
      </c>
      <c r="U51" s="274">
        <f t="shared" si="27"/>
        <v>-2.4164859002169199</v>
      </c>
      <c r="V51" s="73"/>
      <c r="W51" s="96">
        <v>0</v>
      </c>
      <c r="X51" s="95">
        <f t="shared" si="31"/>
        <v>200</v>
      </c>
      <c r="Y51" s="76">
        <f>X51*W51</f>
        <v>0</v>
      </c>
      <c r="Z51" s="73"/>
      <c r="AA51" s="70">
        <f t="shared" si="11"/>
        <v>-13.059999999999999</v>
      </c>
      <c r="AB51" s="274" t="str">
        <f t="shared" si="12"/>
        <v/>
      </c>
      <c r="AC51" s="73"/>
      <c r="AD51" s="96">
        <v>0</v>
      </c>
      <c r="AE51" s="95">
        <f t="shared" si="32"/>
        <v>200</v>
      </c>
      <c r="AF51" s="76">
        <f>AE51*AD51</f>
        <v>0</v>
      </c>
      <c r="AG51" s="73"/>
      <c r="AH51" s="70">
        <f t="shared" si="13"/>
        <v>0</v>
      </c>
      <c r="AI51" s="274" t="str">
        <f t="shared" si="14"/>
        <v/>
      </c>
      <c r="AJ51" s="73"/>
      <c r="AK51" s="96">
        <v>0</v>
      </c>
      <c r="AL51" s="95">
        <f t="shared" si="33"/>
        <v>200</v>
      </c>
      <c r="AM51" s="76">
        <f>AL51*AK51</f>
        <v>0</v>
      </c>
      <c r="AN51" s="73"/>
      <c r="AO51" s="70">
        <f t="shared" si="15"/>
        <v>0</v>
      </c>
      <c r="AP51" s="274" t="str">
        <f t="shared" si="16"/>
        <v/>
      </c>
      <c r="AQ51" s="73"/>
      <c r="AR51" s="96">
        <v>0</v>
      </c>
      <c r="AS51" s="95">
        <f t="shared" si="34"/>
        <v>200</v>
      </c>
      <c r="AT51" s="76">
        <f>AS51*AR51</f>
        <v>0</v>
      </c>
      <c r="AU51" s="73"/>
      <c r="AV51" s="70">
        <f t="shared" si="17"/>
        <v>0</v>
      </c>
      <c r="AW51" s="274" t="str">
        <f t="shared" si="18"/>
        <v/>
      </c>
    </row>
    <row r="52" spans="2:49" s="23" customFormat="1" ht="15.75" customHeight="1" x14ac:dyDescent="0.3">
      <c r="B52" s="93" t="str">
        <f>+RESIDENTIAL!$B$49</f>
        <v>Rate Rider for Disposition of Global Adjustment Account - Applicable only for Non-RPP Customers - effective until December 31, 2023</v>
      </c>
      <c r="C52" s="65"/>
      <c r="D52" s="66" t="s">
        <v>30</v>
      </c>
      <c r="E52" s="65"/>
      <c r="F52" s="25"/>
      <c r="G52" s="96">
        <v>-2.5100000000000001E-3</v>
      </c>
      <c r="H52" s="95">
        <f>+$G$19</f>
        <v>79000</v>
      </c>
      <c r="I52" s="76">
        <f t="shared" ref="I52" si="35">H52*G52</f>
        <v>-198.29</v>
      </c>
      <c r="J52" s="96">
        <v>0</v>
      </c>
      <c r="K52" s="95">
        <f>+$G$19</f>
        <v>79000</v>
      </c>
      <c r="L52" s="76">
        <f t="shared" ref="L52" si="36">K52*J52</f>
        <v>0</v>
      </c>
      <c r="M52" s="70">
        <f t="shared" si="9"/>
        <v>198.29</v>
      </c>
      <c r="N52" s="274" t="str">
        <f t="shared" si="10"/>
        <v/>
      </c>
      <c r="O52" s="76"/>
      <c r="P52" s="96">
        <v>1.2099999999999999E-3</v>
      </c>
      <c r="Q52" s="95">
        <f>+$G$19</f>
        <v>79000</v>
      </c>
      <c r="R52" s="76">
        <f t="shared" ref="R52" si="37">Q52*P52</f>
        <v>95.589999999999989</v>
      </c>
      <c r="S52" s="73"/>
      <c r="T52" s="70">
        <f t="shared" si="26"/>
        <v>95.589999999999989</v>
      </c>
      <c r="U52" s="274" t="str">
        <f t="shared" si="27"/>
        <v/>
      </c>
      <c r="V52" s="73"/>
      <c r="W52" s="96">
        <v>0</v>
      </c>
      <c r="X52" s="95">
        <f>+$G$19</f>
        <v>79000</v>
      </c>
      <c r="Y52" s="76">
        <f t="shared" ref="Y52" si="38">X52*W52</f>
        <v>0</v>
      </c>
      <c r="Z52" s="73"/>
      <c r="AA52" s="70">
        <f t="shared" si="11"/>
        <v>-95.589999999999989</v>
      </c>
      <c r="AB52" s="274" t="str">
        <f t="shared" si="12"/>
        <v/>
      </c>
      <c r="AC52" s="73"/>
      <c r="AD52" s="463">
        <v>0</v>
      </c>
      <c r="AE52" s="95">
        <f>+$G$19</f>
        <v>79000</v>
      </c>
      <c r="AF52" s="76">
        <f t="shared" ref="AF52" si="39">AE52*AD52</f>
        <v>0</v>
      </c>
      <c r="AG52" s="73"/>
      <c r="AH52" s="70">
        <f t="shared" si="13"/>
        <v>0</v>
      </c>
      <c r="AI52" s="274" t="str">
        <f t="shared" si="14"/>
        <v/>
      </c>
      <c r="AJ52" s="73"/>
      <c r="AK52" s="96">
        <v>0</v>
      </c>
      <c r="AL52" s="95">
        <f>+$G$19</f>
        <v>79000</v>
      </c>
      <c r="AM52" s="76">
        <f t="shared" ref="AM52" si="40">AL52*AK52</f>
        <v>0</v>
      </c>
      <c r="AN52" s="73"/>
      <c r="AO52" s="70">
        <f t="shared" si="15"/>
        <v>0</v>
      </c>
      <c r="AP52" s="274" t="str">
        <f t="shared" si="16"/>
        <v/>
      </c>
      <c r="AQ52" s="73"/>
      <c r="AR52" s="96">
        <v>0</v>
      </c>
      <c r="AS52" s="95">
        <f>+$G$19</f>
        <v>79000</v>
      </c>
      <c r="AT52" s="76">
        <f t="shared" ref="AT52" si="41">AS52*AR52</f>
        <v>0</v>
      </c>
      <c r="AU52" s="73"/>
      <c r="AV52" s="70">
        <f t="shared" si="17"/>
        <v>0</v>
      </c>
      <c r="AW52" s="274" t="str">
        <f t="shared" si="18"/>
        <v/>
      </c>
    </row>
    <row r="53" spans="2:49" x14ac:dyDescent="0.3">
      <c r="B53" s="464" t="s">
        <v>35</v>
      </c>
      <c r="C53" s="440"/>
      <c r="D53" s="441"/>
      <c r="E53" s="440"/>
      <c r="F53" s="432"/>
      <c r="G53" s="442"/>
      <c r="H53" s="443"/>
      <c r="I53" s="444">
        <f>SUM(I48:I52)+I47</f>
        <v>2018.1817999999998</v>
      </c>
      <c r="J53" s="442"/>
      <c r="K53" s="443"/>
      <c r="L53" s="444">
        <f>SUM(L48:L52)+L47</f>
        <v>2426.5817999999999</v>
      </c>
      <c r="M53" s="436">
        <f t="shared" si="9"/>
        <v>408.40000000000009</v>
      </c>
      <c r="N53" s="437">
        <f t="shared" si="10"/>
        <v>0.20236036218342673</v>
      </c>
      <c r="O53" s="444"/>
      <c r="P53" s="442"/>
      <c r="Q53" s="443"/>
      <c r="R53" s="444">
        <f>SUM(R48:R52)+R47</f>
        <v>2658.4617999999996</v>
      </c>
      <c r="S53" s="432"/>
      <c r="T53" s="436">
        <f t="shared" si="26"/>
        <v>231.87999999999965</v>
      </c>
      <c r="U53" s="437">
        <f t="shared" si="27"/>
        <v>9.5558286969761194E-2</v>
      </c>
      <c r="W53" s="442"/>
      <c r="X53" s="443"/>
      <c r="Y53" s="444">
        <f>SUM(Y48:Y52)+Y47</f>
        <v>2519.6617999999999</v>
      </c>
      <c r="Z53" s="432"/>
      <c r="AA53" s="436">
        <f t="shared" si="11"/>
        <v>-138.79999999999973</v>
      </c>
      <c r="AB53" s="437">
        <f t="shared" si="12"/>
        <v>-5.2210643011684328E-2</v>
      </c>
      <c r="AD53" s="442"/>
      <c r="AE53" s="443"/>
      <c r="AF53" s="444">
        <f>SUM(AF48:AF52)+AF47</f>
        <v>2661.4317999999994</v>
      </c>
      <c r="AG53" s="432"/>
      <c r="AH53" s="436">
        <f t="shared" si="13"/>
        <v>141.76999999999953</v>
      </c>
      <c r="AI53" s="437">
        <f t="shared" si="14"/>
        <v>5.6265487693626E-2</v>
      </c>
      <c r="AK53" s="442"/>
      <c r="AL53" s="443"/>
      <c r="AM53" s="444">
        <f>SUM(AM48:AM52)+AM47</f>
        <v>2864.9417999999996</v>
      </c>
      <c r="AN53" s="432"/>
      <c r="AO53" s="436">
        <f t="shared" si="15"/>
        <v>203.51000000000022</v>
      </c>
      <c r="AP53" s="437">
        <f t="shared" si="16"/>
        <v>7.6466359198082881E-2</v>
      </c>
      <c r="AR53" s="442"/>
      <c r="AS53" s="443"/>
      <c r="AT53" s="444">
        <f>SUM(AT48:AT52)+AT47</f>
        <v>3011.9518000000007</v>
      </c>
      <c r="AU53" s="432"/>
      <c r="AV53" s="436">
        <f t="shared" si="17"/>
        <v>147.01000000000113</v>
      </c>
      <c r="AW53" s="437">
        <f t="shared" si="18"/>
        <v>5.1313433313026166E-2</v>
      </c>
    </row>
    <row r="54" spans="2:49" x14ac:dyDescent="0.3">
      <c r="B54" s="296" t="s">
        <v>36</v>
      </c>
      <c r="C54" s="32"/>
      <c r="D54" s="269" t="s">
        <v>81</v>
      </c>
      <c r="E54" s="32"/>
      <c r="F54" s="32"/>
      <c r="G54" s="115">
        <v>3.8111999999999999</v>
      </c>
      <c r="H54" s="297">
        <f>+$G$17</f>
        <v>180</v>
      </c>
      <c r="I54" s="287">
        <f>H54*G54</f>
        <v>686.01599999999996</v>
      </c>
      <c r="J54" s="115">
        <v>3.7566999999999999</v>
      </c>
      <c r="K54" s="297">
        <f>+$G$17</f>
        <v>180</v>
      </c>
      <c r="L54" s="287">
        <f>K54*J54</f>
        <v>676.20600000000002</v>
      </c>
      <c r="M54" s="273">
        <f t="shared" si="9"/>
        <v>-9.8099999999999454</v>
      </c>
      <c r="N54" s="274">
        <f t="shared" si="10"/>
        <v>-1.4299958018471793E-2</v>
      </c>
      <c r="O54" s="287"/>
      <c r="P54" s="115">
        <v>3.9550999999999998</v>
      </c>
      <c r="Q54" s="297">
        <f>+$G$17</f>
        <v>180</v>
      </c>
      <c r="R54" s="287">
        <f>Q54*P54</f>
        <v>711.91800000000001</v>
      </c>
      <c r="S54" s="32"/>
      <c r="T54" s="273">
        <f t="shared" si="26"/>
        <v>35.711999999999989</v>
      </c>
      <c r="U54" s="274">
        <f t="shared" si="27"/>
        <v>5.2812308675167015E-2</v>
      </c>
      <c r="W54" s="115">
        <v>3.9550999999999998</v>
      </c>
      <c r="X54" s="297">
        <f>+$G$17</f>
        <v>180</v>
      </c>
      <c r="Y54" s="287">
        <f>X54*W54</f>
        <v>711.91800000000001</v>
      </c>
      <c r="Z54" s="32"/>
      <c r="AA54" s="273">
        <f t="shared" si="11"/>
        <v>0</v>
      </c>
      <c r="AB54" s="274">
        <f t="shared" si="12"/>
        <v>0</v>
      </c>
      <c r="AD54" s="115">
        <v>3.9550999999999998</v>
      </c>
      <c r="AE54" s="297">
        <f>+$G$17</f>
        <v>180</v>
      </c>
      <c r="AF54" s="287">
        <f>AE54*AD54</f>
        <v>711.91800000000001</v>
      </c>
      <c r="AG54" s="32"/>
      <c r="AH54" s="273">
        <f t="shared" si="13"/>
        <v>0</v>
      </c>
      <c r="AI54" s="274">
        <f t="shared" si="14"/>
        <v>0</v>
      </c>
      <c r="AK54" s="115">
        <v>3.9550999999999998</v>
      </c>
      <c r="AL54" s="297">
        <f>+$G$17</f>
        <v>180</v>
      </c>
      <c r="AM54" s="287">
        <f>AL54*AK54</f>
        <v>711.91800000000001</v>
      </c>
      <c r="AN54" s="32"/>
      <c r="AO54" s="273">
        <f t="shared" si="15"/>
        <v>0</v>
      </c>
      <c r="AP54" s="274">
        <f t="shared" si="16"/>
        <v>0</v>
      </c>
      <c r="AR54" s="115">
        <v>3.9550999999999998</v>
      </c>
      <c r="AS54" s="297">
        <f>+$G$17</f>
        <v>180</v>
      </c>
      <c r="AT54" s="287">
        <f>AS54*AR54</f>
        <v>711.91800000000001</v>
      </c>
      <c r="AU54" s="32"/>
      <c r="AV54" s="273">
        <f t="shared" si="17"/>
        <v>0</v>
      </c>
      <c r="AW54" s="274">
        <f t="shared" si="18"/>
        <v>0</v>
      </c>
    </row>
    <row r="55" spans="2:49" x14ac:dyDescent="0.3">
      <c r="B55" s="298" t="s">
        <v>37</v>
      </c>
      <c r="C55" s="32"/>
      <c r="D55" s="269" t="s">
        <v>81</v>
      </c>
      <c r="E55" s="32"/>
      <c r="F55" s="32"/>
      <c r="G55" s="115">
        <v>2.3700999999999999</v>
      </c>
      <c r="H55" s="297">
        <f>+$G$17</f>
        <v>180</v>
      </c>
      <c r="I55" s="287">
        <f>H55*G55</f>
        <v>426.61799999999999</v>
      </c>
      <c r="J55" s="115">
        <v>2.5198999999999998</v>
      </c>
      <c r="K55" s="297">
        <f>+$G$17</f>
        <v>180</v>
      </c>
      <c r="L55" s="287">
        <f>K55*J55</f>
        <v>453.58199999999999</v>
      </c>
      <c r="M55" s="273">
        <f t="shared" si="9"/>
        <v>26.963999999999999</v>
      </c>
      <c r="N55" s="274">
        <f t="shared" si="10"/>
        <v>6.3204084215855869E-2</v>
      </c>
      <c r="O55" s="287"/>
      <c r="P55" s="115">
        <v>2.6945000000000001</v>
      </c>
      <c r="Q55" s="297">
        <f>+$G$17</f>
        <v>180</v>
      </c>
      <c r="R55" s="287">
        <f>Q55*P55</f>
        <v>485.01000000000005</v>
      </c>
      <c r="S55" s="32"/>
      <c r="T55" s="273">
        <f t="shared" si="26"/>
        <v>31.428000000000054</v>
      </c>
      <c r="U55" s="274">
        <f t="shared" si="27"/>
        <v>6.9288463827929803E-2</v>
      </c>
      <c r="W55" s="115">
        <v>2.6945000000000001</v>
      </c>
      <c r="X55" s="297">
        <f>+$G$17</f>
        <v>180</v>
      </c>
      <c r="Y55" s="287">
        <f>X55*W55</f>
        <v>485.01000000000005</v>
      </c>
      <c r="Z55" s="32"/>
      <c r="AA55" s="273">
        <f t="shared" si="11"/>
        <v>0</v>
      </c>
      <c r="AB55" s="274">
        <f t="shared" si="12"/>
        <v>0</v>
      </c>
      <c r="AD55" s="115">
        <v>2.6945000000000001</v>
      </c>
      <c r="AE55" s="297">
        <f>+$G$17</f>
        <v>180</v>
      </c>
      <c r="AF55" s="287">
        <f>AE55*AD55</f>
        <v>485.01000000000005</v>
      </c>
      <c r="AG55" s="32"/>
      <c r="AH55" s="273">
        <f t="shared" si="13"/>
        <v>0</v>
      </c>
      <c r="AI55" s="274">
        <f t="shared" si="14"/>
        <v>0</v>
      </c>
      <c r="AK55" s="115">
        <v>2.6945000000000001</v>
      </c>
      <c r="AL55" s="297">
        <f>+$G$17</f>
        <v>180</v>
      </c>
      <c r="AM55" s="287">
        <f>AL55*AK55</f>
        <v>485.01000000000005</v>
      </c>
      <c r="AN55" s="32"/>
      <c r="AO55" s="273">
        <f t="shared" si="15"/>
        <v>0</v>
      </c>
      <c r="AP55" s="274">
        <f t="shared" si="16"/>
        <v>0</v>
      </c>
      <c r="AR55" s="115">
        <v>2.6945000000000001</v>
      </c>
      <c r="AS55" s="297">
        <f>+$G$17</f>
        <v>180</v>
      </c>
      <c r="AT55" s="287">
        <f>AS55*AR55</f>
        <v>485.01000000000005</v>
      </c>
      <c r="AU55" s="32"/>
      <c r="AV55" s="273">
        <f t="shared" si="17"/>
        <v>0</v>
      </c>
      <c r="AW55" s="274">
        <f t="shared" si="18"/>
        <v>0</v>
      </c>
    </row>
    <row r="56" spans="2:49" x14ac:dyDescent="0.3">
      <c r="B56" s="464" t="s">
        <v>38</v>
      </c>
      <c r="C56" s="430"/>
      <c r="D56" s="445"/>
      <c r="E56" s="430"/>
      <c r="F56" s="446"/>
      <c r="G56" s="447"/>
      <c r="H56" s="465"/>
      <c r="I56" s="444">
        <f>SUM(I53:I55)</f>
        <v>3130.8157999999999</v>
      </c>
      <c r="J56" s="447"/>
      <c r="K56" s="465"/>
      <c r="L56" s="444">
        <f>SUM(L53:L55)</f>
        <v>3556.3697999999999</v>
      </c>
      <c r="M56" s="436">
        <f t="shared" si="9"/>
        <v>425.55400000000009</v>
      </c>
      <c r="N56" s="437">
        <f t="shared" si="10"/>
        <v>0.13592431723386605</v>
      </c>
      <c r="O56" s="444"/>
      <c r="P56" s="447"/>
      <c r="Q56" s="465"/>
      <c r="R56" s="444">
        <f>SUM(R53:R55)</f>
        <v>3855.3897999999999</v>
      </c>
      <c r="S56" s="446"/>
      <c r="T56" s="436">
        <f t="shared" si="26"/>
        <v>299.02</v>
      </c>
      <c r="U56" s="437">
        <f t="shared" si="27"/>
        <v>8.4080120126990163E-2</v>
      </c>
      <c r="W56" s="447"/>
      <c r="X56" s="465"/>
      <c r="Y56" s="444">
        <f>SUM(Y53:Y55)</f>
        <v>3716.5898000000002</v>
      </c>
      <c r="Z56" s="446"/>
      <c r="AA56" s="436">
        <f t="shared" si="11"/>
        <v>-138.79999999999973</v>
      </c>
      <c r="AB56" s="437">
        <f t="shared" si="12"/>
        <v>-3.6001547755300831E-2</v>
      </c>
      <c r="AD56" s="447"/>
      <c r="AE56" s="465"/>
      <c r="AF56" s="444">
        <f>SUM(AF53:AF55)</f>
        <v>3858.3597999999997</v>
      </c>
      <c r="AG56" s="446"/>
      <c r="AH56" s="436">
        <f t="shared" si="13"/>
        <v>141.76999999999953</v>
      </c>
      <c r="AI56" s="437">
        <f t="shared" si="14"/>
        <v>3.8145183522808872E-2</v>
      </c>
      <c r="AK56" s="447"/>
      <c r="AL56" s="465"/>
      <c r="AM56" s="444">
        <f>SUM(AM53:AM55)</f>
        <v>4061.8697999999999</v>
      </c>
      <c r="AN56" s="446"/>
      <c r="AO56" s="436">
        <f t="shared" si="15"/>
        <v>203.51000000000022</v>
      </c>
      <c r="AP56" s="437">
        <f t="shared" si="16"/>
        <v>5.2745210542573098E-2</v>
      </c>
      <c r="AR56" s="447"/>
      <c r="AS56" s="465"/>
      <c r="AT56" s="444">
        <f>SUM(AT53:AT55)</f>
        <v>4208.8798000000006</v>
      </c>
      <c r="AU56" s="446"/>
      <c r="AV56" s="436">
        <f t="shared" si="17"/>
        <v>147.01000000000067</v>
      </c>
      <c r="AW56" s="437">
        <f t="shared" si="18"/>
        <v>3.6192691356084501E-2</v>
      </c>
    </row>
    <row r="57" spans="2:49" x14ac:dyDescent="0.3">
      <c r="B57" s="288" t="s">
        <v>71</v>
      </c>
      <c r="C57" s="268"/>
      <c r="D57" s="269" t="s">
        <v>30</v>
      </c>
      <c r="E57" s="268"/>
      <c r="F57" s="32"/>
      <c r="G57" s="115">
        <v>4.1000000000000003E-3</v>
      </c>
      <c r="H57" s="366">
        <f>+$G$19*(1+G80)</f>
        <v>81330.5</v>
      </c>
      <c r="I57" s="272">
        <f t="shared" ref="I57:I67" si="42">H57*G57</f>
        <v>333.45505000000003</v>
      </c>
      <c r="J57" s="115">
        <v>4.1000000000000003E-3</v>
      </c>
      <c r="K57" s="366">
        <f>+$G$19*(1+J80)</f>
        <v>81330.5</v>
      </c>
      <c r="L57" s="272">
        <f t="shared" ref="L57:L67" si="43">K57*J57</f>
        <v>333.45505000000003</v>
      </c>
      <c r="M57" s="273">
        <f t="shared" si="9"/>
        <v>0</v>
      </c>
      <c r="N57" s="274">
        <f t="shared" si="10"/>
        <v>0</v>
      </c>
      <c r="O57" s="272"/>
      <c r="P57" s="115">
        <v>4.1000000000000003E-3</v>
      </c>
      <c r="Q57" s="366">
        <f>+$G$19*(1+P80)</f>
        <v>81330.5</v>
      </c>
      <c r="R57" s="272">
        <f t="shared" ref="R57:R67" si="44">Q57*P57</f>
        <v>333.45505000000003</v>
      </c>
      <c r="S57" s="32"/>
      <c r="T57" s="273">
        <f t="shared" si="26"/>
        <v>0</v>
      </c>
      <c r="U57" s="274">
        <f t="shared" si="27"/>
        <v>0</v>
      </c>
      <c r="W57" s="115">
        <v>4.1000000000000003E-3</v>
      </c>
      <c r="X57" s="366">
        <f>+$G$19*(1+W80)</f>
        <v>81330.5</v>
      </c>
      <c r="Y57" s="272">
        <f t="shared" ref="Y57:Y67" si="45">X57*W57</f>
        <v>333.45505000000003</v>
      </c>
      <c r="Z57" s="32"/>
      <c r="AA57" s="273">
        <f t="shared" si="11"/>
        <v>0</v>
      </c>
      <c r="AB57" s="274">
        <f t="shared" si="12"/>
        <v>0</v>
      </c>
      <c r="AD57" s="115">
        <v>4.1000000000000003E-3</v>
      </c>
      <c r="AE57" s="366">
        <f>+$G$19*(1+AD80)</f>
        <v>81330.5</v>
      </c>
      <c r="AF57" s="272">
        <f t="shared" ref="AF57:AF67" si="46">AE57*AD57</f>
        <v>333.45505000000003</v>
      </c>
      <c r="AG57" s="32"/>
      <c r="AH57" s="273">
        <f t="shared" si="13"/>
        <v>0</v>
      </c>
      <c r="AI57" s="274">
        <f t="shared" si="14"/>
        <v>0</v>
      </c>
      <c r="AK57" s="115">
        <v>4.1000000000000003E-3</v>
      </c>
      <c r="AL57" s="366">
        <f>+$G$19*(1+AK80)</f>
        <v>81330.5</v>
      </c>
      <c r="AM57" s="272">
        <f t="shared" ref="AM57:AM67" si="47">AL57*AK57</f>
        <v>333.45505000000003</v>
      </c>
      <c r="AN57" s="32"/>
      <c r="AO57" s="273">
        <f t="shared" si="15"/>
        <v>0</v>
      </c>
      <c r="AP57" s="274">
        <f t="shared" si="16"/>
        <v>0</v>
      </c>
      <c r="AR57" s="115">
        <v>4.1000000000000003E-3</v>
      </c>
      <c r="AS57" s="366">
        <f>+$G$19*(1+AR80)</f>
        <v>81330.5</v>
      </c>
      <c r="AT57" s="272">
        <f t="shared" ref="AT57:AT67" si="48">AS57*AR57</f>
        <v>333.45505000000003</v>
      </c>
      <c r="AU57" s="32"/>
      <c r="AV57" s="273">
        <f t="shared" si="17"/>
        <v>0</v>
      </c>
      <c r="AW57" s="274">
        <f t="shared" si="18"/>
        <v>0</v>
      </c>
    </row>
    <row r="58" spans="2:49" x14ac:dyDescent="0.3">
      <c r="B58" s="288" t="s">
        <v>72</v>
      </c>
      <c r="C58" s="268"/>
      <c r="D58" s="269" t="s">
        <v>30</v>
      </c>
      <c r="E58" s="268"/>
      <c r="F58" s="32"/>
      <c r="G58" s="115">
        <v>6.9999999999999999E-4</v>
      </c>
      <c r="H58" s="366">
        <f>+H57</f>
        <v>81330.5</v>
      </c>
      <c r="I58" s="272">
        <f t="shared" si="42"/>
        <v>56.931350000000002</v>
      </c>
      <c r="J58" s="115">
        <v>6.9999999999999999E-4</v>
      </c>
      <c r="K58" s="366">
        <f>+K57</f>
        <v>81330.5</v>
      </c>
      <c r="L58" s="272">
        <f t="shared" si="43"/>
        <v>56.931350000000002</v>
      </c>
      <c r="M58" s="273">
        <f t="shared" si="9"/>
        <v>0</v>
      </c>
      <c r="N58" s="274">
        <f t="shared" si="10"/>
        <v>0</v>
      </c>
      <c r="O58" s="272"/>
      <c r="P58" s="115">
        <v>6.9999999999999999E-4</v>
      </c>
      <c r="Q58" s="366">
        <f>+Q57</f>
        <v>81330.5</v>
      </c>
      <c r="R58" s="272">
        <f t="shared" si="44"/>
        <v>56.931350000000002</v>
      </c>
      <c r="S58" s="32"/>
      <c r="T58" s="273">
        <f t="shared" si="26"/>
        <v>0</v>
      </c>
      <c r="U58" s="274">
        <f t="shared" si="27"/>
        <v>0</v>
      </c>
      <c r="W58" s="115">
        <v>6.9999999999999999E-4</v>
      </c>
      <c r="X58" s="366">
        <f>+X57</f>
        <v>81330.5</v>
      </c>
      <c r="Y58" s="272">
        <f t="shared" si="45"/>
        <v>56.931350000000002</v>
      </c>
      <c r="Z58" s="32"/>
      <c r="AA58" s="273">
        <f t="shared" si="11"/>
        <v>0</v>
      </c>
      <c r="AB58" s="274">
        <f t="shared" si="12"/>
        <v>0</v>
      </c>
      <c r="AD58" s="115">
        <v>6.9999999999999999E-4</v>
      </c>
      <c r="AE58" s="366">
        <f>+AE57</f>
        <v>81330.5</v>
      </c>
      <c r="AF58" s="272">
        <f t="shared" si="46"/>
        <v>56.931350000000002</v>
      </c>
      <c r="AG58" s="32"/>
      <c r="AH58" s="273">
        <f t="shared" si="13"/>
        <v>0</v>
      </c>
      <c r="AI58" s="274">
        <f t="shared" si="14"/>
        <v>0</v>
      </c>
      <c r="AK58" s="115">
        <v>6.9999999999999999E-4</v>
      </c>
      <c r="AL58" s="366">
        <f>+AL57</f>
        <v>81330.5</v>
      </c>
      <c r="AM58" s="272">
        <f t="shared" si="47"/>
        <v>56.931350000000002</v>
      </c>
      <c r="AN58" s="32"/>
      <c r="AO58" s="273">
        <f t="shared" si="15"/>
        <v>0</v>
      </c>
      <c r="AP58" s="274">
        <f t="shared" si="16"/>
        <v>0</v>
      </c>
      <c r="AR58" s="115">
        <v>6.9999999999999999E-4</v>
      </c>
      <c r="AS58" s="366">
        <f>+AS57</f>
        <v>81330.5</v>
      </c>
      <c r="AT58" s="272">
        <f t="shared" si="48"/>
        <v>56.931350000000002</v>
      </c>
      <c r="AU58" s="32"/>
      <c r="AV58" s="273">
        <f t="shared" si="17"/>
        <v>0</v>
      </c>
      <c r="AW58" s="274">
        <f t="shared" si="18"/>
        <v>0</v>
      </c>
    </row>
    <row r="59" spans="2:49" x14ac:dyDescent="0.3">
      <c r="B59" s="268" t="s">
        <v>41</v>
      </c>
      <c r="C59" s="268"/>
      <c r="D59" s="269" t="s">
        <v>30</v>
      </c>
      <c r="E59" s="268"/>
      <c r="F59" s="32"/>
      <c r="G59" s="115">
        <v>4.0000000000000002E-4</v>
      </c>
      <c r="H59" s="366">
        <f>+H57</f>
        <v>81330.5</v>
      </c>
      <c r="I59" s="272">
        <f t="shared" si="42"/>
        <v>32.532200000000003</v>
      </c>
      <c r="J59" s="115">
        <v>4.0000000000000002E-4</v>
      </c>
      <c r="K59" s="366">
        <f>+K57</f>
        <v>81330.5</v>
      </c>
      <c r="L59" s="272">
        <f t="shared" si="43"/>
        <v>32.532200000000003</v>
      </c>
      <c r="M59" s="273">
        <f t="shared" si="9"/>
        <v>0</v>
      </c>
      <c r="N59" s="274">
        <f t="shared" si="10"/>
        <v>0</v>
      </c>
      <c r="O59" s="272"/>
      <c r="P59" s="115">
        <v>4.0000000000000002E-4</v>
      </c>
      <c r="Q59" s="366">
        <f>+Q57</f>
        <v>81330.5</v>
      </c>
      <c r="R59" s="272">
        <f t="shared" si="44"/>
        <v>32.532200000000003</v>
      </c>
      <c r="S59" s="32"/>
      <c r="T59" s="273">
        <f t="shared" si="26"/>
        <v>0</v>
      </c>
      <c r="U59" s="274">
        <f t="shared" si="27"/>
        <v>0</v>
      </c>
      <c r="W59" s="115">
        <v>4.0000000000000002E-4</v>
      </c>
      <c r="X59" s="366">
        <f>+X57</f>
        <v>81330.5</v>
      </c>
      <c r="Y59" s="272">
        <f t="shared" si="45"/>
        <v>32.532200000000003</v>
      </c>
      <c r="Z59" s="32"/>
      <c r="AA59" s="273">
        <f t="shared" si="11"/>
        <v>0</v>
      </c>
      <c r="AB59" s="274">
        <f t="shared" si="12"/>
        <v>0</v>
      </c>
      <c r="AD59" s="115">
        <v>4.0000000000000002E-4</v>
      </c>
      <c r="AE59" s="366">
        <f>+AE57</f>
        <v>81330.5</v>
      </c>
      <c r="AF59" s="272">
        <f t="shared" si="46"/>
        <v>32.532200000000003</v>
      </c>
      <c r="AG59" s="32"/>
      <c r="AH59" s="273">
        <f t="shared" si="13"/>
        <v>0</v>
      </c>
      <c r="AI59" s="274">
        <f t="shared" si="14"/>
        <v>0</v>
      </c>
      <c r="AK59" s="115">
        <v>4.0000000000000002E-4</v>
      </c>
      <c r="AL59" s="366">
        <f>+AL57</f>
        <v>81330.5</v>
      </c>
      <c r="AM59" s="272">
        <f t="shared" si="47"/>
        <v>32.532200000000003</v>
      </c>
      <c r="AN59" s="32"/>
      <c r="AO59" s="273">
        <f t="shared" si="15"/>
        <v>0</v>
      </c>
      <c r="AP59" s="274">
        <f t="shared" si="16"/>
        <v>0</v>
      </c>
      <c r="AR59" s="115">
        <v>4.0000000000000002E-4</v>
      </c>
      <c r="AS59" s="366">
        <f>+AS57</f>
        <v>81330.5</v>
      </c>
      <c r="AT59" s="272">
        <f t="shared" si="48"/>
        <v>32.532200000000003</v>
      </c>
      <c r="AU59" s="32"/>
      <c r="AV59" s="273">
        <f t="shared" si="17"/>
        <v>0</v>
      </c>
      <c r="AW59" s="274">
        <f t="shared" si="18"/>
        <v>0</v>
      </c>
    </row>
    <row r="60" spans="2:49" x14ac:dyDescent="0.3">
      <c r="B60" s="268" t="s">
        <v>73</v>
      </c>
      <c r="C60" s="268"/>
      <c r="D60" s="269" t="s">
        <v>24</v>
      </c>
      <c r="E60" s="268"/>
      <c r="F60" s="32"/>
      <c r="G60" s="116">
        <v>0.25</v>
      </c>
      <c r="H60" s="271">
        <v>1</v>
      </c>
      <c r="I60" s="287">
        <f t="shared" si="42"/>
        <v>0.25</v>
      </c>
      <c r="J60" s="116">
        <v>0.25</v>
      </c>
      <c r="K60" s="271">
        <v>1</v>
      </c>
      <c r="L60" s="287">
        <f t="shared" si="43"/>
        <v>0.25</v>
      </c>
      <c r="M60" s="273">
        <f t="shared" si="9"/>
        <v>0</v>
      </c>
      <c r="N60" s="274">
        <f t="shared" si="10"/>
        <v>0</v>
      </c>
      <c r="O60" s="287"/>
      <c r="P60" s="116">
        <v>0.25</v>
      </c>
      <c r="Q60" s="271">
        <v>1</v>
      </c>
      <c r="R60" s="287">
        <f t="shared" si="44"/>
        <v>0.25</v>
      </c>
      <c r="S60" s="32"/>
      <c r="T60" s="273">
        <f t="shared" si="26"/>
        <v>0</v>
      </c>
      <c r="U60" s="274">
        <f t="shared" si="27"/>
        <v>0</v>
      </c>
      <c r="W60" s="116">
        <v>0.25</v>
      </c>
      <c r="X60" s="271">
        <v>1</v>
      </c>
      <c r="Y60" s="287">
        <f t="shared" si="45"/>
        <v>0.25</v>
      </c>
      <c r="Z60" s="32"/>
      <c r="AA60" s="273">
        <f t="shared" si="11"/>
        <v>0</v>
      </c>
      <c r="AB60" s="274">
        <f t="shared" si="12"/>
        <v>0</v>
      </c>
      <c r="AD60" s="116">
        <v>0.25</v>
      </c>
      <c r="AE60" s="271">
        <v>1</v>
      </c>
      <c r="AF60" s="287">
        <f t="shared" si="46"/>
        <v>0.25</v>
      </c>
      <c r="AG60" s="32"/>
      <c r="AH60" s="273">
        <f t="shared" si="13"/>
        <v>0</v>
      </c>
      <c r="AI60" s="274">
        <f t="shared" si="14"/>
        <v>0</v>
      </c>
      <c r="AK60" s="116">
        <v>0.25</v>
      </c>
      <c r="AL60" s="271">
        <v>1</v>
      </c>
      <c r="AM60" s="287">
        <f t="shared" si="47"/>
        <v>0.25</v>
      </c>
      <c r="AN60" s="32"/>
      <c r="AO60" s="273">
        <f t="shared" si="15"/>
        <v>0</v>
      </c>
      <c r="AP60" s="274">
        <f t="shared" si="16"/>
        <v>0</v>
      </c>
      <c r="AR60" s="116">
        <v>0.25</v>
      </c>
      <c r="AS60" s="271">
        <v>1</v>
      </c>
      <c r="AT60" s="287">
        <f t="shared" si="48"/>
        <v>0.25</v>
      </c>
      <c r="AU60" s="32"/>
      <c r="AV60" s="273">
        <f t="shared" si="17"/>
        <v>0</v>
      </c>
      <c r="AW60" s="274">
        <f t="shared" si="18"/>
        <v>0</v>
      </c>
    </row>
    <row r="61" spans="2:49" s="23" customFormat="1" x14ac:dyDescent="0.3">
      <c r="B61" s="65" t="s">
        <v>43</v>
      </c>
      <c r="C61" s="65"/>
      <c r="D61" s="66" t="s">
        <v>30</v>
      </c>
      <c r="E61" s="65"/>
      <c r="F61" s="25"/>
      <c r="G61" s="115">
        <v>7.3999999999999996E-2</v>
      </c>
      <c r="H61" s="97">
        <f>$D$83*$G$19</f>
        <v>49770</v>
      </c>
      <c r="I61" s="287">
        <f t="shared" si="42"/>
        <v>3682.98</v>
      </c>
      <c r="J61" s="115">
        <v>7.3999999999999996E-2</v>
      </c>
      <c r="K61" s="97">
        <f>$D$83*$G$19</f>
        <v>49770</v>
      </c>
      <c r="L61" s="287">
        <f t="shared" si="43"/>
        <v>3682.98</v>
      </c>
      <c r="M61" s="273">
        <f t="shared" si="9"/>
        <v>0</v>
      </c>
      <c r="N61" s="274">
        <f t="shared" si="10"/>
        <v>0</v>
      </c>
      <c r="O61" s="287"/>
      <c r="P61" s="115">
        <v>7.3999999999999996E-2</v>
      </c>
      <c r="Q61" s="97">
        <f>$D$83*$G$19</f>
        <v>49770</v>
      </c>
      <c r="R61" s="287">
        <f t="shared" si="44"/>
        <v>3682.98</v>
      </c>
      <c r="S61" s="73"/>
      <c r="T61" s="273">
        <f t="shared" si="26"/>
        <v>0</v>
      </c>
      <c r="U61" s="274">
        <f t="shared" si="27"/>
        <v>0</v>
      </c>
      <c r="V61" s="73"/>
      <c r="W61" s="115">
        <v>7.3999999999999996E-2</v>
      </c>
      <c r="X61" s="97">
        <f>$D$83*$G$19</f>
        <v>49770</v>
      </c>
      <c r="Y61" s="287">
        <f t="shared" si="45"/>
        <v>3682.98</v>
      </c>
      <c r="Z61" s="73"/>
      <c r="AA61" s="273">
        <f t="shared" si="11"/>
        <v>0</v>
      </c>
      <c r="AB61" s="274">
        <f t="shared" si="12"/>
        <v>0</v>
      </c>
      <c r="AC61" s="73"/>
      <c r="AD61" s="115">
        <v>7.3999999999999996E-2</v>
      </c>
      <c r="AE61" s="97">
        <f>$D$83*$G$19</f>
        <v>49770</v>
      </c>
      <c r="AF61" s="287">
        <f t="shared" si="46"/>
        <v>3682.98</v>
      </c>
      <c r="AG61" s="73"/>
      <c r="AH61" s="273">
        <f t="shared" si="13"/>
        <v>0</v>
      </c>
      <c r="AI61" s="274">
        <f t="shared" si="14"/>
        <v>0</v>
      </c>
      <c r="AJ61" s="73"/>
      <c r="AK61" s="115">
        <v>7.3999999999999996E-2</v>
      </c>
      <c r="AL61" s="97">
        <f>$D$83*$G$19</f>
        <v>49770</v>
      </c>
      <c r="AM61" s="287">
        <f t="shared" si="47"/>
        <v>3682.98</v>
      </c>
      <c r="AN61" s="73"/>
      <c r="AO61" s="273">
        <f t="shared" si="15"/>
        <v>0</v>
      </c>
      <c r="AP61" s="274">
        <f t="shared" si="16"/>
        <v>0</v>
      </c>
      <c r="AQ61" s="73"/>
      <c r="AR61" s="115">
        <v>7.3999999999999996E-2</v>
      </c>
      <c r="AS61" s="97">
        <f>$D$83*$G$19</f>
        <v>49770</v>
      </c>
      <c r="AT61" s="287">
        <f t="shared" si="48"/>
        <v>3682.98</v>
      </c>
      <c r="AU61" s="73"/>
      <c r="AV61" s="273">
        <f t="shared" si="17"/>
        <v>0</v>
      </c>
      <c r="AW61" s="274">
        <f t="shared" si="18"/>
        <v>0</v>
      </c>
    </row>
    <row r="62" spans="2:49" s="23" customFormat="1" x14ac:dyDescent="0.3">
      <c r="B62" s="65" t="s">
        <v>44</v>
      </c>
      <c r="C62" s="65"/>
      <c r="D62" s="66" t="s">
        <v>30</v>
      </c>
      <c r="E62" s="65"/>
      <c r="F62" s="25"/>
      <c r="G62" s="115">
        <v>0.10199999999999999</v>
      </c>
      <c r="H62" s="97">
        <f>$D$84*$G$19</f>
        <v>14220</v>
      </c>
      <c r="I62" s="287">
        <f t="shared" si="42"/>
        <v>1450.4399999999998</v>
      </c>
      <c r="J62" s="115">
        <v>0.10199999999999999</v>
      </c>
      <c r="K62" s="97">
        <f>$D$84*$G$19</f>
        <v>14220</v>
      </c>
      <c r="L62" s="287">
        <f t="shared" si="43"/>
        <v>1450.4399999999998</v>
      </c>
      <c r="M62" s="273">
        <f t="shared" si="9"/>
        <v>0</v>
      </c>
      <c r="N62" s="274">
        <f t="shared" si="10"/>
        <v>0</v>
      </c>
      <c r="O62" s="287"/>
      <c r="P62" s="115">
        <v>0.10199999999999999</v>
      </c>
      <c r="Q62" s="97">
        <f>$D$84*$G$19</f>
        <v>14220</v>
      </c>
      <c r="R62" s="287">
        <f t="shared" si="44"/>
        <v>1450.4399999999998</v>
      </c>
      <c r="S62" s="73"/>
      <c r="T62" s="273">
        <f t="shared" si="26"/>
        <v>0</v>
      </c>
      <c r="U62" s="274">
        <f t="shared" si="27"/>
        <v>0</v>
      </c>
      <c r="V62" s="73"/>
      <c r="W62" s="115">
        <v>0.10199999999999999</v>
      </c>
      <c r="X62" s="97">
        <f>$D$84*$G$19</f>
        <v>14220</v>
      </c>
      <c r="Y62" s="287">
        <f t="shared" si="45"/>
        <v>1450.4399999999998</v>
      </c>
      <c r="Z62" s="73"/>
      <c r="AA62" s="273">
        <f t="shared" si="11"/>
        <v>0</v>
      </c>
      <c r="AB62" s="274">
        <f t="shared" si="12"/>
        <v>0</v>
      </c>
      <c r="AC62" s="73"/>
      <c r="AD62" s="115">
        <v>0.10199999999999999</v>
      </c>
      <c r="AE62" s="97">
        <f>$D$84*$G$19</f>
        <v>14220</v>
      </c>
      <c r="AF62" s="287">
        <f t="shared" si="46"/>
        <v>1450.4399999999998</v>
      </c>
      <c r="AG62" s="73"/>
      <c r="AH62" s="273">
        <f t="shared" si="13"/>
        <v>0</v>
      </c>
      <c r="AI62" s="274">
        <f t="shared" si="14"/>
        <v>0</v>
      </c>
      <c r="AJ62" s="73"/>
      <c r="AK62" s="115">
        <v>0.10199999999999999</v>
      </c>
      <c r="AL62" s="97">
        <f>$D$84*$G$19</f>
        <v>14220</v>
      </c>
      <c r="AM62" s="287">
        <f t="shared" si="47"/>
        <v>1450.4399999999998</v>
      </c>
      <c r="AN62" s="73"/>
      <c r="AO62" s="273">
        <f t="shared" si="15"/>
        <v>0</v>
      </c>
      <c r="AP62" s="274">
        <f t="shared" si="16"/>
        <v>0</v>
      </c>
      <c r="AQ62" s="73"/>
      <c r="AR62" s="115">
        <v>0.10199999999999999</v>
      </c>
      <c r="AS62" s="97">
        <f>$D$84*$G$19</f>
        <v>14220</v>
      </c>
      <c r="AT62" s="287">
        <f t="shared" si="48"/>
        <v>1450.4399999999998</v>
      </c>
      <c r="AU62" s="73"/>
      <c r="AV62" s="273">
        <f t="shared" si="17"/>
        <v>0</v>
      </c>
      <c r="AW62" s="274">
        <f t="shared" si="18"/>
        <v>0</v>
      </c>
    </row>
    <row r="63" spans="2:49" s="23" customFormat="1" x14ac:dyDescent="0.3">
      <c r="B63" s="65" t="s">
        <v>45</v>
      </c>
      <c r="C63" s="65"/>
      <c r="D63" s="66" t="s">
        <v>30</v>
      </c>
      <c r="E63" s="65"/>
      <c r="F63" s="25"/>
      <c r="G63" s="115">
        <v>0.151</v>
      </c>
      <c r="H63" s="97">
        <f>$D$85*$G$19</f>
        <v>15010</v>
      </c>
      <c r="I63" s="287">
        <f t="shared" si="42"/>
        <v>2266.5099999999998</v>
      </c>
      <c r="J63" s="115">
        <v>0.151</v>
      </c>
      <c r="K63" s="97">
        <f>$D$85*$G$19</f>
        <v>15010</v>
      </c>
      <c r="L63" s="287">
        <f t="shared" si="43"/>
        <v>2266.5099999999998</v>
      </c>
      <c r="M63" s="273">
        <f t="shared" si="9"/>
        <v>0</v>
      </c>
      <c r="N63" s="274">
        <f t="shared" si="10"/>
        <v>0</v>
      </c>
      <c r="O63" s="287"/>
      <c r="P63" s="115">
        <v>0.151</v>
      </c>
      <c r="Q63" s="97">
        <f>$D$85*$G$19</f>
        <v>15010</v>
      </c>
      <c r="R63" s="287">
        <f t="shared" si="44"/>
        <v>2266.5099999999998</v>
      </c>
      <c r="S63" s="73"/>
      <c r="T63" s="273">
        <f t="shared" si="26"/>
        <v>0</v>
      </c>
      <c r="U63" s="274">
        <f t="shared" si="27"/>
        <v>0</v>
      </c>
      <c r="V63" s="73"/>
      <c r="W63" s="115">
        <v>0.151</v>
      </c>
      <c r="X63" s="97">
        <f>$D$85*$G$19</f>
        <v>15010</v>
      </c>
      <c r="Y63" s="287">
        <f t="shared" si="45"/>
        <v>2266.5099999999998</v>
      </c>
      <c r="Z63" s="73"/>
      <c r="AA63" s="273">
        <f t="shared" si="11"/>
        <v>0</v>
      </c>
      <c r="AB63" s="274">
        <f t="shared" si="12"/>
        <v>0</v>
      </c>
      <c r="AC63" s="73"/>
      <c r="AD63" s="115">
        <v>0.151</v>
      </c>
      <c r="AE63" s="97">
        <f>$D$85*$G$19</f>
        <v>15010</v>
      </c>
      <c r="AF63" s="287">
        <f t="shared" si="46"/>
        <v>2266.5099999999998</v>
      </c>
      <c r="AG63" s="73"/>
      <c r="AH63" s="273">
        <f t="shared" si="13"/>
        <v>0</v>
      </c>
      <c r="AI63" s="274">
        <f t="shared" si="14"/>
        <v>0</v>
      </c>
      <c r="AJ63" s="73"/>
      <c r="AK63" s="115">
        <v>0.151</v>
      </c>
      <c r="AL63" s="97">
        <f>$D$85*$G$19</f>
        <v>15010</v>
      </c>
      <c r="AM63" s="287">
        <f t="shared" si="47"/>
        <v>2266.5099999999998</v>
      </c>
      <c r="AN63" s="73"/>
      <c r="AO63" s="273">
        <f t="shared" si="15"/>
        <v>0</v>
      </c>
      <c r="AP63" s="274">
        <f t="shared" si="16"/>
        <v>0</v>
      </c>
      <c r="AQ63" s="73"/>
      <c r="AR63" s="115">
        <v>0.151</v>
      </c>
      <c r="AS63" s="97">
        <f>$D$85*$G$19</f>
        <v>15010</v>
      </c>
      <c r="AT63" s="287">
        <f t="shared" si="48"/>
        <v>2266.5099999999998</v>
      </c>
      <c r="AU63" s="73"/>
      <c r="AV63" s="273">
        <f t="shared" si="17"/>
        <v>0</v>
      </c>
      <c r="AW63" s="274">
        <f t="shared" si="18"/>
        <v>0</v>
      </c>
    </row>
    <row r="64" spans="2:49" s="23" customFormat="1" x14ac:dyDescent="0.3">
      <c r="B64" s="65" t="s">
        <v>46</v>
      </c>
      <c r="C64" s="65"/>
      <c r="D64" s="66" t="s">
        <v>30</v>
      </c>
      <c r="E64" s="65"/>
      <c r="F64" s="25"/>
      <c r="G64" s="115">
        <v>8.6999999999999994E-2</v>
      </c>
      <c r="H64" s="97">
        <f>IF(AND($N$1=1, $G$19&gt;=750), 750, IF(AND($N$1=1, AND($G$19&lt;750, $G$19&gt;=0)), $G$19, IF(AND($N$1=2, $G$19&gt;=750), 750, IF(AND($N$1=2, AND($G$19&lt;750, $G$19&gt;=0)), $G$19))))</f>
        <v>750</v>
      </c>
      <c r="I64" s="76">
        <f t="shared" si="42"/>
        <v>65.25</v>
      </c>
      <c r="J64" s="115">
        <v>8.6999999999999994E-2</v>
      </c>
      <c r="K64" s="97">
        <f>IF(AND($N$1=1, $G$19&gt;=750), 750, IF(AND($N$1=1, AND($G$19&lt;750, $G$19&gt;=0)), $G$19, IF(AND($N$1=2, $G$19&gt;=750), 750, IF(AND($N$1=2, AND($G$19&lt;750, $G$19&gt;=0)), $G$19))))</f>
        <v>750</v>
      </c>
      <c r="L64" s="76">
        <f t="shared" si="43"/>
        <v>65.25</v>
      </c>
      <c r="M64" s="273">
        <f t="shared" si="9"/>
        <v>0</v>
      </c>
      <c r="N64" s="274">
        <f t="shared" si="10"/>
        <v>0</v>
      </c>
      <c r="O64" s="76"/>
      <c r="P64" s="115">
        <v>8.6999999999999994E-2</v>
      </c>
      <c r="Q64" s="97">
        <f>IF(AND($N$1=1, $G$19&gt;=750), 750, IF(AND($N$1=1, AND($G$19&lt;750, $G$19&gt;=0)), $G$19, IF(AND($N$1=2, $G$19&gt;=750), 750, IF(AND($N$1=2, AND($G$19&lt;750, $G$19&gt;=0)), $G$19))))</f>
        <v>750</v>
      </c>
      <c r="R64" s="76">
        <f t="shared" si="44"/>
        <v>65.25</v>
      </c>
      <c r="S64" s="73"/>
      <c r="T64" s="273">
        <f t="shared" si="26"/>
        <v>0</v>
      </c>
      <c r="U64" s="274">
        <f t="shared" si="27"/>
        <v>0</v>
      </c>
      <c r="V64" s="73"/>
      <c r="W64" s="115">
        <v>8.6999999999999994E-2</v>
      </c>
      <c r="X64" s="97">
        <f>IF(AND($N$1=1, $G$19&gt;=750), 750, IF(AND($N$1=1, AND($G$19&lt;750, $G$19&gt;=0)), $G$19, IF(AND($N$1=2, $G$19&gt;=750), 750, IF(AND($N$1=2, AND($G$19&lt;750, $G$19&gt;=0)), $G$19))))</f>
        <v>750</v>
      </c>
      <c r="Y64" s="76">
        <f t="shared" si="45"/>
        <v>65.25</v>
      </c>
      <c r="Z64" s="73"/>
      <c r="AA64" s="273">
        <f t="shared" si="11"/>
        <v>0</v>
      </c>
      <c r="AB64" s="274">
        <f t="shared" si="12"/>
        <v>0</v>
      </c>
      <c r="AC64" s="73"/>
      <c r="AD64" s="115">
        <v>8.6999999999999994E-2</v>
      </c>
      <c r="AE64" s="97">
        <f>IF(AND($N$1=1, $G$19&gt;=750), 750, IF(AND($N$1=1, AND($G$19&lt;750, $G$19&gt;=0)), $G$19, IF(AND($N$1=2, $G$19&gt;=750), 750, IF(AND($N$1=2, AND($G$19&lt;750, $G$19&gt;=0)), $G$19))))</f>
        <v>750</v>
      </c>
      <c r="AF64" s="76">
        <f t="shared" si="46"/>
        <v>65.25</v>
      </c>
      <c r="AG64" s="73"/>
      <c r="AH64" s="273">
        <f t="shared" si="13"/>
        <v>0</v>
      </c>
      <c r="AI64" s="274">
        <f t="shared" si="14"/>
        <v>0</v>
      </c>
      <c r="AJ64" s="73"/>
      <c r="AK64" s="115">
        <v>8.6999999999999994E-2</v>
      </c>
      <c r="AL64" s="97">
        <f>IF(AND($N$1=1, $G$19&gt;=750), 750, IF(AND($N$1=1, AND($G$19&lt;750, $G$19&gt;=0)), $G$19, IF(AND($N$1=2, $G$19&gt;=750), 750, IF(AND($N$1=2, AND($G$19&lt;750, $G$19&gt;=0)), $G$19))))</f>
        <v>750</v>
      </c>
      <c r="AM64" s="76">
        <f t="shared" si="47"/>
        <v>65.25</v>
      </c>
      <c r="AN64" s="73"/>
      <c r="AO64" s="273">
        <f t="shared" si="15"/>
        <v>0</v>
      </c>
      <c r="AP64" s="274">
        <f t="shared" si="16"/>
        <v>0</v>
      </c>
      <c r="AQ64" s="73"/>
      <c r="AR64" s="115">
        <v>8.6999999999999994E-2</v>
      </c>
      <c r="AS64" s="97">
        <f>IF(AND($N$1=1, $G$19&gt;=750), 750, IF(AND($N$1=1, AND($G$19&lt;750, $G$19&gt;=0)), $G$19, IF(AND($N$1=2, $G$19&gt;=750), 750, IF(AND($N$1=2, AND($G$19&lt;750, $G$19&gt;=0)), $G$19))))</f>
        <v>750</v>
      </c>
      <c r="AT64" s="76">
        <f t="shared" si="48"/>
        <v>65.25</v>
      </c>
      <c r="AU64" s="73"/>
      <c r="AV64" s="273">
        <f t="shared" si="17"/>
        <v>0</v>
      </c>
      <c r="AW64" s="274">
        <f t="shared" si="18"/>
        <v>0</v>
      </c>
    </row>
    <row r="65" spans="1:49" s="23" customFormat="1" x14ac:dyDescent="0.3">
      <c r="B65" s="65" t="s">
        <v>47</v>
      </c>
      <c r="C65" s="65"/>
      <c r="D65" s="66" t="s">
        <v>30</v>
      </c>
      <c r="E65" s="65"/>
      <c r="F65" s="25"/>
      <c r="G65" s="115">
        <v>0.10299999999999999</v>
      </c>
      <c r="H65" s="97">
        <f>IF(AND($N$1=1, $G$19&gt;=750), $G$19-750, IF(AND($N$1=1, AND($G$19&lt;750, $G$19&gt;=0)), 0, IF(AND($N$1=2, $G$19&gt;=750), $G$19-750, IF(AND($N$1=2, AND($G$19&lt;750, $G$19&gt;=0)), 0))))</f>
        <v>78250</v>
      </c>
      <c r="I65" s="76">
        <f t="shared" si="42"/>
        <v>8059.75</v>
      </c>
      <c r="J65" s="115">
        <v>0.10299999999999999</v>
      </c>
      <c r="K65" s="97">
        <f>IF(AND($N$1=1, $G$19&gt;=750), $G$19-750, IF(AND($N$1=1, AND($G$19&lt;750, $G$19&gt;=0)), 0, IF(AND($N$1=2, $G$19&gt;=750), $G$19-750, IF(AND($N$1=2, AND($G$19&lt;750, $G$19&gt;=0)), 0))))</f>
        <v>78250</v>
      </c>
      <c r="L65" s="76">
        <f t="shared" si="43"/>
        <v>8059.75</v>
      </c>
      <c r="M65" s="273">
        <f t="shared" si="9"/>
        <v>0</v>
      </c>
      <c r="N65" s="274">
        <f t="shared" si="10"/>
        <v>0</v>
      </c>
      <c r="O65" s="76"/>
      <c r="P65" s="115">
        <v>0.10299999999999999</v>
      </c>
      <c r="Q65" s="97">
        <f>IF(AND($N$1=1, $G$19&gt;=750), $G$19-750, IF(AND($N$1=1, AND($G$19&lt;750, $G$19&gt;=0)), 0, IF(AND($N$1=2, $G$19&gt;=750), $G$19-750, IF(AND($N$1=2, AND($G$19&lt;750, $G$19&gt;=0)), 0))))</f>
        <v>78250</v>
      </c>
      <c r="R65" s="76">
        <f t="shared" si="44"/>
        <v>8059.75</v>
      </c>
      <c r="S65" s="73"/>
      <c r="T65" s="273">
        <f t="shared" si="26"/>
        <v>0</v>
      </c>
      <c r="U65" s="274">
        <f t="shared" si="27"/>
        <v>0</v>
      </c>
      <c r="V65" s="73"/>
      <c r="W65" s="115">
        <v>0.10299999999999999</v>
      </c>
      <c r="X65" s="97">
        <f>IF(AND($N$1=1, $G$19&gt;=750), $G$19-750, IF(AND($N$1=1, AND($G$19&lt;750, $G$19&gt;=0)), 0, IF(AND($N$1=2, $G$19&gt;=750), $G$19-750, IF(AND($N$1=2, AND($G$19&lt;750, $G$19&gt;=0)), 0))))</f>
        <v>78250</v>
      </c>
      <c r="Y65" s="76">
        <f t="shared" si="45"/>
        <v>8059.75</v>
      </c>
      <c r="Z65" s="73"/>
      <c r="AA65" s="273">
        <f t="shared" si="11"/>
        <v>0</v>
      </c>
      <c r="AB65" s="274">
        <f t="shared" si="12"/>
        <v>0</v>
      </c>
      <c r="AC65" s="73"/>
      <c r="AD65" s="115">
        <v>0.10299999999999999</v>
      </c>
      <c r="AE65" s="97">
        <f>IF(AND($N$1=1, $G$19&gt;=750), $G$19-750, IF(AND($N$1=1, AND($G$19&lt;750, $G$19&gt;=0)), 0, IF(AND($N$1=2, $G$19&gt;=750), $G$19-750, IF(AND($N$1=2, AND($G$19&lt;750, $G$19&gt;=0)), 0))))</f>
        <v>78250</v>
      </c>
      <c r="AF65" s="76">
        <f t="shared" si="46"/>
        <v>8059.75</v>
      </c>
      <c r="AG65" s="73"/>
      <c r="AH65" s="273">
        <f t="shared" si="13"/>
        <v>0</v>
      </c>
      <c r="AI65" s="274">
        <f t="shared" si="14"/>
        <v>0</v>
      </c>
      <c r="AJ65" s="73"/>
      <c r="AK65" s="115">
        <v>0.10299999999999999</v>
      </c>
      <c r="AL65" s="97">
        <f>IF(AND($N$1=1, $G$19&gt;=750), $G$19-750, IF(AND($N$1=1, AND($G$19&lt;750, $G$19&gt;=0)), 0, IF(AND($N$1=2, $G$19&gt;=750), $G$19-750, IF(AND($N$1=2, AND($G$19&lt;750, $G$19&gt;=0)), 0))))</f>
        <v>78250</v>
      </c>
      <c r="AM65" s="76">
        <f t="shared" si="47"/>
        <v>8059.75</v>
      </c>
      <c r="AN65" s="73"/>
      <c r="AO65" s="273">
        <f t="shared" si="15"/>
        <v>0</v>
      </c>
      <c r="AP65" s="274">
        <f t="shared" si="16"/>
        <v>0</v>
      </c>
      <c r="AQ65" s="73"/>
      <c r="AR65" s="115">
        <v>0.10299999999999999</v>
      </c>
      <c r="AS65" s="97">
        <f>IF(AND($N$1=1, $G$19&gt;=750), $G$19-750, IF(AND($N$1=1, AND($G$19&lt;750, $G$19&gt;=0)), 0, IF(AND($N$1=2, $G$19&gt;=750), $G$19-750, IF(AND($N$1=2, AND($G$19&lt;750, $G$19&gt;=0)), 0))))</f>
        <v>78250</v>
      </c>
      <c r="AT65" s="76">
        <f t="shared" si="48"/>
        <v>8059.75</v>
      </c>
      <c r="AU65" s="73"/>
      <c r="AV65" s="273">
        <f t="shared" si="17"/>
        <v>0</v>
      </c>
      <c r="AW65" s="274">
        <f t="shared" si="18"/>
        <v>0</v>
      </c>
    </row>
    <row r="66" spans="1:49" s="23" customFormat="1" x14ac:dyDescent="0.3">
      <c r="B66" s="65" t="s">
        <v>48</v>
      </c>
      <c r="C66" s="65"/>
      <c r="D66" s="66" t="s">
        <v>30</v>
      </c>
      <c r="E66" s="65"/>
      <c r="F66" s="25"/>
      <c r="G66" s="115">
        <v>0.1076</v>
      </c>
      <c r="H66" s="97">
        <v>0</v>
      </c>
      <c r="I66" s="76">
        <f t="shared" si="42"/>
        <v>0</v>
      </c>
      <c r="J66" s="115">
        <v>0.1076</v>
      </c>
      <c r="K66" s="97">
        <v>0</v>
      </c>
      <c r="L66" s="76">
        <f t="shared" si="43"/>
        <v>0</v>
      </c>
      <c r="M66" s="273">
        <f t="shared" si="9"/>
        <v>0</v>
      </c>
      <c r="N66" s="274" t="str">
        <f t="shared" si="10"/>
        <v/>
      </c>
      <c r="O66" s="76"/>
      <c r="P66" s="115">
        <v>0.1076</v>
      </c>
      <c r="Q66" s="97">
        <v>0</v>
      </c>
      <c r="R66" s="76">
        <f t="shared" si="44"/>
        <v>0</v>
      </c>
      <c r="S66" s="73"/>
      <c r="T66" s="273">
        <f t="shared" si="26"/>
        <v>0</v>
      </c>
      <c r="U66" s="274" t="str">
        <f t="shared" si="27"/>
        <v/>
      </c>
      <c r="V66" s="73"/>
      <c r="W66" s="115">
        <v>0.1076</v>
      </c>
      <c r="X66" s="97">
        <v>0</v>
      </c>
      <c r="Y66" s="76">
        <f t="shared" si="45"/>
        <v>0</v>
      </c>
      <c r="Z66" s="73"/>
      <c r="AA66" s="273">
        <f t="shared" si="11"/>
        <v>0</v>
      </c>
      <c r="AB66" s="274" t="str">
        <f t="shared" si="12"/>
        <v/>
      </c>
      <c r="AC66" s="73"/>
      <c r="AD66" s="115">
        <v>0.1076</v>
      </c>
      <c r="AE66" s="97">
        <v>0</v>
      </c>
      <c r="AF66" s="76">
        <f t="shared" si="46"/>
        <v>0</v>
      </c>
      <c r="AG66" s="73"/>
      <c r="AH66" s="273">
        <f t="shared" si="13"/>
        <v>0</v>
      </c>
      <c r="AI66" s="274" t="str">
        <f t="shared" si="14"/>
        <v/>
      </c>
      <c r="AJ66" s="73"/>
      <c r="AK66" s="115">
        <v>0.1076</v>
      </c>
      <c r="AL66" s="97">
        <v>0</v>
      </c>
      <c r="AM66" s="76">
        <f t="shared" si="47"/>
        <v>0</v>
      </c>
      <c r="AN66" s="73"/>
      <c r="AO66" s="273">
        <f t="shared" si="15"/>
        <v>0</v>
      </c>
      <c r="AP66" s="274" t="str">
        <f t="shared" si="16"/>
        <v/>
      </c>
      <c r="AQ66" s="73"/>
      <c r="AR66" s="115">
        <v>0.1076</v>
      </c>
      <c r="AS66" s="97">
        <v>0</v>
      </c>
      <c r="AT66" s="76">
        <f t="shared" si="48"/>
        <v>0</v>
      </c>
      <c r="AU66" s="73"/>
      <c r="AV66" s="273">
        <f t="shared" si="17"/>
        <v>0</v>
      </c>
      <c r="AW66" s="274" t="str">
        <f t="shared" si="18"/>
        <v/>
      </c>
    </row>
    <row r="67" spans="1:49" s="23" customFormat="1" ht="15" thickBot="1" x14ac:dyDescent="0.35">
      <c r="B67" s="65" t="s">
        <v>49</v>
      </c>
      <c r="C67" s="65"/>
      <c r="D67" s="66" t="s">
        <v>30</v>
      </c>
      <c r="E67" s="65"/>
      <c r="F67" s="25"/>
      <c r="G67" s="115">
        <f>G66</f>
        <v>0.1076</v>
      </c>
      <c r="H67" s="97">
        <f>+$G$19</f>
        <v>79000</v>
      </c>
      <c r="I67" s="76">
        <f t="shared" si="42"/>
        <v>8500.4</v>
      </c>
      <c r="J67" s="115">
        <f>J66</f>
        <v>0.1076</v>
      </c>
      <c r="K67" s="97">
        <f>+$G$19</f>
        <v>79000</v>
      </c>
      <c r="L67" s="76">
        <f t="shared" si="43"/>
        <v>8500.4</v>
      </c>
      <c r="M67" s="273">
        <f t="shared" si="9"/>
        <v>0</v>
      </c>
      <c r="N67" s="274">
        <f t="shared" si="10"/>
        <v>0</v>
      </c>
      <c r="O67" s="76"/>
      <c r="P67" s="115">
        <f>P66</f>
        <v>0.1076</v>
      </c>
      <c r="Q67" s="97">
        <f>+$G$19</f>
        <v>79000</v>
      </c>
      <c r="R67" s="76">
        <f t="shared" si="44"/>
        <v>8500.4</v>
      </c>
      <c r="S67" s="73"/>
      <c r="T67" s="273">
        <f t="shared" si="26"/>
        <v>0</v>
      </c>
      <c r="U67" s="274">
        <f t="shared" si="27"/>
        <v>0</v>
      </c>
      <c r="V67" s="73"/>
      <c r="W67" s="115">
        <f>W66</f>
        <v>0.1076</v>
      </c>
      <c r="X67" s="97">
        <f>+$G$19</f>
        <v>79000</v>
      </c>
      <c r="Y67" s="76">
        <f t="shared" si="45"/>
        <v>8500.4</v>
      </c>
      <c r="Z67" s="73"/>
      <c r="AA67" s="273">
        <f t="shared" si="11"/>
        <v>0</v>
      </c>
      <c r="AB67" s="274">
        <f t="shared" si="12"/>
        <v>0</v>
      </c>
      <c r="AC67" s="73"/>
      <c r="AD67" s="115">
        <f>AD66</f>
        <v>0.1076</v>
      </c>
      <c r="AE67" s="97">
        <f>+$G$19</f>
        <v>79000</v>
      </c>
      <c r="AF67" s="76">
        <f t="shared" si="46"/>
        <v>8500.4</v>
      </c>
      <c r="AG67" s="73"/>
      <c r="AH67" s="273">
        <f t="shared" si="13"/>
        <v>0</v>
      </c>
      <c r="AI67" s="274">
        <f t="shared" si="14"/>
        <v>0</v>
      </c>
      <c r="AJ67" s="73"/>
      <c r="AK67" s="115">
        <f>AK66</f>
        <v>0.1076</v>
      </c>
      <c r="AL67" s="97">
        <f>+$G$19</f>
        <v>79000</v>
      </c>
      <c r="AM67" s="76">
        <f t="shared" si="47"/>
        <v>8500.4</v>
      </c>
      <c r="AN67" s="73"/>
      <c r="AO67" s="273">
        <f t="shared" si="15"/>
        <v>0</v>
      </c>
      <c r="AP67" s="274">
        <f t="shared" si="16"/>
        <v>0</v>
      </c>
      <c r="AQ67" s="73"/>
      <c r="AR67" s="115">
        <f>AR66</f>
        <v>0.1076</v>
      </c>
      <c r="AS67" s="97">
        <f>+$G$19</f>
        <v>79000</v>
      </c>
      <c r="AT67" s="76">
        <f t="shared" si="48"/>
        <v>8500.4</v>
      </c>
      <c r="AU67" s="73"/>
      <c r="AV67" s="273">
        <f t="shared" si="17"/>
        <v>0</v>
      </c>
      <c r="AW67" s="274">
        <f t="shared" si="18"/>
        <v>0</v>
      </c>
    </row>
    <row r="68" spans="1:49" ht="15" thickBot="1" x14ac:dyDescent="0.35">
      <c r="B68" s="305"/>
      <c r="C68" s="306"/>
      <c r="D68" s="307"/>
      <c r="E68" s="306"/>
      <c r="F68" s="308"/>
      <c r="G68" s="309"/>
      <c r="H68" s="310"/>
      <c r="I68" s="311"/>
      <c r="J68" s="309"/>
      <c r="K68" s="310"/>
      <c r="L68" s="311"/>
      <c r="M68" s="312"/>
      <c r="N68" s="313"/>
      <c r="O68" s="311"/>
      <c r="P68" s="309"/>
      <c r="Q68" s="310"/>
      <c r="R68" s="311"/>
      <c r="S68" s="308"/>
      <c r="T68" s="312">
        <f t="shared" si="26"/>
        <v>0</v>
      </c>
      <c r="U68" s="313" t="str">
        <f t="shared" si="27"/>
        <v/>
      </c>
      <c r="W68" s="309"/>
      <c r="X68" s="310"/>
      <c r="Y68" s="311"/>
      <c r="Z68" s="308"/>
      <c r="AA68" s="312">
        <f t="shared" si="11"/>
        <v>0</v>
      </c>
      <c r="AB68" s="313" t="str">
        <f t="shared" si="12"/>
        <v/>
      </c>
      <c r="AD68" s="309"/>
      <c r="AE68" s="310"/>
      <c r="AF68" s="311"/>
      <c r="AG68" s="308"/>
      <c r="AH68" s="312">
        <f t="shared" si="13"/>
        <v>0</v>
      </c>
      <c r="AI68" s="313" t="str">
        <f t="shared" si="14"/>
        <v/>
      </c>
      <c r="AK68" s="309"/>
      <c r="AL68" s="310"/>
      <c r="AM68" s="311"/>
      <c r="AN68" s="308"/>
      <c r="AO68" s="312">
        <f t="shared" si="15"/>
        <v>0</v>
      </c>
      <c r="AP68" s="313" t="str">
        <f t="shared" si="16"/>
        <v/>
      </c>
      <c r="AR68" s="309"/>
      <c r="AS68" s="310"/>
      <c r="AT68" s="311"/>
      <c r="AU68" s="308"/>
      <c r="AV68" s="312">
        <f t="shared" si="17"/>
        <v>0</v>
      </c>
      <c r="AW68" s="313" t="str">
        <f t="shared" si="18"/>
        <v/>
      </c>
    </row>
    <row r="69" spans="1:49" s="345" customFormat="1" x14ac:dyDescent="0.3">
      <c r="B69" s="314" t="s">
        <v>82</v>
      </c>
      <c r="C69" s="314"/>
      <c r="D69" s="466"/>
      <c r="E69" s="314"/>
      <c r="F69" s="316"/>
      <c r="G69" s="317"/>
      <c r="H69" s="317"/>
      <c r="I69" s="318">
        <f>SUM(I56:I60,I67)</f>
        <v>12054.384399999999</v>
      </c>
      <c r="J69" s="317"/>
      <c r="K69" s="317"/>
      <c r="L69" s="318">
        <f>SUM(L56:L60,L67)</f>
        <v>12479.938399999999</v>
      </c>
      <c r="M69" s="319">
        <f t="shared" si="9"/>
        <v>425.55400000000009</v>
      </c>
      <c r="N69" s="320">
        <f t="shared" si="10"/>
        <v>3.5302839687110038E-2</v>
      </c>
      <c r="O69" s="319"/>
      <c r="P69" s="317"/>
      <c r="Q69" s="317"/>
      <c r="R69" s="318">
        <f>SUM(R56:R60,R67)</f>
        <v>12778.9584</v>
      </c>
      <c r="S69" s="321"/>
      <c r="T69" s="319">
        <f t="shared" si="26"/>
        <v>299.02000000000044</v>
      </c>
      <c r="U69" s="320">
        <f t="shared" si="27"/>
        <v>2.3960054161805834E-2</v>
      </c>
      <c r="W69" s="317"/>
      <c r="X69" s="317"/>
      <c r="Y69" s="318">
        <f>SUM(Y56:Y60,Y67)</f>
        <v>12640.1584</v>
      </c>
      <c r="Z69" s="321"/>
      <c r="AA69" s="319">
        <f t="shared" si="11"/>
        <v>-138.79999999999927</v>
      </c>
      <c r="AB69" s="320">
        <f t="shared" si="12"/>
        <v>-1.0861605121118422E-2</v>
      </c>
      <c r="AD69" s="317"/>
      <c r="AE69" s="317"/>
      <c r="AF69" s="318">
        <f>SUM(AF56:AF60,AF67)</f>
        <v>12781.928399999999</v>
      </c>
      <c r="AG69" s="321"/>
      <c r="AH69" s="319">
        <f t="shared" si="13"/>
        <v>141.76999999999862</v>
      </c>
      <c r="AI69" s="320">
        <f t="shared" si="14"/>
        <v>1.1215840459720712E-2</v>
      </c>
      <c r="AK69" s="317"/>
      <c r="AL69" s="317"/>
      <c r="AM69" s="318">
        <f>SUM(AM56:AM60,AM67)</f>
        <v>12985.438399999999</v>
      </c>
      <c r="AN69" s="321"/>
      <c r="AO69" s="319">
        <f t="shared" si="15"/>
        <v>203.51000000000022</v>
      </c>
      <c r="AP69" s="320">
        <f t="shared" si="16"/>
        <v>1.5921697699386287E-2</v>
      </c>
      <c r="AR69" s="317"/>
      <c r="AS69" s="317"/>
      <c r="AT69" s="318">
        <f>SUM(AT56:AT60,AT67)</f>
        <v>13132.448400000001</v>
      </c>
      <c r="AU69" s="321"/>
      <c r="AV69" s="319">
        <f t="shared" si="17"/>
        <v>147.01000000000204</v>
      </c>
      <c r="AW69" s="320">
        <f t="shared" si="18"/>
        <v>1.132114261155804E-2</v>
      </c>
    </row>
    <row r="70" spans="1:49" s="345" customFormat="1" x14ac:dyDescent="0.3">
      <c r="B70" s="314" t="s">
        <v>51</v>
      </c>
      <c r="C70" s="314"/>
      <c r="D70" s="466"/>
      <c r="E70" s="314"/>
      <c r="F70" s="316"/>
      <c r="G70" s="142">
        <v>-0.11700000000000001</v>
      </c>
      <c r="H70" s="467"/>
      <c r="I70" s="319"/>
      <c r="J70" s="142">
        <v>-0.11700000000000001</v>
      </c>
      <c r="K70" s="467"/>
      <c r="L70" s="319"/>
      <c r="M70" s="319">
        <f t="shared" si="9"/>
        <v>0</v>
      </c>
      <c r="N70" s="320" t="str">
        <f t="shared" si="10"/>
        <v/>
      </c>
      <c r="O70" s="319"/>
      <c r="P70" s="142">
        <v>-0.11700000000000001</v>
      </c>
      <c r="Q70" s="467"/>
      <c r="R70" s="319"/>
      <c r="S70" s="321"/>
      <c r="T70" s="319">
        <f t="shared" si="26"/>
        <v>0</v>
      </c>
      <c r="U70" s="320" t="str">
        <f t="shared" si="27"/>
        <v/>
      </c>
      <c r="W70" s="142">
        <v>-0.11700000000000001</v>
      </c>
      <c r="X70" s="467"/>
      <c r="Y70" s="319"/>
      <c r="Z70" s="321"/>
      <c r="AA70" s="319">
        <f t="shared" si="11"/>
        <v>0</v>
      </c>
      <c r="AB70" s="320" t="str">
        <f t="shared" si="12"/>
        <v/>
      </c>
      <c r="AD70" s="142">
        <v>-0.11700000000000001</v>
      </c>
      <c r="AE70" s="467"/>
      <c r="AF70" s="319"/>
      <c r="AG70" s="321"/>
      <c r="AH70" s="319">
        <f t="shared" si="13"/>
        <v>0</v>
      </c>
      <c r="AI70" s="320" t="str">
        <f t="shared" si="14"/>
        <v/>
      </c>
      <c r="AK70" s="142">
        <v>-0.11700000000000001</v>
      </c>
      <c r="AL70" s="467"/>
      <c r="AM70" s="319"/>
      <c r="AN70" s="321"/>
      <c r="AO70" s="319">
        <f t="shared" si="15"/>
        <v>0</v>
      </c>
      <c r="AP70" s="320" t="str">
        <f t="shared" si="16"/>
        <v/>
      </c>
      <c r="AR70" s="142">
        <v>-0.11700000000000001</v>
      </c>
      <c r="AS70" s="467"/>
      <c r="AT70" s="319"/>
      <c r="AU70" s="321"/>
      <c r="AV70" s="319">
        <f t="shared" si="17"/>
        <v>0</v>
      </c>
      <c r="AW70" s="320" t="str">
        <f t="shared" si="18"/>
        <v/>
      </c>
    </row>
    <row r="71" spans="1:49" s="345" customFormat="1" x14ac:dyDescent="0.3">
      <c r="B71" s="314" t="s">
        <v>52</v>
      </c>
      <c r="C71" s="314"/>
      <c r="D71" s="466"/>
      <c r="E71" s="314"/>
      <c r="F71" s="316"/>
      <c r="G71" s="468">
        <v>0.13</v>
      </c>
      <c r="H71" s="316"/>
      <c r="I71" s="319">
        <f>I69*G71</f>
        <v>1567.069972</v>
      </c>
      <c r="J71" s="468">
        <v>0.13</v>
      </c>
      <c r="K71" s="316"/>
      <c r="L71" s="319">
        <f>L69*J71</f>
        <v>1622.3919919999998</v>
      </c>
      <c r="M71" s="319">
        <f t="shared" si="9"/>
        <v>55.322019999999839</v>
      </c>
      <c r="N71" s="320">
        <f t="shared" si="10"/>
        <v>3.5302839687109927E-2</v>
      </c>
      <c r="O71" s="319"/>
      <c r="P71" s="468">
        <v>0.13</v>
      </c>
      <c r="Q71" s="316"/>
      <c r="R71" s="319">
        <f>R69*P71</f>
        <v>1661.264592</v>
      </c>
      <c r="S71" s="321"/>
      <c r="T71" s="319">
        <f t="shared" si="26"/>
        <v>38.872600000000148</v>
      </c>
      <c r="U71" s="320">
        <f t="shared" si="27"/>
        <v>2.3960054161805893E-2</v>
      </c>
      <c r="W71" s="468">
        <v>0.13</v>
      </c>
      <c r="X71" s="316"/>
      <c r="Y71" s="319">
        <f>Y69*W71</f>
        <v>1643.2205920000001</v>
      </c>
      <c r="Z71" s="321"/>
      <c r="AA71" s="319">
        <f t="shared" si="11"/>
        <v>-18.043999999999869</v>
      </c>
      <c r="AB71" s="320">
        <f t="shared" si="12"/>
        <v>-1.08616051211184E-2</v>
      </c>
      <c r="AD71" s="468">
        <v>0.13</v>
      </c>
      <c r="AE71" s="316"/>
      <c r="AF71" s="319">
        <f>AF69*AD71</f>
        <v>1661.6506919999999</v>
      </c>
      <c r="AG71" s="321"/>
      <c r="AH71" s="319">
        <f t="shared" si="13"/>
        <v>18.430099999999811</v>
      </c>
      <c r="AI71" s="320">
        <f t="shared" si="14"/>
        <v>1.1215840459720705E-2</v>
      </c>
      <c r="AK71" s="468">
        <v>0.13</v>
      </c>
      <c r="AL71" s="316"/>
      <c r="AM71" s="319">
        <f>AM69*AK71</f>
        <v>1688.106992</v>
      </c>
      <c r="AN71" s="321"/>
      <c r="AO71" s="319">
        <f t="shared" si="15"/>
        <v>26.456300000000056</v>
      </c>
      <c r="AP71" s="320">
        <f t="shared" si="16"/>
        <v>1.5921697699386301E-2</v>
      </c>
      <c r="AR71" s="468">
        <v>0.13</v>
      </c>
      <c r="AS71" s="316"/>
      <c r="AT71" s="319">
        <f>AT69*AR71</f>
        <v>1707.2182920000002</v>
      </c>
      <c r="AU71" s="321"/>
      <c r="AV71" s="319">
        <f t="shared" si="17"/>
        <v>19.111300000000256</v>
      </c>
      <c r="AW71" s="320">
        <f t="shared" si="18"/>
        <v>1.1321142611558033E-2</v>
      </c>
    </row>
    <row r="72" spans="1:49" ht="15" thickBot="1" x14ac:dyDescent="0.35">
      <c r="B72" s="326" t="s">
        <v>83</v>
      </c>
      <c r="C72" s="326"/>
      <c r="D72" s="326"/>
      <c r="E72" s="327"/>
      <c r="F72" s="328"/>
      <c r="G72" s="328"/>
      <c r="H72" s="328"/>
      <c r="I72" s="329">
        <f>SUM(I69:I71)</f>
        <v>13621.454371999998</v>
      </c>
      <c r="J72" s="328"/>
      <c r="K72" s="328"/>
      <c r="L72" s="329">
        <f>SUM(L69:L71)</f>
        <v>14102.330392</v>
      </c>
      <c r="M72" s="388">
        <f t="shared" si="9"/>
        <v>480.87602000000152</v>
      </c>
      <c r="N72" s="389">
        <f t="shared" si="10"/>
        <v>3.5302839687110142E-2</v>
      </c>
      <c r="O72" s="329"/>
      <c r="P72" s="328"/>
      <c r="Q72" s="328"/>
      <c r="R72" s="329">
        <f>SUM(R69:R71)</f>
        <v>14440.222991999999</v>
      </c>
      <c r="S72" s="332"/>
      <c r="T72" s="388">
        <f t="shared" si="26"/>
        <v>337.89259999999922</v>
      </c>
      <c r="U72" s="389">
        <f t="shared" si="27"/>
        <v>2.3960054161805744E-2</v>
      </c>
      <c r="W72" s="328"/>
      <c r="X72" s="328"/>
      <c r="Y72" s="329">
        <f>SUM(Y69:Y71)</f>
        <v>14283.378992</v>
      </c>
      <c r="Z72" s="332"/>
      <c r="AA72" s="388">
        <f t="shared" si="11"/>
        <v>-156.84399999999914</v>
      </c>
      <c r="AB72" s="389">
        <f t="shared" si="12"/>
        <v>-1.0861605121118421E-2</v>
      </c>
      <c r="AD72" s="328"/>
      <c r="AE72" s="328"/>
      <c r="AF72" s="329">
        <f>SUM(AF69:AF71)</f>
        <v>14443.579091999998</v>
      </c>
      <c r="AG72" s="332"/>
      <c r="AH72" s="388">
        <f t="shared" si="13"/>
        <v>160.2000999999982</v>
      </c>
      <c r="AI72" s="389">
        <f t="shared" si="14"/>
        <v>1.1215840459720695E-2</v>
      </c>
      <c r="AK72" s="328"/>
      <c r="AL72" s="328"/>
      <c r="AM72" s="329">
        <f>SUM(AM69:AM71)</f>
        <v>14673.545392</v>
      </c>
      <c r="AN72" s="332"/>
      <c r="AO72" s="388">
        <f t="shared" si="15"/>
        <v>229.96630000000187</v>
      </c>
      <c r="AP72" s="389">
        <f t="shared" si="16"/>
        <v>1.5921697699386398E-2</v>
      </c>
      <c r="AR72" s="328"/>
      <c r="AS72" s="328"/>
      <c r="AT72" s="329">
        <f>SUM(AT69:AT71)</f>
        <v>14839.666692000001</v>
      </c>
      <c r="AU72" s="332"/>
      <c r="AV72" s="388">
        <f t="shared" si="17"/>
        <v>166.1213000000007</v>
      </c>
      <c r="AW72" s="389">
        <f t="shared" si="18"/>
        <v>1.1321142611557929E-2</v>
      </c>
    </row>
    <row r="73" spans="1:49" ht="15" thickBot="1" x14ac:dyDescent="0.35">
      <c r="A73" s="333"/>
      <c r="B73" s="390"/>
      <c r="C73" s="391"/>
      <c r="D73" s="392"/>
      <c r="E73" s="391"/>
      <c r="F73" s="393"/>
      <c r="G73" s="309"/>
      <c r="H73" s="394"/>
      <c r="I73" s="395"/>
      <c r="J73" s="309"/>
      <c r="K73" s="394"/>
      <c r="L73" s="395"/>
      <c r="M73" s="396"/>
      <c r="N73" s="313"/>
      <c r="O73" s="397"/>
      <c r="P73" s="309"/>
      <c r="Q73" s="394"/>
      <c r="R73" s="395"/>
      <c r="S73" s="393"/>
      <c r="T73" s="396">
        <f t="shared" si="26"/>
        <v>0</v>
      </c>
      <c r="U73" s="313" t="str">
        <f t="shared" si="27"/>
        <v/>
      </c>
      <c r="W73" s="309"/>
      <c r="X73" s="394"/>
      <c r="Y73" s="395"/>
      <c r="Z73" s="393"/>
      <c r="AA73" s="396">
        <f t="shared" si="11"/>
        <v>0</v>
      </c>
      <c r="AB73" s="313" t="str">
        <f t="shared" si="12"/>
        <v/>
      </c>
      <c r="AD73" s="309"/>
      <c r="AE73" s="394"/>
      <c r="AF73" s="395"/>
      <c r="AG73" s="393"/>
      <c r="AH73" s="396">
        <f t="shared" si="13"/>
        <v>0</v>
      </c>
      <c r="AI73" s="313" t="str">
        <f t="shared" si="14"/>
        <v/>
      </c>
      <c r="AK73" s="309"/>
      <c r="AL73" s="394"/>
      <c r="AM73" s="395"/>
      <c r="AN73" s="393"/>
      <c r="AO73" s="396">
        <f t="shared" si="15"/>
        <v>0</v>
      </c>
      <c r="AP73" s="313" t="str">
        <f t="shared" si="16"/>
        <v/>
      </c>
      <c r="AR73" s="309"/>
      <c r="AS73" s="394"/>
      <c r="AT73" s="395"/>
      <c r="AU73" s="393"/>
      <c r="AV73" s="396">
        <f t="shared" si="17"/>
        <v>0</v>
      </c>
      <c r="AW73" s="313" t="str">
        <f t="shared" si="18"/>
        <v/>
      </c>
    </row>
    <row r="74" spans="1:49" x14ac:dyDescent="0.3">
      <c r="A74" s="333"/>
      <c r="B74" s="399" t="s">
        <v>74</v>
      </c>
      <c r="C74" s="399"/>
      <c r="D74" s="400"/>
      <c r="E74" s="399"/>
      <c r="F74" s="406"/>
      <c r="G74" s="408"/>
      <c r="H74" s="408"/>
      <c r="I74" s="450">
        <f>SUM(I64:I65,I56,I57:I60)</f>
        <v>11678.984400000001</v>
      </c>
      <c r="J74" s="408"/>
      <c r="K74" s="408"/>
      <c r="L74" s="450">
        <f>SUM(L64:L65,L56,L57:L60)</f>
        <v>12104.538400000001</v>
      </c>
      <c r="M74" s="273">
        <f t="shared" si="9"/>
        <v>425.55400000000009</v>
      </c>
      <c r="N74" s="274">
        <f t="shared" si="10"/>
        <v>3.6437586131205041E-2</v>
      </c>
      <c r="O74" s="409"/>
      <c r="P74" s="408"/>
      <c r="Q74" s="408"/>
      <c r="R74" s="450">
        <f>SUM(R64:R65,R56,R57:R60)</f>
        <v>12403.558400000002</v>
      </c>
      <c r="S74" s="410"/>
      <c r="T74" s="273">
        <f t="shared" si="26"/>
        <v>299.02000000000044</v>
      </c>
      <c r="U74" s="274">
        <f t="shared" si="27"/>
        <v>2.4703131182598453E-2</v>
      </c>
      <c r="W74" s="408"/>
      <c r="X74" s="408"/>
      <c r="Y74" s="450">
        <f>SUM(Y64:Y65,Y56,Y57:Y60)</f>
        <v>12264.758400000001</v>
      </c>
      <c r="Z74" s="410"/>
      <c r="AA74" s="273">
        <f t="shared" si="11"/>
        <v>-138.80000000000109</v>
      </c>
      <c r="AB74" s="274">
        <f t="shared" si="12"/>
        <v>-1.1190337121321657E-2</v>
      </c>
      <c r="AD74" s="408"/>
      <c r="AE74" s="408"/>
      <c r="AF74" s="450">
        <f>SUM(AF64:AF65,AF56,AF57:AF60)</f>
        <v>12406.528400000001</v>
      </c>
      <c r="AG74" s="410"/>
      <c r="AH74" s="273">
        <f t="shared" si="13"/>
        <v>141.77000000000044</v>
      </c>
      <c r="AI74" s="274">
        <f t="shared" si="14"/>
        <v>1.1559135155895156E-2</v>
      </c>
      <c r="AK74" s="408"/>
      <c r="AL74" s="408"/>
      <c r="AM74" s="450">
        <f>SUM(AM64:AM65,AM56,AM57:AM60)</f>
        <v>12610.038400000001</v>
      </c>
      <c r="AN74" s="410"/>
      <c r="AO74" s="273">
        <f t="shared" si="15"/>
        <v>203.51000000000022</v>
      </c>
      <c r="AP74" s="274">
        <f t="shared" si="16"/>
        <v>1.6403460616750791E-2</v>
      </c>
      <c r="AR74" s="408"/>
      <c r="AS74" s="408"/>
      <c r="AT74" s="450">
        <f>SUM(AT64:AT65,AT56,AT57:AT60)</f>
        <v>12757.048400000001</v>
      </c>
      <c r="AU74" s="410"/>
      <c r="AV74" s="273">
        <f t="shared" si="17"/>
        <v>147.01000000000022</v>
      </c>
      <c r="AW74" s="274">
        <f t="shared" si="18"/>
        <v>1.1658172270117766E-2</v>
      </c>
    </row>
    <row r="75" spans="1:49" x14ac:dyDescent="0.3">
      <c r="A75" s="333"/>
      <c r="B75" s="268" t="s">
        <v>51</v>
      </c>
      <c r="C75" s="268"/>
      <c r="D75" s="315"/>
      <c r="E75" s="268"/>
      <c r="F75" s="275"/>
      <c r="G75" s="142">
        <v>-0.11700000000000001</v>
      </c>
      <c r="H75" s="323"/>
      <c r="I75" s="273"/>
      <c r="J75" s="142">
        <v>-0.11700000000000001</v>
      </c>
      <c r="K75" s="323"/>
      <c r="L75" s="273"/>
      <c r="M75" s="273">
        <f t="shared" si="9"/>
        <v>0</v>
      </c>
      <c r="N75" s="274" t="str">
        <f t="shared" si="10"/>
        <v/>
      </c>
      <c r="O75" s="273"/>
      <c r="P75" s="142">
        <v>-0.11700000000000001</v>
      </c>
      <c r="Q75" s="323"/>
      <c r="R75" s="273"/>
      <c r="S75" s="32"/>
      <c r="T75" s="273">
        <f t="shared" si="26"/>
        <v>0</v>
      </c>
      <c r="U75" s="274" t="str">
        <f t="shared" si="27"/>
        <v/>
      </c>
      <c r="W75" s="142">
        <v>-0.11700000000000001</v>
      </c>
      <c r="X75" s="323"/>
      <c r="Y75" s="273"/>
      <c r="Z75" s="32"/>
      <c r="AA75" s="273">
        <f t="shared" si="11"/>
        <v>0</v>
      </c>
      <c r="AB75" s="274" t="str">
        <f t="shared" si="12"/>
        <v/>
      </c>
      <c r="AD75" s="142">
        <v>-0.11700000000000001</v>
      </c>
      <c r="AE75" s="323"/>
      <c r="AF75" s="273"/>
      <c r="AG75" s="32"/>
      <c r="AH75" s="273">
        <f t="shared" si="13"/>
        <v>0</v>
      </c>
      <c r="AI75" s="274" t="str">
        <f t="shared" si="14"/>
        <v/>
      </c>
      <c r="AK75" s="142">
        <v>-0.11700000000000001</v>
      </c>
      <c r="AL75" s="323"/>
      <c r="AM75" s="273"/>
      <c r="AN75" s="32"/>
      <c r="AO75" s="273">
        <f t="shared" si="15"/>
        <v>0</v>
      </c>
      <c r="AP75" s="274" t="str">
        <f t="shared" si="16"/>
        <v/>
      </c>
      <c r="AR75" s="142">
        <v>-0.11700000000000001</v>
      </c>
      <c r="AS75" s="323"/>
      <c r="AT75" s="273"/>
      <c r="AU75" s="32"/>
      <c r="AV75" s="273">
        <f t="shared" si="17"/>
        <v>0</v>
      </c>
      <c r="AW75" s="274" t="str">
        <f t="shared" si="18"/>
        <v/>
      </c>
    </row>
    <row r="76" spans="1:49" x14ac:dyDescent="0.3">
      <c r="A76" s="333"/>
      <c r="B76" s="469" t="s">
        <v>52</v>
      </c>
      <c r="C76" s="399"/>
      <c r="D76" s="400"/>
      <c r="E76" s="399"/>
      <c r="F76" s="406"/>
      <c r="G76" s="407">
        <v>0.13</v>
      </c>
      <c r="H76" s="408"/>
      <c r="I76" s="409">
        <f>I74*G76</f>
        <v>1518.2679720000001</v>
      </c>
      <c r="J76" s="407">
        <v>0.13</v>
      </c>
      <c r="K76" s="408"/>
      <c r="L76" s="409">
        <f>L74*J76</f>
        <v>1573.5899920000002</v>
      </c>
      <c r="M76" s="273">
        <f t="shared" si="9"/>
        <v>55.322020000000066</v>
      </c>
      <c r="N76" s="274">
        <f t="shared" si="10"/>
        <v>3.6437586131205082E-2</v>
      </c>
      <c r="O76" s="409"/>
      <c r="P76" s="407">
        <v>0.13</v>
      </c>
      <c r="Q76" s="408"/>
      <c r="R76" s="409">
        <f>R74*P76</f>
        <v>1612.4625920000003</v>
      </c>
      <c r="S76" s="410"/>
      <c r="T76" s="273">
        <f t="shared" si="26"/>
        <v>38.872600000000148</v>
      </c>
      <c r="U76" s="274">
        <f t="shared" si="27"/>
        <v>2.4703131182598512E-2</v>
      </c>
      <c r="W76" s="407">
        <v>0.13</v>
      </c>
      <c r="X76" s="408"/>
      <c r="Y76" s="409">
        <f>Y74*W76</f>
        <v>1594.4185920000002</v>
      </c>
      <c r="Z76" s="410"/>
      <c r="AA76" s="273">
        <f t="shared" si="11"/>
        <v>-18.044000000000096</v>
      </c>
      <c r="AB76" s="274">
        <f t="shared" si="12"/>
        <v>-1.119033712132163E-2</v>
      </c>
      <c r="AD76" s="407">
        <v>0.13</v>
      </c>
      <c r="AE76" s="408"/>
      <c r="AF76" s="409">
        <f>AF74*AD76</f>
        <v>1612.8486920000003</v>
      </c>
      <c r="AG76" s="410"/>
      <c r="AH76" s="273">
        <f t="shared" si="13"/>
        <v>18.430100000000039</v>
      </c>
      <c r="AI76" s="274">
        <f t="shared" si="14"/>
        <v>1.1559135155895144E-2</v>
      </c>
      <c r="AK76" s="407">
        <v>0.13</v>
      </c>
      <c r="AL76" s="408"/>
      <c r="AM76" s="409">
        <f>AM74*AK76</f>
        <v>1639.3049920000003</v>
      </c>
      <c r="AN76" s="410"/>
      <c r="AO76" s="273">
        <f t="shared" si="15"/>
        <v>26.456300000000056</v>
      </c>
      <c r="AP76" s="274">
        <f t="shared" si="16"/>
        <v>1.6403460616750805E-2</v>
      </c>
      <c r="AR76" s="407">
        <v>0.13</v>
      </c>
      <c r="AS76" s="408"/>
      <c r="AT76" s="409">
        <f>AT74*AR76</f>
        <v>1658.4162920000003</v>
      </c>
      <c r="AU76" s="410"/>
      <c r="AV76" s="273">
        <f t="shared" si="17"/>
        <v>19.111300000000028</v>
      </c>
      <c r="AW76" s="274">
        <f t="shared" si="18"/>
        <v>1.1658172270117765E-2</v>
      </c>
    </row>
    <row r="77" spans="1:49" ht="15" thickBot="1" x14ac:dyDescent="0.35">
      <c r="A77" s="333"/>
      <c r="B77" s="470" t="s">
        <v>84</v>
      </c>
      <c r="C77" s="470"/>
      <c r="D77" s="470"/>
      <c r="E77" s="268"/>
      <c r="F77" s="471"/>
      <c r="G77" s="471"/>
      <c r="H77" s="471"/>
      <c r="I77" s="472">
        <f>SUM(I74:I76)</f>
        <v>13197.252372000001</v>
      </c>
      <c r="J77" s="471"/>
      <c r="K77" s="471"/>
      <c r="L77" s="472">
        <f>SUM(L74:L76)</f>
        <v>13678.128392000002</v>
      </c>
      <c r="M77" s="273">
        <f t="shared" si="9"/>
        <v>480.87602000000152</v>
      </c>
      <c r="N77" s="274">
        <f t="shared" si="10"/>
        <v>3.6437586131205152E-2</v>
      </c>
      <c r="O77" s="273"/>
      <c r="P77" s="471"/>
      <c r="Q77" s="471"/>
      <c r="R77" s="472">
        <f>SUM(R74:R76)</f>
        <v>14016.020992000002</v>
      </c>
      <c r="S77" s="473"/>
      <c r="T77" s="273">
        <f t="shared" si="26"/>
        <v>337.89259999999922</v>
      </c>
      <c r="U77" s="274">
        <f t="shared" si="27"/>
        <v>2.470313118259836E-2</v>
      </c>
      <c r="W77" s="471"/>
      <c r="X77" s="471"/>
      <c r="Y77" s="472">
        <f>SUM(Y74:Y76)</f>
        <v>13859.176992000001</v>
      </c>
      <c r="Z77" s="473"/>
      <c r="AA77" s="273">
        <f t="shared" si="11"/>
        <v>-156.84400000000096</v>
      </c>
      <c r="AB77" s="274">
        <f t="shared" si="12"/>
        <v>-1.1190337121321638E-2</v>
      </c>
      <c r="AD77" s="471"/>
      <c r="AE77" s="471"/>
      <c r="AF77" s="472">
        <f>SUM(AF74:AF76)</f>
        <v>14019.377092000001</v>
      </c>
      <c r="AG77" s="473"/>
      <c r="AH77" s="273">
        <f t="shared" si="13"/>
        <v>160.20010000000002</v>
      </c>
      <c r="AI77" s="274">
        <f t="shared" si="14"/>
        <v>1.1559135155895123E-2</v>
      </c>
      <c r="AK77" s="471"/>
      <c r="AL77" s="471"/>
      <c r="AM77" s="472">
        <f>SUM(AM74:AM76)</f>
        <v>14249.343392000002</v>
      </c>
      <c r="AN77" s="473"/>
      <c r="AO77" s="273">
        <f t="shared" si="15"/>
        <v>229.96630000000187</v>
      </c>
      <c r="AP77" s="274">
        <f t="shared" si="16"/>
        <v>1.6403460616750905E-2</v>
      </c>
      <c r="AR77" s="471"/>
      <c r="AS77" s="471"/>
      <c r="AT77" s="472">
        <f>SUM(AT74:AT76)</f>
        <v>14415.464692000001</v>
      </c>
      <c r="AU77" s="473"/>
      <c r="AV77" s="273">
        <f t="shared" si="17"/>
        <v>166.12129999999888</v>
      </c>
      <c r="AW77" s="274">
        <f t="shared" si="18"/>
        <v>1.1658172270117669E-2</v>
      </c>
    </row>
    <row r="78" spans="1:49" ht="15" thickBot="1" x14ac:dyDescent="0.35">
      <c r="A78" s="333"/>
      <c r="B78" s="334"/>
      <c r="C78" s="335"/>
      <c r="D78" s="336"/>
      <c r="E78" s="335"/>
      <c r="F78" s="474"/>
      <c r="G78" s="475"/>
      <c r="H78" s="476"/>
      <c r="I78" s="343"/>
      <c r="J78" s="475"/>
      <c r="K78" s="476"/>
      <c r="L78" s="343"/>
      <c r="M78" s="341"/>
      <c r="N78" s="477"/>
      <c r="O78" s="343"/>
      <c r="P78" s="475"/>
      <c r="Q78" s="476"/>
      <c r="R78" s="343"/>
      <c r="S78" s="337"/>
      <c r="T78" s="341"/>
      <c r="U78" s="477"/>
      <c r="W78" s="475"/>
      <c r="X78" s="476"/>
      <c r="Y78" s="343"/>
      <c r="Z78" s="337"/>
      <c r="AA78" s="341"/>
      <c r="AB78" s="477"/>
      <c r="AD78" s="475"/>
      <c r="AE78" s="476"/>
      <c r="AF78" s="343"/>
      <c r="AG78" s="337"/>
      <c r="AH78" s="341"/>
      <c r="AI78" s="477"/>
      <c r="AK78" s="475"/>
      <c r="AL78" s="476"/>
      <c r="AM78" s="343"/>
      <c r="AN78" s="337"/>
      <c r="AO78" s="341"/>
      <c r="AP78" s="477"/>
      <c r="AR78" s="475"/>
      <c r="AS78" s="476"/>
      <c r="AT78" s="343"/>
      <c r="AU78" s="337"/>
      <c r="AV78" s="341"/>
      <c r="AW78" s="477"/>
    </row>
    <row r="79" spans="1:49" x14ac:dyDescent="0.3">
      <c r="I79" s="251"/>
      <c r="L79" s="251"/>
      <c r="O79" s="251"/>
      <c r="R79" s="251"/>
      <c r="Y79" s="251"/>
      <c r="AF79" s="251"/>
      <c r="AM79" s="251"/>
      <c r="AT79" s="251"/>
    </row>
    <row r="80" spans="1:49" x14ac:dyDescent="0.3">
      <c r="B80" s="249" t="s">
        <v>55</v>
      </c>
      <c r="G80" s="170">
        <v>2.9499999999999998E-2</v>
      </c>
      <c r="J80" s="170">
        <v>2.9499999999999998E-2</v>
      </c>
      <c r="P80" s="170">
        <v>2.9499999999999998E-2</v>
      </c>
      <c r="W80" s="170">
        <v>2.9499999999999998E-2</v>
      </c>
      <c r="AD80" s="170">
        <v>2.9499999999999998E-2</v>
      </c>
      <c r="AK80" s="170">
        <v>2.9499999999999998E-2</v>
      </c>
      <c r="AR80" s="170">
        <v>2.9499999999999998E-2</v>
      </c>
    </row>
    <row r="82" spans="2:51" s="23" customFormat="1" x14ac:dyDescent="0.3">
      <c r="D82" s="29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</row>
    <row r="83" spans="2:51" s="23" customFormat="1" x14ac:dyDescent="0.3">
      <c r="D83" s="348">
        <v>0.63</v>
      </c>
      <c r="E83" s="349" t="s">
        <v>43</v>
      </c>
      <c r="F83" s="350"/>
      <c r="G83" s="351"/>
      <c r="H83" s="40"/>
      <c r="I83" s="40"/>
      <c r="J83" s="40"/>
      <c r="K83" s="25"/>
      <c r="L83" s="25"/>
      <c r="M83" s="25"/>
      <c r="N83" s="25"/>
      <c r="O83" s="25"/>
      <c r="P83" s="25"/>
      <c r="Q83" s="40"/>
      <c r="R83" s="25"/>
      <c r="S83" s="25"/>
      <c r="T83" s="25"/>
      <c r="U83" s="25"/>
      <c r="V83" s="25"/>
      <c r="W83" s="25"/>
      <c r="X83" s="40"/>
      <c r="Y83" s="25"/>
      <c r="Z83" s="25"/>
      <c r="AA83" s="25"/>
      <c r="AB83" s="25"/>
      <c r="AC83" s="25"/>
      <c r="AD83" s="25"/>
      <c r="AE83" s="40"/>
      <c r="AF83" s="25"/>
      <c r="AG83" s="25"/>
      <c r="AH83" s="25"/>
      <c r="AI83" s="25"/>
      <c r="AJ83" s="25"/>
      <c r="AK83" s="25"/>
      <c r="AL83" s="40"/>
      <c r="AM83" s="25"/>
      <c r="AN83" s="25"/>
      <c r="AO83" s="25"/>
      <c r="AP83" s="25"/>
      <c r="AQ83" s="25"/>
      <c r="AR83" s="25"/>
      <c r="AS83" s="40"/>
      <c r="AT83" s="25"/>
      <c r="AU83" s="25"/>
      <c r="AV83" s="25"/>
      <c r="AW83" s="25"/>
      <c r="AX83" s="25"/>
      <c r="AY83" s="25"/>
    </row>
    <row r="84" spans="2:51" s="23" customFormat="1" x14ac:dyDescent="0.3">
      <c r="D84" s="352">
        <v>0.18</v>
      </c>
      <c r="E84" s="353" t="s">
        <v>44</v>
      </c>
      <c r="F84" s="354"/>
      <c r="G84" s="355"/>
      <c r="H84" s="40"/>
      <c r="I84" s="40"/>
      <c r="J84" s="40"/>
      <c r="K84" s="25"/>
      <c r="L84" s="25"/>
      <c r="M84" s="25"/>
      <c r="N84" s="25"/>
      <c r="O84" s="25"/>
      <c r="P84" s="25"/>
      <c r="Q84" s="40"/>
      <c r="R84" s="25"/>
      <c r="S84" s="25"/>
      <c r="T84" s="25"/>
      <c r="U84" s="25"/>
      <c r="V84" s="25"/>
      <c r="W84" s="25"/>
      <c r="X84" s="40"/>
      <c r="Y84" s="25"/>
      <c r="Z84" s="25"/>
      <c r="AA84" s="25"/>
      <c r="AB84" s="25"/>
      <c r="AC84" s="25"/>
      <c r="AD84" s="25"/>
      <c r="AE84" s="40"/>
      <c r="AF84" s="25"/>
      <c r="AG84" s="25"/>
      <c r="AH84" s="25"/>
      <c r="AI84" s="25"/>
      <c r="AJ84" s="25"/>
      <c r="AK84" s="25"/>
      <c r="AL84" s="40"/>
      <c r="AM84" s="25"/>
      <c r="AN84" s="25"/>
      <c r="AO84" s="25"/>
      <c r="AP84" s="25"/>
      <c r="AQ84" s="25"/>
      <c r="AR84" s="25"/>
      <c r="AS84" s="40"/>
      <c r="AT84" s="25"/>
      <c r="AU84" s="25"/>
      <c r="AV84" s="25"/>
      <c r="AW84" s="25"/>
      <c r="AX84" s="25"/>
      <c r="AY84" s="25"/>
    </row>
    <row r="85" spans="2:51" s="23" customFormat="1" x14ac:dyDescent="0.3">
      <c r="D85" s="356">
        <v>0.19</v>
      </c>
      <c r="E85" s="357" t="s">
        <v>45</v>
      </c>
      <c r="F85" s="358"/>
      <c r="G85" s="359"/>
      <c r="H85" s="40"/>
      <c r="I85" s="40"/>
      <c r="J85" s="40"/>
      <c r="K85" s="25"/>
      <c r="L85" s="25"/>
      <c r="M85" s="25"/>
      <c r="N85" s="25"/>
      <c r="O85" s="25"/>
      <c r="P85" s="25"/>
      <c r="Q85" s="40"/>
      <c r="R85" s="25"/>
      <c r="S85" s="25"/>
      <c r="T85" s="25"/>
      <c r="U85" s="25"/>
      <c r="V85" s="25"/>
      <c r="W85" s="25"/>
      <c r="X85" s="40"/>
      <c r="Y85" s="25"/>
      <c r="Z85" s="25"/>
      <c r="AA85" s="25"/>
      <c r="AB85" s="25"/>
      <c r="AC85" s="25"/>
      <c r="AD85" s="25"/>
      <c r="AE85" s="40"/>
      <c r="AF85" s="25"/>
      <c r="AG85" s="25"/>
      <c r="AH85" s="25"/>
      <c r="AI85" s="25"/>
      <c r="AJ85" s="25"/>
      <c r="AK85" s="25"/>
      <c r="AL85" s="40"/>
      <c r="AM85" s="25"/>
      <c r="AN85" s="25"/>
      <c r="AO85" s="25"/>
      <c r="AP85" s="25"/>
      <c r="AQ85" s="25"/>
      <c r="AR85" s="25"/>
      <c r="AS85" s="40"/>
      <c r="AT85" s="25"/>
      <c r="AU85" s="25"/>
      <c r="AV85" s="25"/>
      <c r="AW85" s="25"/>
      <c r="AX85" s="25"/>
      <c r="AY85" s="25"/>
    </row>
    <row r="86" spans="2:51" x14ac:dyDescent="0.3">
      <c r="G86" s="23"/>
      <c r="H86" s="23"/>
      <c r="I86" s="23"/>
      <c r="J86" s="362"/>
      <c r="K86" s="362"/>
      <c r="L86" s="362"/>
      <c r="M86" s="362"/>
      <c r="Q86" s="362"/>
      <c r="R86" s="362"/>
      <c r="S86" s="362"/>
      <c r="T86" s="362"/>
      <c r="X86" s="362"/>
      <c r="Y86" s="362"/>
      <c r="Z86" s="362"/>
      <c r="AA86" s="362"/>
      <c r="AE86" s="362"/>
      <c r="AF86" s="362"/>
      <c r="AG86" s="362"/>
      <c r="AH86" s="362"/>
      <c r="AL86" s="362"/>
      <c r="AM86" s="362"/>
      <c r="AN86" s="362"/>
      <c r="AO86" s="362"/>
      <c r="AS86" s="362"/>
      <c r="AT86" s="362"/>
      <c r="AU86" s="362"/>
      <c r="AV86" s="362"/>
    </row>
    <row r="87" spans="2:51" x14ac:dyDescent="0.3">
      <c r="G87" s="23"/>
      <c r="H87" s="23"/>
      <c r="I87" s="23"/>
      <c r="J87" s="362"/>
      <c r="K87" s="362"/>
      <c r="L87" s="362"/>
      <c r="M87" s="362"/>
      <c r="Q87" s="362"/>
      <c r="R87" s="362"/>
      <c r="S87" s="362"/>
      <c r="T87" s="362"/>
      <c r="X87" s="362"/>
      <c r="Y87" s="362"/>
      <c r="Z87" s="362"/>
      <c r="AA87" s="362"/>
      <c r="AE87" s="362"/>
      <c r="AF87" s="362"/>
      <c r="AG87" s="362"/>
      <c r="AH87" s="362"/>
      <c r="AL87" s="362"/>
      <c r="AM87" s="362"/>
      <c r="AN87" s="362"/>
      <c r="AO87" s="362"/>
      <c r="AS87" s="362"/>
      <c r="AT87" s="362"/>
      <c r="AU87" s="362"/>
      <c r="AV87" s="362"/>
    </row>
    <row r="88" spans="2:51" x14ac:dyDescent="0.3">
      <c r="G88" s="23"/>
      <c r="H88" s="23"/>
      <c r="I88" s="23"/>
      <c r="J88" s="362"/>
      <c r="K88" s="362"/>
      <c r="L88" s="362"/>
      <c r="M88" s="362"/>
      <c r="Q88" s="362"/>
      <c r="R88" s="362"/>
      <c r="S88" s="362"/>
      <c r="T88" s="362"/>
      <c r="X88" s="362"/>
      <c r="Y88" s="362"/>
      <c r="Z88" s="362"/>
      <c r="AA88" s="362"/>
      <c r="AE88" s="362"/>
      <c r="AF88" s="362"/>
      <c r="AG88" s="362"/>
      <c r="AH88" s="362"/>
      <c r="AL88" s="362"/>
      <c r="AM88" s="362"/>
      <c r="AN88" s="362"/>
      <c r="AO88" s="362"/>
      <c r="AS88" s="362"/>
      <c r="AT88" s="362"/>
      <c r="AU88" s="362"/>
      <c r="AV88" s="362"/>
    </row>
    <row r="89" spans="2:51" x14ac:dyDescent="0.3">
      <c r="G89" s="23"/>
      <c r="H89" s="23"/>
      <c r="I89" s="23"/>
      <c r="J89" s="362"/>
      <c r="K89" s="362"/>
      <c r="L89" s="362"/>
      <c r="M89" s="362"/>
      <c r="Q89" s="362"/>
      <c r="R89" s="362"/>
      <c r="S89" s="362"/>
      <c r="T89" s="362"/>
      <c r="X89" s="362"/>
      <c r="Y89" s="362"/>
      <c r="Z89" s="362"/>
      <c r="AA89" s="362"/>
      <c r="AE89" s="362"/>
      <c r="AF89" s="362"/>
      <c r="AG89" s="362"/>
      <c r="AH89" s="362"/>
      <c r="AL89" s="362"/>
      <c r="AM89" s="362"/>
      <c r="AN89" s="362"/>
      <c r="AO89" s="362"/>
      <c r="AS89" s="362"/>
      <c r="AT89" s="362"/>
      <c r="AU89" s="362"/>
      <c r="AV89" s="362"/>
    </row>
    <row r="90" spans="2:51" x14ac:dyDescent="0.3">
      <c r="G90" s="23"/>
      <c r="H90" s="23"/>
      <c r="I90" s="23"/>
      <c r="J90" s="362"/>
      <c r="K90" s="362"/>
      <c r="L90" s="362"/>
      <c r="M90" s="362"/>
      <c r="Q90" s="362"/>
      <c r="R90" s="362"/>
      <c r="S90" s="362"/>
      <c r="T90" s="362"/>
      <c r="X90" s="362"/>
      <c r="Y90" s="362"/>
      <c r="Z90" s="362"/>
      <c r="AA90" s="362"/>
      <c r="AE90" s="362"/>
      <c r="AF90" s="362"/>
      <c r="AG90" s="362"/>
      <c r="AH90" s="362"/>
      <c r="AL90" s="362"/>
      <c r="AM90" s="362"/>
      <c r="AN90" s="362"/>
      <c r="AO90" s="362"/>
      <c r="AS90" s="362"/>
      <c r="AT90" s="362"/>
      <c r="AU90" s="362"/>
      <c r="AV90" s="362"/>
    </row>
    <row r="91" spans="2:51" x14ac:dyDescent="0.3">
      <c r="B91" s="419"/>
      <c r="G91" s="23"/>
      <c r="H91" s="23"/>
      <c r="I91" s="23"/>
      <c r="J91" s="362"/>
      <c r="K91" s="362"/>
      <c r="L91" s="362"/>
      <c r="M91" s="362"/>
      <c r="Q91" s="362"/>
      <c r="R91" s="362"/>
      <c r="S91" s="362"/>
      <c r="T91" s="362"/>
      <c r="X91" s="362"/>
      <c r="Y91" s="362"/>
      <c r="Z91" s="362"/>
      <c r="AA91" s="362"/>
      <c r="AE91" s="362"/>
      <c r="AF91" s="362"/>
      <c r="AG91" s="362"/>
      <c r="AH91" s="362"/>
      <c r="AL91" s="362"/>
      <c r="AM91" s="362"/>
      <c r="AN91" s="362"/>
      <c r="AO91" s="362"/>
      <c r="AS91" s="362"/>
      <c r="AT91" s="362"/>
      <c r="AU91" s="362"/>
      <c r="AV91" s="362"/>
    </row>
    <row r="92" spans="2:51" x14ac:dyDescent="0.3">
      <c r="B92" s="419"/>
      <c r="G92" s="23"/>
      <c r="H92" s="23"/>
      <c r="I92" s="23"/>
      <c r="J92" s="362"/>
      <c r="K92" s="362"/>
      <c r="L92" s="362"/>
      <c r="M92" s="362"/>
      <c r="Q92" s="362"/>
      <c r="R92" s="362"/>
      <c r="S92" s="362"/>
      <c r="T92" s="362"/>
      <c r="X92" s="362"/>
      <c r="Y92" s="362"/>
      <c r="Z92" s="362"/>
      <c r="AA92" s="362"/>
      <c r="AE92" s="362"/>
      <c r="AF92" s="362"/>
      <c r="AG92" s="362"/>
      <c r="AH92" s="362"/>
      <c r="AL92" s="362"/>
      <c r="AM92" s="362"/>
      <c r="AN92" s="362"/>
      <c r="AO92" s="362"/>
      <c r="AS92" s="362"/>
      <c r="AT92" s="362"/>
      <c r="AU92" s="362"/>
      <c r="AV92" s="362"/>
    </row>
    <row r="93" spans="2:51" x14ac:dyDescent="0.3">
      <c r="B93" s="419"/>
      <c r="G93" s="23"/>
      <c r="H93" s="23"/>
      <c r="I93" s="23"/>
      <c r="J93" s="362"/>
      <c r="K93" s="362"/>
      <c r="L93" s="362"/>
      <c r="M93" s="362"/>
      <c r="Q93" s="362"/>
      <c r="R93" s="362"/>
      <c r="S93" s="362"/>
      <c r="T93" s="362"/>
      <c r="X93" s="362"/>
      <c r="Y93" s="362"/>
      <c r="Z93" s="362"/>
      <c r="AA93" s="362"/>
      <c r="AE93" s="362"/>
      <c r="AF93" s="362"/>
      <c r="AG93" s="362"/>
      <c r="AH93" s="362"/>
      <c r="AL93" s="362"/>
      <c r="AM93" s="362"/>
      <c r="AN93" s="362"/>
      <c r="AO93" s="362"/>
      <c r="AS93" s="362"/>
      <c r="AT93" s="362"/>
      <c r="AU93" s="362"/>
      <c r="AV93" s="362"/>
    </row>
    <row r="94" spans="2:51" x14ac:dyDescent="0.3">
      <c r="B94" s="419"/>
      <c r="G94" s="23"/>
      <c r="H94" s="23"/>
      <c r="I94" s="23"/>
      <c r="J94" s="362"/>
      <c r="K94" s="362"/>
      <c r="L94" s="362"/>
      <c r="M94" s="362"/>
      <c r="Q94" s="362"/>
      <c r="R94" s="362"/>
      <c r="S94" s="362"/>
      <c r="T94" s="362"/>
      <c r="X94" s="362"/>
      <c r="Y94" s="362"/>
      <c r="Z94" s="362"/>
      <c r="AA94" s="362"/>
      <c r="AE94" s="362"/>
      <c r="AF94" s="362"/>
      <c r="AG94" s="362"/>
      <c r="AH94" s="362"/>
      <c r="AL94" s="362"/>
      <c r="AM94" s="362"/>
      <c r="AN94" s="362"/>
      <c r="AO94" s="362"/>
      <c r="AS94" s="362"/>
      <c r="AT94" s="362"/>
      <c r="AU94" s="362"/>
      <c r="AV94" s="362"/>
    </row>
    <row r="95" spans="2:51" x14ac:dyDescent="0.3">
      <c r="B95" s="419"/>
      <c r="G95" s="23"/>
      <c r="H95" s="23"/>
      <c r="I95" s="23"/>
      <c r="J95" s="362"/>
      <c r="K95" s="362"/>
      <c r="L95" s="362"/>
      <c r="M95" s="362"/>
      <c r="Q95" s="362"/>
      <c r="R95" s="362"/>
      <c r="S95" s="362"/>
      <c r="T95" s="362"/>
      <c r="X95" s="362"/>
      <c r="Y95" s="362"/>
      <c r="Z95" s="362"/>
      <c r="AA95" s="362"/>
      <c r="AE95" s="362"/>
      <c r="AF95" s="362"/>
      <c r="AG95" s="362"/>
      <c r="AH95" s="362"/>
      <c r="AL95" s="362"/>
      <c r="AM95" s="362"/>
      <c r="AN95" s="362"/>
      <c r="AO95" s="362"/>
      <c r="AS95" s="362"/>
      <c r="AT95" s="362"/>
      <c r="AU95" s="362"/>
      <c r="AV95" s="362"/>
    </row>
    <row r="96" spans="2:51" x14ac:dyDescent="0.3">
      <c r="B96" s="419"/>
      <c r="G96" s="23"/>
      <c r="H96" s="23"/>
      <c r="I96" s="23"/>
      <c r="J96" s="362"/>
      <c r="K96" s="362"/>
      <c r="L96" s="362"/>
      <c r="M96" s="362"/>
      <c r="Q96" s="362"/>
      <c r="R96" s="362"/>
      <c r="S96" s="362"/>
      <c r="T96" s="362"/>
      <c r="X96" s="362"/>
      <c r="Y96" s="362"/>
      <c r="Z96" s="362"/>
      <c r="AA96" s="362"/>
      <c r="AE96" s="362"/>
      <c r="AF96" s="362"/>
      <c r="AG96" s="362"/>
      <c r="AH96" s="362"/>
      <c r="AL96" s="362"/>
      <c r="AM96" s="362"/>
      <c r="AN96" s="362"/>
      <c r="AO96" s="362"/>
      <c r="AS96" s="362"/>
      <c r="AT96" s="362"/>
      <c r="AU96" s="362"/>
      <c r="AV96" s="362"/>
    </row>
    <row r="97" spans="2:48" x14ac:dyDescent="0.3">
      <c r="B97" s="419"/>
      <c r="G97" s="23"/>
      <c r="H97" s="23"/>
      <c r="I97" s="23"/>
      <c r="J97" s="362"/>
      <c r="K97" s="362"/>
      <c r="L97" s="362"/>
      <c r="M97" s="362"/>
      <c r="Q97" s="362"/>
      <c r="R97" s="362"/>
      <c r="S97" s="362"/>
      <c r="T97" s="362"/>
      <c r="X97" s="362"/>
      <c r="Y97" s="362"/>
      <c r="Z97" s="362"/>
      <c r="AA97" s="362"/>
      <c r="AE97" s="362"/>
      <c r="AF97" s="362"/>
      <c r="AG97" s="362"/>
      <c r="AH97" s="362"/>
      <c r="AL97" s="362"/>
      <c r="AM97" s="362"/>
      <c r="AN97" s="362"/>
      <c r="AO97" s="362"/>
      <c r="AS97" s="362"/>
      <c r="AT97" s="362"/>
      <c r="AU97" s="362"/>
      <c r="AV97" s="362"/>
    </row>
    <row r="98" spans="2:48" x14ac:dyDescent="0.3">
      <c r="B98" s="419"/>
      <c r="G98" s="23"/>
      <c r="H98" s="23"/>
      <c r="I98" s="23"/>
      <c r="J98" s="362"/>
      <c r="K98" s="362"/>
      <c r="L98" s="362"/>
      <c r="M98" s="362"/>
      <c r="Q98" s="362"/>
      <c r="R98" s="362"/>
      <c r="S98" s="362"/>
      <c r="T98" s="362"/>
      <c r="X98" s="362"/>
      <c r="Y98" s="362"/>
      <c r="Z98" s="362"/>
      <c r="AA98" s="362"/>
      <c r="AE98" s="362"/>
      <c r="AF98" s="362"/>
      <c r="AG98" s="362"/>
      <c r="AH98" s="362"/>
      <c r="AL98" s="362"/>
      <c r="AM98" s="362"/>
      <c r="AN98" s="362"/>
      <c r="AO98" s="362"/>
      <c r="AS98" s="362"/>
      <c r="AT98" s="362"/>
      <c r="AU98" s="362"/>
      <c r="AV98" s="362"/>
    </row>
    <row r="99" spans="2:48" x14ac:dyDescent="0.3">
      <c r="B99" s="419"/>
      <c r="G99" s="23"/>
      <c r="H99" s="23"/>
      <c r="I99" s="23"/>
      <c r="J99" s="362"/>
      <c r="K99" s="362"/>
      <c r="L99" s="362"/>
      <c r="M99" s="362"/>
      <c r="Q99" s="362"/>
      <c r="R99" s="362"/>
      <c r="S99" s="362"/>
      <c r="T99" s="362"/>
      <c r="X99" s="362"/>
      <c r="Y99" s="362"/>
      <c r="Z99" s="362"/>
      <c r="AA99" s="362"/>
      <c r="AE99" s="362"/>
      <c r="AF99" s="362"/>
      <c r="AG99" s="362"/>
      <c r="AH99" s="362"/>
      <c r="AL99" s="362"/>
      <c r="AM99" s="362"/>
      <c r="AN99" s="362"/>
      <c r="AO99" s="362"/>
      <c r="AS99" s="362"/>
      <c r="AT99" s="362"/>
      <c r="AU99" s="362"/>
      <c r="AV99" s="362"/>
    </row>
    <row r="100" spans="2:48" x14ac:dyDescent="0.3">
      <c r="B100" s="419"/>
      <c r="G100" s="23"/>
      <c r="H100" s="23"/>
      <c r="I100" s="23"/>
      <c r="J100" s="362"/>
      <c r="K100" s="362"/>
      <c r="L100" s="362"/>
      <c r="M100" s="362"/>
      <c r="Q100" s="362"/>
      <c r="R100" s="362"/>
      <c r="S100" s="362"/>
      <c r="T100" s="362"/>
      <c r="X100" s="362"/>
      <c r="Y100" s="362"/>
      <c r="Z100" s="362"/>
      <c r="AA100" s="362"/>
      <c r="AE100" s="362"/>
      <c r="AF100" s="362"/>
      <c r="AG100" s="362"/>
      <c r="AH100" s="362"/>
      <c r="AL100" s="362"/>
      <c r="AM100" s="362"/>
      <c r="AN100" s="362"/>
      <c r="AO100" s="362"/>
      <c r="AS100" s="362"/>
      <c r="AT100" s="362"/>
      <c r="AU100" s="362"/>
      <c r="AV100" s="362"/>
    </row>
    <row r="101" spans="2:48" x14ac:dyDescent="0.3">
      <c r="B101" s="419"/>
      <c r="G101" s="23"/>
      <c r="H101" s="23"/>
      <c r="I101" s="23"/>
      <c r="J101" s="362"/>
      <c r="K101" s="362"/>
      <c r="L101" s="362"/>
      <c r="M101" s="362"/>
      <c r="Q101" s="362"/>
      <c r="R101" s="362"/>
      <c r="S101" s="362"/>
      <c r="T101" s="362"/>
      <c r="X101" s="362"/>
      <c r="Y101" s="362"/>
      <c r="Z101" s="362"/>
      <c r="AA101" s="362"/>
      <c r="AE101" s="362"/>
      <c r="AF101" s="362"/>
      <c r="AG101" s="362"/>
      <c r="AH101" s="362"/>
      <c r="AL101" s="362"/>
      <c r="AM101" s="362"/>
      <c r="AN101" s="362"/>
      <c r="AO101" s="362"/>
      <c r="AS101" s="362"/>
      <c r="AT101" s="362"/>
      <c r="AU101" s="362"/>
      <c r="AV101" s="362"/>
    </row>
    <row r="102" spans="2:48" x14ac:dyDescent="0.3">
      <c r="B102" s="419"/>
      <c r="G102" s="23"/>
      <c r="H102" s="23"/>
      <c r="I102" s="23"/>
      <c r="J102" s="362"/>
      <c r="K102" s="362"/>
      <c r="L102" s="362"/>
      <c r="M102" s="362"/>
      <c r="Q102" s="362"/>
      <c r="R102" s="362"/>
      <c r="S102" s="362"/>
      <c r="T102" s="362"/>
      <c r="X102" s="362"/>
      <c r="Y102" s="362"/>
      <c r="Z102" s="362"/>
      <c r="AA102" s="362"/>
      <c r="AE102" s="362"/>
      <c r="AF102" s="362"/>
      <c r="AG102" s="362"/>
      <c r="AH102" s="362"/>
      <c r="AL102" s="362"/>
      <c r="AM102" s="362"/>
      <c r="AN102" s="362"/>
      <c r="AO102" s="362"/>
      <c r="AS102" s="362"/>
      <c r="AT102" s="362"/>
      <c r="AU102" s="362"/>
      <c r="AV102" s="362"/>
    </row>
    <row r="103" spans="2:48" x14ac:dyDescent="0.3">
      <c r="B103" s="419"/>
      <c r="G103" s="23"/>
      <c r="H103" s="23"/>
      <c r="I103" s="23"/>
      <c r="J103" s="362"/>
      <c r="K103" s="362"/>
      <c r="L103" s="362"/>
      <c r="M103" s="362"/>
      <c r="Q103" s="362"/>
      <c r="R103" s="362"/>
      <c r="S103" s="362"/>
      <c r="T103" s="362"/>
      <c r="X103" s="362"/>
      <c r="Y103" s="362"/>
      <c r="Z103" s="362"/>
      <c r="AA103" s="362"/>
      <c r="AE103" s="362"/>
      <c r="AF103" s="362"/>
      <c r="AG103" s="362"/>
      <c r="AH103" s="362"/>
      <c r="AL103" s="362"/>
      <c r="AM103" s="362"/>
      <c r="AN103" s="362"/>
      <c r="AO103" s="362"/>
      <c r="AS103" s="362"/>
      <c r="AT103" s="362"/>
      <c r="AU103" s="362"/>
      <c r="AV103" s="362"/>
    </row>
    <row r="104" spans="2:48" x14ac:dyDescent="0.3">
      <c r="B104" s="419"/>
      <c r="G104" s="23"/>
      <c r="H104" s="23"/>
      <c r="I104" s="23"/>
      <c r="J104" s="362"/>
      <c r="K104" s="362"/>
      <c r="L104" s="362"/>
      <c r="M104" s="362"/>
      <c r="Q104" s="362"/>
      <c r="R104" s="362"/>
      <c r="S104" s="362"/>
      <c r="T104" s="362"/>
      <c r="X104" s="362"/>
      <c r="Y104" s="362"/>
      <c r="Z104" s="362"/>
      <c r="AA104" s="362"/>
      <c r="AE104" s="362"/>
      <c r="AF104" s="362"/>
      <c r="AG104" s="362"/>
      <c r="AH104" s="362"/>
      <c r="AL104" s="362"/>
      <c r="AM104" s="362"/>
      <c r="AN104" s="362"/>
      <c r="AO104" s="362"/>
      <c r="AS104" s="362"/>
      <c r="AT104" s="362"/>
      <c r="AU104" s="362"/>
      <c r="AV104" s="362"/>
    </row>
    <row r="105" spans="2:48" x14ac:dyDescent="0.3">
      <c r="B105" s="419"/>
      <c r="G105" s="23"/>
      <c r="H105" s="23"/>
      <c r="I105" s="23"/>
      <c r="J105" s="362"/>
      <c r="K105" s="362"/>
      <c r="L105" s="362"/>
      <c r="M105" s="362"/>
      <c r="Q105" s="362"/>
      <c r="R105" s="362"/>
      <c r="S105" s="362"/>
      <c r="T105" s="362"/>
      <c r="X105" s="362"/>
      <c r="Y105" s="362"/>
      <c r="Z105" s="362"/>
      <c r="AA105" s="362"/>
      <c r="AE105" s="362"/>
      <c r="AF105" s="362"/>
      <c r="AG105" s="362"/>
      <c r="AH105" s="362"/>
      <c r="AL105" s="362"/>
      <c r="AM105" s="362"/>
      <c r="AN105" s="362"/>
      <c r="AO105" s="362"/>
      <c r="AS105" s="362"/>
      <c r="AT105" s="362"/>
      <c r="AU105" s="362"/>
      <c r="AV105" s="362"/>
    </row>
    <row r="106" spans="2:48" x14ac:dyDescent="0.3">
      <c r="B106" s="419"/>
      <c r="G106" s="23"/>
      <c r="H106" s="23"/>
      <c r="I106" s="23"/>
      <c r="J106" s="362"/>
      <c r="K106" s="362"/>
      <c r="L106" s="362"/>
      <c r="M106" s="362"/>
      <c r="Q106" s="362"/>
      <c r="R106" s="362"/>
      <c r="S106" s="362"/>
      <c r="T106" s="362"/>
      <c r="X106" s="362"/>
      <c r="Y106" s="362"/>
      <c r="Z106" s="362"/>
      <c r="AA106" s="362"/>
      <c r="AE106" s="362"/>
      <c r="AF106" s="362"/>
      <c r="AG106" s="362"/>
      <c r="AH106" s="362"/>
      <c r="AL106" s="362"/>
      <c r="AM106" s="362"/>
      <c r="AN106" s="362"/>
      <c r="AO106" s="362"/>
      <c r="AS106" s="362"/>
      <c r="AT106" s="362"/>
      <c r="AU106" s="362"/>
      <c r="AV106" s="362"/>
    </row>
    <row r="107" spans="2:48" x14ac:dyDescent="0.3">
      <c r="B107" s="419"/>
      <c r="G107" s="23"/>
      <c r="H107" s="23"/>
      <c r="I107" s="23"/>
      <c r="J107" s="362"/>
      <c r="K107" s="362"/>
      <c r="L107" s="362"/>
      <c r="M107" s="362"/>
      <c r="Q107" s="362"/>
      <c r="R107" s="362"/>
      <c r="S107" s="362"/>
      <c r="T107" s="362"/>
      <c r="X107" s="362"/>
      <c r="Y107" s="362"/>
      <c r="Z107" s="362"/>
      <c r="AA107" s="362"/>
      <c r="AE107" s="362"/>
      <c r="AF107" s="362"/>
      <c r="AG107" s="362"/>
      <c r="AH107" s="362"/>
      <c r="AL107" s="362"/>
      <c r="AM107" s="362"/>
      <c r="AN107" s="362"/>
      <c r="AO107" s="362"/>
      <c r="AS107" s="362"/>
      <c r="AT107" s="362"/>
      <c r="AU107" s="362"/>
      <c r="AV107" s="362"/>
    </row>
    <row r="108" spans="2:48" x14ac:dyDescent="0.3">
      <c r="B108" s="419"/>
      <c r="G108" s="23"/>
      <c r="H108" s="23"/>
      <c r="I108" s="23"/>
      <c r="J108" s="362"/>
      <c r="K108" s="362"/>
      <c r="L108" s="362"/>
      <c r="M108" s="362"/>
      <c r="Q108" s="362"/>
      <c r="R108" s="362"/>
      <c r="S108" s="362"/>
      <c r="T108" s="362"/>
      <c r="X108" s="362"/>
      <c r="Y108" s="362"/>
      <c r="Z108" s="362"/>
      <c r="AA108" s="362"/>
      <c r="AE108" s="362"/>
      <c r="AF108" s="362"/>
      <c r="AG108" s="362"/>
      <c r="AH108" s="362"/>
      <c r="AL108" s="362"/>
      <c r="AM108" s="362"/>
      <c r="AN108" s="362"/>
      <c r="AO108" s="362"/>
      <c r="AS108" s="362"/>
      <c r="AT108" s="362"/>
      <c r="AU108" s="362"/>
      <c r="AV108" s="362"/>
    </row>
    <row r="109" spans="2:48" x14ac:dyDescent="0.3">
      <c r="B109" s="419"/>
      <c r="G109" s="23"/>
      <c r="H109" s="23"/>
      <c r="I109" s="23"/>
      <c r="J109" s="362"/>
      <c r="K109" s="362"/>
      <c r="L109" s="362"/>
      <c r="M109" s="362"/>
      <c r="Q109" s="362"/>
      <c r="R109" s="362"/>
      <c r="S109" s="362"/>
      <c r="T109" s="362"/>
      <c r="X109" s="362"/>
      <c r="Y109" s="362"/>
      <c r="Z109" s="362"/>
      <c r="AA109" s="362"/>
      <c r="AE109" s="362"/>
      <c r="AF109" s="362"/>
      <c r="AG109" s="362"/>
      <c r="AH109" s="362"/>
      <c r="AL109" s="362"/>
      <c r="AM109" s="362"/>
      <c r="AN109" s="362"/>
      <c r="AO109" s="362"/>
      <c r="AS109" s="362"/>
      <c r="AT109" s="362"/>
      <c r="AU109" s="362"/>
      <c r="AV109" s="362"/>
    </row>
    <row r="110" spans="2:48" x14ac:dyDescent="0.3">
      <c r="G110" s="23"/>
      <c r="H110" s="23"/>
      <c r="I110" s="23"/>
      <c r="J110" s="362"/>
      <c r="K110" s="362"/>
      <c r="L110" s="362"/>
      <c r="M110" s="362"/>
      <c r="Q110" s="362"/>
      <c r="R110" s="362"/>
      <c r="S110" s="362"/>
      <c r="T110" s="362"/>
      <c r="X110" s="362"/>
      <c r="Y110" s="362"/>
      <c r="Z110" s="362"/>
      <c r="AA110" s="362"/>
      <c r="AE110" s="362"/>
      <c r="AF110" s="362"/>
      <c r="AG110" s="362"/>
      <c r="AH110" s="362"/>
      <c r="AL110" s="362"/>
      <c r="AM110" s="362"/>
      <c r="AN110" s="362"/>
      <c r="AO110" s="362"/>
      <c r="AS110" s="362"/>
      <c r="AT110" s="362"/>
      <c r="AU110" s="362"/>
      <c r="AV110" s="362"/>
    </row>
    <row r="111" spans="2:48" x14ac:dyDescent="0.3">
      <c r="G111" s="23"/>
      <c r="H111" s="23"/>
      <c r="I111" s="23"/>
      <c r="J111" s="362"/>
      <c r="K111" s="362"/>
      <c r="L111" s="362"/>
      <c r="M111" s="362"/>
      <c r="Q111" s="362"/>
      <c r="R111" s="362"/>
      <c r="S111" s="362"/>
      <c r="T111" s="362"/>
      <c r="X111" s="362"/>
      <c r="Y111" s="362"/>
      <c r="Z111" s="362"/>
      <c r="AA111" s="362"/>
      <c r="AE111" s="362"/>
      <c r="AF111" s="362"/>
      <c r="AG111" s="362"/>
      <c r="AH111" s="362"/>
      <c r="AL111" s="362"/>
      <c r="AM111" s="362"/>
      <c r="AN111" s="362"/>
      <c r="AO111" s="362"/>
      <c r="AS111" s="362"/>
      <c r="AT111" s="362"/>
      <c r="AU111" s="362"/>
      <c r="AV111" s="362"/>
    </row>
    <row r="112" spans="2:48" x14ac:dyDescent="0.3">
      <c r="G112" s="23"/>
      <c r="H112" s="23"/>
      <c r="I112" s="23"/>
      <c r="J112" s="362"/>
      <c r="K112" s="362"/>
      <c r="L112" s="362"/>
      <c r="M112" s="362"/>
      <c r="Q112" s="362"/>
      <c r="R112" s="362"/>
      <c r="S112" s="362"/>
      <c r="T112" s="362"/>
      <c r="X112" s="362"/>
      <c r="Y112" s="362"/>
      <c r="Z112" s="362"/>
      <c r="AA112" s="362"/>
      <c r="AE112" s="362"/>
      <c r="AF112" s="362"/>
      <c r="AG112" s="362"/>
      <c r="AH112" s="362"/>
      <c r="AL112" s="362"/>
      <c r="AM112" s="362"/>
      <c r="AN112" s="362"/>
      <c r="AO112" s="362"/>
      <c r="AS112" s="362"/>
      <c r="AT112" s="362"/>
      <c r="AU112" s="362"/>
      <c r="AV112" s="362"/>
    </row>
    <row r="113" spans="7:48" x14ac:dyDescent="0.3">
      <c r="G113" s="23"/>
      <c r="H113" s="23"/>
      <c r="I113" s="23"/>
      <c r="J113" s="362"/>
      <c r="K113" s="362"/>
      <c r="L113" s="362"/>
      <c r="M113" s="362"/>
      <c r="Q113" s="362"/>
      <c r="R113" s="362"/>
      <c r="S113" s="362"/>
      <c r="T113" s="362"/>
      <c r="X113" s="362"/>
      <c r="Y113" s="362"/>
      <c r="Z113" s="362"/>
      <c r="AA113" s="362"/>
      <c r="AE113" s="362"/>
      <c r="AF113" s="362"/>
      <c r="AG113" s="362"/>
      <c r="AH113" s="362"/>
      <c r="AL113" s="362"/>
      <c r="AM113" s="362"/>
      <c r="AN113" s="362"/>
      <c r="AO113" s="362"/>
      <c r="AS113" s="362"/>
      <c r="AT113" s="362"/>
      <c r="AU113" s="362"/>
      <c r="AV113" s="362"/>
    </row>
    <row r="114" spans="7:48" x14ac:dyDescent="0.3">
      <c r="G114" s="23"/>
      <c r="H114" s="23"/>
      <c r="I114" s="23"/>
      <c r="J114" s="362"/>
      <c r="K114" s="362"/>
      <c r="L114" s="362"/>
      <c r="M114" s="362"/>
      <c r="Q114" s="362"/>
      <c r="R114" s="362"/>
      <c r="S114" s="362"/>
      <c r="T114" s="362"/>
      <c r="X114" s="362"/>
      <c r="Y114" s="362"/>
      <c r="Z114" s="362"/>
      <c r="AA114" s="362"/>
      <c r="AE114" s="362"/>
      <c r="AF114" s="362"/>
      <c r="AG114" s="362"/>
      <c r="AH114" s="362"/>
      <c r="AL114" s="362"/>
      <c r="AM114" s="362"/>
      <c r="AN114" s="362"/>
      <c r="AO114" s="362"/>
      <c r="AS114" s="362"/>
      <c r="AT114" s="362"/>
      <c r="AU114" s="362"/>
      <c r="AV114" s="362"/>
    </row>
    <row r="115" spans="7:48" x14ac:dyDescent="0.3">
      <c r="G115" s="23"/>
      <c r="H115" s="23"/>
      <c r="I115" s="23"/>
      <c r="J115" s="362"/>
      <c r="K115" s="362"/>
      <c r="L115" s="362"/>
      <c r="M115" s="362"/>
      <c r="Q115" s="362"/>
      <c r="R115" s="362"/>
      <c r="S115" s="362"/>
      <c r="T115" s="362"/>
      <c r="X115" s="362"/>
      <c r="Y115" s="362"/>
      <c r="Z115" s="362"/>
      <c r="AA115" s="362"/>
      <c r="AE115" s="362"/>
      <c r="AF115" s="362"/>
      <c r="AG115" s="362"/>
      <c r="AH115" s="362"/>
      <c r="AL115" s="362"/>
      <c r="AM115" s="362"/>
      <c r="AN115" s="362"/>
      <c r="AO115" s="362"/>
      <c r="AS115" s="362"/>
      <c r="AT115" s="362"/>
      <c r="AU115" s="362"/>
      <c r="AV115" s="362"/>
    </row>
    <row r="116" spans="7:48" x14ac:dyDescent="0.3">
      <c r="G116" s="23"/>
      <c r="H116" s="23"/>
      <c r="I116" s="23"/>
      <c r="J116" s="362"/>
      <c r="K116" s="362"/>
      <c r="L116" s="362"/>
      <c r="M116" s="362"/>
      <c r="Q116" s="362"/>
      <c r="R116" s="362"/>
      <c r="S116" s="362"/>
      <c r="T116" s="362"/>
      <c r="X116" s="362"/>
      <c r="Y116" s="362"/>
      <c r="Z116" s="362"/>
      <c r="AA116" s="362"/>
      <c r="AE116" s="362"/>
      <c r="AF116" s="362"/>
      <c r="AG116" s="362"/>
      <c r="AH116" s="362"/>
      <c r="AL116" s="362"/>
      <c r="AM116" s="362"/>
      <c r="AN116" s="362"/>
      <c r="AO116" s="362"/>
      <c r="AS116" s="362"/>
      <c r="AT116" s="362"/>
      <c r="AU116" s="362"/>
      <c r="AV116" s="362"/>
    </row>
    <row r="117" spans="7:48" x14ac:dyDescent="0.3">
      <c r="G117" s="23"/>
      <c r="H117" s="23"/>
      <c r="I117" s="23"/>
      <c r="J117" s="362"/>
      <c r="K117" s="362"/>
      <c r="L117" s="362"/>
      <c r="M117" s="362"/>
      <c r="Q117" s="362"/>
      <c r="R117" s="362"/>
      <c r="S117" s="362"/>
      <c r="T117" s="362"/>
      <c r="X117" s="362"/>
      <c r="Y117" s="362"/>
      <c r="Z117" s="362"/>
      <c r="AA117" s="362"/>
      <c r="AE117" s="362"/>
      <c r="AF117" s="362"/>
      <c r="AG117" s="362"/>
      <c r="AH117" s="362"/>
      <c r="AL117" s="362"/>
      <c r="AM117" s="362"/>
      <c r="AN117" s="362"/>
      <c r="AO117" s="362"/>
      <c r="AS117" s="362"/>
      <c r="AT117" s="362"/>
      <c r="AU117" s="362"/>
      <c r="AV117" s="362"/>
    </row>
    <row r="118" spans="7:48" x14ac:dyDescent="0.3">
      <c r="G118" s="23"/>
      <c r="H118" s="23"/>
      <c r="I118" s="23"/>
      <c r="J118" s="362"/>
      <c r="K118" s="362"/>
      <c r="L118" s="362"/>
      <c r="M118" s="362"/>
      <c r="Q118" s="362"/>
      <c r="R118" s="362"/>
      <c r="S118" s="362"/>
      <c r="T118" s="362"/>
      <c r="X118" s="362"/>
      <c r="Y118" s="362"/>
      <c r="Z118" s="362"/>
      <c r="AA118" s="362"/>
      <c r="AE118" s="362"/>
      <c r="AF118" s="362"/>
      <c r="AG118" s="362"/>
      <c r="AH118" s="362"/>
      <c r="AL118" s="362"/>
      <c r="AM118" s="362"/>
      <c r="AN118" s="362"/>
      <c r="AO118" s="362"/>
      <c r="AS118" s="362"/>
      <c r="AT118" s="362"/>
      <c r="AU118" s="362"/>
      <c r="AV118" s="362"/>
    </row>
    <row r="119" spans="7:48" x14ac:dyDescent="0.3">
      <c r="G119" s="23"/>
      <c r="H119" s="23"/>
      <c r="I119" s="23"/>
      <c r="J119" s="362"/>
      <c r="K119" s="362"/>
      <c r="L119" s="362"/>
      <c r="M119" s="362"/>
      <c r="Q119" s="362"/>
      <c r="R119" s="362"/>
      <c r="S119" s="362"/>
      <c r="T119" s="362"/>
      <c r="X119" s="362"/>
      <c r="Y119" s="362"/>
      <c r="Z119" s="362"/>
      <c r="AA119" s="362"/>
      <c r="AE119" s="362"/>
      <c r="AF119" s="362"/>
      <c r="AG119" s="362"/>
      <c r="AH119" s="362"/>
      <c r="AL119" s="362"/>
      <c r="AM119" s="362"/>
      <c r="AN119" s="362"/>
      <c r="AO119" s="362"/>
      <c r="AS119" s="362"/>
      <c r="AT119" s="362"/>
      <c r="AU119" s="362"/>
      <c r="AV119" s="362"/>
    </row>
    <row r="120" spans="7:48" x14ac:dyDescent="0.3">
      <c r="G120" s="23"/>
      <c r="H120" s="23"/>
      <c r="I120" s="23"/>
      <c r="J120" s="362"/>
      <c r="K120" s="362"/>
      <c r="L120" s="362"/>
      <c r="M120" s="362"/>
      <c r="Q120" s="362"/>
      <c r="R120" s="362"/>
      <c r="S120" s="362"/>
      <c r="T120" s="362"/>
      <c r="X120" s="362"/>
      <c r="Y120" s="362"/>
      <c r="Z120" s="362"/>
      <c r="AA120" s="362"/>
      <c r="AE120" s="362"/>
      <c r="AF120" s="362"/>
      <c r="AG120" s="362"/>
      <c r="AH120" s="362"/>
      <c r="AL120" s="362"/>
      <c r="AM120" s="362"/>
      <c r="AN120" s="362"/>
      <c r="AO120" s="362"/>
      <c r="AS120" s="362"/>
      <c r="AT120" s="362"/>
      <c r="AU120" s="362"/>
      <c r="AV120" s="362"/>
    </row>
    <row r="121" spans="7:48" x14ac:dyDescent="0.3">
      <c r="G121" s="23"/>
      <c r="H121" s="23"/>
      <c r="I121" s="23"/>
      <c r="J121" s="362"/>
      <c r="K121" s="362"/>
      <c r="L121" s="362"/>
      <c r="M121" s="362"/>
      <c r="Q121" s="362"/>
      <c r="R121" s="362"/>
      <c r="S121" s="362"/>
      <c r="T121" s="362"/>
      <c r="X121" s="362"/>
      <c r="Y121" s="362"/>
      <c r="Z121" s="362"/>
      <c r="AA121" s="362"/>
      <c r="AE121" s="362"/>
      <c r="AF121" s="362"/>
      <c r="AG121" s="362"/>
      <c r="AH121" s="362"/>
      <c r="AL121" s="362"/>
      <c r="AM121" s="362"/>
      <c r="AN121" s="362"/>
      <c r="AO121" s="362"/>
      <c r="AS121" s="362"/>
      <c r="AT121" s="362"/>
      <c r="AU121" s="362"/>
      <c r="AV121" s="362"/>
    </row>
    <row r="122" spans="7:48" x14ac:dyDescent="0.3">
      <c r="G122" s="23"/>
      <c r="H122" s="23"/>
      <c r="I122" s="23"/>
      <c r="J122" s="362"/>
      <c r="K122" s="362"/>
      <c r="L122" s="362"/>
      <c r="M122" s="362"/>
      <c r="Q122" s="362"/>
      <c r="R122" s="362"/>
      <c r="S122" s="362"/>
      <c r="T122" s="362"/>
      <c r="X122" s="362"/>
      <c r="Y122" s="362"/>
      <c r="Z122" s="362"/>
      <c r="AA122" s="362"/>
      <c r="AE122" s="362"/>
      <c r="AF122" s="362"/>
      <c r="AG122" s="362"/>
      <c r="AH122" s="362"/>
      <c r="AL122" s="362"/>
      <c r="AM122" s="362"/>
      <c r="AN122" s="362"/>
      <c r="AO122" s="362"/>
      <c r="AS122" s="362"/>
      <c r="AT122" s="362"/>
      <c r="AU122" s="362"/>
      <c r="AV122" s="362"/>
    </row>
    <row r="123" spans="7:48" x14ac:dyDescent="0.3">
      <c r="G123" s="23"/>
      <c r="H123" s="23"/>
      <c r="I123" s="23"/>
      <c r="J123" s="362"/>
      <c r="K123" s="362"/>
      <c r="L123" s="362"/>
      <c r="M123" s="362"/>
      <c r="Q123" s="362"/>
      <c r="R123" s="362"/>
      <c r="S123" s="362"/>
      <c r="T123" s="362"/>
      <c r="X123" s="362"/>
      <c r="Y123" s="362"/>
      <c r="Z123" s="362"/>
      <c r="AA123" s="362"/>
      <c r="AE123" s="362"/>
      <c r="AF123" s="362"/>
      <c r="AG123" s="362"/>
      <c r="AH123" s="362"/>
      <c r="AL123" s="362"/>
      <c r="AM123" s="362"/>
      <c r="AN123" s="362"/>
      <c r="AO123" s="362"/>
      <c r="AS123" s="362"/>
      <c r="AT123" s="362"/>
      <c r="AU123" s="362"/>
      <c r="AV123" s="362"/>
    </row>
    <row r="124" spans="7:48" x14ac:dyDescent="0.3">
      <c r="G124" s="23"/>
      <c r="H124" s="23"/>
      <c r="I124" s="23"/>
      <c r="J124" s="362"/>
      <c r="K124" s="362"/>
      <c r="L124" s="362"/>
      <c r="M124" s="362"/>
      <c r="Q124" s="362"/>
      <c r="R124" s="362"/>
      <c r="S124" s="362"/>
      <c r="T124" s="362"/>
      <c r="X124" s="362"/>
      <c r="Y124" s="362"/>
      <c r="Z124" s="362"/>
      <c r="AA124" s="362"/>
      <c r="AE124" s="362"/>
      <c r="AF124" s="362"/>
      <c r="AG124" s="362"/>
      <c r="AH124" s="362"/>
      <c r="AL124" s="362"/>
      <c r="AM124" s="362"/>
      <c r="AN124" s="362"/>
      <c r="AO124" s="362"/>
      <c r="AS124" s="362"/>
      <c r="AT124" s="362"/>
      <c r="AU124" s="362"/>
      <c r="AV124" s="362"/>
    </row>
    <row r="125" spans="7:48" x14ac:dyDescent="0.3">
      <c r="G125" s="23"/>
      <c r="H125" s="23"/>
      <c r="I125" s="23"/>
      <c r="J125" s="362"/>
      <c r="K125" s="362"/>
      <c r="L125" s="362"/>
      <c r="M125" s="362"/>
      <c r="Q125" s="362"/>
      <c r="R125" s="362"/>
      <c r="S125" s="362"/>
      <c r="T125" s="362"/>
      <c r="X125" s="362"/>
      <c r="Y125" s="362"/>
      <c r="Z125" s="362"/>
      <c r="AA125" s="362"/>
      <c r="AE125" s="362"/>
      <c r="AF125" s="362"/>
      <c r="AG125" s="362"/>
      <c r="AH125" s="362"/>
      <c r="AL125" s="362"/>
      <c r="AM125" s="362"/>
      <c r="AN125" s="362"/>
      <c r="AO125" s="362"/>
      <c r="AS125" s="362"/>
      <c r="AT125" s="362"/>
      <c r="AU125" s="362"/>
      <c r="AV125" s="362"/>
    </row>
    <row r="126" spans="7:48" x14ac:dyDescent="0.3">
      <c r="G126" s="23"/>
      <c r="H126" s="23"/>
      <c r="I126" s="23"/>
      <c r="J126" s="362"/>
      <c r="K126" s="362"/>
      <c r="L126" s="362"/>
      <c r="M126" s="362"/>
      <c r="Q126" s="362"/>
      <c r="R126" s="362"/>
      <c r="S126" s="362"/>
      <c r="T126" s="362"/>
      <c r="X126" s="362"/>
      <c r="Y126" s="362"/>
      <c r="Z126" s="362"/>
      <c r="AA126" s="362"/>
      <c r="AE126" s="362"/>
      <c r="AF126" s="362"/>
      <c r="AG126" s="362"/>
      <c r="AH126" s="362"/>
      <c r="AL126" s="362"/>
      <c r="AM126" s="362"/>
      <c r="AN126" s="362"/>
      <c r="AO126" s="362"/>
      <c r="AS126" s="362"/>
      <c r="AT126" s="362"/>
      <c r="AU126" s="362"/>
      <c r="AV126" s="362"/>
    </row>
    <row r="127" spans="7:48" x14ac:dyDescent="0.3">
      <c r="G127" s="23"/>
      <c r="H127" s="23"/>
      <c r="I127" s="23"/>
      <c r="J127" s="362"/>
      <c r="K127" s="362"/>
      <c r="L127" s="362"/>
      <c r="M127" s="362"/>
      <c r="Q127" s="362"/>
      <c r="R127" s="362"/>
      <c r="S127" s="362"/>
      <c r="T127" s="362"/>
      <c r="X127" s="362"/>
      <c r="Y127" s="362"/>
      <c r="Z127" s="362"/>
      <c r="AA127" s="362"/>
      <c r="AE127" s="362"/>
      <c r="AF127" s="362"/>
      <c r="AG127" s="362"/>
      <c r="AH127" s="362"/>
      <c r="AL127" s="362"/>
      <c r="AM127" s="362"/>
      <c r="AN127" s="362"/>
      <c r="AO127" s="362"/>
      <c r="AS127" s="362"/>
      <c r="AT127" s="362"/>
      <c r="AU127" s="362"/>
      <c r="AV127" s="362"/>
    </row>
    <row r="128" spans="7:48" x14ac:dyDescent="0.3">
      <c r="G128" s="23"/>
      <c r="H128" s="23"/>
      <c r="I128" s="23"/>
      <c r="J128" s="362"/>
      <c r="K128" s="362"/>
      <c r="L128" s="362"/>
      <c r="M128" s="362"/>
      <c r="Q128" s="362"/>
      <c r="R128" s="362"/>
      <c r="S128" s="362"/>
      <c r="T128" s="362"/>
      <c r="X128" s="362"/>
      <c r="Y128" s="362"/>
      <c r="Z128" s="362"/>
      <c r="AA128" s="362"/>
      <c r="AE128" s="362"/>
      <c r="AF128" s="362"/>
      <c r="AG128" s="362"/>
      <c r="AH128" s="362"/>
      <c r="AL128" s="362"/>
      <c r="AM128" s="362"/>
      <c r="AN128" s="362"/>
      <c r="AO128" s="362"/>
      <c r="AS128" s="362"/>
      <c r="AT128" s="362"/>
      <c r="AU128" s="362"/>
      <c r="AV128" s="362"/>
    </row>
    <row r="129" spans="7:48" x14ac:dyDescent="0.3">
      <c r="G129" s="23"/>
      <c r="H129" s="23"/>
      <c r="I129" s="23"/>
      <c r="J129" s="362"/>
      <c r="K129" s="362"/>
      <c r="L129" s="362"/>
      <c r="M129" s="362"/>
      <c r="Q129" s="362"/>
      <c r="R129" s="362"/>
      <c r="S129" s="362"/>
      <c r="T129" s="362"/>
      <c r="X129" s="362"/>
      <c r="Y129" s="362"/>
      <c r="Z129" s="362"/>
      <c r="AA129" s="362"/>
      <c r="AE129" s="362"/>
      <c r="AF129" s="362"/>
      <c r="AG129" s="362"/>
      <c r="AH129" s="362"/>
      <c r="AL129" s="362"/>
      <c r="AM129" s="362"/>
      <c r="AN129" s="362"/>
      <c r="AO129" s="362"/>
      <c r="AS129" s="362"/>
      <c r="AT129" s="362"/>
      <c r="AU129" s="362"/>
      <c r="AV129" s="362"/>
    </row>
    <row r="130" spans="7:48" x14ac:dyDescent="0.3">
      <c r="G130" s="23"/>
      <c r="H130" s="23"/>
      <c r="I130" s="23"/>
      <c r="J130" s="362"/>
      <c r="K130" s="362"/>
      <c r="L130" s="362"/>
      <c r="M130" s="362"/>
      <c r="Q130" s="362"/>
      <c r="R130" s="362"/>
      <c r="S130" s="362"/>
      <c r="T130" s="362"/>
      <c r="X130" s="362"/>
      <c r="Y130" s="362"/>
      <c r="Z130" s="362"/>
      <c r="AA130" s="362"/>
      <c r="AE130" s="362"/>
      <c r="AF130" s="362"/>
      <c r="AG130" s="362"/>
      <c r="AH130" s="362"/>
      <c r="AL130" s="362"/>
      <c r="AM130" s="362"/>
      <c r="AN130" s="362"/>
      <c r="AO130" s="362"/>
      <c r="AS130" s="362"/>
      <c r="AT130" s="362"/>
      <c r="AU130" s="362"/>
      <c r="AV130" s="362"/>
    </row>
    <row r="131" spans="7:48" x14ac:dyDescent="0.3">
      <c r="G131" s="23"/>
      <c r="H131" s="23"/>
      <c r="I131" s="23"/>
      <c r="J131" s="362"/>
      <c r="K131" s="362"/>
      <c r="L131" s="362"/>
      <c r="M131" s="362"/>
      <c r="Q131" s="362"/>
      <c r="R131" s="362"/>
      <c r="S131" s="362"/>
      <c r="T131" s="362"/>
      <c r="X131" s="362"/>
      <c r="Y131" s="362"/>
      <c r="Z131" s="362"/>
      <c r="AA131" s="362"/>
      <c r="AE131" s="362"/>
      <c r="AF131" s="362"/>
      <c r="AG131" s="362"/>
      <c r="AH131" s="362"/>
      <c r="AL131" s="362"/>
      <c r="AM131" s="362"/>
      <c r="AN131" s="362"/>
      <c r="AO131" s="362"/>
      <c r="AS131" s="362"/>
      <c r="AT131" s="362"/>
      <c r="AU131" s="362"/>
      <c r="AV131" s="362"/>
    </row>
    <row r="132" spans="7:48" x14ac:dyDescent="0.3">
      <c r="G132" s="23"/>
      <c r="H132" s="23"/>
      <c r="I132" s="23"/>
      <c r="J132" s="362"/>
      <c r="K132" s="362"/>
      <c r="L132" s="362"/>
      <c r="M132" s="362"/>
      <c r="Q132" s="362"/>
      <c r="R132" s="362"/>
      <c r="S132" s="362"/>
      <c r="T132" s="362"/>
      <c r="X132" s="362"/>
      <c r="Y132" s="362"/>
      <c r="Z132" s="362"/>
      <c r="AA132" s="362"/>
      <c r="AE132" s="362"/>
      <c r="AF132" s="362"/>
      <c r="AG132" s="362"/>
      <c r="AH132" s="362"/>
      <c r="AL132" s="362"/>
      <c r="AM132" s="362"/>
      <c r="AN132" s="362"/>
      <c r="AO132" s="362"/>
      <c r="AS132" s="362"/>
      <c r="AT132" s="362"/>
      <c r="AU132" s="362"/>
      <c r="AV132" s="362"/>
    </row>
    <row r="133" spans="7:48" x14ac:dyDescent="0.3">
      <c r="G133" s="23"/>
      <c r="H133" s="23"/>
      <c r="I133" s="23"/>
      <c r="J133" s="362"/>
      <c r="K133" s="362"/>
      <c r="L133" s="362"/>
      <c r="M133" s="362"/>
      <c r="Q133" s="362"/>
      <c r="R133" s="362"/>
      <c r="S133" s="362"/>
      <c r="T133" s="362"/>
      <c r="X133" s="362"/>
      <c r="Y133" s="362"/>
      <c r="Z133" s="362"/>
      <c r="AA133" s="362"/>
      <c r="AE133" s="362"/>
      <c r="AF133" s="362"/>
      <c r="AG133" s="362"/>
      <c r="AH133" s="362"/>
      <c r="AL133" s="362"/>
      <c r="AM133" s="362"/>
      <c r="AN133" s="362"/>
      <c r="AO133" s="362"/>
      <c r="AS133" s="362"/>
      <c r="AT133" s="362"/>
      <c r="AU133" s="362"/>
      <c r="AV133" s="362"/>
    </row>
    <row r="134" spans="7:48" x14ac:dyDescent="0.3">
      <c r="G134" s="23"/>
      <c r="H134" s="23"/>
      <c r="I134" s="23"/>
      <c r="J134" s="362"/>
      <c r="K134" s="362"/>
      <c r="L134" s="362"/>
      <c r="M134" s="362"/>
      <c r="Q134" s="362"/>
      <c r="R134" s="362"/>
      <c r="S134" s="362"/>
      <c r="T134" s="362"/>
      <c r="X134" s="362"/>
      <c r="Y134" s="362"/>
      <c r="Z134" s="362"/>
      <c r="AA134" s="362"/>
      <c r="AE134" s="362"/>
      <c r="AF134" s="362"/>
      <c r="AG134" s="362"/>
      <c r="AH134" s="362"/>
      <c r="AL134" s="362"/>
      <c r="AM134" s="362"/>
      <c r="AN134" s="362"/>
      <c r="AO134" s="362"/>
      <c r="AS134" s="362"/>
      <c r="AT134" s="362"/>
      <c r="AU134" s="362"/>
      <c r="AV134" s="362"/>
    </row>
    <row r="135" spans="7:48" x14ac:dyDescent="0.3">
      <c r="G135" s="23"/>
      <c r="H135" s="23"/>
      <c r="I135" s="23"/>
      <c r="J135" s="362"/>
      <c r="K135" s="362"/>
      <c r="L135" s="362"/>
      <c r="M135" s="362"/>
      <c r="Q135" s="362"/>
      <c r="R135" s="362"/>
      <c r="S135" s="362"/>
      <c r="T135" s="362"/>
      <c r="X135" s="362"/>
      <c r="Y135" s="362"/>
      <c r="Z135" s="362"/>
      <c r="AA135" s="362"/>
      <c r="AE135" s="362"/>
      <c r="AF135" s="362"/>
      <c r="AG135" s="362"/>
      <c r="AH135" s="362"/>
      <c r="AL135" s="362"/>
      <c r="AM135" s="362"/>
      <c r="AN135" s="362"/>
      <c r="AO135" s="362"/>
      <c r="AS135" s="362"/>
      <c r="AT135" s="362"/>
      <c r="AU135" s="362"/>
      <c r="AV135" s="362"/>
    </row>
    <row r="136" spans="7:48" x14ac:dyDescent="0.3">
      <c r="G136" s="23"/>
      <c r="H136" s="23"/>
      <c r="I136" s="23"/>
      <c r="J136" s="362"/>
      <c r="K136" s="362"/>
      <c r="L136" s="362"/>
      <c r="M136" s="362"/>
      <c r="Q136" s="362"/>
      <c r="R136" s="362"/>
      <c r="S136" s="362"/>
      <c r="T136" s="362"/>
      <c r="X136" s="362"/>
      <c r="Y136" s="362"/>
      <c r="Z136" s="362"/>
      <c r="AA136" s="362"/>
      <c r="AE136" s="362"/>
      <c r="AF136" s="362"/>
      <c r="AG136" s="362"/>
      <c r="AH136" s="362"/>
      <c r="AL136" s="362"/>
      <c r="AM136" s="362"/>
      <c r="AN136" s="362"/>
      <c r="AO136" s="362"/>
      <c r="AS136" s="362"/>
      <c r="AT136" s="362"/>
      <c r="AU136" s="362"/>
      <c r="AV136" s="362"/>
    </row>
    <row r="137" spans="7:48" x14ac:dyDescent="0.3">
      <c r="G137" s="23"/>
      <c r="H137" s="23"/>
      <c r="I137" s="23"/>
      <c r="J137" s="362"/>
      <c r="K137" s="362"/>
      <c r="L137" s="362"/>
      <c r="M137" s="362"/>
      <c r="Q137" s="362"/>
      <c r="R137" s="362"/>
      <c r="S137" s="362"/>
      <c r="T137" s="362"/>
      <c r="X137" s="362"/>
      <c r="Y137" s="362"/>
      <c r="Z137" s="362"/>
      <c r="AA137" s="362"/>
      <c r="AE137" s="362"/>
      <c r="AF137" s="362"/>
      <c r="AG137" s="362"/>
      <c r="AH137" s="362"/>
      <c r="AL137" s="362"/>
      <c r="AM137" s="362"/>
      <c r="AN137" s="362"/>
      <c r="AO137" s="362"/>
      <c r="AS137" s="362"/>
      <c r="AT137" s="362"/>
      <c r="AU137" s="362"/>
      <c r="AV137" s="362"/>
    </row>
    <row r="138" spans="7:48" x14ac:dyDescent="0.3">
      <c r="G138" s="23"/>
      <c r="H138" s="23"/>
      <c r="I138" s="23"/>
      <c r="J138" s="362"/>
      <c r="K138" s="362"/>
      <c r="L138" s="362"/>
      <c r="M138" s="362"/>
      <c r="Q138" s="362"/>
      <c r="R138" s="362"/>
      <c r="S138" s="362"/>
      <c r="T138" s="362"/>
      <c r="X138" s="362"/>
      <c r="Y138" s="362"/>
      <c r="Z138" s="362"/>
      <c r="AA138" s="362"/>
      <c r="AE138" s="362"/>
      <c r="AF138" s="362"/>
      <c r="AG138" s="362"/>
      <c r="AH138" s="362"/>
      <c r="AL138" s="362"/>
      <c r="AM138" s="362"/>
      <c r="AN138" s="362"/>
      <c r="AO138" s="362"/>
      <c r="AS138" s="362"/>
      <c r="AT138" s="362"/>
      <c r="AU138" s="362"/>
      <c r="AV138" s="362"/>
    </row>
    <row r="139" spans="7:48" x14ac:dyDescent="0.3">
      <c r="G139" s="23"/>
      <c r="H139" s="23"/>
      <c r="I139" s="23"/>
      <c r="J139" s="362"/>
      <c r="K139" s="362"/>
      <c r="L139" s="362"/>
      <c r="M139" s="362"/>
      <c r="Q139" s="362"/>
      <c r="R139" s="362"/>
      <c r="S139" s="362"/>
      <c r="T139" s="362"/>
      <c r="X139" s="362"/>
      <c r="Y139" s="362"/>
      <c r="Z139" s="362"/>
      <c r="AA139" s="362"/>
      <c r="AE139" s="362"/>
      <c r="AF139" s="362"/>
      <c r="AG139" s="362"/>
      <c r="AH139" s="362"/>
      <c r="AL139" s="362"/>
      <c r="AM139" s="362"/>
      <c r="AN139" s="362"/>
      <c r="AO139" s="362"/>
      <c r="AS139" s="362"/>
      <c r="AT139" s="362"/>
      <c r="AU139" s="362"/>
      <c r="AV139" s="362"/>
    </row>
    <row r="140" spans="7:48" x14ac:dyDescent="0.3">
      <c r="G140" s="23"/>
      <c r="H140" s="23"/>
      <c r="I140" s="23"/>
      <c r="J140" s="362"/>
      <c r="K140" s="362"/>
      <c r="L140" s="362"/>
      <c r="M140" s="362"/>
      <c r="Q140" s="362"/>
      <c r="R140" s="362"/>
      <c r="S140" s="362"/>
      <c r="T140" s="362"/>
      <c r="X140" s="362"/>
      <c r="Y140" s="362"/>
      <c r="Z140" s="362"/>
      <c r="AA140" s="362"/>
      <c r="AE140" s="362"/>
      <c r="AF140" s="362"/>
      <c r="AG140" s="362"/>
      <c r="AH140" s="362"/>
      <c r="AL140" s="362"/>
      <c r="AM140" s="362"/>
      <c r="AN140" s="362"/>
      <c r="AO140" s="362"/>
      <c r="AS140" s="362"/>
      <c r="AT140" s="362"/>
      <c r="AU140" s="362"/>
      <c r="AV140" s="362"/>
    </row>
    <row r="141" spans="7:48" x14ac:dyDescent="0.3">
      <c r="G141" s="23"/>
      <c r="H141" s="23"/>
      <c r="I141" s="23"/>
      <c r="J141" s="362"/>
      <c r="K141" s="362"/>
      <c r="L141" s="362"/>
      <c r="M141" s="362"/>
      <c r="Q141" s="362"/>
      <c r="R141" s="362"/>
      <c r="S141" s="362"/>
      <c r="T141" s="362"/>
      <c r="X141" s="362"/>
      <c r="Y141" s="362"/>
      <c r="Z141" s="362"/>
      <c r="AA141" s="362"/>
      <c r="AE141" s="362"/>
      <c r="AF141" s="362"/>
      <c r="AG141" s="362"/>
      <c r="AH141" s="362"/>
      <c r="AL141" s="362"/>
      <c r="AM141" s="362"/>
      <c r="AN141" s="362"/>
      <c r="AO141" s="362"/>
      <c r="AS141" s="362"/>
      <c r="AT141" s="362"/>
      <c r="AU141" s="362"/>
      <c r="AV141" s="362"/>
    </row>
    <row r="142" spans="7:48" x14ac:dyDescent="0.3">
      <c r="G142" s="23"/>
      <c r="H142" s="23"/>
      <c r="I142" s="23"/>
      <c r="J142" s="362"/>
      <c r="K142" s="362"/>
      <c r="L142" s="362"/>
      <c r="M142" s="362"/>
      <c r="Q142" s="362"/>
      <c r="R142" s="362"/>
      <c r="S142" s="362"/>
      <c r="T142" s="362"/>
      <c r="X142" s="362"/>
      <c r="Y142" s="362"/>
      <c r="Z142" s="362"/>
      <c r="AA142" s="362"/>
      <c r="AE142" s="362"/>
      <c r="AF142" s="362"/>
      <c r="AG142" s="362"/>
      <c r="AH142" s="362"/>
      <c r="AL142" s="362"/>
      <c r="AM142" s="362"/>
      <c r="AN142" s="362"/>
      <c r="AO142" s="362"/>
      <c r="AS142" s="362"/>
      <c r="AT142" s="362"/>
      <c r="AU142" s="362"/>
      <c r="AV142" s="362"/>
    </row>
    <row r="143" spans="7:48" x14ac:dyDescent="0.3">
      <c r="G143" s="23"/>
      <c r="H143" s="23"/>
      <c r="I143" s="23"/>
      <c r="J143" s="362"/>
      <c r="K143" s="362"/>
      <c r="L143" s="362"/>
      <c r="M143" s="362"/>
      <c r="Q143" s="362"/>
      <c r="R143" s="362"/>
      <c r="S143" s="362"/>
      <c r="T143" s="362"/>
      <c r="X143" s="362"/>
      <c r="Y143" s="362"/>
      <c r="Z143" s="362"/>
      <c r="AA143" s="362"/>
      <c r="AE143" s="362"/>
      <c r="AF143" s="362"/>
      <c r="AG143" s="362"/>
      <c r="AH143" s="362"/>
      <c r="AL143" s="362"/>
      <c r="AM143" s="362"/>
      <c r="AN143" s="362"/>
      <c r="AO143" s="362"/>
      <c r="AS143" s="362"/>
      <c r="AT143" s="362"/>
      <c r="AU143" s="362"/>
      <c r="AV143" s="362"/>
    </row>
  </sheetData>
  <mergeCells count="32">
    <mergeCell ref="AV21:AV22"/>
    <mergeCell ref="AW21:AW22"/>
    <mergeCell ref="B72:D72"/>
    <mergeCell ref="B77:D77"/>
    <mergeCell ref="AA21:AA22"/>
    <mergeCell ref="AB21:AB22"/>
    <mergeCell ref="AH21:AH22"/>
    <mergeCell ref="AI21:AI22"/>
    <mergeCell ref="AO21:AO22"/>
    <mergeCell ref="AP21:AP22"/>
    <mergeCell ref="AH20:AI20"/>
    <mergeCell ref="AK20:AM20"/>
    <mergeCell ref="AO20:AP20"/>
    <mergeCell ref="AR20:AT20"/>
    <mergeCell ref="AV20:AW20"/>
    <mergeCell ref="D21:D22"/>
    <mergeCell ref="M21:M22"/>
    <mergeCell ref="N21:N22"/>
    <mergeCell ref="T21:T22"/>
    <mergeCell ref="U21:U22"/>
    <mergeCell ref="M20:N20"/>
    <mergeCell ref="P20:R20"/>
    <mergeCell ref="T20:U20"/>
    <mergeCell ref="W20:Y20"/>
    <mergeCell ref="AA20:AB20"/>
    <mergeCell ref="AD20:AF20"/>
    <mergeCell ref="A3:H3"/>
    <mergeCell ref="B10:J10"/>
    <mergeCell ref="B11:J11"/>
    <mergeCell ref="D14:J14"/>
    <mergeCell ref="G20:I20"/>
    <mergeCell ref="J20:L20"/>
  </mergeCells>
  <conditionalFormatting sqref="J86:M143">
    <cfRule type="cellIs" dxfId="129" priority="25" operator="lessThan">
      <formula>0</formula>
    </cfRule>
    <cfRule type="cellIs" dxfId="128" priority="26" operator="greaterThan">
      <formula>0</formula>
    </cfRule>
  </conditionalFormatting>
  <conditionalFormatting sqref="H83:J85">
    <cfRule type="cellIs" dxfId="127" priority="23" operator="lessThan">
      <formula>0</formula>
    </cfRule>
    <cfRule type="cellIs" dxfId="126" priority="24" operator="greaterThan">
      <formula>0</formula>
    </cfRule>
  </conditionalFormatting>
  <conditionalFormatting sqref="G83:G85">
    <cfRule type="cellIs" dxfId="125" priority="21" operator="lessThan">
      <formula>0</formula>
    </cfRule>
    <cfRule type="cellIs" dxfId="124" priority="22" operator="greaterThan">
      <formula>0</formula>
    </cfRule>
  </conditionalFormatting>
  <conditionalFormatting sqref="Q86:T143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Q83:Q85">
    <cfRule type="cellIs" dxfId="121" priority="17" operator="lessThan">
      <formula>0</formula>
    </cfRule>
    <cfRule type="cellIs" dxfId="120" priority="18" operator="greaterThan">
      <formula>0</formula>
    </cfRule>
  </conditionalFormatting>
  <conditionalFormatting sqref="X86:AA143">
    <cfRule type="cellIs" dxfId="119" priority="15" operator="lessThan">
      <formula>0</formula>
    </cfRule>
    <cfRule type="cellIs" dxfId="118" priority="16" operator="greaterThan">
      <formula>0</formula>
    </cfRule>
  </conditionalFormatting>
  <conditionalFormatting sqref="X83:X85">
    <cfRule type="cellIs" dxfId="117" priority="13" operator="lessThan">
      <formula>0</formula>
    </cfRule>
    <cfRule type="cellIs" dxfId="116" priority="14" operator="greaterThan">
      <formula>0</formula>
    </cfRule>
  </conditionalFormatting>
  <conditionalFormatting sqref="AE86:AH143">
    <cfRule type="cellIs" dxfId="115" priority="11" operator="lessThan">
      <formula>0</formula>
    </cfRule>
    <cfRule type="cellIs" dxfId="114" priority="12" operator="greaterThan">
      <formula>0</formula>
    </cfRule>
  </conditionalFormatting>
  <conditionalFormatting sqref="AE83:AE85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L86:AO143">
    <cfRule type="cellIs" dxfId="111" priority="7" operator="lessThan">
      <formula>0</formula>
    </cfRule>
    <cfRule type="cellIs" dxfId="110" priority="8" operator="greaterThan">
      <formula>0</formula>
    </cfRule>
  </conditionalFormatting>
  <conditionalFormatting sqref="AL83:AL85">
    <cfRule type="cellIs" dxfId="109" priority="5" operator="lessThan">
      <formula>0</formula>
    </cfRule>
    <cfRule type="cellIs" dxfId="108" priority="6" operator="greaterThan">
      <formula>0</formula>
    </cfRule>
  </conditionalFormatting>
  <conditionalFormatting sqref="AS86:AV143">
    <cfRule type="cellIs" dxfId="107" priority="3" operator="lessThan">
      <formula>0</formula>
    </cfRule>
    <cfRule type="cellIs" dxfId="106" priority="4" operator="greaterThan">
      <formula>0</formula>
    </cfRule>
  </conditionalFormatting>
  <conditionalFormatting sqref="AS83:AS85">
    <cfRule type="cellIs" dxfId="105" priority="1" operator="lessThan">
      <formula>0</formula>
    </cfRule>
    <cfRule type="cellIs" dxfId="104" priority="2" operator="greaterThan">
      <formula>0</formula>
    </cfRule>
  </conditionalFormatting>
  <dataValidations count="5">
    <dataValidation type="list" allowBlank="1" showInputMessage="1" showErrorMessage="1" sqref="D16" xr:uid="{167DDE5F-CA8E-439B-AD34-98D2958B8B80}">
      <formula1>"TOU, non-TOU"</formula1>
    </dataValidation>
    <dataValidation type="list" allowBlank="1" showInputMessage="1" showErrorMessage="1" sqref="D23 D27" xr:uid="{C691BE16-20A4-4903-BE36-C561A7D88384}">
      <formula1>"per 30 days, per kWh, per kW, per kVA"</formula1>
    </dataValidation>
    <dataValidation type="list" allowBlank="1" showInputMessage="1" showErrorMessage="1" prompt="Select Charge Unit - monthly, per kWh, per kW" sqref="D78 D68 D73" xr:uid="{83AB2F22-D8B5-42C1-8538-CCFCF1F6B9BF}">
      <formula1>"Monthly, per kWh, per kW"</formula1>
    </dataValidation>
    <dataValidation type="list" allowBlank="1" showInputMessage="1" showErrorMessage="1" sqref="E54:E55 E78 E73 E57:E68 E48:E52 E23:E46" xr:uid="{AC618F2C-E8F5-4707-A344-B8F3E793CCBF}">
      <formula1>#REF!</formula1>
    </dataValidation>
    <dataValidation type="list" allowBlank="1" showInputMessage="1" showErrorMessage="1" prompt="Select Charge Unit - per 30 days, per kWh, per kW, per kVA." sqref="D54:D55 D57:D67 D24:D26 D48:D52 D28:D46" xr:uid="{B48A72F7-5865-404D-8D35-348AF6EE8586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403860</xdr:colOff>
                    <xdr:row>16</xdr:row>
                    <xdr:rowOff>144780</xdr:rowOff>
                  </from>
                  <to>
                    <xdr:col>16</xdr:col>
                    <xdr:colOff>441960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441960</xdr:colOff>
                    <xdr:row>17</xdr:row>
                    <xdr:rowOff>30480</xdr:rowOff>
                  </from>
                  <to>
                    <xdr:col>9</xdr:col>
                    <xdr:colOff>541020</xdr:colOff>
                    <xdr:row>18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6354-0CBE-48AD-A33D-0032E83DB4B0}">
  <sheetPr>
    <tabColor theme="7" tint="0.79998168889431442"/>
    <pageSetUpPr fitToPage="1"/>
  </sheetPr>
  <dimension ref="A1:AZ298"/>
  <sheetViews>
    <sheetView topLeftCell="A31" zoomScale="90" zoomScaleNormal="90" workbookViewId="0">
      <pane xSplit="4" topLeftCell="R1" activePane="topRight" state="frozen"/>
      <selection activeCell="AY28" sqref="AY28"/>
      <selection pane="topRight" activeCell="AY28" sqref="AY28"/>
    </sheetView>
  </sheetViews>
  <sheetFormatPr defaultColWidth="9.33203125" defaultRowHeight="14.4" x14ac:dyDescent="0.3"/>
  <cols>
    <col min="1" max="1" width="1.6640625" style="228" customWidth="1"/>
    <col min="2" max="2" width="117.6640625" style="228" bestFit="1" customWidth="1"/>
    <col min="3" max="3" width="1.5546875" style="228" customWidth="1"/>
    <col min="4" max="4" width="15.33203125" style="237" customWidth="1"/>
    <col min="5" max="5" width="1.6640625" style="228" customWidth="1"/>
    <col min="6" max="6" width="1.33203125" style="228" customWidth="1"/>
    <col min="7" max="8" width="12.6640625" style="228" customWidth="1"/>
    <col min="9" max="9" width="13.44140625" style="228" bestFit="1" customWidth="1"/>
    <col min="10" max="11" width="12.6640625" style="228" customWidth="1"/>
    <col min="12" max="12" width="13.44140625" style="228" bestFit="1" customWidth="1"/>
    <col min="13" max="14" width="12.6640625" style="228" customWidth="1"/>
    <col min="15" max="15" width="0.5546875" style="228" customWidth="1"/>
    <col min="16" max="17" width="12.6640625" style="228" customWidth="1"/>
    <col min="18" max="18" width="13.33203125" style="228" bestFit="1" customWidth="1"/>
    <col min="19" max="19" width="0.6640625" style="228" customWidth="1"/>
    <col min="20" max="21" width="12.6640625" style="228" customWidth="1"/>
    <col min="22" max="22" width="0.5546875" style="228" customWidth="1"/>
    <col min="23" max="24" width="12.6640625" style="228" customWidth="1"/>
    <col min="25" max="25" width="13.44140625" style="228" bestFit="1" customWidth="1"/>
    <col min="26" max="26" width="0.6640625" style="228" customWidth="1"/>
    <col min="27" max="28" width="12.6640625" style="228" customWidth="1"/>
    <col min="29" max="30" width="0.33203125" style="228" customWidth="1"/>
    <col min="31" max="33" width="12.6640625" style="228" customWidth="1"/>
    <col min="34" max="34" width="0.88671875" style="228" customWidth="1"/>
    <col min="35" max="36" width="12.6640625" style="228" customWidth="1"/>
    <col min="37" max="37" width="0.5546875" style="228" customWidth="1"/>
    <col min="38" max="40" width="12.6640625" style="228" customWidth="1"/>
    <col min="41" max="41" width="0.6640625" style="228" customWidth="1"/>
    <col min="42" max="43" width="12.6640625" style="228" customWidth="1"/>
    <col min="44" max="44" width="0.5546875" style="228" customWidth="1"/>
    <col min="45" max="47" width="12.33203125" style="228" customWidth="1"/>
    <col min="48" max="48" width="1" style="228" customWidth="1"/>
    <col min="49" max="52" width="12.33203125" style="228" customWidth="1"/>
    <col min="53" max="16384" width="9.33203125" style="228"/>
  </cols>
  <sheetData>
    <row r="1" spans="1:52" ht="20.399999999999999" x14ac:dyDescent="0.3">
      <c r="A1" s="225"/>
      <c r="B1" s="226"/>
      <c r="C1" s="226"/>
      <c r="D1" s="227"/>
      <c r="E1" s="226"/>
      <c r="F1" s="226"/>
      <c r="G1" s="226"/>
      <c r="H1" s="226"/>
      <c r="I1" s="225"/>
      <c r="K1" s="249"/>
      <c r="L1" s="478"/>
      <c r="N1" s="228">
        <v>2</v>
      </c>
      <c r="R1" s="249"/>
      <c r="S1" s="478"/>
      <c r="U1" s="228">
        <v>2</v>
      </c>
      <c r="Y1" s="249"/>
      <c r="Z1" s="478"/>
      <c r="AB1" s="228">
        <v>2</v>
      </c>
      <c r="AG1" s="249"/>
      <c r="AH1" s="478"/>
      <c r="AJ1" s="228">
        <v>2</v>
      </c>
      <c r="AN1" s="249"/>
      <c r="AO1" s="478"/>
      <c r="AQ1" s="228">
        <v>2</v>
      </c>
      <c r="AU1" s="249"/>
      <c r="AV1" s="478"/>
      <c r="AX1" s="228">
        <v>2</v>
      </c>
    </row>
    <row r="2" spans="1:52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K2" s="249"/>
      <c r="L2" s="479"/>
      <c r="R2" s="249"/>
      <c r="S2" s="479"/>
      <c r="Y2" s="249"/>
      <c r="Z2" s="479"/>
      <c r="AG2" s="249"/>
      <c r="AH2" s="479"/>
      <c r="AN2" s="249"/>
      <c r="AO2" s="479"/>
      <c r="AU2" s="249"/>
      <c r="AV2" s="479"/>
    </row>
    <row r="3" spans="1:52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K3" s="249"/>
      <c r="L3" s="479"/>
      <c r="R3" s="249"/>
      <c r="S3" s="479"/>
      <c r="Y3" s="249"/>
      <c r="Z3" s="479"/>
      <c r="AG3" s="249"/>
      <c r="AH3" s="479"/>
      <c r="AN3" s="249"/>
      <c r="AO3" s="479"/>
      <c r="AU3" s="249"/>
      <c r="AV3" s="479"/>
    </row>
    <row r="4" spans="1:52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K4" s="249"/>
      <c r="L4" s="479"/>
      <c r="R4" s="249"/>
      <c r="S4" s="479"/>
      <c r="Y4" s="249"/>
      <c r="Z4" s="479"/>
      <c r="AG4" s="249"/>
      <c r="AH4" s="479"/>
      <c r="AN4" s="249"/>
      <c r="AO4" s="479"/>
      <c r="AU4" s="249"/>
      <c r="AV4" s="479"/>
    </row>
    <row r="5" spans="1:52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K5" s="249"/>
      <c r="L5" s="480"/>
      <c r="M5" s="13"/>
      <c r="N5" s="13"/>
      <c r="O5" s="13"/>
      <c r="P5" s="13"/>
      <c r="R5" s="249"/>
      <c r="S5" s="480"/>
      <c r="T5" s="13"/>
      <c r="U5" s="13"/>
      <c r="V5" s="13"/>
      <c r="W5" s="13"/>
      <c r="Y5" s="249"/>
      <c r="Z5" s="480"/>
      <c r="AA5" s="13"/>
      <c r="AB5" s="13"/>
      <c r="AC5" s="13"/>
      <c r="AD5" s="13"/>
      <c r="AG5" s="249"/>
      <c r="AH5" s="480"/>
      <c r="AI5" s="13"/>
      <c r="AJ5" s="13"/>
      <c r="AK5" s="13"/>
      <c r="AL5" s="13"/>
      <c r="AN5" s="249"/>
      <c r="AO5" s="480"/>
      <c r="AP5" s="13"/>
      <c r="AQ5" s="13"/>
      <c r="AR5" s="13"/>
      <c r="AS5" s="13"/>
      <c r="AU5" s="249"/>
      <c r="AV5" s="480"/>
      <c r="AW5" s="13"/>
      <c r="AX5" s="13"/>
      <c r="AY5" s="13"/>
      <c r="AZ5" s="13"/>
    </row>
    <row r="6" spans="1:52" x14ac:dyDescent="0.3">
      <c r="A6" s="225"/>
      <c r="B6" s="225"/>
      <c r="C6" s="225"/>
      <c r="D6" s="235"/>
      <c r="E6" s="225"/>
      <c r="F6" s="225"/>
      <c r="G6" s="225"/>
      <c r="H6" s="225"/>
      <c r="I6" s="225"/>
      <c r="K6" s="249"/>
      <c r="L6" s="480"/>
      <c r="M6" s="13"/>
      <c r="N6" s="13"/>
      <c r="O6" s="13"/>
      <c r="P6" s="13"/>
      <c r="R6" s="249"/>
      <c r="S6" s="480"/>
      <c r="T6" s="13"/>
      <c r="U6" s="13"/>
      <c r="V6" s="13"/>
      <c r="W6" s="13"/>
      <c r="Y6" s="249"/>
      <c r="Z6" s="480"/>
      <c r="AA6" s="13"/>
      <c r="AB6" s="13"/>
      <c r="AC6" s="13"/>
      <c r="AD6" s="13"/>
      <c r="AG6" s="249"/>
      <c r="AH6" s="480"/>
      <c r="AI6" s="13"/>
      <c r="AJ6" s="13"/>
      <c r="AK6" s="13"/>
      <c r="AL6" s="13"/>
      <c r="AN6" s="249"/>
      <c r="AO6" s="480"/>
      <c r="AP6" s="13"/>
      <c r="AQ6" s="13"/>
      <c r="AR6" s="13"/>
      <c r="AS6" s="13"/>
      <c r="AU6" s="249"/>
      <c r="AV6" s="480"/>
      <c r="AW6" s="13"/>
      <c r="AX6" s="13"/>
      <c r="AY6" s="13"/>
      <c r="AZ6" s="13"/>
    </row>
    <row r="7" spans="1:52" x14ac:dyDescent="0.3">
      <c r="A7" s="225"/>
      <c r="B7" s="225"/>
      <c r="C7" s="225"/>
      <c r="D7" s="235"/>
      <c r="E7" s="225"/>
      <c r="F7" s="225"/>
      <c r="G7" s="225"/>
      <c r="H7" s="225"/>
      <c r="I7" s="225"/>
      <c r="K7" s="249"/>
      <c r="L7" s="480"/>
      <c r="M7" s="13"/>
      <c r="N7" s="13"/>
      <c r="O7" s="13"/>
      <c r="P7" s="13"/>
      <c r="R7" s="249"/>
      <c r="S7" s="480"/>
      <c r="T7" s="13"/>
      <c r="U7" s="13"/>
      <c r="V7" s="13"/>
      <c r="W7" s="13"/>
      <c r="Y7" s="249"/>
      <c r="Z7" s="480"/>
      <c r="AA7" s="13"/>
      <c r="AB7" s="13"/>
      <c r="AC7" s="13"/>
      <c r="AD7" s="13"/>
      <c r="AG7" s="249"/>
      <c r="AH7" s="480"/>
      <c r="AI7" s="13"/>
      <c r="AJ7" s="13"/>
      <c r="AK7" s="13"/>
      <c r="AL7" s="13"/>
      <c r="AN7" s="249"/>
      <c r="AO7" s="480"/>
      <c r="AP7" s="13"/>
      <c r="AQ7" s="13"/>
      <c r="AR7" s="13"/>
      <c r="AS7" s="13"/>
      <c r="AU7" s="249"/>
      <c r="AV7" s="480"/>
      <c r="AW7" s="13"/>
      <c r="AX7" s="13"/>
      <c r="AY7" s="13"/>
      <c r="AZ7" s="13"/>
    </row>
    <row r="8" spans="1:52" x14ac:dyDescent="0.3">
      <c r="A8" s="236"/>
      <c r="B8" s="225"/>
      <c r="C8" s="225"/>
      <c r="D8" s="235"/>
      <c r="E8" s="225"/>
      <c r="F8" s="225"/>
      <c r="G8" s="225"/>
      <c r="H8" s="225"/>
      <c r="I8" s="225"/>
      <c r="L8" s="13"/>
      <c r="M8" s="13"/>
      <c r="N8" s="13"/>
      <c r="O8" s="13"/>
      <c r="P8" s="13"/>
      <c r="S8" s="13"/>
      <c r="T8" s="13"/>
      <c r="U8" s="13"/>
      <c r="V8" s="13"/>
      <c r="W8" s="13"/>
      <c r="Z8" s="13"/>
      <c r="AA8" s="13"/>
      <c r="AB8" s="13"/>
      <c r="AC8" s="13"/>
      <c r="AD8" s="13"/>
      <c r="AH8" s="13"/>
      <c r="AI8" s="13"/>
      <c r="AJ8" s="13"/>
      <c r="AK8" s="13"/>
      <c r="AL8" s="13"/>
      <c r="AO8" s="13"/>
      <c r="AP8" s="13"/>
      <c r="AQ8" s="13"/>
      <c r="AR8" s="13"/>
      <c r="AS8" s="13"/>
      <c r="AV8" s="13"/>
      <c r="AW8" s="13"/>
      <c r="AX8" s="13"/>
      <c r="AY8" s="13"/>
      <c r="AZ8" s="13"/>
    </row>
    <row r="9" spans="1:52" x14ac:dyDescent="0.3">
      <c r="L9" s="13"/>
      <c r="M9" s="13"/>
      <c r="N9" s="13"/>
      <c r="O9" s="13"/>
      <c r="P9" s="13"/>
      <c r="S9" s="13"/>
      <c r="T9" s="13"/>
      <c r="U9" s="13"/>
      <c r="V9" s="13"/>
      <c r="W9" s="13"/>
      <c r="Z9" s="13"/>
      <c r="AA9" s="13"/>
      <c r="AB9" s="13"/>
      <c r="AC9" s="13"/>
      <c r="AD9" s="13"/>
      <c r="AH9" s="13"/>
      <c r="AI9" s="13"/>
      <c r="AJ9" s="13"/>
      <c r="AK9" s="13"/>
      <c r="AL9" s="13"/>
      <c r="AO9" s="13"/>
      <c r="AP9" s="13"/>
      <c r="AQ9" s="13"/>
      <c r="AR9" s="13"/>
      <c r="AS9" s="13"/>
      <c r="AV9" s="13"/>
      <c r="AW9" s="13"/>
      <c r="AX9" s="13"/>
      <c r="AY9" s="13"/>
      <c r="AZ9" s="13"/>
    </row>
    <row r="10" spans="1:52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L10" s="13"/>
      <c r="M10" s="13"/>
      <c r="N10" s="13"/>
      <c r="O10" s="13"/>
      <c r="P10" s="13"/>
      <c r="S10" s="13"/>
      <c r="T10" s="13"/>
      <c r="U10" s="13"/>
      <c r="V10" s="13"/>
      <c r="W10" s="13"/>
      <c r="Z10" s="13"/>
      <c r="AA10" s="13"/>
      <c r="AB10" s="13"/>
      <c r="AC10" s="13"/>
      <c r="AD10" s="13"/>
      <c r="AH10" s="13"/>
      <c r="AI10" s="13"/>
      <c r="AJ10" s="13"/>
      <c r="AK10" s="13"/>
      <c r="AL10" s="13"/>
      <c r="AO10" s="13"/>
      <c r="AP10" s="13"/>
      <c r="AQ10" s="13"/>
      <c r="AR10" s="13"/>
      <c r="AS10" s="13"/>
      <c r="AV10" s="13"/>
      <c r="AW10" s="13"/>
      <c r="AX10" s="13"/>
      <c r="AY10" s="13"/>
      <c r="AZ10" s="13"/>
    </row>
    <row r="11" spans="1:52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L11" s="13"/>
      <c r="M11" s="13"/>
      <c r="N11" s="13"/>
      <c r="S11" s="13"/>
      <c r="T11" s="13"/>
      <c r="U11" s="13"/>
      <c r="Z11" s="13"/>
      <c r="AA11" s="13"/>
      <c r="AB11" s="13"/>
      <c r="AH11" s="13"/>
      <c r="AI11" s="13"/>
      <c r="AJ11" s="13"/>
      <c r="AO11" s="13"/>
      <c r="AP11" s="13"/>
      <c r="AQ11" s="13"/>
      <c r="AV11" s="13"/>
      <c r="AW11" s="13"/>
      <c r="AX11" s="13"/>
    </row>
    <row r="12" spans="1:52" x14ac:dyDescent="0.3">
      <c r="L12" s="13"/>
      <c r="M12" s="13"/>
      <c r="N12" s="13"/>
      <c r="S12" s="13"/>
      <c r="T12" s="13"/>
      <c r="U12" s="13"/>
      <c r="Z12" s="13"/>
      <c r="AA12" s="13"/>
      <c r="AB12" s="13"/>
      <c r="AH12" s="13"/>
      <c r="AI12" s="13"/>
      <c r="AJ12" s="13"/>
      <c r="AO12" s="13"/>
      <c r="AP12" s="13"/>
      <c r="AQ12" s="13"/>
      <c r="AV12" s="13"/>
      <c r="AW12" s="13"/>
      <c r="AX12" s="13"/>
    </row>
    <row r="13" spans="1:52" x14ac:dyDescent="0.3">
      <c r="L13" s="13"/>
      <c r="M13" s="13"/>
      <c r="N13" s="13"/>
      <c r="S13" s="13"/>
      <c r="T13" s="13"/>
      <c r="U13" s="13"/>
      <c r="Z13" s="13"/>
      <c r="AA13" s="13"/>
      <c r="AB13" s="13"/>
      <c r="AH13" s="13"/>
      <c r="AI13" s="13"/>
      <c r="AJ13" s="13"/>
      <c r="AO13" s="13"/>
      <c r="AP13" s="13"/>
      <c r="AQ13" s="13"/>
      <c r="AV13" s="13"/>
      <c r="AW13" s="13"/>
      <c r="AX13" s="13"/>
    </row>
    <row r="14" spans="1:52" ht="15.6" x14ac:dyDescent="0.3">
      <c r="B14" s="239" t="s">
        <v>2</v>
      </c>
      <c r="D14" s="240" t="s">
        <v>85</v>
      </c>
      <c r="E14" s="240"/>
      <c r="F14" s="240"/>
      <c r="G14" s="240"/>
      <c r="H14" s="240"/>
      <c r="I14" s="240"/>
      <c r="J14" s="240"/>
      <c r="K14" s="240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2" ht="15.6" x14ac:dyDescent="0.3">
      <c r="B15" s="241"/>
      <c r="D15" s="242"/>
      <c r="E15" s="242"/>
      <c r="F15" s="242"/>
      <c r="G15" s="242"/>
      <c r="H15" s="242"/>
      <c r="I15" s="242"/>
      <c r="L15" s="13"/>
      <c r="M15" s="481"/>
      <c r="N15" s="13"/>
      <c r="O15" s="13"/>
      <c r="P15" s="13"/>
      <c r="S15" s="13"/>
      <c r="T15" s="481"/>
      <c r="U15" s="13"/>
      <c r="V15" s="13"/>
      <c r="W15" s="13"/>
      <c r="Z15" s="13"/>
      <c r="AA15" s="481"/>
      <c r="AB15" s="13"/>
      <c r="AC15" s="13"/>
      <c r="AD15" s="13"/>
      <c r="AH15" s="13"/>
      <c r="AI15" s="481"/>
      <c r="AJ15" s="13"/>
      <c r="AK15" s="13"/>
      <c r="AL15" s="13"/>
      <c r="AO15" s="13"/>
      <c r="AP15" s="481"/>
      <c r="AQ15" s="13"/>
      <c r="AR15" s="13"/>
      <c r="AS15" s="13"/>
      <c r="AV15" s="13"/>
      <c r="AW15" s="481"/>
      <c r="AX15" s="13"/>
      <c r="AY15" s="13"/>
      <c r="AZ15" s="13"/>
    </row>
    <row r="16" spans="1:52" ht="15.6" x14ac:dyDescent="0.3">
      <c r="B16" s="239" t="s">
        <v>4</v>
      </c>
      <c r="D16" s="243" t="s">
        <v>57</v>
      </c>
      <c r="E16" s="242"/>
      <c r="F16" s="242"/>
      <c r="G16" s="457" t="s">
        <v>86</v>
      </c>
      <c r="H16" s="242"/>
      <c r="I16" s="244"/>
      <c r="K16" s="245"/>
      <c r="M16" s="244"/>
      <c r="O16" s="27"/>
      <c r="P16" s="246"/>
      <c r="R16" s="245"/>
      <c r="T16" s="244"/>
      <c r="V16" s="27"/>
      <c r="W16" s="246"/>
      <c r="Y16" s="245"/>
      <c r="AA16" s="244"/>
      <c r="AC16" s="27"/>
      <c r="AD16" s="246"/>
      <c r="AG16" s="245"/>
      <c r="AI16" s="244"/>
      <c r="AK16" s="27"/>
      <c r="AL16" s="246"/>
      <c r="AN16" s="245"/>
      <c r="AP16" s="244"/>
      <c r="AR16" s="27"/>
      <c r="AS16" s="246"/>
      <c r="AU16" s="245"/>
      <c r="AW16" s="244"/>
      <c r="AY16" s="27"/>
      <c r="AZ16" s="246"/>
    </row>
    <row r="17" spans="2:50" ht="15.6" x14ac:dyDescent="0.3">
      <c r="B17" s="241"/>
      <c r="D17" s="242"/>
      <c r="E17" s="242"/>
      <c r="F17" s="242"/>
      <c r="G17" s="461">
        <v>1700</v>
      </c>
      <c r="H17" s="459" t="s">
        <v>78</v>
      </c>
      <c r="I17" s="242"/>
    </row>
    <row r="18" spans="2:50" x14ac:dyDescent="0.3">
      <c r="B18" s="247"/>
      <c r="D18" s="248"/>
      <c r="E18" s="249"/>
      <c r="G18" s="461">
        <v>1900</v>
      </c>
      <c r="H18" s="249" t="s">
        <v>79</v>
      </c>
    </row>
    <row r="19" spans="2:50" x14ac:dyDescent="0.3">
      <c r="B19" s="460"/>
      <c r="D19" s="248" t="s">
        <v>6</v>
      </c>
      <c r="G19" s="461">
        <v>900000</v>
      </c>
      <c r="H19" s="459" t="s">
        <v>7</v>
      </c>
      <c r="M19" s="251"/>
      <c r="T19" s="251"/>
      <c r="AA19" s="251"/>
      <c r="AI19" s="251"/>
      <c r="AP19" s="251"/>
      <c r="AW19" s="251"/>
    </row>
    <row r="20" spans="2:50" s="23" customFormat="1" x14ac:dyDescent="0.3">
      <c r="B20" s="43"/>
      <c r="D20" s="52"/>
      <c r="E20" s="45"/>
      <c r="G20" s="252" t="str">
        <f>'GS 50-999 kW'!G20:I20</f>
        <v>2023 Board-Approved</v>
      </c>
      <c r="H20" s="253"/>
      <c r="I20" s="254"/>
      <c r="J20" s="252" t="s">
        <v>9</v>
      </c>
      <c r="K20" s="253"/>
      <c r="L20" s="254"/>
      <c r="M20" s="252" t="s">
        <v>10</v>
      </c>
      <c r="N20" s="254"/>
      <c r="O20" s="255"/>
      <c r="P20" s="252" t="s">
        <v>11</v>
      </c>
      <c r="Q20" s="253"/>
      <c r="R20" s="254"/>
      <c r="T20" s="252" t="s">
        <v>10</v>
      </c>
      <c r="U20" s="254"/>
      <c r="W20" s="252" t="s">
        <v>12</v>
      </c>
      <c r="X20" s="253"/>
      <c r="Y20" s="254"/>
      <c r="AA20" s="252" t="s">
        <v>10</v>
      </c>
      <c r="AB20" s="254"/>
      <c r="AE20" s="252" t="s">
        <v>13</v>
      </c>
      <c r="AF20" s="253"/>
      <c r="AG20" s="254"/>
      <c r="AI20" s="252" t="s">
        <v>10</v>
      </c>
      <c r="AJ20" s="254"/>
      <c r="AL20" s="252" t="s">
        <v>14</v>
      </c>
      <c r="AM20" s="253"/>
      <c r="AN20" s="254"/>
      <c r="AP20" s="252" t="s">
        <v>10</v>
      </c>
      <c r="AQ20" s="254"/>
      <c r="AS20" s="252" t="s">
        <v>15</v>
      </c>
      <c r="AT20" s="253"/>
      <c r="AU20" s="254"/>
      <c r="AW20" s="252" t="s">
        <v>10</v>
      </c>
      <c r="AX20" s="254"/>
    </row>
    <row r="21" spans="2:50" x14ac:dyDescent="0.3">
      <c r="B21" s="256"/>
      <c r="D21" s="257" t="s">
        <v>16</v>
      </c>
      <c r="E21" s="248"/>
      <c r="G21" s="258" t="s">
        <v>17</v>
      </c>
      <c r="H21" s="259" t="s">
        <v>18</v>
      </c>
      <c r="I21" s="260" t="s">
        <v>19</v>
      </c>
      <c r="J21" s="258" t="s">
        <v>17</v>
      </c>
      <c r="K21" s="259" t="s">
        <v>18</v>
      </c>
      <c r="L21" s="260" t="s">
        <v>19</v>
      </c>
      <c r="M21" s="261" t="s">
        <v>20</v>
      </c>
      <c r="N21" s="262" t="s">
        <v>21</v>
      </c>
      <c r="O21" s="260"/>
      <c r="P21" s="258" t="s">
        <v>17</v>
      </c>
      <c r="Q21" s="259" t="s">
        <v>18</v>
      </c>
      <c r="R21" s="260" t="s">
        <v>19</v>
      </c>
      <c r="T21" s="261" t="s">
        <v>20</v>
      </c>
      <c r="U21" s="262" t="s">
        <v>21</v>
      </c>
      <c r="W21" s="258" t="s">
        <v>17</v>
      </c>
      <c r="X21" s="259" t="s">
        <v>18</v>
      </c>
      <c r="Y21" s="260" t="s">
        <v>19</v>
      </c>
      <c r="AA21" s="261" t="s">
        <v>20</v>
      </c>
      <c r="AB21" s="262" t="s">
        <v>21</v>
      </c>
      <c r="AE21" s="258" t="s">
        <v>17</v>
      </c>
      <c r="AF21" s="259" t="s">
        <v>18</v>
      </c>
      <c r="AG21" s="260" t="s">
        <v>19</v>
      </c>
      <c r="AI21" s="261" t="s">
        <v>20</v>
      </c>
      <c r="AJ21" s="262" t="s">
        <v>21</v>
      </c>
      <c r="AL21" s="258" t="s">
        <v>17</v>
      </c>
      <c r="AM21" s="259" t="s">
        <v>18</v>
      </c>
      <c r="AN21" s="260" t="s">
        <v>19</v>
      </c>
      <c r="AP21" s="261" t="s">
        <v>20</v>
      </c>
      <c r="AQ21" s="262" t="s">
        <v>21</v>
      </c>
      <c r="AS21" s="258" t="s">
        <v>17</v>
      </c>
      <c r="AT21" s="259" t="s">
        <v>18</v>
      </c>
      <c r="AU21" s="260" t="s">
        <v>19</v>
      </c>
      <c r="AW21" s="261" t="s">
        <v>20</v>
      </c>
      <c r="AX21" s="262" t="s">
        <v>21</v>
      </c>
    </row>
    <row r="22" spans="2:50" x14ac:dyDescent="0.3">
      <c r="B22" s="256"/>
      <c r="D22" s="263"/>
      <c r="E22" s="248"/>
      <c r="G22" s="264" t="s">
        <v>22</v>
      </c>
      <c r="H22" s="265"/>
      <c r="I22" s="265" t="s">
        <v>22</v>
      </c>
      <c r="J22" s="264" t="s">
        <v>22</v>
      </c>
      <c r="K22" s="265"/>
      <c r="L22" s="265" t="s">
        <v>22</v>
      </c>
      <c r="M22" s="266"/>
      <c r="N22" s="267"/>
      <c r="O22" s="265"/>
      <c r="P22" s="264" t="s">
        <v>22</v>
      </c>
      <c r="Q22" s="265"/>
      <c r="R22" s="265" t="s">
        <v>22</v>
      </c>
      <c r="T22" s="266"/>
      <c r="U22" s="267"/>
      <c r="W22" s="264" t="s">
        <v>22</v>
      </c>
      <c r="X22" s="265"/>
      <c r="Y22" s="265" t="s">
        <v>22</v>
      </c>
      <c r="AA22" s="266"/>
      <c r="AB22" s="267"/>
      <c r="AE22" s="264" t="s">
        <v>22</v>
      </c>
      <c r="AF22" s="265"/>
      <c r="AG22" s="265" t="s">
        <v>22</v>
      </c>
      <c r="AI22" s="266"/>
      <c r="AJ22" s="267"/>
      <c r="AL22" s="264" t="s">
        <v>22</v>
      </c>
      <c r="AM22" s="265"/>
      <c r="AN22" s="265" t="s">
        <v>22</v>
      </c>
      <c r="AP22" s="266"/>
      <c r="AQ22" s="267"/>
      <c r="AS22" s="264" t="s">
        <v>22</v>
      </c>
      <c r="AT22" s="265"/>
      <c r="AU22" s="265" t="s">
        <v>22</v>
      </c>
      <c r="AW22" s="266"/>
      <c r="AX22" s="267"/>
    </row>
    <row r="23" spans="2:50" s="23" customFormat="1" x14ac:dyDescent="0.3">
      <c r="B23" s="64" t="s">
        <v>23</v>
      </c>
      <c r="C23" s="65"/>
      <c r="D23" s="66" t="s">
        <v>24</v>
      </c>
      <c r="E23" s="65"/>
      <c r="F23" s="25"/>
      <c r="G23" s="67">
        <v>1046.03</v>
      </c>
      <c r="H23" s="68">
        <v>1</v>
      </c>
      <c r="I23" s="69">
        <f t="shared" ref="I23:I35" si="0">H23*G23</f>
        <v>1046.03</v>
      </c>
      <c r="J23" s="67">
        <v>1094.1500000000001</v>
      </c>
      <c r="K23" s="68">
        <v>1</v>
      </c>
      <c r="L23" s="69">
        <f t="shared" ref="L23:L43" si="1">K23*J23</f>
        <v>1094.1500000000001</v>
      </c>
      <c r="M23" s="70">
        <f>L23-I23</f>
        <v>48.120000000000118</v>
      </c>
      <c r="N23" s="71">
        <f>IF(OR(I23=0,L23=0),"",(M23/I23))</f>
        <v>4.6002504708278082E-2</v>
      </c>
      <c r="O23" s="69"/>
      <c r="P23" s="67">
        <v>1222.19</v>
      </c>
      <c r="Q23" s="68">
        <v>1</v>
      </c>
      <c r="R23" s="69">
        <f t="shared" ref="R23:R43" si="2">Q23*P23</f>
        <v>1222.19</v>
      </c>
      <c r="S23" s="73"/>
      <c r="T23" s="70">
        <f t="shared" ref="T23:T74" si="3">R23-L23</f>
        <v>128.03999999999996</v>
      </c>
      <c r="U23" s="71">
        <f t="shared" ref="U23:U74" si="4">IF(OR(L23=0,R23=0),"",(T23/L23))</f>
        <v>0.11702234611342134</v>
      </c>
      <c r="V23" s="73"/>
      <c r="W23" s="67">
        <v>1253</v>
      </c>
      <c r="X23" s="68">
        <v>1</v>
      </c>
      <c r="Y23" s="69">
        <f t="shared" ref="Y23:Y43" si="5">X23*W23</f>
        <v>1253</v>
      </c>
      <c r="Z23" s="73"/>
      <c r="AA23" s="70">
        <f>Y23-R23</f>
        <v>30.809999999999945</v>
      </c>
      <c r="AB23" s="71">
        <f>IF(OR(R23=0,Y23=0),"",(AA23/R23))</f>
        <v>2.5208846415041807E-2</v>
      </c>
      <c r="AD23" s="73"/>
      <c r="AE23" s="67">
        <v>1304.51</v>
      </c>
      <c r="AF23" s="68">
        <v>1</v>
      </c>
      <c r="AG23" s="69">
        <f t="shared" ref="AG23:AG43" si="6">AF23*AE23</f>
        <v>1304.51</v>
      </c>
      <c r="AH23" s="73"/>
      <c r="AI23" s="70">
        <f>AG23-Y23</f>
        <v>51.509999999999991</v>
      </c>
      <c r="AJ23" s="71">
        <f>IF(OR(Y23=0,AG23=0),"",(AI23/Y23))</f>
        <v>4.1109337589784509E-2</v>
      </c>
      <c r="AK23" s="73"/>
      <c r="AL23" s="67">
        <v>1402.9</v>
      </c>
      <c r="AM23" s="68">
        <v>1</v>
      </c>
      <c r="AN23" s="69">
        <f t="shared" ref="AN23:AN43" si="7">AM23*AL23</f>
        <v>1402.9</v>
      </c>
      <c r="AO23" s="73"/>
      <c r="AP23" s="70">
        <f>AN23-AG23</f>
        <v>98.3900000000001</v>
      </c>
      <c r="AQ23" s="71">
        <f>IF(OR(AG23=0,AN23=0),"",(AP23/AG23))</f>
        <v>7.5422955745835685E-2</v>
      </c>
      <c r="AR23" s="73"/>
      <c r="AS23" s="67">
        <v>1455.11</v>
      </c>
      <c r="AT23" s="68">
        <v>1</v>
      </c>
      <c r="AU23" s="69">
        <f t="shared" ref="AU23:AU43" si="8">AT23*AS23</f>
        <v>1455.11</v>
      </c>
      <c r="AV23" s="73"/>
      <c r="AW23" s="70">
        <f>AU23-AN23</f>
        <v>52.209999999999809</v>
      </c>
      <c r="AX23" s="71">
        <f>IF(OR(AN23=0,AU23=0),"",(AW23/AN23))</f>
        <v>3.7215767339083189E-2</v>
      </c>
    </row>
    <row r="24" spans="2:50" x14ac:dyDescent="0.3">
      <c r="B24" s="78" t="s">
        <v>103</v>
      </c>
      <c r="C24" s="268"/>
      <c r="D24" s="269" t="s">
        <v>80</v>
      </c>
      <c r="E24" s="268"/>
      <c r="F24" s="32"/>
      <c r="G24" s="462">
        <v>-5.9999999999999995E-4</v>
      </c>
      <c r="H24" s="366">
        <f t="shared" ref="H24:H26" si="9">$G$18</f>
        <v>1900</v>
      </c>
      <c r="I24" s="272">
        <f t="shared" si="0"/>
        <v>-1.1399999999999999</v>
      </c>
      <c r="J24" s="462">
        <v>-5.9999999999999995E-4</v>
      </c>
      <c r="K24" s="366">
        <f t="shared" ref="K24:K26" si="10">$G$18</f>
        <v>1900</v>
      </c>
      <c r="L24" s="272">
        <f t="shared" si="1"/>
        <v>-1.1399999999999999</v>
      </c>
      <c r="M24" s="273">
        <f t="shared" ref="M24:M74" si="11">L24-I24</f>
        <v>0</v>
      </c>
      <c r="N24" s="274">
        <f t="shared" ref="N24:N74" si="12">IF(OR(I24=0,L24=0),"",(M24/I24))</f>
        <v>0</v>
      </c>
      <c r="O24" s="272"/>
      <c r="P24" s="462">
        <v>0</v>
      </c>
      <c r="Q24" s="366">
        <f t="shared" ref="Q24:Q26" si="13">$G$18</f>
        <v>1900</v>
      </c>
      <c r="R24" s="272">
        <f t="shared" si="2"/>
        <v>0</v>
      </c>
      <c r="S24" s="32"/>
      <c r="T24" s="273">
        <f t="shared" si="3"/>
        <v>1.1399999999999999</v>
      </c>
      <c r="U24" s="274" t="str">
        <f t="shared" si="4"/>
        <v/>
      </c>
      <c r="W24" s="462">
        <v>0</v>
      </c>
      <c r="X24" s="366">
        <f t="shared" ref="X24:X26" si="14">$G$18</f>
        <v>1900</v>
      </c>
      <c r="Y24" s="272">
        <f t="shared" si="5"/>
        <v>0</v>
      </c>
      <c r="Z24" s="32"/>
      <c r="AA24" s="273">
        <f t="shared" ref="AA24:AA74" si="15">Y24-R24</f>
        <v>0</v>
      </c>
      <c r="AB24" s="274" t="str">
        <f t="shared" ref="AB24:AB74" si="16">IF(OR(R24=0,Y24=0),"",(AA24/R24))</f>
        <v/>
      </c>
      <c r="AE24" s="462">
        <v>2.6100000000000002E-2</v>
      </c>
      <c r="AF24" s="366">
        <f t="shared" ref="AF24:AF26" si="17">$G$18</f>
        <v>1900</v>
      </c>
      <c r="AG24" s="272">
        <f t="shared" si="6"/>
        <v>49.59</v>
      </c>
      <c r="AH24" s="32"/>
      <c r="AI24" s="273">
        <f t="shared" ref="AI24:AI74" si="18">AG24-Y24</f>
        <v>49.59</v>
      </c>
      <c r="AJ24" s="274" t="str">
        <f t="shared" ref="AJ24:AJ74" si="19">IF(OR(Y24=0,AG24=0),"",(AI24/Y24))</f>
        <v/>
      </c>
      <c r="AL24" s="462">
        <v>0</v>
      </c>
      <c r="AM24" s="366">
        <f t="shared" ref="AM24:AM26" si="20">$G$18</f>
        <v>1900</v>
      </c>
      <c r="AN24" s="272">
        <f t="shared" si="7"/>
        <v>0</v>
      </c>
      <c r="AO24" s="32"/>
      <c r="AP24" s="273">
        <f t="shared" ref="AP24:AP74" si="21">AN24-AG24</f>
        <v>-49.59</v>
      </c>
      <c r="AQ24" s="274" t="str">
        <f t="shared" ref="AQ24:AQ74" si="22">IF(OR(AG24=0,AN24=0),"",(AP24/AG24))</f>
        <v/>
      </c>
      <c r="AS24" s="462">
        <v>0</v>
      </c>
      <c r="AT24" s="366">
        <f t="shared" ref="AT24:AT26" si="23">$G$18</f>
        <v>1900</v>
      </c>
      <c r="AU24" s="272">
        <f t="shared" si="8"/>
        <v>0</v>
      </c>
      <c r="AV24" s="32"/>
      <c r="AW24" s="273">
        <f t="shared" ref="AW24:AW74" si="24">AU24-AN24</f>
        <v>0</v>
      </c>
      <c r="AX24" s="274" t="str">
        <f t="shared" ref="AX24:AX74" si="25">IF(OR(AN24=0,AU24=0),"",(AW24/AN24))</f>
        <v/>
      </c>
    </row>
    <row r="25" spans="2:50" x14ac:dyDescent="0.3">
      <c r="B25" s="78" t="s">
        <v>26</v>
      </c>
      <c r="C25" s="268"/>
      <c r="D25" s="269" t="s">
        <v>80</v>
      </c>
      <c r="E25" s="268"/>
      <c r="F25" s="32"/>
      <c r="G25" s="462">
        <v>-0.3301</v>
      </c>
      <c r="H25" s="366">
        <f t="shared" si="9"/>
        <v>1900</v>
      </c>
      <c r="I25" s="272">
        <f t="shared" si="0"/>
        <v>-627.19000000000005</v>
      </c>
      <c r="J25" s="462">
        <v>-0.3301</v>
      </c>
      <c r="K25" s="366">
        <f t="shared" si="10"/>
        <v>1900</v>
      </c>
      <c r="L25" s="272">
        <f t="shared" si="1"/>
        <v>-627.19000000000005</v>
      </c>
      <c r="M25" s="273">
        <f t="shared" si="11"/>
        <v>0</v>
      </c>
      <c r="N25" s="274">
        <f t="shared" si="12"/>
        <v>0</v>
      </c>
      <c r="O25" s="272"/>
      <c r="P25" s="462"/>
      <c r="Q25" s="366">
        <f t="shared" si="13"/>
        <v>1900</v>
      </c>
      <c r="R25" s="272">
        <f t="shared" si="2"/>
        <v>0</v>
      </c>
      <c r="S25" s="32"/>
      <c r="T25" s="273">
        <f t="shared" si="3"/>
        <v>627.19000000000005</v>
      </c>
      <c r="U25" s="274" t="str">
        <f t="shared" si="4"/>
        <v/>
      </c>
      <c r="W25" s="462"/>
      <c r="X25" s="366">
        <f t="shared" si="14"/>
        <v>1900</v>
      </c>
      <c r="Y25" s="272">
        <f t="shared" si="5"/>
        <v>0</v>
      </c>
      <c r="Z25" s="32"/>
      <c r="AA25" s="273">
        <f t="shared" si="15"/>
        <v>0</v>
      </c>
      <c r="AB25" s="274" t="str">
        <f t="shared" si="16"/>
        <v/>
      </c>
      <c r="AE25" s="462"/>
      <c r="AF25" s="366">
        <f t="shared" si="17"/>
        <v>1900</v>
      </c>
      <c r="AG25" s="272">
        <f t="shared" si="6"/>
        <v>0</v>
      </c>
      <c r="AH25" s="32"/>
      <c r="AI25" s="273">
        <f t="shared" si="18"/>
        <v>0</v>
      </c>
      <c r="AJ25" s="274" t="str">
        <f t="shared" si="19"/>
        <v/>
      </c>
      <c r="AL25" s="462"/>
      <c r="AM25" s="366">
        <f t="shared" si="20"/>
        <v>1900</v>
      </c>
      <c r="AN25" s="272">
        <f t="shared" si="7"/>
        <v>0</v>
      </c>
      <c r="AO25" s="32"/>
      <c r="AP25" s="273">
        <f t="shared" si="21"/>
        <v>0</v>
      </c>
      <c r="AQ25" s="274" t="str">
        <f t="shared" si="22"/>
        <v/>
      </c>
      <c r="AS25" s="462"/>
      <c r="AT25" s="366">
        <f t="shared" si="23"/>
        <v>1900</v>
      </c>
      <c r="AU25" s="272">
        <f t="shared" si="8"/>
        <v>0</v>
      </c>
      <c r="AV25" s="32"/>
      <c r="AW25" s="273">
        <f t="shared" si="24"/>
        <v>0</v>
      </c>
      <c r="AX25" s="274" t="str">
        <f t="shared" si="25"/>
        <v/>
      </c>
    </row>
    <row r="26" spans="2:50" x14ac:dyDescent="0.3">
      <c r="B26" s="78" t="s">
        <v>104</v>
      </c>
      <c r="C26" s="268"/>
      <c r="D26" s="269" t="s">
        <v>80</v>
      </c>
      <c r="E26" s="268"/>
      <c r="F26" s="32"/>
      <c r="G26" s="462">
        <v>-4.6800000000000001E-2</v>
      </c>
      <c r="H26" s="366">
        <f t="shared" si="9"/>
        <v>1900</v>
      </c>
      <c r="I26" s="272">
        <f t="shared" si="0"/>
        <v>-88.92</v>
      </c>
      <c r="J26" s="462">
        <v>-4.6800000000000001E-2</v>
      </c>
      <c r="K26" s="366">
        <f t="shared" si="10"/>
        <v>1900</v>
      </c>
      <c r="L26" s="272">
        <f t="shared" si="1"/>
        <v>-88.92</v>
      </c>
      <c r="M26" s="273">
        <f t="shared" si="11"/>
        <v>0</v>
      </c>
      <c r="N26" s="274">
        <f t="shared" si="12"/>
        <v>0</v>
      </c>
      <c r="O26" s="272"/>
      <c r="P26" s="462">
        <v>-1.7000000000000001E-2</v>
      </c>
      <c r="Q26" s="366">
        <f t="shared" si="13"/>
        <v>1900</v>
      </c>
      <c r="R26" s="272">
        <f t="shared" si="2"/>
        <v>-32.300000000000004</v>
      </c>
      <c r="S26" s="32"/>
      <c r="T26" s="273">
        <f t="shared" si="3"/>
        <v>56.62</v>
      </c>
      <c r="U26" s="274">
        <f t="shared" si="4"/>
        <v>-0.63675213675213671</v>
      </c>
      <c r="W26" s="462">
        <v>0</v>
      </c>
      <c r="X26" s="366">
        <f t="shared" si="14"/>
        <v>1900</v>
      </c>
      <c r="Y26" s="272">
        <f t="shared" si="5"/>
        <v>0</v>
      </c>
      <c r="Z26" s="32"/>
      <c r="AA26" s="273">
        <f t="shared" si="15"/>
        <v>32.300000000000004</v>
      </c>
      <c r="AB26" s="274" t="str">
        <f t="shared" si="16"/>
        <v/>
      </c>
      <c r="AE26" s="462">
        <v>0</v>
      </c>
      <c r="AF26" s="366">
        <f t="shared" si="17"/>
        <v>1900</v>
      </c>
      <c r="AG26" s="272">
        <f t="shared" si="6"/>
        <v>0</v>
      </c>
      <c r="AH26" s="32"/>
      <c r="AI26" s="273">
        <f t="shared" si="18"/>
        <v>0</v>
      </c>
      <c r="AJ26" s="274" t="str">
        <f t="shared" si="19"/>
        <v/>
      </c>
      <c r="AL26" s="462">
        <v>0</v>
      </c>
      <c r="AM26" s="366">
        <f t="shared" si="20"/>
        <v>1900</v>
      </c>
      <c r="AN26" s="272">
        <f t="shared" si="7"/>
        <v>0</v>
      </c>
      <c r="AO26" s="32"/>
      <c r="AP26" s="273">
        <f t="shared" si="21"/>
        <v>0</v>
      </c>
      <c r="AQ26" s="274" t="str">
        <f t="shared" si="22"/>
        <v/>
      </c>
      <c r="AS26" s="462">
        <v>0</v>
      </c>
      <c r="AT26" s="366">
        <f t="shared" si="23"/>
        <v>1900</v>
      </c>
      <c r="AU26" s="272">
        <f t="shared" si="8"/>
        <v>0</v>
      </c>
      <c r="AV26" s="32"/>
      <c r="AW26" s="273">
        <f t="shared" si="24"/>
        <v>0</v>
      </c>
      <c r="AX26" s="274" t="str">
        <f t="shared" si="25"/>
        <v/>
      </c>
    </row>
    <row r="27" spans="2:50" x14ac:dyDescent="0.3">
      <c r="B27" s="288" t="s">
        <v>121</v>
      </c>
      <c r="C27" s="268"/>
      <c r="D27" s="269" t="s">
        <v>80</v>
      </c>
      <c r="E27" s="268"/>
      <c r="F27" s="32"/>
      <c r="G27" s="462">
        <v>-5.2699999999999997E-2</v>
      </c>
      <c r="H27" s="366">
        <f>$G$18</f>
        <v>1900</v>
      </c>
      <c r="I27" s="272">
        <f t="shared" si="0"/>
        <v>-100.13</v>
      </c>
      <c r="J27" s="462">
        <v>-5.2699999999999997E-2</v>
      </c>
      <c r="K27" s="366">
        <f>$G$18</f>
        <v>1900</v>
      </c>
      <c r="L27" s="272">
        <f t="shared" si="1"/>
        <v>-100.13</v>
      </c>
      <c r="M27" s="273">
        <f t="shared" si="11"/>
        <v>0</v>
      </c>
      <c r="N27" s="274">
        <f t="shared" si="12"/>
        <v>0</v>
      </c>
      <c r="O27" s="272"/>
      <c r="P27" s="462">
        <v>-4.0500000000000001E-2</v>
      </c>
      <c r="Q27" s="366">
        <f>$G$18</f>
        <v>1900</v>
      </c>
      <c r="R27" s="272">
        <f t="shared" si="2"/>
        <v>-76.95</v>
      </c>
      <c r="S27" s="32"/>
      <c r="T27" s="273">
        <f t="shared" si="3"/>
        <v>23.179999999999993</v>
      </c>
      <c r="U27" s="274">
        <f t="shared" si="4"/>
        <v>-0.23149905123339651</v>
      </c>
      <c r="W27" s="462">
        <v>-4.0500000000000001E-2</v>
      </c>
      <c r="X27" s="366">
        <f>$G$18</f>
        <v>1900</v>
      </c>
      <c r="Y27" s="272">
        <f t="shared" si="5"/>
        <v>-76.95</v>
      </c>
      <c r="Z27" s="32"/>
      <c r="AA27" s="273">
        <f t="shared" si="15"/>
        <v>0</v>
      </c>
      <c r="AB27" s="274">
        <f t="shared" si="16"/>
        <v>0</v>
      </c>
      <c r="AE27" s="462">
        <v>-4.0500000000000001E-2</v>
      </c>
      <c r="AF27" s="366">
        <f>$G$18</f>
        <v>1900</v>
      </c>
      <c r="AG27" s="272">
        <f t="shared" si="6"/>
        <v>-76.95</v>
      </c>
      <c r="AH27" s="32"/>
      <c r="AI27" s="273">
        <f t="shared" si="18"/>
        <v>0</v>
      </c>
      <c r="AJ27" s="274">
        <f t="shared" si="19"/>
        <v>0</v>
      </c>
      <c r="AL27" s="462">
        <v>-4.0500000000000001E-2</v>
      </c>
      <c r="AM27" s="366">
        <f>$G$18</f>
        <v>1900</v>
      </c>
      <c r="AN27" s="272">
        <f t="shared" si="7"/>
        <v>-76.95</v>
      </c>
      <c r="AO27" s="32"/>
      <c r="AP27" s="273">
        <f t="shared" si="21"/>
        <v>0</v>
      </c>
      <c r="AQ27" s="274">
        <f t="shared" si="22"/>
        <v>0</v>
      </c>
      <c r="AS27" s="462">
        <v>-4.0500000000000001E-2</v>
      </c>
      <c r="AT27" s="366">
        <f>$G$18</f>
        <v>1900</v>
      </c>
      <c r="AU27" s="272">
        <f t="shared" si="8"/>
        <v>-76.95</v>
      </c>
      <c r="AV27" s="32"/>
      <c r="AW27" s="273">
        <f t="shared" si="24"/>
        <v>0</v>
      </c>
      <c r="AX27" s="274">
        <f t="shared" si="25"/>
        <v>0</v>
      </c>
    </row>
    <row r="28" spans="2:50" x14ac:dyDescent="0.3">
      <c r="B28" s="78" t="s">
        <v>105</v>
      </c>
      <c r="C28" s="268"/>
      <c r="D28" s="269" t="s">
        <v>80</v>
      </c>
      <c r="E28" s="268"/>
      <c r="F28" s="32"/>
      <c r="G28" s="462"/>
      <c r="H28" s="366">
        <f t="shared" ref="H28:H41" si="26">$G$18</f>
        <v>1900</v>
      </c>
      <c r="I28" s="272">
        <f t="shared" si="0"/>
        <v>0</v>
      </c>
      <c r="J28" s="462"/>
      <c r="K28" s="366">
        <f t="shared" ref="K28:K41" si="27">$G$18</f>
        <v>1900</v>
      </c>
      <c r="L28" s="272">
        <f t="shared" si="1"/>
        <v>0</v>
      </c>
      <c r="M28" s="273">
        <f t="shared" si="11"/>
        <v>0</v>
      </c>
      <c r="N28" s="274" t="str">
        <f t="shared" si="12"/>
        <v/>
      </c>
      <c r="O28" s="272"/>
      <c r="P28" s="462">
        <v>0</v>
      </c>
      <c r="Q28" s="366">
        <f t="shared" ref="Q28:Q41" si="28">$G$18</f>
        <v>1900</v>
      </c>
      <c r="R28" s="272">
        <f t="shared" si="2"/>
        <v>0</v>
      </c>
      <c r="S28" s="32"/>
      <c r="T28" s="273">
        <f t="shared" si="3"/>
        <v>0</v>
      </c>
      <c r="U28" s="274" t="str">
        <f t="shared" si="4"/>
        <v/>
      </c>
      <c r="W28" s="462">
        <v>0</v>
      </c>
      <c r="X28" s="366">
        <f t="shared" ref="X28:X41" si="29">$G$18</f>
        <v>1900</v>
      </c>
      <c r="Y28" s="272">
        <f t="shared" si="5"/>
        <v>0</v>
      </c>
      <c r="Z28" s="32"/>
      <c r="AA28" s="273">
        <f t="shared" si="15"/>
        <v>0</v>
      </c>
      <c r="AB28" s="274" t="str">
        <f t="shared" si="16"/>
        <v/>
      </c>
      <c r="AE28" s="462">
        <v>-2.1499999999999998E-2</v>
      </c>
      <c r="AF28" s="366">
        <f t="shared" ref="AF28:AF41" si="30">$G$18</f>
        <v>1900</v>
      </c>
      <c r="AG28" s="272">
        <f t="shared" si="6"/>
        <v>-40.849999999999994</v>
      </c>
      <c r="AH28" s="32"/>
      <c r="AI28" s="273">
        <f t="shared" si="18"/>
        <v>-40.849999999999994</v>
      </c>
      <c r="AJ28" s="274" t="str">
        <f t="shared" si="19"/>
        <v/>
      </c>
      <c r="AL28" s="462">
        <v>0</v>
      </c>
      <c r="AM28" s="366">
        <f t="shared" ref="AM28:AM41" si="31">$G$18</f>
        <v>1900</v>
      </c>
      <c r="AN28" s="272">
        <f t="shared" si="7"/>
        <v>0</v>
      </c>
      <c r="AO28" s="32"/>
      <c r="AP28" s="273">
        <f t="shared" si="21"/>
        <v>40.849999999999994</v>
      </c>
      <c r="AQ28" s="274" t="str">
        <f t="shared" si="22"/>
        <v/>
      </c>
      <c r="AS28" s="462">
        <v>0</v>
      </c>
      <c r="AT28" s="366">
        <f t="shared" ref="AT28:AT41" si="32">$G$18</f>
        <v>1900</v>
      </c>
      <c r="AU28" s="272">
        <f t="shared" si="8"/>
        <v>0</v>
      </c>
      <c r="AV28" s="32"/>
      <c r="AW28" s="273">
        <f t="shared" si="24"/>
        <v>0</v>
      </c>
      <c r="AX28" s="274" t="str">
        <f t="shared" si="25"/>
        <v/>
      </c>
    </row>
    <row r="29" spans="2:50" x14ac:dyDescent="0.3">
      <c r="B29" s="78" t="s">
        <v>106</v>
      </c>
      <c r="C29" s="268"/>
      <c r="D29" s="269" t="s">
        <v>80</v>
      </c>
      <c r="E29" s="268"/>
      <c r="F29" s="32"/>
      <c r="G29" s="462"/>
      <c r="H29" s="366">
        <f t="shared" si="26"/>
        <v>1900</v>
      </c>
      <c r="I29" s="272">
        <f t="shared" si="0"/>
        <v>0</v>
      </c>
      <c r="J29" s="462"/>
      <c r="K29" s="366">
        <f t="shared" si="27"/>
        <v>1900</v>
      </c>
      <c r="L29" s="272">
        <f t="shared" si="1"/>
        <v>0</v>
      </c>
      <c r="M29" s="273">
        <f t="shared" si="11"/>
        <v>0</v>
      </c>
      <c r="N29" s="274" t="str">
        <f t="shared" si="12"/>
        <v/>
      </c>
      <c r="O29" s="272"/>
      <c r="P29" s="462">
        <v>-0.3271</v>
      </c>
      <c r="Q29" s="366">
        <f t="shared" si="28"/>
        <v>1900</v>
      </c>
      <c r="R29" s="272">
        <f t="shared" si="2"/>
        <v>-621.49</v>
      </c>
      <c r="S29" s="32"/>
      <c r="T29" s="273">
        <f t="shared" si="3"/>
        <v>-621.49</v>
      </c>
      <c r="U29" s="274" t="str">
        <f t="shared" si="4"/>
        <v/>
      </c>
      <c r="W29" s="462">
        <v>0</v>
      </c>
      <c r="X29" s="366">
        <f t="shared" si="29"/>
        <v>1900</v>
      </c>
      <c r="Y29" s="272">
        <f t="shared" si="5"/>
        <v>0</v>
      </c>
      <c r="Z29" s="32"/>
      <c r="AA29" s="273">
        <f t="shared" si="15"/>
        <v>621.49</v>
      </c>
      <c r="AB29" s="274" t="str">
        <f t="shared" si="16"/>
        <v/>
      </c>
      <c r="AE29" s="462">
        <v>0</v>
      </c>
      <c r="AF29" s="366">
        <f t="shared" si="30"/>
        <v>1900</v>
      </c>
      <c r="AG29" s="272">
        <f t="shared" si="6"/>
        <v>0</v>
      </c>
      <c r="AH29" s="32"/>
      <c r="AI29" s="273">
        <f t="shared" si="18"/>
        <v>0</v>
      </c>
      <c r="AJ29" s="274" t="str">
        <f t="shared" si="19"/>
        <v/>
      </c>
      <c r="AL29" s="462">
        <v>0</v>
      </c>
      <c r="AM29" s="366">
        <f t="shared" si="31"/>
        <v>1900</v>
      </c>
      <c r="AN29" s="272">
        <f t="shared" si="7"/>
        <v>0</v>
      </c>
      <c r="AO29" s="32"/>
      <c r="AP29" s="273">
        <f t="shared" si="21"/>
        <v>0</v>
      </c>
      <c r="AQ29" s="274" t="str">
        <f t="shared" si="22"/>
        <v/>
      </c>
      <c r="AS29" s="462">
        <v>0</v>
      </c>
      <c r="AT29" s="366">
        <f t="shared" si="32"/>
        <v>1900</v>
      </c>
      <c r="AU29" s="272">
        <f t="shared" si="8"/>
        <v>0</v>
      </c>
      <c r="AV29" s="32"/>
      <c r="AW29" s="273">
        <f t="shared" si="24"/>
        <v>0</v>
      </c>
      <c r="AX29" s="274" t="str">
        <f t="shared" si="25"/>
        <v/>
      </c>
    </row>
    <row r="30" spans="2:50" x14ac:dyDescent="0.3">
      <c r="B30" s="78" t="s">
        <v>107</v>
      </c>
      <c r="C30" s="268"/>
      <c r="D30" s="269" t="s">
        <v>80</v>
      </c>
      <c r="E30" s="268"/>
      <c r="F30" s="32"/>
      <c r="G30" s="462"/>
      <c r="H30" s="366">
        <f t="shared" si="26"/>
        <v>1900</v>
      </c>
      <c r="I30" s="272">
        <f t="shared" si="0"/>
        <v>0</v>
      </c>
      <c r="J30" s="462"/>
      <c r="K30" s="366">
        <f t="shared" si="27"/>
        <v>1900</v>
      </c>
      <c r="L30" s="272">
        <f t="shared" si="1"/>
        <v>0</v>
      </c>
      <c r="M30" s="273">
        <f t="shared" si="11"/>
        <v>0</v>
      </c>
      <c r="N30" s="274" t="str">
        <f t="shared" si="12"/>
        <v/>
      </c>
      <c r="O30" s="272"/>
      <c r="P30" s="462">
        <v>0</v>
      </c>
      <c r="Q30" s="366">
        <f t="shared" si="28"/>
        <v>1900</v>
      </c>
      <c r="R30" s="272">
        <f t="shared" si="2"/>
        <v>0</v>
      </c>
      <c r="S30" s="32"/>
      <c r="T30" s="273">
        <f t="shared" si="3"/>
        <v>0</v>
      </c>
      <c r="U30" s="274" t="str">
        <f t="shared" si="4"/>
        <v/>
      </c>
      <c r="W30" s="462">
        <v>0</v>
      </c>
      <c r="X30" s="366">
        <f t="shared" si="29"/>
        <v>1900</v>
      </c>
      <c r="Y30" s="272">
        <f t="shared" si="5"/>
        <v>0</v>
      </c>
      <c r="Z30" s="32"/>
      <c r="AA30" s="273">
        <f t="shared" si="15"/>
        <v>0</v>
      </c>
      <c r="AB30" s="274" t="str">
        <f t="shared" si="16"/>
        <v/>
      </c>
      <c r="AE30" s="462">
        <v>0</v>
      </c>
      <c r="AF30" s="366">
        <f t="shared" si="30"/>
        <v>1900</v>
      </c>
      <c r="AG30" s="272">
        <f t="shared" si="6"/>
        <v>0</v>
      </c>
      <c r="AH30" s="32"/>
      <c r="AI30" s="273">
        <f t="shared" si="18"/>
        <v>0</v>
      </c>
      <c r="AJ30" s="274" t="str">
        <f t="shared" si="19"/>
        <v/>
      </c>
      <c r="AL30" s="462">
        <v>0</v>
      </c>
      <c r="AM30" s="366">
        <f t="shared" si="31"/>
        <v>1900</v>
      </c>
      <c r="AN30" s="272">
        <f t="shared" si="7"/>
        <v>0</v>
      </c>
      <c r="AO30" s="32"/>
      <c r="AP30" s="273">
        <f t="shared" si="21"/>
        <v>0</v>
      </c>
      <c r="AQ30" s="274" t="str">
        <f t="shared" si="22"/>
        <v/>
      </c>
      <c r="AS30" s="462">
        <v>0</v>
      </c>
      <c r="AT30" s="366">
        <f t="shared" si="32"/>
        <v>1900</v>
      </c>
      <c r="AU30" s="272">
        <f t="shared" si="8"/>
        <v>0</v>
      </c>
      <c r="AV30" s="32"/>
      <c r="AW30" s="273">
        <f t="shared" si="24"/>
        <v>0</v>
      </c>
      <c r="AX30" s="274" t="str">
        <f t="shared" si="25"/>
        <v/>
      </c>
    </row>
    <row r="31" spans="2:50" x14ac:dyDescent="0.3">
      <c r="B31" s="78" t="s">
        <v>108</v>
      </c>
      <c r="C31" s="268"/>
      <c r="D31" s="269" t="s">
        <v>80</v>
      </c>
      <c r="E31" s="268"/>
      <c r="F31" s="32"/>
      <c r="G31" s="462"/>
      <c r="H31" s="366">
        <f t="shared" si="26"/>
        <v>1900</v>
      </c>
      <c r="I31" s="272">
        <f t="shared" si="0"/>
        <v>0</v>
      </c>
      <c r="J31" s="462"/>
      <c r="K31" s="366">
        <f t="shared" si="27"/>
        <v>1900</v>
      </c>
      <c r="L31" s="272">
        <f t="shared" si="1"/>
        <v>0</v>
      </c>
      <c r="M31" s="273">
        <f t="shared" si="11"/>
        <v>0</v>
      </c>
      <c r="N31" s="274" t="str">
        <f t="shared" si="12"/>
        <v/>
      </c>
      <c r="O31" s="272"/>
      <c r="P31" s="462">
        <v>0</v>
      </c>
      <c r="Q31" s="366">
        <f t="shared" si="28"/>
        <v>1900</v>
      </c>
      <c r="R31" s="272">
        <f t="shared" si="2"/>
        <v>0</v>
      </c>
      <c r="S31" s="32"/>
      <c r="T31" s="273">
        <f t="shared" si="3"/>
        <v>0</v>
      </c>
      <c r="U31" s="274" t="str">
        <f t="shared" si="4"/>
        <v/>
      </c>
      <c r="W31" s="462">
        <v>8.5800000000000001E-2</v>
      </c>
      <c r="X31" s="366">
        <f t="shared" si="29"/>
        <v>1900</v>
      </c>
      <c r="Y31" s="272">
        <f t="shared" si="5"/>
        <v>163.02000000000001</v>
      </c>
      <c r="Z31" s="32"/>
      <c r="AA31" s="273">
        <f t="shared" si="15"/>
        <v>163.02000000000001</v>
      </c>
      <c r="AB31" s="274" t="str">
        <f t="shared" si="16"/>
        <v/>
      </c>
      <c r="AE31" s="462">
        <v>0</v>
      </c>
      <c r="AF31" s="366">
        <f t="shared" si="30"/>
        <v>1900</v>
      </c>
      <c r="AG31" s="272">
        <f t="shared" si="6"/>
        <v>0</v>
      </c>
      <c r="AH31" s="32"/>
      <c r="AI31" s="273">
        <f t="shared" si="18"/>
        <v>-163.02000000000001</v>
      </c>
      <c r="AJ31" s="274" t="str">
        <f t="shared" si="19"/>
        <v/>
      </c>
      <c r="AL31" s="462">
        <v>0</v>
      </c>
      <c r="AM31" s="366">
        <f t="shared" si="31"/>
        <v>1900</v>
      </c>
      <c r="AN31" s="272">
        <f t="shared" si="7"/>
        <v>0</v>
      </c>
      <c r="AO31" s="32"/>
      <c r="AP31" s="273">
        <f t="shared" si="21"/>
        <v>0</v>
      </c>
      <c r="AQ31" s="274" t="str">
        <f t="shared" si="22"/>
        <v/>
      </c>
      <c r="AS31" s="462">
        <v>0</v>
      </c>
      <c r="AT31" s="366">
        <f t="shared" si="32"/>
        <v>1900</v>
      </c>
      <c r="AU31" s="272">
        <f t="shared" si="8"/>
        <v>0</v>
      </c>
      <c r="AV31" s="32"/>
      <c r="AW31" s="273">
        <f t="shared" si="24"/>
        <v>0</v>
      </c>
      <c r="AX31" s="274" t="str">
        <f t="shared" si="25"/>
        <v/>
      </c>
    </row>
    <row r="32" spans="2:50" x14ac:dyDescent="0.3">
      <c r="B32" s="78" t="s">
        <v>110</v>
      </c>
      <c r="C32" s="268"/>
      <c r="D32" s="269" t="s">
        <v>80</v>
      </c>
      <c r="E32" s="268"/>
      <c r="F32" s="32"/>
      <c r="G32" s="462"/>
      <c r="H32" s="366">
        <f t="shared" si="26"/>
        <v>1900</v>
      </c>
      <c r="I32" s="272">
        <f t="shared" si="0"/>
        <v>0</v>
      </c>
      <c r="J32" s="462"/>
      <c r="K32" s="366">
        <f t="shared" si="27"/>
        <v>1900</v>
      </c>
      <c r="L32" s="272">
        <f t="shared" si="1"/>
        <v>0</v>
      </c>
      <c r="M32" s="273">
        <f t="shared" si="11"/>
        <v>0</v>
      </c>
      <c r="N32" s="274" t="str">
        <f t="shared" si="12"/>
        <v/>
      </c>
      <c r="O32" s="272"/>
      <c r="P32" s="462">
        <v>0</v>
      </c>
      <c r="Q32" s="366">
        <f t="shared" si="28"/>
        <v>1900</v>
      </c>
      <c r="R32" s="272">
        <f t="shared" si="2"/>
        <v>0</v>
      </c>
      <c r="S32" s="32"/>
      <c r="T32" s="273">
        <f t="shared" si="3"/>
        <v>0</v>
      </c>
      <c r="U32" s="274" t="str">
        <f t="shared" si="4"/>
        <v/>
      </c>
      <c r="W32" s="462">
        <v>0</v>
      </c>
      <c r="X32" s="366">
        <f t="shared" si="29"/>
        <v>1900</v>
      </c>
      <c r="Y32" s="272">
        <f t="shared" si="5"/>
        <v>0</v>
      </c>
      <c r="Z32" s="32"/>
      <c r="AA32" s="273">
        <f t="shared" si="15"/>
        <v>0</v>
      </c>
      <c r="AB32" s="274" t="str">
        <f t="shared" si="16"/>
        <v/>
      </c>
      <c r="AE32" s="462">
        <v>0</v>
      </c>
      <c r="AF32" s="366">
        <f t="shared" si="30"/>
        <v>1900</v>
      </c>
      <c r="AG32" s="272">
        <f t="shared" si="6"/>
        <v>0</v>
      </c>
      <c r="AH32" s="32"/>
      <c r="AI32" s="273">
        <f t="shared" si="18"/>
        <v>0</v>
      </c>
      <c r="AJ32" s="274" t="str">
        <f t="shared" si="19"/>
        <v/>
      </c>
      <c r="AL32" s="462">
        <v>0</v>
      </c>
      <c r="AM32" s="366">
        <f t="shared" si="31"/>
        <v>1900</v>
      </c>
      <c r="AN32" s="272">
        <f t="shared" si="7"/>
        <v>0</v>
      </c>
      <c r="AO32" s="32"/>
      <c r="AP32" s="273">
        <f t="shared" si="21"/>
        <v>0</v>
      </c>
      <c r="AQ32" s="274" t="str">
        <f t="shared" si="22"/>
        <v/>
      </c>
      <c r="AS32" s="462">
        <v>0.15329999999999999</v>
      </c>
      <c r="AT32" s="366">
        <f t="shared" si="32"/>
        <v>1900</v>
      </c>
      <c r="AU32" s="272">
        <f t="shared" si="8"/>
        <v>291.27</v>
      </c>
      <c r="AV32" s="32"/>
      <c r="AW32" s="273">
        <f t="shared" si="24"/>
        <v>291.27</v>
      </c>
      <c r="AX32" s="274" t="str">
        <f t="shared" si="25"/>
        <v/>
      </c>
    </row>
    <row r="33" spans="2:50" x14ac:dyDescent="0.3">
      <c r="B33" s="74" t="s">
        <v>117</v>
      </c>
      <c r="C33" s="268"/>
      <c r="D33" s="269" t="s">
        <v>80</v>
      </c>
      <c r="E33" s="268"/>
      <c r="F33" s="32"/>
      <c r="G33" s="462"/>
      <c r="H33" s="366">
        <f t="shared" si="26"/>
        <v>1900</v>
      </c>
      <c r="I33" s="272">
        <f t="shared" si="0"/>
        <v>0</v>
      </c>
      <c r="J33" s="462"/>
      <c r="K33" s="366">
        <f t="shared" si="27"/>
        <v>1900</v>
      </c>
      <c r="L33" s="272">
        <f t="shared" si="1"/>
        <v>0</v>
      </c>
      <c r="M33" s="273">
        <f t="shared" si="11"/>
        <v>0</v>
      </c>
      <c r="N33" s="274" t="str">
        <f t="shared" si="12"/>
        <v/>
      </c>
      <c r="O33" s="272"/>
      <c r="P33" s="462">
        <v>-1E-3</v>
      </c>
      <c r="Q33" s="366">
        <f t="shared" si="28"/>
        <v>1900</v>
      </c>
      <c r="R33" s="272">
        <f t="shared" si="2"/>
        <v>-1.9000000000000001</v>
      </c>
      <c r="S33" s="32"/>
      <c r="T33" s="273">
        <f t="shared" si="3"/>
        <v>-1.9000000000000001</v>
      </c>
      <c r="U33" s="274" t="str">
        <f t="shared" si="4"/>
        <v/>
      </c>
      <c r="W33" s="462">
        <v>-1E-3</v>
      </c>
      <c r="X33" s="366">
        <f t="shared" si="29"/>
        <v>1900</v>
      </c>
      <c r="Y33" s="272">
        <f t="shared" si="5"/>
        <v>-1.9000000000000001</v>
      </c>
      <c r="Z33" s="32"/>
      <c r="AA33" s="273">
        <f t="shared" si="15"/>
        <v>0</v>
      </c>
      <c r="AB33" s="274">
        <f t="shared" si="16"/>
        <v>0</v>
      </c>
      <c r="AE33" s="462">
        <v>-1E-3</v>
      </c>
      <c r="AF33" s="366">
        <f t="shared" si="30"/>
        <v>1900</v>
      </c>
      <c r="AG33" s="272">
        <f t="shared" si="6"/>
        <v>-1.9000000000000001</v>
      </c>
      <c r="AH33" s="32"/>
      <c r="AI33" s="273">
        <f t="shared" si="18"/>
        <v>0</v>
      </c>
      <c r="AJ33" s="274">
        <f t="shared" si="19"/>
        <v>0</v>
      </c>
      <c r="AL33" s="462">
        <v>-1E-3</v>
      </c>
      <c r="AM33" s="366">
        <f t="shared" si="31"/>
        <v>1900</v>
      </c>
      <c r="AN33" s="272">
        <f t="shared" si="7"/>
        <v>-1.9000000000000001</v>
      </c>
      <c r="AO33" s="32"/>
      <c r="AP33" s="273">
        <f t="shared" si="21"/>
        <v>0</v>
      </c>
      <c r="AQ33" s="274">
        <f t="shared" si="22"/>
        <v>0</v>
      </c>
      <c r="AS33" s="462">
        <v>0</v>
      </c>
      <c r="AT33" s="366">
        <f t="shared" si="32"/>
        <v>1900</v>
      </c>
      <c r="AU33" s="272">
        <f t="shared" si="8"/>
        <v>0</v>
      </c>
      <c r="AV33" s="32"/>
      <c r="AW33" s="273">
        <f t="shared" si="24"/>
        <v>1.9000000000000001</v>
      </c>
      <c r="AX33" s="274" t="str">
        <f t="shared" si="25"/>
        <v/>
      </c>
    </row>
    <row r="34" spans="2:50" x14ac:dyDescent="0.3">
      <c r="B34" s="78" t="s">
        <v>112</v>
      </c>
      <c r="C34" s="268"/>
      <c r="D34" s="269" t="s">
        <v>80</v>
      </c>
      <c r="E34" s="268"/>
      <c r="F34" s="32"/>
      <c r="G34" s="462"/>
      <c r="H34" s="366">
        <f t="shared" si="26"/>
        <v>1900</v>
      </c>
      <c r="I34" s="272">
        <f t="shared" si="0"/>
        <v>0</v>
      </c>
      <c r="J34" s="462"/>
      <c r="K34" s="366">
        <f t="shared" si="27"/>
        <v>1900</v>
      </c>
      <c r="L34" s="272">
        <f t="shared" si="1"/>
        <v>0</v>
      </c>
      <c r="M34" s="273">
        <f t="shared" si="11"/>
        <v>0</v>
      </c>
      <c r="N34" s="274" t="str">
        <f t="shared" si="12"/>
        <v/>
      </c>
      <c r="O34" s="272"/>
      <c r="P34" s="462">
        <v>0</v>
      </c>
      <c r="Q34" s="366">
        <f t="shared" si="28"/>
        <v>1900</v>
      </c>
      <c r="R34" s="272">
        <f t="shared" si="2"/>
        <v>0</v>
      </c>
      <c r="S34" s="32"/>
      <c r="T34" s="273">
        <f t="shared" si="3"/>
        <v>0</v>
      </c>
      <c r="U34" s="274" t="str">
        <f t="shared" si="4"/>
        <v/>
      </c>
      <c r="W34" s="462">
        <v>-6.7999999999999996E-3</v>
      </c>
      <c r="X34" s="366">
        <f t="shared" si="29"/>
        <v>1900</v>
      </c>
      <c r="Y34" s="272">
        <f t="shared" si="5"/>
        <v>-12.92</v>
      </c>
      <c r="Z34" s="32"/>
      <c r="AA34" s="273">
        <f t="shared" si="15"/>
        <v>-12.92</v>
      </c>
      <c r="AB34" s="274" t="str">
        <f t="shared" si="16"/>
        <v/>
      </c>
      <c r="AE34" s="462">
        <v>-6.7999999999999996E-3</v>
      </c>
      <c r="AF34" s="366">
        <f t="shared" si="30"/>
        <v>1900</v>
      </c>
      <c r="AG34" s="272">
        <f t="shared" si="6"/>
        <v>-12.92</v>
      </c>
      <c r="AH34" s="32"/>
      <c r="AI34" s="273">
        <f t="shared" si="18"/>
        <v>0</v>
      </c>
      <c r="AJ34" s="274">
        <f t="shared" si="19"/>
        <v>0</v>
      </c>
      <c r="AL34" s="462">
        <v>-6.7999999999999996E-3</v>
      </c>
      <c r="AM34" s="366">
        <f t="shared" si="31"/>
        <v>1900</v>
      </c>
      <c r="AN34" s="272">
        <f t="shared" si="7"/>
        <v>-12.92</v>
      </c>
      <c r="AO34" s="32"/>
      <c r="AP34" s="273">
        <f t="shared" si="21"/>
        <v>0</v>
      </c>
      <c r="AQ34" s="274">
        <f t="shared" si="22"/>
        <v>0</v>
      </c>
      <c r="AS34" s="462">
        <v>0</v>
      </c>
      <c r="AT34" s="366">
        <f t="shared" si="32"/>
        <v>1900</v>
      </c>
      <c r="AU34" s="272">
        <f t="shared" si="8"/>
        <v>0</v>
      </c>
      <c r="AV34" s="32"/>
      <c r="AW34" s="273">
        <f t="shared" si="24"/>
        <v>12.92</v>
      </c>
      <c r="AX34" s="274" t="str">
        <f t="shared" si="25"/>
        <v/>
      </c>
    </row>
    <row r="35" spans="2:50" x14ac:dyDescent="0.3">
      <c r="B35" s="74" t="s">
        <v>113</v>
      </c>
      <c r="C35" s="268"/>
      <c r="D35" s="269" t="s">
        <v>80</v>
      </c>
      <c r="E35" s="268"/>
      <c r="F35" s="32"/>
      <c r="G35" s="462"/>
      <c r="H35" s="366">
        <f t="shared" si="26"/>
        <v>1900</v>
      </c>
      <c r="I35" s="272">
        <f t="shared" si="0"/>
        <v>0</v>
      </c>
      <c r="J35" s="462"/>
      <c r="K35" s="366">
        <f t="shared" si="27"/>
        <v>1900</v>
      </c>
      <c r="L35" s="272">
        <f t="shared" si="1"/>
        <v>0</v>
      </c>
      <c r="M35" s="273">
        <f t="shared" si="11"/>
        <v>0</v>
      </c>
      <c r="N35" s="274" t="str">
        <f t="shared" si="12"/>
        <v/>
      </c>
      <c r="O35" s="272"/>
      <c r="P35" s="462">
        <v>0</v>
      </c>
      <c r="Q35" s="366">
        <f t="shared" si="28"/>
        <v>1900</v>
      </c>
      <c r="R35" s="272">
        <f t="shared" si="2"/>
        <v>0</v>
      </c>
      <c r="S35" s="32"/>
      <c r="T35" s="273">
        <f t="shared" si="3"/>
        <v>0</v>
      </c>
      <c r="U35" s="274" t="str">
        <f t="shared" si="4"/>
        <v/>
      </c>
      <c r="W35" s="462">
        <v>-2.64E-2</v>
      </c>
      <c r="X35" s="366">
        <f t="shared" si="29"/>
        <v>1900</v>
      </c>
      <c r="Y35" s="272">
        <f t="shared" si="5"/>
        <v>-50.16</v>
      </c>
      <c r="Z35" s="32"/>
      <c r="AA35" s="273">
        <f t="shared" si="15"/>
        <v>-50.16</v>
      </c>
      <c r="AB35" s="274" t="str">
        <f t="shared" si="16"/>
        <v/>
      </c>
      <c r="AE35" s="462">
        <v>-2.64E-2</v>
      </c>
      <c r="AF35" s="366">
        <f t="shared" si="30"/>
        <v>1900</v>
      </c>
      <c r="AG35" s="272">
        <f t="shared" si="6"/>
        <v>-50.16</v>
      </c>
      <c r="AH35" s="32"/>
      <c r="AI35" s="273">
        <f t="shared" si="18"/>
        <v>0</v>
      </c>
      <c r="AJ35" s="274">
        <f t="shared" si="19"/>
        <v>0</v>
      </c>
      <c r="AL35" s="462">
        <v>-2.64E-2</v>
      </c>
      <c r="AM35" s="366">
        <f t="shared" si="31"/>
        <v>1900</v>
      </c>
      <c r="AN35" s="272">
        <f t="shared" si="7"/>
        <v>-50.16</v>
      </c>
      <c r="AO35" s="32"/>
      <c r="AP35" s="273">
        <f t="shared" si="21"/>
        <v>0</v>
      </c>
      <c r="AQ35" s="274">
        <f t="shared" si="22"/>
        <v>0</v>
      </c>
      <c r="AS35" s="462">
        <v>-2.64E-2</v>
      </c>
      <c r="AT35" s="366">
        <f t="shared" si="32"/>
        <v>1900</v>
      </c>
      <c r="AU35" s="272">
        <f t="shared" si="8"/>
        <v>-50.16</v>
      </c>
      <c r="AV35" s="32"/>
      <c r="AW35" s="273">
        <f t="shared" si="24"/>
        <v>0</v>
      </c>
      <c r="AX35" s="274">
        <f t="shared" si="25"/>
        <v>0</v>
      </c>
    </row>
    <row r="36" spans="2:50" x14ac:dyDescent="0.3">
      <c r="B36" s="74" t="s">
        <v>114</v>
      </c>
      <c r="C36" s="268"/>
      <c r="D36" s="269" t="s">
        <v>80</v>
      </c>
      <c r="E36" s="268"/>
      <c r="F36" s="32"/>
      <c r="G36" s="462"/>
      <c r="H36" s="366">
        <f t="shared" si="26"/>
        <v>1900</v>
      </c>
      <c r="I36" s="272">
        <f>H36*G36</f>
        <v>0</v>
      </c>
      <c r="J36" s="462"/>
      <c r="K36" s="366">
        <f t="shared" si="27"/>
        <v>1900</v>
      </c>
      <c r="L36" s="272">
        <f>K36*J36</f>
        <v>0</v>
      </c>
      <c r="M36" s="273">
        <f t="shared" si="11"/>
        <v>0</v>
      </c>
      <c r="N36" s="274" t="str">
        <f t="shared" si="12"/>
        <v/>
      </c>
      <c r="O36" s="272"/>
      <c r="P36" s="462">
        <v>-0.25829999999999997</v>
      </c>
      <c r="Q36" s="366">
        <f t="shared" si="28"/>
        <v>1900</v>
      </c>
      <c r="R36" s="272">
        <f>Q36*P36</f>
        <v>-490.76999999999992</v>
      </c>
      <c r="S36" s="32"/>
      <c r="T36" s="273">
        <f t="shared" si="3"/>
        <v>-490.76999999999992</v>
      </c>
      <c r="U36" s="274" t="str">
        <f t="shared" si="4"/>
        <v/>
      </c>
      <c r="W36" s="462">
        <v>-0.25829999999999997</v>
      </c>
      <c r="X36" s="366">
        <f t="shared" si="29"/>
        <v>1900</v>
      </c>
      <c r="Y36" s="272">
        <f>X36*W36</f>
        <v>-490.76999999999992</v>
      </c>
      <c r="Z36" s="32"/>
      <c r="AA36" s="273">
        <f>Y36-R36</f>
        <v>0</v>
      </c>
      <c r="AB36" s="274">
        <f>IF(OR(R36=0,Y36=0),"",(AA36/R36))</f>
        <v>0</v>
      </c>
      <c r="AE36" s="462">
        <v>0</v>
      </c>
      <c r="AF36" s="366">
        <f t="shared" si="30"/>
        <v>1900</v>
      </c>
      <c r="AG36" s="272">
        <f>AF36*AE36</f>
        <v>0</v>
      </c>
      <c r="AH36" s="32"/>
      <c r="AI36" s="273">
        <f>AG36-Y36</f>
        <v>490.76999999999992</v>
      </c>
      <c r="AJ36" s="274" t="str">
        <f>IF(OR(Y36=0,AG36=0),"",(AI36/Y36))</f>
        <v/>
      </c>
      <c r="AL36" s="462">
        <v>0</v>
      </c>
      <c r="AM36" s="366">
        <f t="shared" si="31"/>
        <v>1900</v>
      </c>
      <c r="AN36" s="272">
        <f>AM36*AL36</f>
        <v>0</v>
      </c>
      <c r="AO36" s="32"/>
      <c r="AP36" s="273">
        <f>AN36-AG36</f>
        <v>0</v>
      </c>
      <c r="AQ36" s="274" t="str">
        <f>IF(OR(AG36=0,AN36=0),"",(AP36/AG36))</f>
        <v/>
      </c>
      <c r="AS36" s="462">
        <v>0</v>
      </c>
      <c r="AT36" s="366">
        <f t="shared" si="32"/>
        <v>1900</v>
      </c>
      <c r="AU36" s="272">
        <f>AT36*AS36</f>
        <v>0</v>
      </c>
      <c r="AV36" s="32"/>
      <c r="AW36" s="273">
        <f>AU36-AN36</f>
        <v>0</v>
      </c>
      <c r="AX36" s="274" t="str">
        <f>IF(OR(AN36=0,AU36=0),"",(AW36/AN36))</f>
        <v/>
      </c>
    </row>
    <row r="37" spans="2:50" x14ac:dyDescent="0.3">
      <c r="B37" s="74" t="s">
        <v>115</v>
      </c>
      <c r="C37" s="268"/>
      <c r="D37" s="269" t="s">
        <v>80</v>
      </c>
      <c r="E37" s="268"/>
      <c r="F37" s="32"/>
      <c r="G37" s="462"/>
      <c r="H37" s="366">
        <f t="shared" si="26"/>
        <v>1900</v>
      </c>
      <c r="I37" s="272">
        <f>H37*G37</f>
        <v>0</v>
      </c>
      <c r="J37" s="462"/>
      <c r="K37" s="366">
        <f t="shared" si="27"/>
        <v>1900</v>
      </c>
      <c r="L37" s="272">
        <f>K37*J37</f>
        <v>0</v>
      </c>
      <c r="M37" s="273">
        <f>L37-I37</f>
        <v>0</v>
      </c>
      <c r="N37" s="274" t="str">
        <f>IF(OR(I37=0,L37=0),"",(M37/I37))</f>
        <v/>
      </c>
      <c r="O37" s="272"/>
      <c r="P37" s="462">
        <v>-4.99E-2</v>
      </c>
      <c r="Q37" s="366">
        <f t="shared" si="28"/>
        <v>1900</v>
      </c>
      <c r="R37" s="272">
        <f>Q37*P37</f>
        <v>-94.81</v>
      </c>
      <c r="S37" s="32"/>
      <c r="T37" s="273">
        <f>R37-L37</f>
        <v>-94.81</v>
      </c>
      <c r="U37" s="274" t="str">
        <f>IF(OR(L37=0,R37=0),"",(T37/L37))</f>
        <v/>
      </c>
      <c r="W37" s="462">
        <v>-4.99E-2</v>
      </c>
      <c r="X37" s="366">
        <f t="shared" si="29"/>
        <v>1900</v>
      </c>
      <c r="Y37" s="272">
        <f>X37*W37</f>
        <v>-94.81</v>
      </c>
      <c r="Z37" s="32"/>
      <c r="AA37" s="273">
        <f>Y37-R37</f>
        <v>0</v>
      </c>
      <c r="AB37" s="274">
        <f>IF(OR(R37=0,Y37=0),"",(AA37/R37))</f>
        <v>0</v>
      </c>
      <c r="AE37" s="462">
        <v>-4.99E-2</v>
      </c>
      <c r="AF37" s="366">
        <f t="shared" si="30"/>
        <v>1900</v>
      </c>
      <c r="AG37" s="272">
        <f>AF37*AE37</f>
        <v>-94.81</v>
      </c>
      <c r="AH37" s="32"/>
      <c r="AI37" s="273">
        <f>AG37-Y37</f>
        <v>0</v>
      </c>
      <c r="AJ37" s="274">
        <f>IF(OR(Y37=0,AG37=0),"",(AI37/Y37))</f>
        <v>0</v>
      </c>
      <c r="AL37" s="462">
        <v>-4.99E-2</v>
      </c>
      <c r="AM37" s="366">
        <f t="shared" si="31"/>
        <v>1900</v>
      </c>
      <c r="AN37" s="272">
        <f>AM37*AL37</f>
        <v>-94.81</v>
      </c>
      <c r="AO37" s="32"/>
      <c r="AP37" s="273">
        <f>AN37-AG37</f>
        <v>0</v>
      </c>
      <c r="AQ37" s="274">
        <f>IF(OR(AG37=0,AN37=0),"",(AP37/AG37))</f>
        <v>0</v>
      </c>
      <c r="AS37" s="462">
        <v>-4.99E-2</v>
      </c>
      <c r="AT37" s="366">
        <f t="shared" si="32"/>
        <v>1900</v>
      </c>
      <c r="AU37" s="272">
        <f>AT37*AS37</f>
        <v>-94.81</v>
      </c>
      <c r="AV37" s="32"/>
      <c r="AW37" s="273">
        <f>AU37-AN37</f>
        <v>0</v>
      </c>
      <c r="AX37" s="274">
        <f>IF(OR(AN37=0,AU37=0),"",(AW37/AN37))</f>
        <v>0</v>
      </c>
    </row>
    <row r="38" spans="2:50" x14ac:dyDescent="0.3">
      <c r="B38" s="79" t="s">
        <v>116</v>
      </c>
      <c r="C38" s="268"/>
      <c r="D38" s="269" t="s">
        <v>80</v>
      </c>
      <c r="E38" s="268"/>
      <c r="F38" s="32"/>
      <c r="G38" s="462"/>
      <c r="H38" s="366">
        <f t="shared" si="26"/>
        <v>1900</v>
      </c>
      <c r="I38" s="272">
        <f t="shared" ref="I38:I43" si="33">H38*G38</f>
        <v>0</v>
      </c>
      <c r="J38" s="462"/>
      <c r="K38" s="366">
        <f t="shared" si="27"/>
        <v>1900</v>
      </c>
      <c r="L38" s="272">
        <f t="shared" si="1"/>
        <v>0</v>
      </c>
      <c r="M38" s="273">
        <f t="shared" si="11"/>
        <v>0</v>
      </c>
      <c r="N38" s="274" t="str">
        <f t="shared" si="12"/>
        <v/>
      </c>
      <c r="O38" s="272"/>
      <c r="P38" s="462">
        <v>0</v>
      </c>
      <c r="Q38" s="366">
        <f t="shared" si="28"/>
        <v>1900</v>
      </c>
      <c r="R38" s="272">
        <f t="shared" si="2"/>
        <v>0</v>
      </c>
      <c r="S38" s="32"/>
      <c r="T38" s="273">
        <f t="shared" si="3"/>
        <v>0</v>
      </c>
      <c r="U38" s="274" t="str">
        <f t="shared" si="4"/>
        <v/>
      </c>
      <c r="W38" s="462">
        <v>-0.13589999999999999</v>
      </c>
      <c r="X38" s="366">
        <f t="shared" si="29"/>
        <v>1900</v>
      </c>
      <c r="Y38" s="272">
        <f t="shared" si="5"/>
        <v>-258.20999999999998</v>
      </c>
      <c r="Z38" s="32"/>
      <c r="AA38" s="273">
        <f t="shared" si="15"/>
        <v>-258.20999999999998</v>
      </c>
      <c r="AB38" s="274" t="str">
        <f t="shared" si="16"/>
        <v/>
      </c>
      <c r="AE38" s="462">
        <v>-0.13589999999999999</v>
      </c>
      <c r="AF38" s="366">
        <f t="shared" si="30"/>
        <v>1900</v>
      </c>
      <c r="AG38" s="272">
        <f t="shared" si="6"/>
        <v>-258.20999999999998</v>
      </c>
      <c r="AH38" s="32"/>
      <c r="AI38" s="273">
        <f t="shared" si="18"/>
        <v>0</v>
      </c>
      <c r="AJ38" s="274">
        <f t="shared" si="19"/>
        <v>0</v>
      </c>
      <c r="AL38" s="462">
        <v>-0.13589999999999999</v>
      </c>
      <c r="AM38" s="366">
        <f t="shared" si="31"/>
        <v>1900</v>
      </c>
      <c r="AN38" s="272">
        <f t="shared" si="7"/>
        <v>-258.20999999999998</v>
      </c>
      <c r="AO38" s="32"/>
      <c r="AP38" s="273">
        <f t="shared" si="21"/>
        <v>0</v>
      </c>
      <c r="AQ38" s="274">
        <f t="shared" si="22"/>
        <v>0</v>
      </c>
      <c r="AS38" s="462">
        <v>-0.13589999999999999</v>
      </c>
      <c r="AT38" s="366">
        <f t="shared" si="32"/>
        <v>1900</v>
      </c>
      <c r="AU38" s="272">
        <f t="shared" si="8"/>
        <v>-258.20999999999998</v>
      </c>
      <c r="AV38" s="32"/>
      <c r="AW38" s="273">
        <f t="shared" si="24"/>
        <v>0</v>
      </c>
      <c r="AX38" s="274">
        <f t="shared" si="25"/>
        <v>0</v>
      </c>
    </row>
    <row r="39" spans="2:50" x14ac:dyDescent="0.3">
      <c r="B39" s="80" t="s">
        <v>118</v>
      </c>
      <c r="C39" s="268"/>
      <c r="D39" s="269" t="s">
        <v>80</v>
      </c>
      <c r="E39" s="268"/>
      <c r="F39" s="32"/>
      <c r="G39" s="367"/>
      <c r="H39" s="366">
        <f t="shared" si="26"/>
        <v>1900</v>
      </c>
      <c r="I39" s="272">
        <f t="shared" si="33"/>
        <v>0</v>
      </c>
      <c r="J39" s="367"/>
      <c r="K39" s="366">
        <f t="shared" si="27"/>
        <v>1900</v>
      </c>
      <c r="L39" s="272">
        <f t="shared" si="1"/>
        <v>0</v>
      </c>
      <c r="M39" s="70">
        <f t="shared" si="11"/>
        <v>0</v>
      </c>
      <c r="N39" s="71" t="str">
        <f t="shared" si="12"/>
        <v/>
      </c>
      <c r="O39" s="272"/>
      <c r="P39" s="367">
        <v>7.7999999999999996E-3</v>
      </c>
      <c r="Q39" s="366">
        <f t="shared" si="28"/>
        <v>1900</v>
      </c>
      <c r="R39" s="272">
        <f t="shared" si="2"/>
        <v>14.819999999999999</v>
      </c>
      <c r="S39" s="32"/>
      <c r="T39" s="273">
        <f t="shared" si="3"/>
        <v>14.819999999999999</v>
      </c>
      <c r="U39" s="274" t="str">
        <f t="shared" si="4"/>
        <v/>
      </c>
      <c r="W39" s="367">
        <v>7.7999999999999996E-3</v>
      </c>
      <c r="X39" s="366">
        <f t="shared" si="29"/>
        <v>1900</v>
      </c>
      <c r="Y39" s="272">
        <f t="shared" si="5"/>
        <v>14.819999999999999</v>
      </c>
      <c r="Z39" s="32"/>
      <c r="AA39" s="273">
        <f t="shared" si="15"/>
        <v>0</v>
      </c>
      <c r="AB39" s="274">
        <f t="shared" si="16"/>
        <v>0</v>
      </c>
      <c r="AE39" s="367">
        <v>7.7999999999999996E-3</v>
      </c>
      <c r="AF39" s="366">
        <f t="shared" si="30"/>
        <v>1900</v>
      </c>
      <c r="AG39" s="272">
        <f t="shared" si="6"/>
        <v>14.819999999999999</v>
      </c>
      <c r="AH39" s="32"/>
      <c r="AI39" s="273">
        <f>AG39-Y39</f>
        <v>0</v>
      </c>
      <c r="AJ39" s="274">
        <f>IF(OR(Y39=0,AG39=0),"",(AI39/Y39))</f>
        <v>0</v>
      </c>
      <c r="AL39" s="367">
        <v>7.7999999999999996E-3</v>
      </c>
      <c r="AM39" s="366">
        <f t="shared" si="31"/>
        <v>1900</v>
      </c>
      <c r="AN39" s="272">
        <f t="shared" si="7"/>
        <v>14.819999999999999</v>
      </c>
      <c r="AO39" s="32"/>
      <c r="AP39" s="273">
        <f t="shared" si="21"/>
        <v>0</v>
      </c>
      <c r="AQ39" s="274">
        <f t="shared" si="22"/>
        <v>0</v>
      </c>
      <c r="AS39" s="367">
        <v>7.7999999999999996E-3</v>
      </c>
      <c r="AT39" s="366">
        <f t="shared" si="32"/>
        <v>1900</v>
      </c>
      <c r="AU39" s="272">
        <f t="shared" si="8"/>
        <v>14.819999999999999</v>
      </c>
      <c r="AV39" s="32"/>
      <c r="AW39" s="273">
        <f t="shared" si="24"/>
        <v>0</v>
      </c>
      <c r="AX39" s="274">
        <f t="shared" si="25"/>
        <v>0</v>
      </c>
    </row>
    <row r="40" spans="2:50" x14ac:dyDescent="0.3">
      <c r="B40" s="80" t="s">
        <v>119</v>
      </c>
      <c r="C40" s="268"/>
      <c r="D40" s="269" t="s">
        <v>80</v>
      </c>
      <c r="E40" s="268"/>
      <c r="F40" s="32"/>
      <c r="G40" s="367"/>
      <c r="H40" s="366">
        <f t="shared" si="26"/>
        <v>1900</v>
      </c>
      <c r="I40" s="272">
        <f t="shared" si="33"/>
        <v>0</v>
      </c>
      <c r="J40" s="367"/>
      <c r="K40" s="366">
        <f t="shared" si="27"/>
        <v>1900</v>
      </c>
      <c r="L40" s="272">
        <f t="shared" si="1"/>
        <v>0</v>
      </c>
      <c r="M40" s="70">
        <f t="shared" si="11"/>
        <v>0</v>
      </c>
      <c r="N40" s="71" t="str">
        <f t="shared" si="12"/>
        <v/>
      </c>
      <c r="O40" s="272"/>
      <c r="P40" s="367">
        <v>4.7999999999999996E-3</v>
      </c>
      <c r="Q40" s="366">
        <f t="shared" si="28"/>
        <v>1900</v>
      </c>
      <c r="R40" s="272">
        <f t="shared" si="2"/>
        <v>9.1199999999999992</v>
      </c>
      <c r="S40" s="32"/>
      <c r="T40" s="273">
        <f t="shared" si="3"/>
        <v>9.1199999999999992</v>
      </c>
      <c r="U40" s="274" t="str">
        <f t="shared" si="4"/>
        <v/>
      </c>
      <c r="W40" s="367">
        <v>4.7999999999999996E-3</v>
      </c>
      <c r="X40" s="366">
        <f t="shared" si="29"/>
        <v>1900</v>
      </c>
      <c r="Y40" s="272">
        <f t="shared" si="5"/>
        <v>9.1199999999999992</v>
      </c>
      <c r="Z40" s="32"/>
      <c r="AA40" s="273">
        <f t="shared" si="15"/>
        <v>0</v>
      </c>
      <c r="AB40" s="274">
        <f t="shared" si="16"/>
        <v>0</v>
      </c>
      <c r="AE40" s="367">
        <v>4.7999999999999996E-3</v>
      </c>
      <c r="AF40" s="366">
        <f t="shared" si="30"/>
        <v>1900</v>
      </c>
      <c r="AG40" s="272">
        <f t="shared" si="6"/>
        <v>9.1199999999999992</v>
      </c>
      <c r="AH40" s="32"/>
      <c r="AI40" s="273">
        <f>AG40-Y40</f>
        <v>0</v>
      </c>
      <c r="AJ40" s="274">
        <f>IF(OR(Y40=0,AG40=0),"",(AI40/Y40))</f>
        <v>0</v>
      </c>
      <c r="AL40" s="367">
        <v>4.7999999999999996E-3</v>
      </c>
      <c r="AM40" s="366">
        <f t="shared" si="31"/>
        <v>1900</v>
      </c>
      <c r="AN40" s="272">
        <f t="shared" si="7"/>
        <v>9.1199999999999992</v>
      </c>
      <c r="AO40" s="32"/>
      <c r="AP40" s="273">
        <f t="shared" si="21"/>
        <v>0</v>
      </c>
      <c r="AQ40" s="274">
        <f t="shared" si="22"/>
        <v>0</v>
      </c>
      <c r="AS40" s="367">
        <v>4.7999999999999996E-3</v>
      </c>
      <c r="AT40" s="366">
        <f t="shared" si="32"/>
        <v>1900</v>
      </c>
      <c r="AU40" s="272">
        <f t="shared" si="8"/>
        <v>9.1199999999999992</v>
      </c>
      <c r="AV40" s="32"/>
      <c r="AW40" s="273">
        <f t="shared" si="24"/>
        <v>0</v>
      </c>
      <c r="AX40" s="274">
        <f t="shared" si="25"/>
        <v>0</v>
      </c>
    </row>
    <row r="41" spans="2:50" x14ac:dyDescent="0.3">
      <c r="B41" s="80" t="s">
        <v>120</v>
      </c>
      <c r="C41" s="268"/>
      <c r="D41" s="269" t="s">
        <v>80</v>
      </c>
      <c r="E41" s="268"/>
      <c r="F41" s="32"/>
      <c r="G41" s="367"/>
      <c r="H41" s="366">
        <f t="shared" si="26"/>
        <v>1900</v>
      </c>
      <c r="I41" s="272">
        <f t="shared" si="33"/>
        <v>0</v>
      </c>
      <c r="J41" s="367"/>
      <c r="K41" s="366">
        <f t="shared" si="27"/>
        <v>1900</v>
      </c>
      <c r="L41" s="272">
        <f t="shared" si="1"/>
        <v>0</v>
      </c>
      <c r="M41" s="70">
        <f t="shared" si="11"/>
        <v>0</v>
      </c>
      <c r="N41" s="71" t="str">
        <f t="shared" si="12"/>
        <v/>
      </c>
      <c r="O41" s="272"/>
      <c r="P41" s="367">
        <v>4.0000000000000001E-3</v>
      </c>
      <c r="Q41" s="366">
        <f t="shared" si="28"/>
        <v>1900</v>
      </c>
      <c r="R41" s="272">
        <f t="shared" si="2"/>
        <v>7.6000000000000005</v>
      </c>
      <c r="S41" s="32"/>
      <c r="T41" s="273">
        <f t="shared" si="3"/>
        <v>7.6000000000000005</v>
      </c>
      <c r="U41" s="274" t="str">
        <f t="shared" si="4"/>
        <v/>
      </c>
      <c r="W41" s="367">
        <v>4.0000000000000001E-3</v>
      </c>
      <c r="X41" s="366">
        <f t="shared" si="29"/>
        <v>1900</v>
      </c>
      <c r="Y41" s="272">
        <f t="shared" si="5"/>
        <v>7.6000000000000005</v>
      </c>
      <c r="Z41" s="32"/>
      <c r="AA41" s="273">
        <f t="shared" si="15"/>
        <v>0</v>
      </c>
      <c r="AB41" s="274">
        <f t="shared" si="16"/>
        <v>0</v>
      </c>
      <c r="AE41" s="367">
        <v>4.0000000000000001E-3</v>
      </c>
      <c r="AF41" s="366">
        <f t="shared" si="30"/>
        <v>1900</v>
      </c>
      <c r="AG41" s="272">
        <f t="shared" si="6"/>
        <v>7.6000000000000005</v>
      </c>
      <c r="AH41" s="32"/>
      <c r="AI41" s="273">
        <f>AG41-Y41</f>
        <v>0</v>
      </c>
      <c r="AJ41" s="274">
        <f>IF(OR(Y41=0,AG41=0),"",(AI41/Y41))</f>
        <v>0</v>
      </c>
      <c r="AL41" s="367">
        <v>4.0000000000000001E-3</v>
      </c>
      <c r="AM41" s="366">
        <f t="shared" si="31"/>
        <v>1900</v>
      </c>
      <c r="AN41" s="272">
        <f t="shared" si="7"/>
        <v>7.6000000000000005</v>
      </c>
      <c r="AO41" s="32"/>
      <c r="AP41" s="273">
        <f t="shared" si="21"/>
        <v>0</v>
      </c>
      <c r="AQ41" s="274">
        <f t="shared" si="22"/>
        <v>0</v>
      </c>
      <c r="AS41" s="367">
        <v>4.0000000000000001E-3</v>
      </c>
      <c r="AT41" s="366">
        <f t="shared" si="32"/>
        <v>1900</v>
      </c>
      <c r="AU41" s="272">
        <f t="shared" si="8"/>
        <v>7.6000000000000005</v>
      </c>
      <c r="AV41" s="32"/>
      <c r="AW41" s="273">
        <f t="shared" si="24"/>
        <v>0</v>
      </c>
      <c r="AX41" s="274">
        <f t="shared" si="25"/>
        <v>0</v>
      </c>
    </row>
    <row r="42" spans="2:50" x14ac:dyDescent="0.3">
      <c r="B42" s="288" t="s">
        <v>68</v>
      </c>
      <c r="C42" s="268"/>
      <c r="D42" s="269" t="s">
        <v>80</v>
      </c>
      <c r="E42" s="268"/>
      <c r="F42" s="32"/>
      <c r="G42" s="115">
        <v>7.3673999999999999</v>
      </c>
      <c r="H42" s="366">
        <f>$G$18</f>
        <v>1900</v>
      </c>
      <c r="I42" s="272">
        <f t="shared" si="33"/>
        <v>13998.06</v>
      </c>
      <c r="J42" s="115">
        <v>7.7062999999999997</v>
      </c>
      <c r="K42" s="366">
        <f>$G$18</f>
        <v>1900</v>
      </c>
      <c r="L42" s="272">
        <f t="shared" si="1"/>
        <v>14641.97</v>
      </c>
      <c r="M42" s="273">
        <f t="shared" si="11"/>
        <v>643.90999999999985</v>
      </c>
      <c r="N42" s="274">
        <f t="shared" si="12"/>
        <v>4.5999945706762212E-2</v>
      </c>
      <c r="O42" s="272"/>
      <c r="P42" s="115">
        <v>9.1555</v>
      </c>
      <c r="Q42" s="366">
        <f>$G$18</f>
        <v>1900</v>
      </c>
      <c r="R42" s="272">
        <f t="shared" si="2"/>
        <v>17395.45</v>
      </c>
      <c r="S42" s="32"/>
      <c r="T42" s="273">
        <f t="shared" si="3"/>
        <v>2753.4800000000014</v>
      </c>
      <c r="U42" s="274">
        <f t="shared" si="4"/>
        <v>0.18805392990150926</v>
      </c>
      <c r="W42" s="115">
        <v>9.6386000000000003</v>
      </c>
      <c r="X42" s="366">
        <f>$G$18</f>
        <v>1900</v>
      </c>
      <c r="Y42" s="272">
        <f t="shared" si="5"/>
        <v>18313.34</v>
      </c>
      <c r="Z42" s="32"/>
      <c r="AA42" s="273">
        <f t="shared" si="15"/>
        <v>917.88999999999942</v>
      </c>
      <c r="AB42" s="274">
        <f t="shared" si="16"/>
        <v>5.2766096881655802E-2</v>
      </c>
      <c r="AE42" s="115">
        <v>10.0481</v>
      </c>
      <c r="AF42" s="366">
        <f>$G$18</f>
        <v>1900</v>
      </c>
      <c r="AG42" s="272">
        <f t="shared" si="6"/>
        <v>19091.39</v>
      </c>
      <c r="AH42" s="32"/>
      <c r="AI42" s="273">
        <f t="shared" si="18"/>
        <v>778.04999999999927</v>
      </c>
      <c r="AJ42" s="274">
        <f t="shared" si="19"/>
        <v>4.2485423194239785E-2</v>
      </c>
      <c r="AL42" s="115">
        <v>10.8485</v>
      </c>
      <c r="AM42" s="366">
        <f>$G$18</f>
        <v>1900</v>
      </c>
      <c r="AN42" s="272">
        <f t="shared" si="7"/>
        <v>20612.149999999998</v>
      </c>
      <c r="AO42" s="32"/>
      <c r="AP42" s="273">
        <f t="shared" si="21"/>
        <v>1520.7599999999984</v>
      </c>
      <c r="AQ42" s="274">
        <f t="shared" si="22"/>
        <v>7.9656850548859903E-2</v>
      </c>
      <c r="AS42" s="115">
        <v>11.4415</v>
      </c>
      <c r="AT42" s="366">
        <f>$G$18</f>
        <v>1900</v>
      </c>
      <c r="AU42" s="272">
        <f t="shared" si="8"/>
        <v>21738.85</v>
      </c>
      <c r="AV42" s="32"/>
      <c r="AW42" s="273">
        <f t="shared" si="24"/>
        <v>1126.7000000000007</v>
      </c>
      <c r="AX42" s="274">
        <f t="shared" si="25"/>
        <v>5.4661934829699999E-2</v>
      </c>
    </row>
    <row r="43" spans="2:50" x14ac:dyDescent="0.3">
      <c r="B43" s="93" t="s">
        <v>69</v>
      </c>
      <c r="C43" s="268"/>
      <c r="D43" s="269" t="s">
        <v>80</v>
      </c>
      <c r="E43" s="268"/>
      <c r="F43" s="32"/>
      <c r="G43" s="115">
        <v>0</v>
      </c>
      <c r="H43" s="366">
        <f>$G$18</f>
        <v>1900</v>
      </c>
      <c r="I43" s="272">
        <f t="shared" si="33"/>
        <v>0</v>
      </c>
      <c r="J43" s="115">
        <v>0</v>
      </c>
      <c r="K43" s="366">
        <f>$G$18</f>
        <v>1900</v>
      </c>
      <c r="L43" s="272">
        <f t="shared" si="1"/>
        <v>0</v>
      </c>
      <c r="M43" s="273">
        <f t="shared" si="11"/>
        <v>0</v>
      </c>
      <c r="N43" s="274" t="str">
        <f t="shared" si="12"/>
        <v/>
      </c>
      <c r="O43" s="272"/>
      <c r="P43" s="115">
        <v>3.3500000000000002E-2</v>
      </c>
      <c r="Q43" s="366">
        <f>$G$18</f>
        <v>1900</v>
      </c>
      <c r="R43" s="272">
        <f t="shared" si="2"/>
        <v>63.650000000000006</v>
      </c>
      <c r="S43" s="32"/>
      <c r="T43" s="273">
        <f t="shared" si="3"/>
        <v>63.650000000000006</v>
      </c>
      <c r="U43" s="274" t="str">
        <f t="shared" si="4"/>
        <v/>
      </c>
      <c r="W43" s="115">
        <v>3.3500000000000002E-2</v>
      </c>
      <c r="X43" s="366">
        <f>$G$18</f>
        <v>1900</v>
      </c>
      <c r="Y43" s="272">
        <f t="shared" si="5"/>
        <v>63.650000000000006</v>
      </c>
      <c r="Z43" s="32"/>
      <c r="AA43" s="273">
        <f t="shared" si="15"/>
        <v>0</v>
      </c>
      <c r="AB43" s="274">
        <f t="shared" si="16"/>
        <v>0</v>
      </c>
      <c r="AE43" s="115">
        <v>3.3500000000000002E-2</v>
      </c>
      <c r="AF43" s="366">
        <f>$G$18</f>
        <v>1900</v>
      </c>
      <c r="AG43" s="272">
        <f t="shared" si="6"/>
        <v>63.650000000000006</v>
      </c>
      <c r="AH43" s="32"/>
      <c r="AI43" s="273">
        <f t="shared" si="18"/>
        <v>0</v>
      </c>
      <c r="AJ43" s="274">
        <f t="shared" si="19"/>
        <v>0</v>
      </c>
      <c r="AL43" s="115">
        <v>3.3500000000000002E-2</v>
      </c>
      <c r="AM43" s="366">
        <f>$G$18</f>
        <v>1900</v>
      </c>
      <c r="AN43" s="272">
        <f t="shared" si="7"/>
        <v>63.650000000000006</v>
      </c>
      <c r="AO43" s="32"/>
      <c r="AP43" s="273">
        <f t="shared" si="21"/>
        <v>0</v>
      </c>
      <c r="AQ43" s="274">
        <f t="shared" si="22"/>
        <v>0</v>
      </c>
      <c r="AS43" s="115">
        <v>3.3500000000000002E-2</v>
      </c>
      <c r="AT43" s="366">
        <f>$G$18</f>
        <v>1900</v>
      </c>
      <c r="AU43" s="272">
        <f t="shared" si="8"/>
        <v>63.650000000000006</v>
      </c>
      <c r="AV43" s="32"/>
      <c r="AW43" s="273">
        <f t="shared" si="24"/>
        <v>0</v>
      </c>
      <c r="AX43" s="274">
        <f t="shared" si="25"/>
        <v>0</v>
      </c>
    </row>
    <row r="44" spans="2:50" x14ac:dyDescent="0.3">
      <c r="B44" s="429" t="s">
        <v>28</v>
      </c>
      <c r="C44" s="430"/>
      <c r="D44" s="431"/>
      <c r="E44" s="430"/>
      <c r="F44" s="432"/>
      <c r="G44" s="433"/>
      <c r="H44" s="434"/>
      <c r="I44" s="435">
        <f>SUM(I23:I43)</f>
        <v>14226.71</v>
      </c>
      <c r="J44" s="433"/>
      <c r="K44" s="434"/>
      <c r="L44" s="435">
        <f>SUM(L23:L43)</f>
        <v>14918.74</v>
      </c>
      <c r="M44" s="436">
        <f t="shared" si="11"/>
        <v>692.03000000000065</v>
      </c>
      <c r="N44" s="437">
        <f t="shared" si="12"/>
        <v>4.8643010225132913E-2</v>
      </c>
      <c r="O44" s="435"/>
      <c r="P44" s="433"/>
      <c r="Q44" s="434"/>
      <c r="R44" s="435">
        <f>SUM(R23:R43)</f>
        <v>17394.61</v>
      </c>
      <c r="S44" s="432"/>
      <c r="T44" s="436">
        <f t="shared" si="3"/>
        <v>2475.8700000000008</v>
      </c>
      <c r="U44" s="437">
        <f t="shared" si="4"/>
        <v>0.16595704462977443</v>
      </c>
      <c r="W44" s="433"/>
      <c r="X44" s="434"/>
      <c r="Y44" s="435">
        <f>SUM(Y23:Y43)</f>
        <v>18838.830000000002</v>
      </c>
      <c r="Z44" s="432"/>
      <c r="AA44" s="436">
        <f t="shared" si="15"/>
        <v>1444.2200000000012</v>
      </c>
      <c r="AB44" s="437">
        <f t="shared" si="16"/>
        <v>8.3026868667938E-2</v>
      </c>
      <c r="AE44" s="433"/>
      <c r="AF44" s="434"/>
      <c r="AG44" s="435">
        <f>SUM(AG23:AG43)</f>
        <v>20004.88</v>
      </c>
      <c r="AH44" s="432"/>
      <c r="AI44" s="436">
        <f t="shared" si="18"/>
        <v>1166.0499999999993</v>
      </c>
      <c r="AJ44" s="437">
        <f t="shared" si="19"/>
        <v>6.1896094396520336E-2</v>
      </c>
      <c r="AL44" s="433"/>
      <c r="AM44" s="434"/>
      <c r="AN44" s="435">
        <f>SUM(AN23:AN43)</f>
        <v>21615.29</v>
      </c>
      <c r="AO44" s="432"/>
      <c r="AP44" s="436">
        <f t="shared" si="21"/>
        <v>1610.4099999999999</v>
      </c>
      <c r="AQ44" s="437">
        <f t="shared" si="22"/>
        <v>8.0500857790699057E-2</v>
      </c>
      <c r="AS44" s="433"/>
      <c r="AT44" s="434"/>
      <c r="AU44" s="435">
        <f>SUM(AU23:AU43)</f>
        <v>23100.29</v>
      </c>
      <c r="AV44" s="432"/>
      <c r="AW44" s="436">
        <f t="shared" si="24"/>
        <v>1485</v>
      </c>
      <c r="AX44" s="437">
        <f t="shared" si="25"/>
        <v>6.8701368336950369E-2</v>
      </c>
    </row>
    <row r="45" spans="2:50" ht="15.75" customHeight="1" x14ac:dyDescent="0.3">
      <c r="B45" s="74" t="s">
        <v>29</v>
      </c>
      <c r="C45" s="32"/>
      <c r="D45" s="269" t="s">
        <v>30</v>
      </c>
      <c r="E45" s="32"/>
      <c r="F45" s="32"/>
      <c r="G45" s="285">
        <f>G64</f>
        <v>0.1076</v>
      </c>
      <c r="H45" s="482">
        <f>$G$19*(1+G77)-$G$19</f>
        <v>26550.000000000116</v>
      </c>
      <c r="I45" s="287">
        <f>H45*G45</f>
        <v>2856.7800000000125</v>
      </c>
      <c r="J45" s="285">
        <f>J64</f>
        <v>0.1076</v>
      </c>
      <c r="K45" s="482">
        <f>$G$19*(1+J77)-$G$19</f>
        <v>26550.000000000116</v>
      </c>
      <c r="L45" s="287">
        <f>K45*J45</f>
        <v>2856.7800000000125</v>
      </c>
      <c r="M45" s="273">
        <f t="shared" si="11"/>
        <v>0</v>
      </c>
      <c r="N45" s="274">
        <f t="shared" si="12"/>
        <v>0</v>
      </c>
      <c r="O45" s="287"/>
      <c r="P45" s="285">
        <f>P64</f>
        <v>0.1076</v>
      </c>
      <c r="Q45" s="482">
        <f>$G$19*(1+P77)-$G$19</f>
        <v>26550.000000000116</v>
      </c>
      <c r="R45" s="287">
        <f>Q45*P45</f>
        <v>2856.7800000000125</v>
      </c>
      <c r="S45" s="32"/>
      <c r="T45" s="273">
        <f t="shared" si="3"/>
        <v>0</v>
      </c>
      <c r="U45" s="274">
        <f t="shared" si="4"/>
        <v>0</v>
      </c>
      <c r="W45" s="285">
        <f>W64</f>
        <v>0.1076</v>
      </c>
      <c r="X45" s="482">
        <f>$G$19*(1+W77)-$G$19</f>
        <v>26550.000000000116</v>
      </c>
      <c r="Y45" s="287">
        <f>X45*W45</f>
        <v>2856.7800000000125</v>
      </c>
      <c r="Z45" s="32"/>
      <c r="AA45" s="273">
        <f t="shared" si="15"/>
        <v>0</v>
      </c>
      <c r="AB45" s="274">
        <f t="shared" si="16"/>
        <v>0</v>
      </c>
      <c r="AE45" s="285">
        <f>AE64</f>
        <v>0.1076</v>
      </c>
      <c r="AF45" s="482">
        <f>$G$19*(1+AE77)-$G$19</f>
        <v>26550.000000000116</v>
      </c>
      <c r="AG45" s="287">
        <f>AF45*AE45</f>
        <v>2856.7800000000125</v>
      </c>
      <c r="AH45" s="32"/>
      <c r="AI45" s="273">
        <f t="shared" si="18"/>
        <v>0</v>
      </c>
      <c r="AJ45" s="274">
        <f t="shared" si="19"/>
        <v>0</v>
      </c>
      <c r="AL45" s="285">
        <f>AL64</f>
        <v>0.1076</v>
      </c>
      <c r="AM45" s="482">
        <f>$G$19*(1+AL77)-$G$19</f>
        <v>26550.000000000116</v>
      </c>
      <c r="AN45" s="287">
        <f>AM45*AL45</f>
        <v>2856.7800000000125</v>
      </c>
      <c r="AO45" s="32"/>
      <c r="AP45" s="273">
        <f t="shared" si="21"/>
        <v>0</v>
      </c>
      <c r="AQ45" s="274">
        <f t="shared" si="22"/>
        <v>0</v>
      </c>
      <c r="AS45" s="285">
        <f>AS64</f>
        <v>0.1076</v>
      </c>
      <c r="AT45" s="482">
        <f>$G$19*(1+AS77)-$G$19</f>
        <v>26550.000000000116</v>
      </c>
      <c r="AU45" s="287">
        <f>AT45*AS45</f>
        <v>2856.7800000000125</v>
      </c>
      <c r="AV45" s="32"/>
      <c r="AW45" s="273">
        <f t="shared" si="24"/>
        <v>0</v>
      </c>
      <c r="AX45" s="274">
        <f t="shared" si="25"/>
        <v>0</v>
      </c>
    </row>
    <row r="46" spans="2:50" s="23" customFormat="1" ht="15.75" customHeight="1" x14ac:dyDescent="0.3">
      <c r="B46" s="93" t="str">
        <f>+RESIDENTIAL!$B$47</f>
        <v>Rate Rider for Disposition of Deferral/Variance Accounts - effective until December 31, 2024</v>
      </c>
      <c r="C46" s="65"/>
      <c r="D46" s="66" t="s">
        <v>80</v>
      </c>
      <c r="E46" s="65"/>
      <c r="F46" s="25"/>
      <c r="G46" s="96">
        <v>1.056</v>
      </c>
      <c r="H46" s="95">
        <f t="shared" ref="H46:H47" si="34">$G$18</f>
        <v>1900</v>
      </c>
      <c r="I46" s="287">
        <f t="shared" ref="I46:I49" si="35">H46*G46</f>
        <v>2006.4</v>
      </c>
      <c r="J46" s="96">
        <v>1.0915999999999999</v>
      </c>
      <c r="K46" s="95">
        <f t="shared" ref="K46:K47" si="36">$G$18</f>
        <v>1900</v>
      </c>
      <c r="L46" s="287">
        <f t="shared" ref="L46:L49" si="37">K46*J46</f>
        <v>2074.04</v>
      </c>
      <c r="M46" s="70">
        <f t="shared" si="11"/>
        <v>67.639999999999873</v>
      </c>
      <c r="N46" s="274">
        <f t="shared" si="12"/>
        <v>3.3712121212121145E-2</v>
      </c>
      <c r="O46" s="287"/>
      <c r="P46" s="96">
        <v>0.91120000000000001</v>
      </c>
      <c r="Q46" s="95">
        <f t="shared" ref="Q46:Q47" si="38">$G$18</f>
        <v>1900</v>
      </c>
      <c r="R46" s="287">
        <f t="shared" ref="R46:R49" si="39">Q46*P46</f>
        <v>1731.28</v>
      </c>
      <c r="S46" s="73"/>
      <c r="T46" s="70">
        <f t="shared" si="3"/>
        <v>-342.76</v>
      </c>
      <c r="U46" s="274">
        <f t="shared" si="4"/>
        <v>-0.16526200073286917</v>
      </c>
      <c r="V46" s="73"/>
      <c r="W46" s="96">
        <v>0</v>
      </c>
      <c r="X46" s="95">
        <f t="shared" ref="X46:X47" si="40">$G$18</f>
        <v>1900</v>
      </c>
      <c r="Y46" s="287">
        <f t="shared" ref="Y46:Y49" si="41">X46*W46</f>
        <v>0</v>
      </c>
      <c r="Z46" s="73"/>
      <c r="AA46" s="70">
        <f t="shared" si="15"/>
        <v>-1731.28</v>
      </c>
      <c r="AB46" s="274" t="str">
        <f t="shared" si="16"/>
        <v/>
      </c>
      <c r="AD46" s="73"/>
      <c r="AE46" s="96">
        <v>0</v>
      </c>
      <c r="AF46" s="95">
        <f t="shared" ref="AF46:AF47" si="42">$G$18</f>
        <v>1900</v>
      </c>
      <c r="AG46" s="287">
        <f t="shared" ref="AG46:AG49" si="43">AF46*AE46</f>
        <v>0</v>
      </c>
      <c r="AH46" s="73"/>
      <c r="AI46" s="70">
        <f t="shared" si="18"/>
        <v>0</v>
      </c>
      <c r="AJ46" s="274" t="str">
        <f t="shared" si="19"/>
        <v/>
      </c>
      <c r="AK46" s="73"/>
      <c r="AL46" s="96">
        <v>0</v>
      </c>
      <c r="AM46" s="95">
        <f t="shared" ref="AM46:AM47" si="44">$G$18</f>
        <v>1900</v>
      </c>
      <c r="AN46" s="287">
        <f t="shared" ref="AN46:AN49" si="45">AM46*AL46</f>
        <v>0</v>
      </c>
      <c r="AO46" s="73"/>
      <c r="AP46" s="70">
        <f t="shared" si="21"/>
        <v>0</v>
      </c>
      <c r="AQ46" s="274" t="str">
        <f t="shared" si="22"/>
        <v/>
      </c>
      <c r="AR46" s="73"/>
      <c r="AS46" s="96">
        <v>0</v>
      </c>
      <c r="AT46" s="95">
        <f t="shared" ref="AT46:AT47" si="46">$G$18</f>
        <v>1900</v>
      </c>
      <c r="AU46" s="287">
        <f t="shared" ref="AU46:AU49" si="47">AT46*AS46</f>
        <v>0</v>
      </c>
      <c r="AV46" s="73"/>
      <c r="AW46" s="70">
        <f t="shared" si="24"/>
        <v>0</v>
      </c>
      <c r="AX46" s="274" t="str">
        <f t="shared" si="25"/>
        <v/>
      </c>
    </row>
    <row r="47" spans="2:50" s="23" customFormat="1" ht="15.75" customHeight="1" x14ac:dyDescent="0.3">
      <c r="B47" s="93" t="str">
        <f>+'GS 50-999 kW'!$B$50</f>
        <v>Rate Rider for Disposition of Deferral/Variance Accounts for Non -Wholesale Market Participants -effective until December 31, 2024</v>
      </c>
      <c r="C47" s="65"/>
      <c r="D47" s="66" t="s">
        <v>80</v>
      </c>
      <c r="E47" s="65"/>
      <c r="F47" s="25"/>
      <c r="G47" s="96">
        <v>0.42770000000000002</v>
      </c>
      <c r="H47" s="95">
        <f t="shared" si="34"/>
        <v>1900</v>
      </c>
      <c r="I47" s="287">
        <f t="shared" si="35"/>
        <v>812.63</v>
      </c>
      <c r="J47" s="96">
        <v>1.0737000000000001</v>
      </c>
      <c r="K47" s="95">
        <f t="shared" si="36"/>
        <v>1900</v>
      </c>
      <c r="L47" s="287">
        <f t="shared" si="37"/>
        <v>2040.0300000000002</v>
      </c>
      <c r="M47" s="70">
        <f t="shared" si="11"/>
        <v>1227.4000000000001</v>
      </c>
      <c r="N47" s="274">
        <f t="shared" si="12"/>
        <v>1.5104044891278936</v>
      </c>
      <c r="O47" s="287"/>
      <c r="P47" s="96">
        <v>0.27350000000000002</v>
      </c>
      <c r="Q47" s="95">
        <f t="shared" si="38"/>
        <v>1900</v>
      </c>
      <c r="R47" s="287">
        <f t="shared" si="39"/>
        <v>519.65000000000009</v>
      </c>
      <c r="S47" s="73"/>
      <c r="T47" s="70">
        <f t="shared" si="3"/>
        <v>-1520.38</v>
      </c>
      <c r="U47" s="274">
        <f t="shared" si="4"/>
        <v>-0.74527335382322812</v>
      </c>
      <c r="V47" s="73"/>
      <c r="W47" s="96">
        <v>0</v>
      </c>
      <c r="X47" s="95">
        <f t="shared" si="40"/>
        <v>1900</v>
      </c>
      <c r="Y47" s="287">
        <f t="shared" si="41"/>
        <v>0</v>
      </c>
      <c r="Z47" s="73"/>
      <c r="AA47" s="70">
        <f t="shared" si="15"/>
        <v>-519.65000000000009</v>
      </c>
      <c r="AB47" s="274" t="str">
        <f t="shared" si="16"/>
        <v/>
      </c>
      <c r="AD47" s="73"/>
      <c r="AE47" s="96">
        <v>0</v>
      </c>
      <c r="AF47" s="95">
        <f t="shared" si="42"/>
        <v>1900</v>
      </c>
      <c r="AG47" s="287">
        <f t="shared" si="43"/>
        <v>0</v>
      </c>
      <c r="AH47" s="73"/>
      <c r="AI47" s="70">
        <f t="shared" si="18"/>
        <v>0</v>
      </c>
      <c r="AJ47" s="274" t="str">
        <f t="shared" si="19"/>
        <v/>
      </c>
      <c r="AK47" s="73"/>
      <c r="AL47" s="96">
        <v>0</v>
      </c>
      <c r="AM47" s="95">
        <f t="shared" si="44"/>
        <v>1900</v>
      </c>
      <c r="AN47" s="287">
        <f t="shared" si="45"/>
        <v>0</v>
      </c>
      <c r="AO47" s="73"/>
      <c r="AP47" s="70">
        <f t="shared" si="21"/>
        <v>0</v>
      </c>
      <c r="AQ47" s="274" t="str">
        <f t="shared" si="22"/>
        <v/>
      </c>
      <c r="AR47" s="73"/>
      <c r="AS47" s="96">
        <v>0</v>
      </c>
      <c r="AT47" s="95">
        <f t="shared" si="46"/>
        <v>1900</v>
      </c>
      <c r="AU47" s="287">
        <f t="shared" si="47"/>
        <v>0</v>
      </c>
      <c r="AV47" s="73"/>
      <c r="AW47" s="70">
        <f t="shared" si="24"/>
        <v>0</v>
      </c>
      <c r="AX47" s="274" t="str">
        <f t="shared" si="25"/>
        <v/>
      </c>
    </row>
    <row r="48" spans="2:50" s="23" customFormat="1" ht="15.75" customHeight="1" x14ac:dyDescent="0.3">
      <c r="B48" s="93" t="str">
        <f>+RESIDENTIAL!$B$48</f>
        <v>Rate Rider for Disposition of Capacity Based Recovery Account - Applicable only for Class B Customers - effective until December 31, 2024</v>
      </c>
      <c r="C48" s="65"/>
      <c r="D48" s="66" t="s">
        <v>80</v>
      </c>
      <c r="E48" s="65"/>
      <c r="F48" s="25"/>
      <c r="G48" s="96">
        <v>-5.9200000000000003E-2</v>
      </c>
      <c r="H48" s="483"/>
      <c r="I48" s="287">
        <f t="shared" si="35"/>
        <v>0</v>
      </c>
      <c r="J48" s="96">
        <v>-5.9200000000000003E-2</v>
      </c>
      <c r="K48" s="483"/>
      <c r="L48" s="287">
        <f t="shared" si="37"/>
        <v>0</v>
      </c>
      <c r="M48" s="70">
        <f t="shared" si="11"/>
        <v>0</v>
      </c>
      <c r="N48" s="274" t="str">
        <f t="shared" si="12"/>
        <v/>
      </c>
      <c r="O48" s="287"/>
      <c r="P48" s="96">
        <v>8.3099999999999993E-2</v>
      </c>
      <c r="Q48" s="483"/>
      <c r="R48" s="287">
        <f t="shared" si="39"/>
        <v>0</v>
      </c>
      <c r="S48" s="73"/>
      <c r="T48" s="70">
        <f t="shared" si="3"/>
        <v>0</v>
      </c>
      <c r="U48" s="274" t="str">
        <f t="shared" si="4"/>
        <v/>
      </c>
      <c r="V48" s="73"/>
      <c r="W48" s="96">
        <v>0</v>
      </c>
      <c r="X48" s="483"/>
      <c r="Y48" s="287">
        <f t="shared" si="41"/>
        <v>0</v>
      </c>
      <c r="Z48" s="73"/>
      <c r="AA48" s="70">
        <f t="shared" si="15"/>
        <v>0</v>
      </c>
      <c r="AB48" s="274" t="str">
        <f t="shared" si="16"/>
        <v/>
      </c>
      <c r="AD48" s="73"/>
      <c r="AE48" s="96">
        <v>0</v>
      </c>
      <c r="AF48" s="483"/>
      <c r="AG48" s="287">
        <f t="shared" si="43"/>
        <v>0</v>
      </c>
      <c r="AH48" s="73"/>
      <c r="AI48" s="70">
        <f t="shared" si="18"/>
        <v>0</v>
      </c>
      <c r="AJ48" s="274" t="str">
        <f t="shared" si="19"/>
        <v/>
      </c>
      <c r="AK48" s="73"/>
      <c r="AL48" s="96">
        <v>0</v>
      </c>
      <c r="AM48" s="483"/>
      <c r="AN48" s="287">
        <f t="shared" si="45"/>
        <v>0</v>
      </c>
      <c r="AO48" s="73"/>
      <c r="AP48" s="70">
        <f t="shared" si="21"/>
        <v>0</v>
      </c>
      <c r="AQ48" s="274" t="str">
        <f t="shared" si="22"/>
        <v/>
      </c>
      <c r="AR48" s="73"/>
      <c r="AS48" s="96">
        <v>0</v>
      </c>
      <c r="AT48" s="483"/>
      <c r="AU48" s="287">
        <f t="shared" si="47"/>
        <v>0</v>
      </c>
      <c r="AV48" s="73"/>
      <c r="AW48" s="70">
        <f t="shared" si="24"/>
        <v>0</v>
      </c>
      <c r="AX48" s="274" t="str">
        <f t="shared" si="25"/>
        <v/>
      </c>
    </row>
    <row r="49" spans="2:50" s="23" customFormat="1" ht="15.75" customHeight="1" x14ac:dyDescent="0.3">
      <c r="B49" s="93" t="str">
        <f>+RESIDENTIAL!$B$49</f>
        <v>Rate Rider for Disposition of Global Adjustment Account - Applicable only for Non-RPP Customers - effective until December 31, 2023</v>
      </c>
      <c r="C49" s="65"/>
      <c r="D49" s="66" t="s">
        <v>30</v>
      </c>
      <c r="E49" s="65"/>
      <c r="F49" s="25"/>
      <c r="G49" s="96">
        <v>-2.5100000000000001E-3</v>
      </c>
      <c r="H49" s="483"/>
      <c r="I49" s="287">
        <f t="shared" si="35"/>
        <v>0</v>
      </c>
      <c r="J49" s="96">
        <v>0</v>
      </c>
      <c r="K49" s="483"/>
      <c r="L49" s="287">
        <f t="shared" si="37"/>
        <v>0</v>
      </c>
      <c r="M49" s="70">
        <f t="shared" si="11"/>
        <v>0</v>
      </c>
      <c r="N49" s="274" t="str">
        <f t="shared" si="12"/>
        <v/>
      </c>
      <c r="O49" s="287"/>
      <c r="P49" s="96">
        <v>1.2099999999999999E-3</v>
      </c>
      <c r="Q49" s="483"/>
      <c r="R49" s="287">
        <f t="shared" si="39"/>
        <v>0</v>
      </c>
      <c r="S49" s="73"/>
      <c r="T49" s="70">
        <f t="shared" si="3"/>
        <v>0</v>
      </c>
      <c r="U49" s="274" t="str">
        <f t="shared" si="4"/>
        <v/>
      </c>
      <c r="V49" s="73"/>
      <c r="W49" s="96">
        <v>0</v>
      </c>
      <c r="X49" s="483"/>
      <c r="Y49" s="287">
        <f t="shared" si="41"/>
        <v>0</v>
      </c>
      <c r="Z49" s="73"/>
      <c r="AA49" s="70">
        <f t="shared" si="15"/>
        <v>0</v>
      </c>
      <c r="AB49" s="274" t="str">
        <f t="shared" si="16"/>
        <v/>
      </c>
      <c r="AD49" s="73"/>
      <c r="AE49" s="96">
        <v>0</v>
      </c>
      <c r="AF49" s="483"/>
      <c r="AG49" s="287">
        <f t="shared" si="43"/>
        <v>0</v>
      </c>
      <c r="AH49" s="73"/>
      <c r="AI49" s="70">
        <f t="shared" si="18"/>
        <v>0</v>
      </c>
      <c r="AJ49" s="274" t="str">
        <f t="shared" si="19"/>
        <v/>
      </c>
      <c r="AK49" s="73"/>
      <c r="AL49" s="96">
        <v>0</v>
      </c>
      <c r="AM49" s="483"/>
      <c r="AN49" s="287">
        <f t="shared" si="45"/>
        <v>0</v>
      </c>
      <c r="AO49" s="73"/>
      <c r="AP49" s="70">
        <f t="shared" si="21"/>
        <v>0</v>
      </c>
      <c r="AQ49" s="274" t="str">
        <f t="shared" si="22"/>
        <v/>
      </c>
      <c r="AR49" s="73"/>
      <c r="AS49" s="96">
        <v>0</v>
      </c>
      <c r="AT49" s="483"/>
      <c r="AU49" s="287">
        <f t="shared" si="47"/>
        <v>0</v>
      </c>
      <c r="AV49" s="73"/>
      <c r="AW49" s="70">
        <f t="shared" si="24"/>
        <v>0</v>
      </c>
      <c r="AX49" s="274" t="str">
        <f t="shared" si="25"/>
        <v/>
      </c>
    </row>
    <row r="50" spans="2:50" x14ac:dyDescent="0.3">
      <c r="B50" s="439" t="s">
        <v>35</v>
      </c>
      <c r="C50" s="440"/>
      <c r="D50" s="441"/>
      <c r="E50" s="440"/>
      <c r="F50" s="432"/>
      <c r="G50" s="442"/>
      <c r="H50" s="443"/>
      <c r="I50" s="444">
        <f>SUM(I45:I49)+I44</f>
        <v>19902.520000000011</v>
      </c>
      <c r="J50" s="442"/>
      <c r="K50" s="443"/>
      <c r="L50" s="444">
        <f>SUM(L45:L49)+L44</f>
        <v>21889.590000000011</v>
      </c>
      <c r="M50" s="436">
        <f t="shared" si="11"/>
        <v>1987.0699999999997</v>
      </c>
      <c r="N50" s="437">
        <f t="shared" si="12"/>
        <v>9.9840120748528258E-2</v>
      </c>
      <c r="O50" s="444"/>
      <c r="P50" s="442"/>
      <c r="Q50" s="443"/>
      <c r="R50" s="444">
        <f>SUM(R45:R49)+R44</f>
        <v>22502.320000000014</v>
      </c>
      <c r="S50" s="432"/>
      <c r="T50" s="436">
        <f t="shared" si="3"/>
        <v>612.7300000000032</v>
      </c>
      <c r="U50" s="437">
        <f t="shared" si="4"/>
        <v>2.7991844525183107E-2</v>
      </c>
      <c r="W50" s="442"/>
      <c r="X50" s="443"/>
      <c r="Y50" s="444">
        <f>SUM(Y45:Y49)+Y44</f>
        <v>21695.610000000015</v>
      </c>
      <c r="Z50" s="432"/>
      <c r="AA50" s="436">
        <f t="shared" si="15"/>
        <v>-806.70999999999913</v>
      </c>
      <c r="AB50" s="437">
        <f t="shared" si="16"/>
        <v>-3.5850081236068039E-2</v>
      </c>
      <c r="AE50" s="442"/>
      <c r="AF50" s="443"/>
      <c r="AG50" s="444">
        <f>SUM(AG45:AG49)+AG44</f>
        <v>22861.660000000014</v>
      </c>
      <c r="AH50" s="432"/>
      <c r="AI50" s="436">
        <f t="shared" si="18"/>
        <v>1166.0499999999993</v>
      </c>
      <c r="AJ50" s="437">
        <f t="shared" si="19"/>
        <v>5.3745896059156598E-2</v>
      </c>
      <c r="AL50" s="442"/>
      <c r="AM50" s="443"/>
      <c r="AN50" s="444">
        <f>SUM(AN45:AN49)+AN44</f>
        <v>24472.070000000014</v>
      </c>
      <c r="AO50" s="432"/>
      <c r="AP50" s="436">
        <f t="shared" si="21"/>
        <v>1610.4099999999999</v>
      </c>
      <c r="AQ50" s="437">
        <f t="shared" si="22"/>
        <v>7.0441516495302559E-2</v>
      </c>
      <c r="AS50" s="442"/>
      <c r="AT50" s="443"/>
      <c r="AU50" s="444">
        <f>SUM(AU45:AU49)+AU44</f>
        <v>25957.070000000014</v>
      </c>
      <c r="AV50" s="432"/>
      <c r="AW50" s="436">
        <f t="shared" si="24"/>
        <v>1485</v>
      </c>
      <c r="AX50" s="437">
        <f t="shared" si="25"/>
        <v>6.0681421718718487E-2</v>
      </c>
    </row>
    <row r="51" spans="2:50" x14ac:dyDescent="0.3">
      <c r="B51" s="296" t="s">
        <v>36</v>
      </c>
      <c r="C51" s="32"/>
      <c r="D51" s="269" t="s">
        <v>81</v>
      </c>
      <c r="E51" s="32"/>
      <c r="F51" s="32"/>
      <c r="G51" s="115">
        <v>3.6823999999999999</v>
      </c>
      <c r="H51" s="482">
        <f>$G$17</f>
        <v>1700</v>
      </c>
      <c r="I51" s="287">
        <f>H51*G51</f>
        <v>6260.08</v>
      </c>
      <c r="J51" s="115">
        <v>3.6297999999999999</v>
      </c>
      <c r="K51" s="482">
        <f>$G$17</f>
        <v>1700</v>
      </c>
      <c r="L51" s="287">
        <f>K51*J51</f>
        <v>6170.66</v>
      </c>
      <c r="M51" s="273">
        <f t="shared" si="11"/>
        <v>-89.420000000000073</v>
      </c>
      <c r="N51" s="274">
        <f t="shared" si="12"/>
        <v>-1.4284162502715633E-2</v>
      </c>
      <c r="O51" s="287"/>
      <c r="P51" s="115">
        <v>3.8214999999999999</v>
      </c>
      <c r="Q51" s="482">
        <f>$G$17</f>
        <v>1700</v>
      </c>
      <c r="R51" s="287">
        <f>Q51*P51</f>
        <v>6496.55</v>
      </c>
      <c r="S51" s="32"/>
      <c r="T51" s="273">
        <f t="shared" si="3"/>
        <v>325.89000000000033</v>
      </c>
      <c r="U51" s="274">
        <f t="shared" si="4"/>
        <v>5.2812827153011242E-2</v>
      </c>
      <c r="W51" s="115">
        <v>3.8214999999999999</v>
      </c>
      <c r="X51" s="482">
        <f>$G$17</f>
        <v>1700</v>
      </c>
      <c r="Y51" s="287">
        <f>X51*W51</f>
        <v>6496.55</v>
      </c>
      <c r="Z51" s="32"/>
      <c r="AA51" s="273">
        <f t="shared" si="15"/>
        <v>0</v>
      </c>
      <c r="AB51" s="274">
        <f t="shared" si="16"/>
        <v>0</v>
      </c>
      <c r="AE51" s="115">
        <v>3.8214999999999999</v>
      </c>
      <c r="AF51" s="482">
        <f>$G$17</f>
        <v>1700</v>
      </c>
      <c r="AG51" s="287">
        <f>AF51*AE51</f>
        <v>6496.55</v>
      </c>
      <c r="AH51" s="32"/>
      <c r="AI51" s="273">
        <f t="shared" si="18"/>
        <v>0</v>
      </c>
      <c r="AJ51" s="274">
        <f t="shared" si="19"/>
        <v>0</v>
      </c>
      <c r="AL51" s="115">
        <v>3.8214999999999999</v>
      </c>
      <c r="AM51" s="482">
        <f>$G$17</f>
        <v>1700</v>
      </c>
      <c r="AN51" s="287">
        <f>AM51*AL51</f>
        <v>6496.55</v>
      </c>
      <c r="AO51" s="32"/>
      <c r="AP51" s="273">
        <f t="shared" si="21"/>
        <v>0</v>
      </c>
      <c r="AQ51" s="274">
        <f t="shared" si="22"/>
        <v>0</v>
      </c>
      <c r="AS51" s="115">
        <v>3.8214999999999999</v>
      </c>
      <c r="AT51" s="482">
        <f>$G$17</f>
        <v>1700</v>
      </c>
      <c r="AU51" s="287">
        <f>AT51*AS51</f>
        <v>6496.55</v>
      </c>
      <c r="AV51" s="32"/>
      <c r="AW51" s="273">
        <f t="shared" si="24"/>
        <v>0</v>
      </c>
      <c r="AX51" s="274">
        <f t="shared" si="25"/>
        <v>0</v>
      </c>
    </row>
    <row r="52" spans="2:50" x14ac:dyDescent="0.3">
      <c r="B52" s="298" t="s">
        <v>37</v>
      </c>
      <c r="C52" s="32"/>
      <c r="D52" s="269" t="s">
        <v>81</v>
      </c>
      <c r="E52" s="32"/>
      <c r="F52" s="32"/>
      <c r="G52" s="115">
        <v>2.3677000000000001</v>
      </c>
      <c r="H52" s="482">
        <f>$G$17</f>
        <v>1700</v>
      </c>
      <c r="I52" s="287">
        <f>H52*G52</f>
        <v>4025.09</v>
      </c>
      <c r="J52" s="115">
        <v>2.5173000000000001</v>
      </c>
      <c r="K52" s="482">
        <f>$G$17</f>
        <v>1700</v>
      </c>
      <c r="L52" s="287">
        <f>K52*J52</f>
        <v>4279.41</v>
      </c>
      <c r="M52" s="273">
        <f t="shared" si="11"/>
        <v>254.31999999999971</v>
      </c>
      <c r="N52" s="274">
        <f t="shared" si="12"/>
        <v>6.3183680364911024E-2</v>
      </c>
      <c r="O52" s="287"/>
      <c r="P52" s="115">
        <v>2.6918000000000002</v>
      </c>
      <c r="Q52" s="482">
        <f>$G$17</f>
        <v>1700</v>
      </c>
      <c r="R52" s="287">
        <f>Q52*P52</f>
        <v>4576.0600000000004</v>
      </c>
      <c r="S52" s="32"/>
      <c r="T52" s="273">
        <f t="shared" si="3"/>
        <v>296.65000000000055</v>
      </c>
      <c r="U52" s="274">
        <f t="shared" si="4"/>
        <v>6.9320303499781646E-2</v>
      </c>
      <c r="W52" s="115">
        <v>2.6918000000000002</v>
      </c>
      <c r="X52" s="482">
        <f>$G$17</f>
        <v>1700</v>
      </c>
      <c r="Y52" s="287">
        <f>X52*W52</f>
        <v>4576.0600000000004</v>
      </c>
      <c r="Z52" s="32"/>
      <c r="AA52" s="273">
        <f t="shared" si="15"/>
        <v>0</v>
      </c>
      <c r="AB52" s="274">
        <f t="shared" si="16"/>
        <v>0</v>
      </c>
      <c r="AE52" s="115">
        <v>2.6918000000000002</v>
      </c>
      <c r="AF52" s="482">
        <f>$G$17</f>
        <v>1700</v>
      </c>
      <c r="AG52" s="287">
        <f>AF52*AE52</f>
        <v>4576.0600000000004</v>
      </c>
      <c r="AH52" s="32"/>
      <c r="AI52" s="273">
        <f t="shared" si="18"/>
        <v>0</v>
      </c>
      <c r="AJ52" s="274">
        <f t="shared" si="19"/>
        <v>0</v>
      </c>
      <c r="AL52" s="115">
        <v>2.6918000000000002</v>
      </c>
      <c r="AM52" s="482">
        <f>$G$17</f>
        <v>1700</v>
      </c>
      <c r="AN52" s="287">
        <f>AM52*AL52</f>
        <v>4576.0600000000004</v>
      </c>
      <c r="AO52" s="32"/>
      <c r="AP52" s="273">
        <f t="shared" si="21"/>
        <v>0</v>
      </c>
      <c r="AQ52" s="274">
        <f t="shared" si="22"/>
        <v>0</v>
      </c>
      <c r="AS52" s="115">
        <v>2.6918000000000002</v>
      </c>
      <c r="AT52" s="482">
        <f>$G$17</f>
        <v>1700</v>
      </c>
      <c r="AU52" s="287">
        <f>AT52*AS52</f>
        <v>4576.0600000000004</v>
      </c>
      <c r="AV52" s="32"/>
      <c r="AW52" s="273">
        <f t="shared" si="24"/>
        <v>0</v>
      </c>
      <c r="AX52" s="274">
        <f t="shared" si="25"/>
        <v>0</v>
      </c>
    </row>
    <row r="53" spans="2:50" x14ac:dyDescent="0.3">
      <c r="B53" s="439" t="s">
        <v>38</v>
      </c>
      <c r="C53" s="430"/>
      <c r="D53" s="445"/>
      <c r="E53" s="430"/>
      <c r="F53" s="446"/>
      <c r="G53" s="447"/>
      <c r="H53" s="465"/>
      <c r="I53" s="444">
        <f>SUM(I50:I52)</f>
        <v>30187.690000000013</v>
      </c>
      <c r="J53" s="447"/>
      <c r="K53" s="465"/>
      <c r="L53" s="444">
        <f>SUM(L50:L52)</f>
        <v>32339.660000000011</v>
      </c>
      <c r="M53" s="436">
        <f t="shared" si="11"/>
        <v>2151.9699999999975</v>
      </c>
      <c r="N53" s="437">
        <f t="shared" si="12"/>
        <v>7.1286342214326323E-2</v>
      </c>
      <c r="O53" s="444"/>
      <c r="P53" s="447"/>
      <c r="Q53" s="465"/>
      <c r="R53" s="444">
        <f>SUM(R50:R52)</f>
        <v>33574.930000000015</v>
      </c>
      <c r="S53" s="446"/>
      <c r="T53" s="436">
        <f t="shared" si="3"/>
        <v>1235.2700000000041</v>
      </c>
      <c r="U53" s="437">
        <f t="shared" si="4"/>
        <v>3.8196752841557505E-2</v>
      </c>
      <c r="W53" s="447"/>
      <c r="X53" s="465"/>
      <c r="Y53" s="444">
        <f>SUM(Y50:Y52)</f>
        <v>32768.220000000016</v>
      </c>
      <c r="Z53" s="446"/>
      <c r="AA53" s="436">
        <f t="shared" si="15"/>
        <v>-806.70999999999913</v>
      </c>
      <c r="AB53" s="437">
        <f t="shared" si="16"/>
        <v>-2.4027153593469852E-2</v>
      </c>
      <c r="AE53" s="447"/>
      <c r="AF53" s="465"/>
      <c r="AG53" s="444">
        <f>SUM(AG50:AG52)</f>
        <v>33934.270000000011</v>
      </c>
      <c r="AH53" s="446"/>
      <c r="AI53" s="436">
        <f t="shared" si="18"/>
        <v>1166.0499999999956</v>
      </c>
      <c r="AJ53" s="437">
        <f t="shared" si="19"/>
        <v>3.5584783061148734E-2</v>
      </c>
      <c r="AL53" s="447"/>
      <c r="AM53" s="465"/>
      <c r="AN53" s="444">
        <f>SUM(AN50:AN52)</f>
        <v>35544.680000000015</v>
      </c>
      <c r="AO53" s="446"/>
      <c r="AP53" s="436">
        <f t="shared" si="21"/>
        <v>1610.4100000000035</v>
      </c>
      <c r="AQ53" s="437">
        <f t="shared" si="22"/>
        <v>4.7456745054483357E-2</v>
      </c>
      <c r="AS53" s="447"/>
      <c r="AT53" s="465"/>
      <c r="AU53" s="444">
        <f>SUM(AU50:AU52)</f>
        <v>37029.680000000015</v>
      </c>
      <c r="AV53" s="446"/>
      <c r="AW53" s="436">
        <f t="shared" si="24"/>
        <v>1485</v>
      </c>
      <c r="AX53" s="437">
        <f t="shared" si="25"/>
        <v>4.17784039693141E-2</v>
      </c>
    </row>
    <row r="54" spans="2:50" x14ac:dyDescent="0.3">
      <c r="B54" s="288" t="s">
        <v>71</v>
      </c>
      <c r="C54" s="268"/>
      <c r="D54" s="269" t="s">
        <v>30</v>
      </c>
      <c r="E54" s="268"/>
      <c r="F54" s="32"/>
      <c r="G54" s="115">
        <v>4.1000000000000003E-3</v>
      </c>
      <c r="H54" s="484">
        <f>+$G$19*(1+G77)</f>
        <v>926550.00000000012</v>
      </c>
      <c r="I54" s="272">
        <f t="shared" ref="I54:I64" si="48">H54*G54</f>
        <v>3798.8550000000009</v>
      </c>
      <c r="J54" s="115">
        <v>4.1000000000000003E-3</v>
      </c>
      <c r="K54" s="484">
        <f>+$G$19*(1+J77)</f>
        <v>926550.00000000012</v>
      </c>
      <c r="L54" s="272">
        <f t="shared" ref="L54:L64" si="49">K54*J54</f>
        <v>3798.8550000000009</v>
      </c>
      <c r="M54" s="273">
        <f t="shared" si="11"/>
        <v>0</v>
      </c>
      <c r="N54" s="274">
        <f t="shared" si="12"/>
        <v>0</v>
      </c>
      <c r="O54" s="272"/>
      <c r="P54" s="115">
        <v>4.1000000000000003E-3</v>
      </c>
      <c r="Q54" s="484">
        <f>+$G$19*(1+P77)</f>
        <v>926550.00000000012</v>
      </c>
      <c r="R54" s="272">
        <f t="shared" ref="R54:R64" si="50">Q54*P54</f>
        <v>3798.8550000000009</v>
      </c>
      <c r="S54" s="32"/>
      <c r="T54" s="273">
        <f t="shared" si="3"/>
        <v>0</v>
      </c>
      <c r="U54" s="274">
        <f t="shared" si="4"/>
        <v>0</v>
      </c>
      <c r="W54" s="115">
        <v>4.1000000000000003E-3</v>
      </c>
      <c r="X54" s="484">
        <f>+$G$19*(1+W77)</f>
        <v>926550.00000000012</v>
      </c>
      <c r="Y54" s="272">
        <f t="shared" ref="Y54:Y64" si="51">X54*W54</f>
        <v>3798.8550000000009</v>
      </c>
      <c r="Z54" s="32"/>
      <c r="AA54" s="273">
        <f t="shared" si="15"/>
        <v>0</v>
      </c>
      <c r="AB54" s="274">
        <f t="shared" si="16"/>
        <v>0</v>
      </c>
      <c r="AE54" s="115">
        <v>4.1000000000000003E-3</v>
      </c>
      <c r="AF54" s="484">
        <f>+$G$19*(1+AE77)</f>
        <v>926550.00000000012</v>
      </c>
      <c r="AG54" s="272">
        <f t="shared" ref="AG54:AG64" si="52">AF54*AE54</f>
        <v>3798.8550000000009</v>
      </c>
      <c r="AH54" s="32"/>
      <c r="AI54" s="273">
        <f t="shared" si="18"/>
        <v>0</v>
      </c>
      <c r="AJ54" s="274">
        <f t="shared" si="19"/>
        <v>0</v>
      </c>
      <c r="AL54" s="115">
        <v>4.1000000000000003E-3</v>
      </c>
      <c r="AM54" s="484">
        <f>+$G$19*(1+AL77)</f>
        <v>926550.00000000012</v>
      </c>
      <c r="AN54" s="272">
        <f t="shared" ref="AN54:AN64" si="53">AM54*AL54</f>
        <v>3798.8550000000009</v>
      </c>
      <c r="AO54" s="32"/>
      <c r="AP54" s="273">
        <f t="shared" si="21"/>
        <v>0</v>
      </c>
      <c r="AQ54" s="274">
        <f t="shared" si="22"/>
        <v>0</v>
      </c>
      <c r="AS54" s="115">
        <v>4.1000000000000003E-3</v>
      </c>
      <c r="AT54" s="484">
        <f>+$G$19*(1+AS77)</f>
        <v>926550.00000000012</v>
      </c>
      <c r="AU54" s="272">
        <f t="shared" ref="AU54:AU64" si="54">AT54*AS54</f>
        <v>3798.8550000000009</v>
      </c>
      <c r="AV54" s="32"/>
      <c r="AW54" s="273">
        <f t="shared" si="24"/>
        <v>0</v>
      </c>
      <c r="AX54" s="274">
        <f t="shared" si="25"/>
        <v>0</v>
      </c>
    </row>
    <row r="55" spans="2:50" x14ac:dyDescent="0.3">
      <c r="B55" s="288" t="s">
        <v>72</v>
      </c>
      <c r="C55" s="268"/>
      <c r="D55" s="269" t="s">
        <v>30</v>
      </c>
      <c r="E55" s="268"/>
      <c r="F55" s="32"/>
      <c r="G55" s="115">
        <v>6.9999999999999999E-4</v>
      </c>
      <c r="H55" s="484">
        <f>+H54</f>
        <v>926550.00000000012</v>
      </c>
      <c r="I55" s="272">
        <f t="shared" si="48"/>
        <v>648.58500000000004</v>
      </c>
      <c r="J55" s="115">
        <v>6.9999999999999999E-4</v>
      </c>
      <c r="K55" s="484">
        <f>+K54</f>
        <v>926550.00000000012</v>
      </c>
      <c r="L55" s="272">
        <f t="shared" si="49"/>
        <v>648.58500000000004</v>
      </c>
      <c r="M55" s="273">
        <f t="shared" si="11"/>
        <v>0</v>
      </c>
      <c r="N55" s="274">
        <f t="shared" si="12"/>
        <v>0</v>
      </c>
      <c r="O55" s="272"/>
      <c r="P55" s="115">
        <v>6.9999999999999999E-4</v>
      </c>
      <c r="Q55" s="484">
        <f>+Q54</f>
        <v>926550.00000000012</v>
      </c>
      <c r="R55" s="272">
        <f t="shared" si="50"/>
        <v>648.58500000000004</v>
      </c>
      <c r="S55" s="32"/>
      <c r="T55" s="273">
        <f t="shared" si="3"/>
        <v>0</v>
      </c>
      <c r="U55" s="274">
        <f t="shared" si="4"/>
        <v>0</v>
      </c>
      <c r="W55" s="115">
        <v>6.9999999999999999E-4</v>
      </c>
      <c r="X55" s="484">
        <f>+X54</f>
        <v>926550.00000000012</v>
      </c>
      <c r="Y55" s="272">
        <f t="shared" si="51"/>
        <v>648.58500000000004</v>
      </c>
      <c r="Z55" s="32"/>
      <c r="AA55" s="273">
        <f t="shared" si="15"/>
        <v>0</v>
      </c>
      <c r="AB55" s="274">
        <f t="shared" si="16"/>
        <v>0</v>
      </c>
      <c r="AE55" s="115">
        <v>6.9999999999999999E-4</v>
      </c>
      <c r="AF55" s="484">
        <f>+AF54</f>
        <v>926550.00000000012</v>
      </c>
      <c r="AG55" s="272">
        <f t="shared" si="52"/>
        <v>648.58500000000004</v>
      </c>
      <c r="AH55" s="32"/>
      <c r="AI55" s="273">
        <f t="shared" si="18"/>
        <v>0</v>
      </c>
      <c r="AJ55" s="274">
        <f t="shared" si="19"/>
        <v>0</v>
      </c>
      <c r="AL55" s="115">
        <v>6.9999999999999999E-4</v>
      </c>
      <c r="AM55" s="484">
        <f>+AM54</f>
        <v>926550.00000000012</v>
      </c>
      <c r="AN55" s="272">
        <f t="shared" si="53"/>
        <v>648.58500000000004</v>
      </c>
      <c r="AO55" s="32"/>
      <c r="AP55" s="273">
        <f t="shared" si="21"/>
        <v>0</v>
      </c>
      <c r="AQ55" s="274">
        <f t="shared" si="22"/>
        <v>0</v>
      </c>
      <c r="AS55" s="115">
        <v>6.9999999999999999E-4</v>
      </c>
      <c r="AT55" s="484">
        <f>+AT54</f>
        <v>926550.00000000012</v>
      </c>
      <c r="AU55" s="272">
        <f t="shared" si="54"/>
        <v>648.58500000000004</v>
      </c>
      <c r="AV55" s="32"/>
      <c r="AW55" s="273">
        <f t="shared" si="24"/>
        <v>0</v>
      </c>
      <c r="AX55" s="274">
        <f t="shared" si="25"/>
        <v>0</v>
      </c>
    </row>
    <row r="56" spans="2:50" x14ac:dyDescent="0.3">
      <c r="B56" s="288" t="s">
        <v>41</v>
      </c>
      <c r="C56" s="268"/>
      <c r="D56" s="269" t="s">
        <v>30</v>
      </c>
      <c r="E56" s="268"/>
      <c r="F56" s="32"/>
      <c r="G56" s="115">
        <v>4.0000000000000002E-4</v>
      </c>
      <c r="H56" s="484"/>
      <c r="I56" s="272">
        <f t="shared" si="48"/>
        <v>0</v>
      </c>
      <c r="J56" s="115">
        <v>4.0000000000000002E-4</v>
      </c>
      <c r="K56" s="484"/>
      <c r="L56" s="272">
        <f t="shared" si="49"/>
        <v>0</v>
      </c>
      <c r="M56" s="273">
        <f t="shared" si="11"/>
        <v>0</v>
      </c>
      <c r="N56" s="274" t="str">
        <f t="shared" si="12"/>
        <v/>
      </c>
      <c r="O56" s="272"/>
      <c r="P56" s="115">
        <v>4.0000000000000002E-4</v>
      </c>
      <c r="Q56" s="484"/>
      <c r="R56" s="272">
        <f t="shared" si="50"/>
        <v>0</v>
      </c>
      <c r="S56" s="32"/>
      <c r="T56" s="273">
        <f t="shared" si="3"/>
        <v>0</v>
      </c>
      <c r="U56" s="274" t="str">
        <f t="shared" si="4"/>
        <v/>
      </c>
      <c r="W56" s="115">
        <v>4.0000000000000002E-4</v>
      </c>
      <c r="X56" s="484"/>
      <c r="Y56" s="272">
        <f t="shared" si="51"/>
        <v>0</v>
      </c>
      <c r="Z56" s="32"/>
      <c r="AA56" s="273">
        <f t="shared" si="15"/>
        <v>0</v>
      </c>
      <c r="AB56" s="274" t="str">
        <f t="shared" si="16"/>
        <v/>
      </c>
      <c r="AE56" s="115">
        <v>4.0000000000000002E-4</v>
      </c>
      <c r="AF56" s="484"/>
      <c r="AG56" s="272">
        <f t="shared" si="52"/>
        <v>0</v>
      </c>
      <c r="AH56" s="32"/>
      <c r="AI56" s="273">
        <f t="shared" si="18"/>
        <v>0</v>
      </c>
      <c r="AJ56" s="274" t="str">
        <f t="shared" si="19"/>
        <v/>
      </c>
      <c r="AL56" s="115">
        <v>4.0000000000000002E-4</v>
      </c>
      <c r="AM56" s="484"/>
      <c r="AN56" s="272">
        <f t="shared" si="53"/>
        <v>0</v>
      </c>
      <c r="AO56" s="32"/>
      <c r="AP56" s="273">
        <f t="shared" si="21"/>
        <v>0</v>
      </c>
      <c r="AQ56" s="274" t="str">
        <f t="shared" si="22"/>
        <v/>
      </c>
      <c r="AS56" s="115">
        <v>4.0000000000000002E-4</v>
      </c>
      <c r="AT56" s="484"/>
      <c r="AU56" s="272">
        <f t="shared" si="54"/>
        <v>0</v>
      </c>
      <c r="AV56" s="32"/>
      <c r="AW56" s="273">
        <f t="shared" si="24"/>
        <v>0</v>
      </c>
      <c r="AX56" s="274" t="str">
        <f t="shared" si="25"/>
        <v/>
      </c>
    </row>
    <row r="57" spans="2:50" x14ac:dyDescent="0.3">
      <c r="B57" s="288" t="s">
        <v>73</v>
      </c>
      <c r="C57" s="268"/>
      <c r="D57" s="269" t="s">
        <v>24</v>
      </c>
      <c r="E57" s="268"/>
      <c r="F57" s="32"/>
      <c r="G57" s="116">
        <v>0.25</v>
      </c>
      <c r="H57" s="271">
        <v>1</v>
      </c>
      <c r="I57" s="287">
        <f t="shared" si="48"/>
        <v>0.25</v>
      </c>
      <c r="J57" s="116">
        <v>0.25</v>
      </c>
      <c r="K57" s="271">
        <v>1</v>
      </c>
      <c r="L57" s="287">
        <f t="shared" si="49"/>
        <v>0.25</v>
      </c>
      <c r="M57" s="273">
        <f t="shared" si="11"/>
        <v>0</v>
      </c>
      <c r="N57" s="274">
        <f t="shared" si="12"/>
        <v>0</v>
      </c>
      <c r="O57" s="287"/>
      <c r="P57" s="116">
        <v>0.25</v>
      </c>
      <c r="Q57" s="271">
        <v>1</v>
      </c>
      <c r="R57" s="287">
        <f t="shared" si="50"/>
        <v>0.25</v>
      </c>
      <c r="S57" s="32"/>
      <c r="T57" s="273">
        <f t="shared" si="3"/>
        <v>0</v>
      </c>
      <c r="U57" s="274">
        <f t="shared" si="4"/>
        <v>0</v>
      </c>
      <c r="W57" s="116">
        <v>0.25</v>
      </c>
      <c r="X57" s="271">
        <v>1</v>
      </c>
      <c r="Y57" s="287">
        <f t="shared" si="51"/>
        <v>0.25</v>
      </c>
      <c r="Z57" s="32"/>
      <c r="AA57" s="273">
        <f t="shared" si="15"/>
        <v>0</v>
      </c>
      <c r="AB57" s="274">
        <f t="shared" si="16"/>
        <v>0</v>
      </c>
      <c r="AE57" s="116">
        <v>0.25</v>
      </c>
      <c r="AF57" s="271">
        <v>1</v>
      </c>
      <c r="AG57" s="287">
        <f t="shared" si="52"/>
        <v>0.25</v>
      </c>
      <c r="AH57" s="32"/>
      <c r="AI57" s="273">
        <f t="shared" si="18"/>
        <v>0</v>
      </c>
      <c r="AJ57" s="274">
        <f t="shared" si="19"/>
        <v>0</v>
      </c>
      <c r="AL57" s="116">
        <v>0.25</v>
      </c>
      <c r="AM57" s="271">
        <v>1</v>
      </c>
      <c r="AN57" s="287">
        <f t="shared" si="53"/>
        <v>0.25</v>
      </c>
      <c r="AO57" s="32"/>
      <c r="AP57" s="273">
        <f t="shared" si="21"/>
        <v>0</v>
      </c>
      <c r="AQ57" s="274">
        <f t="shared" si="22"/>
        <v>0</v>
      </c>
      <c r="AS57" s="116">
        <v>0.25</v>
      </c>
      <c r="AT57" s="271">
        <v>1</v>
      </c>
      <c r="AU57" s="287">
        <f t="shared" si="54"/>
        <v>0.25</v>
      </c>
      <c r="AV57" s="32"/>
      <c r="AW57" s="273">
        <f t="shared" si="24"/>
        <v>0</v>
      </c>
      <c r="AX57" s="274">
        <f t="shared" si="25"/>
        <v>0</v>
      </c>
    </row>
    <row r="58" spans="2:50" s="23" customFormat="1" x14ac:dyDescent="0.3">
      <c r="B58" s="65" t="s">
        <v>43</v>
      </c>
      <c r="C58" s="65"/>
      <c r="D58" s="66" t="s">
        <v>30</v>
      </c>
      <c r="E58" s="65"/>
      <c r="F58" s="25"/>
      <c r="G58" s="115">
        <v>7.3999999999999996E-2</v>
      </c>
      <c r="H58" s="97">
        <f>$D$150*$G$19</f>
        <v>567000</v>
      </c>
      <c r="I58" s="76">
        <f t="shared" si="48"/>
        <v>41958</v>
      </c>
      <c r="J58" s="115">
        <v>7.3999999999999996E-2</v>
      </c>
      <c r="K58" s="97">
        <f>$D$150*$G$19</f>
        <v>567000</v>
      </c>
      <c r="L58" s="76">
        <f t="shared" si="49"/>
        <v>41958</v>
      </c>
      <c r="M58" s="70">
        <f t="shared" si="11"/>
        <v>0</v>
      </c>
      <c r="N58" s="71">
        <f t="shared" si="12"/>
        <v>0</v>
      </c>
      <c r="O58" s="76"/>
      <c r="P58" s="115">
        <v>7.3999999999999996E-2</v>
      </c>
      <c r="Q58" s="97">
        <f>$D$150*$G$19</f>
        <v>567000</v>
      </c>
      <c r="R58" s="76">
        <f t="shared" si="50"/>
        <v>41958</v>
      </c>
      <c r="S58" s="73"/>
      <c r="T58" s="70">
        <f t="shared" si="3"/>
        <v>0</v>
      </c>
      <c r="U58" s="71">
        <f t="shared" si="4"/>
        <v>0</v>
      </c>
      <c r="V58" s="73"/>
      <c r="W58" s="115">
        <v>7.3999999999999996E-2</v>
      </c>
      <c r="X58" s="97">
        <f>$D$150*$G$19</f>
        <v>567000</v>
      </c>
      <c r="Y58" s="76">
        <f t="shared" si="51"/>
        <v>41958</v>
      </c>
      <c r="Z58" s="73"/>
      <c r="AA58" s="70">
        <f t="shared" si="15"/>
        <v>0</v>
      </c>
      <c r="AB58" s="71">
        <f t="shared" si="16"/>
        <v>0</v>
      </c>
      <c r="AD58" s="73"/>
      <c r="AE58" s="115">
        <v>7.3999999999999996E-2</v>
      </c>
      <c r="AF58" s="97">
        <f>$D$150*$G$19</f>
        <v>567000</v>
      </c>
      <c r="AG58" s="76">
        <f t="shared" si="52"/>
        <v>41958</v>
      </c>
      <c r="AH58" s="73"/>
      <c r="AI58" s="70">
        <f t="shared" si="18"/>
        <v>0</v>
      </c>
      <c r="AJ58" s="71">
        <f t="shared" si="19"/>
        <v>0</v>
      </c>
      <c r="AK58" s="73"/>
      <c r="AL58" s="115">
        <v>7.3999999999999996E-2</v>
      </c>
      <c r="AM58" s="97">
        <f>$D$150*$G$19</f>
        <v>567000</v>
      </c>
      <c r="AN58" s="76">
        <f t="shared" si="53"/>
        <v>41958</v>
      </c>
      <c r="AO58" s="73"/>
      <c r="AP58" s="70">
        <f t="shared" si="21"/>
        <v>0</v>
      </c>
      <c r="AQ58" s="71">
        <f t="shared" si="22"/>
        <v>0</v>
      </c>
      <c r="AR58" s="73"/>
      <c r="AS58" s="115">
        <v>7.3999999999999996E-2</v>
      </c>
      <c r="AT58" s="97">
        <f>$D$150*$G$19</f>
        <v>567000</v>
      </c>
      <c r="AU58" s="76">
        <f t="shared" si="54"/>
        <v>41958</v>
      </c>
      <c r="AV58" s="73"/>
      <c r="AW58" s="70">
        <f t="shared" si="24"/>
        <v>0</v>
      </c>
      <c r="AX58" s="71">
        <f t="shared" si="25"/>
        <v>0</v>
      </c>
    </row>
    <row r="59" spans="2:50" s="23" customFormat="1" x14ac:dyDescent="0.3">
      <c r="B59" s="65" t="s">
        <v>44</v>
      </c>
      <c r="C59" s="65"/>
      <c r="D59" s="66" t="s">
        <v>30</v>
      </c>
      <c r="E59" s="65"/>
      <c r="F59" s="25"/>
      <c r="G59" s="115">
        <v>0.10199999999999999</v>
      </c>
      <c r="H59" s="97">
        <f>$D$151*$G$19</f>
        <v>162000</v>
      </c>
      <c r="I59" s="76">
        <f t="shared" si="48"/>
        <v>16524</v>
      </c>
      <c r="J59" s="115">
        <v>0.10199999999999999</v>
      </c>
      <c r="K59" s="97">
        <f>$D$151*$G$19</f>
        <v>162000</v>
      </c>
      <c r="L59" s="76">
        <f t="shared" si="49"/>
        <v>16524</v>
      </c>
      <c r="M59" s="70">
        <f t="shared" si="11"/>
        <v>0</v>
      </c>
      <c r="N59" s="71">
        <f t="shared" si="12"/>
        <v>0</v>
      </c>
      <c r="O59" s="76"/>
      <c r="P59" s="115">
        <v>0.10199999999999999</v>
      </c>
      <c r="Q59" s="97">
        <f>$D$151*$G$19</f>
        <v>162000</v>
      </c>
      <c r="R59" s="76">
        <f t="shared" si="50"/>
        <v>16524</v>
      </c>
      <c r="S59" s="73"/>
      <c r="T59" s="70">
        <f t="shared" si="3"/>
        <v>0</v>
      </c>
      <c r="U59" s="71">
        <f t="shared" si="4"/>
        <v>0</v>
      </c>
      <c r="V59" s="73"/>
      <c r="W59" s="115">
        <v>0.10199999999999999</v>
      </c>
      <c r="X59" s="97">
        <f>$D$151*$G$19</f>
        <v>162000</v>
      </c>
      <c r="Y59" s="76">
        <f t="shared" si="51"/>
        <v>16524</v>
      </c>
      <c r="Z59" s="73"/>
      <c r="AA59" s="70">
        <f t="shared" si="15"/>
        <v>0</v>
      </c>
      <c r="AB59" s="71">
        <f t="shared" si="16"/>
        <v>0</v>
      </c>
      <c r="AD59" s="73"/>
      <c r="AE59" s="115">
        <v>0.10199999999999999</v>
      </c>
      <c r="AF59" s="97">
        <f>$D$151*$G$19</f>
        <v>162000</v>
      </c>
      <c r="AG59" s="76">
        <f t="shared" si="52"/>
        <v>16524</v>
      </c>
      <c r="AH59" s="73"/>
      <c r="AI59" s="70">
        <f t="shared" si="18"/>
        <v>0</v>
      </c>
      <c r="AJ59" s="71">
        <f t="shared" si="19"/>
        <v>0</v>
      </c>
      <c r="AK59" s="73"/>
      <c r="AL59" s="115">
        <v>0.10199999999999999</v>
      </c>
      <c r="AM59" s="97">
        <f>$D$151*$G$19</f>
        <v>162000</v>
      </c>
      <c r="AN59" s="76">
        <f t="shared" si="53"/>
        <v>16524</v>
      </c>
      <c r="AO59" s="73"/>
      <c r="AP59" s="70">
        <f t="shared" si="21"/>
        <v>0</v>
      </c>
      <c r="AQ59" s="71">
        <f t="shared" si="22"/>
        <v>0</v>
      </c>
      <c r="AR59" s="73"/>
      <c r="AS59" s="115">
        <v>0.10199999999999999</v>
      </c>
      <c r="AT59" s="97">
        <f>$D$151*$G$19</f>
        <v>162000</v>
      </c>
      <c r="AU59" s="76">
        <f t="shared" si="54"/>
        <v>16524</v>
      </c>
      <c r="AV59" s="73"/>
      <c r="AW59" s="70">
        <f t="shared" si="24"/>
        <v>0</v>
      </c>
      <c r="AX59" s="71">
        <f t="shared" si="25"/>
        <v>0</v>
      </c>
    </row>
    <row r="60" spans="2:50" s="23" customFormat="1" x14ac:dyDescent="0.3">
      <c r="B60" s="65" t="s">
        <v>45</v>
      </c>
      <c r="C60" s="65"/>
      <c r="D60" s="66" t="s">
        <v>30</v>
      </c>
      <c r="E60" s="65"/>
      <c r="F60" s="25"/>
      <c r="G60" s="115">
        <v>0.151</v>
      </c>
      <c r="H60" s="97">
        <f>$D$152*$G$19</f>
        <v>171000</v>
      </c>
      <c r="I60" s="76">
        <f t="shared" si="48"/>
        <v>25821</v>
      </c>
      <c r="J60" s="115">
        <v>0.151</v>
      </c>
      <c r="K60" s="97">
        <f>$D$152*$G$19</f>
        <v>171000</v>
      </c>
      <c r="L60" s="76">
        <f t="shared" si="49"/>
        <v>25821</v>
      </c>
      <c r="M60" s="70">
        <f t="shared" si="11"/>
        <v>0</v>
      </c>
      <c r="N60" s="71">
        <f t="shared" si="12"/>
        <v>0</v>
      </c>
      <c r="O60" s="76"/>
      <c r="P60" s="115">
        <v>0.151</v>
      </c>
      <c r="Q60" s="97">
        <f>$D$152*$G$19</f>
        <v>171000</v>
      </c>
      <c r="R60" s="76">
        <f t="shared" si="50"/>
        <v>25821</v>
      </c>
      <c r="S60" s="73"/>
      <c r="T60" s="70">
        <f t="shared" si="3"/>
        <v>0</v>
      </c>
      <c r="U60" s="71">
        <f t="shared" si="4"/>
        <v>0</v>
      </c>
      <c r="V60" s="73"/>
      <c r="W60" s="115">
        <v>0.151</v>
      </c>
      <c r="X60" s="97">
        <f>$D$152*$G$19</f>
        <v>171000</v>
      </c>
      <c r="Y60" s="76">
        <f t="shared" si="51"/>
        <v>25821</v>
      </c>
      <c r="Z60" s="73"/>
      <c r="AA60" s="70">
        <f t="shared" si="15"/>
        <v>0</v>
      </c>
      <c r="AB60" s="71">
        <f t="shared" si="16"/>
        <v>0</v>
      </c>
      <c r="AD60" s="73"/>
      <c r="AE60" s="115">
        <v>0.151</v>
      </c>
      <c r="AF60" s="97">
        <f>$D$152*$G$19</f>
        <v>171000</v>
      </c>
      <c r="AG60" s="76">
        <f t="shared" si="52"/>
        <v>25821</v>
      </c>
      <c r="AH60" s="73"/>
      <c r="AI60" s="70">
        <f t="shared" si="18"/>
        <v>0</v>
      </c>
      <c r="AJ60" s="71">
        <f t="shared" si="19"/>
        <v>0</v>
      </c>
      <c r="AK60" s="73"/>
      <c r="AL60" s="115">
        <v>0.151</v>
      </c>
      <c r="AM60" s="97">
        <f>$D$152*$G$19</f>
        <v>171000</v>
      </c>
      <c r="AN60" s="76">
        <f t="shared" si="53"/>
        <v>25821</v>
      </c>
      <c r="AO60" s="73"/>
      <c r="AP60" s="70">
        <f t="shared" si="21"/>
        <v>0</v>
      </c>
      <c r="AQ60" s="71">
        <f t="shared" si="22"/>
        <v>0</v>
      </c>
      <c r="AR60" s="73"/>
      <c r="AS60" s="115">
        <v>0.151</v>
      </c>
      <c r="AT60" s="97">
        <f>$D$152*$G$19</f>
        <v>171000</v>
      </c>
      <c r="AU60" s="76">
        <f t="shared" si="54"/>
        <v>25821</v>
      </c>
      <c r="AV60" s="73"/>
      <c r="AW60" s="70">
        <f t="shared" si="24"/>
        <v>0</v>
      </c>
      <c r="AX60" s="71">
        <f t="shared" si="25"/>
        <v>0</v>
      </c>
    </row>
    <row r="61" spans="2:50" s="23" customFormat="1" x14ac:dyDescent="0.3">
      <c r="B61" s="65" t="s">
        <v>46</v>
      </c>
      <c r="C61" s="65"/>
      <c r="D61" s="66" t="s">
        <v>30</v>
      </c>
      <c r="E61" s="65"/>
      <c r="F61" s="25"/>
      <c r="G61" s="115">
        <v>8.6999999999999994E-2</v>
      </c>
      <c r="H61" s="97">
        <f>IF(AND($N$1=1, $G$19&gt;=750), 750, IF(AND($N$1=1, AND($G$19&lt;750, $G$19&gt;=0)), $G$19, IF(AND($N$1=2, $G$19&gt;=750), 750, IF(AND($N$1=2, AND($G$19&lt;750, $G$19&gt;=0)), $G$19))))</f>
        <v>750</v>
      </c>
      <c r="I61" s="76">
        <f t="shared" si="48"/>
        <v>65.25</v>
      </c>
      <c r="J61" s="115">
        <v>8.6999999999999994E-2</v>
      </c>
      <c r="K61" s="97">
        <f>IF(AND($N$1=1, $G$19&gt;=750), 750, IF(AND($N$1=1, AND($G$19&lt;750, $G$19&gt;=0)), $G$19, IF(AND($N$1=2, $G$19&gt;=750), 750, IF(AND($N$1=2, AND($G$19&lt;750, $G$19&gt;=0)), $G$19))))</f>
        <v>750</v>
      </c>
      <c r="L61" s="76">
        <f t="shared" si="49"/>
        <v>65.25</v>
      </c>
      <c r="M61" s="70">
        <f t="shared" si="11"/>
        <v>0</v>
      </c>
      <c r="N61" s="71">
        <f t="shared" si="12"/>
        <v>0</v>
      </c>
      <c r="O61" s="76"/>
      <c r="P61" s="115">
        <v>8.6999999999999994E-2</v>
      </c>
      <c r="Q61" s="97">
        <f>IF(AND($N$1=1, $G$19&gt;=750), 750, IF(AND($N$1=1, AND($G$19&lt;750, $G$19&gt;=0)), $G$19, IF(AND($N$1=2, $G$19&gt;=750), 750, IF(AND($N$1=2, AND($G$19&lt;750, $G$19&gt;=0)), $G$19))))</f>
        <v>750</v>
      </c>
      <c r="R61" s="76">
        <f t="shared" si="50"/>
        <v>65.25</v>
      </c>
      <c r="S61" s="73"/>
      <c r="T61" s="70">
        <f t="shared" si="3"/>
        <v>0</v>
      </c>
      <c r="U61" s="71">
        <f t="shared" si="4"/>
        <v>0</v>
      </c>
      <c r="V61" s="73"/>
      <c r="W61" s="115">
        <v>8.6999999999999994E-2</v>
      </c>
      <c r="X61" s="97">
        <f>IF(AND($N$1=1, $G$19&gt;=750), 750, IF(AND($N$1=1, AND($G$19&lt;750, $G$19&gt;=0)), $G$19, IF(AND($N$1=2, $G$19&gt;=750), 750, IF(AND($N$1=2, AND($G$19&lt;750, $G$19&gt;=0)), $G$19))))</f>
        <v>750</v>
      </c>
      <c r="Y61" s="76">
        <f t="shared" si="51"/>
        <v>65.25</v>
      </c>
      <c r="Z61" s="73"/>
      <c r="AA61" s="70">
        <f t="shared" si="15"/>
        <v>0</v>
      </c>
      <c r="AB61" s="71">
        <f t="shared" si="16"/>
        <v>0</v>
      </c>
      <c r="AD61" s="73"/>
      <c r="AE61" s="115">
        <v>8.6999999999999994E-2</v>
      </c>
      <c r="AF61" s="97">
        <f>IF(AND($N$1=1, $G$19&gt;=750), 750, IF(AND($N$1=1, AND($G$19&lt;750, $G$19&gt;=0)), $G$19, IF(AND($N$1=2, $G$19&gt;=750), 750, IF(AND($N$1=2, AND($G$19&lt;750, $G$19&gt;=0)), $G$19))))</f>
        <v>750</v>
      </c>
      <c r="AG61" s="76">
        <f t="shared" si="52"/>
        <v>65.25</v>
      </c>
      <c r="AH61" s="73"/>
      <c r="AI61" s="70">
        <f t="shared" si="18"/>
        <v>0</v>
      </c>
      <c r="AJ61" s="71">
        <f t="shared" si="19"/>
        <v>0</v>
      </c>
      <c r="AK61" s="73"/>
      <c r="AL61" s="115">
        <v>8.6999999999999994E-2</v>
      </c>
      <c r="AM61" s="97">
        <f>IF(AND($N$1=1, $G$19&gt;=750), 750, IF(AND($N$1=1, AND($G$19&lt;750, $G$19&gt;=0)), $G$19, IF(AND($N$1=2, $G$19&gt;=750), 750, IF(AND($N$1=2, AND($G$19&lt;750, $G$19&gt;=0)), $G$19))))</f>
        <v>750</v>
      </c>
      <c r="AN61" s="76">
        <f t="shared" si="53"/>
        <v>65.25</v>
      </c>
      <c r="AO61" s="73"/>
      <c r="AP61" s="70">
        <f t="shared" si="21"/>
        <v>0</v>
      </c>
      <c r="AQ61" s="71">
        <f t="shared" si="22"/>
        <v>0</v>
      </c>
      <c r="AR61" s="73"/>
      <c r="AS61" s="115">
        <v>8.6999999999999994E-2</v>
      </c>
      <c r="AT61" s="97">
        <f>IF(AND($N$1=1, $G$19&gt;=750), 750, IF(AND($N$1=1, AND($G$19&lt;750, $G$19&gt;=0)), $G$19, IF(AND($N$1=2, $G$19&gt;=750), 750, IF(AND($N$1=2, AND($G$19&lt;750, $G$19&gt;=0)), $G$19))))</f>
        <v>750</v>
      </c>
      <c r="AU61" s="76">
        <f t="shared" si="54"/>
        <v>65.25</v>
      </c>
      <c r="AV61" s="73"/>
      <c r="AW61" s="70">
        <f t="shared" si="24"/>
        <v>0</v>
      </c>
      <c r="AX61" s="71">
        <f t="shared" si="25"/>
        <v>0</v>
      </c>
    </row>
    <row r="62" spans="2:50" s="23" customFormat="1" x14ac:dyDescent="0.3">
      <c r="B62" s="65" t="s">
        <v>47</v>
      </c>
      <c r="C62" s="65"/>
      <c r="D62" s="66" t="s">
        <v>30</v>
      </c>
      <c r="E62" s="65"/>
      <c r="F62" s="25"/>
      <c r="G62" s="115">
        <v>0.10299999999999999</v>
      </c>
      <c r="H62" s="97">
        <f>IF(AND($N$1=1, $G$19&gt;=750), $G$19-750, IF(AND($N$1=1, AND($G$19&lt;750, $G$19&gt;=0)), 0, IF(AND($N$1=2, $G$19&gt;=750), $G$19-750, IF(AND($N$1=2, AND($G$19&lt;750, $G$19&gt;=0)), 0))))</f>
        <v>899250</v>
      </c>
      <c r="I62" s="76">
        <f t="shared" si="48"/>
        <v>92622.75</v>
      </c>
      <c r="J62" s="115">
        <v>0.10299999999999999</v>
      </c>
      <c r="K62" s="97">
        <f>IF(AND($N$1=1, $G$19&gt;=750), $G$19-750, IF(AND($N$1=1, AND($G$19&lt;750, $G$19&gt;=0)), 0, IF(AND($N$1=2, $G$19&gt;=750), $G$19-750, IF(AND($N$1=2, AND($G$19&lt;750, $G$19&gt;=0)), 0))))</f>
        <v>899250</v>
      </c>
      <c r="L62" s="76">
        <f t="shared" si="49"/>
        <v>92622.75</v>
      </c>
      <c r="M62" s="70">
        <f t="shared" si="11"/>
        <v>0</v>
      </c>
      <c r="N62" s="71">
        <f t="shared" si="12"/>
        <v>0</v>
      </c>
      <c r="O62" s="76"/>
      <c r="P62" s="115">
        <v>0.10299999999999999</v>
      </c>
      <c r="Q62" s="97">
        <f>IF(AND($N$1=1, $G$19&gt;=750), $G$19-750, IF(AND($N$1=1, AND($G$19&lt;750, $G$19&gt;=0)), 0, IF(AND($N$1=2, $G$19&gt;=750), $G$19-750, IF(AND($N$1=2, AND($G$19&lt;750, $G$19&gt;=0)), 0))))</f>
        <v>899250</v>
      </c>
      <c r="R62" s="76">
        <f t="shared" si="50"/>
        <v>92622.75</v>
      </c>
      <c r="S62" s="73"/>
      <c r="T62" s="70">
        <f t="shared" si="3"/>
        <v>0</v>
      </c>
      <c r="U62" s="71">
        <f t="shared" si="4"/>
        <v>0</v>
      </c>
      <c r="V62" s="73"/>
      <c r="W62" s="115">
        <v>0.10299999999999999</v>
      </c>
      <c r="X62" s="97">
        <f>IF(AND($N$1=1, $G$19&gt;=750), $G$19-750, IF(AND($N$1=1, AND($G$19&lt;750, $G$19&gt;=0)), 0, IF(AND($N$1=2, $G$19&gt;=750), $G$19-750, IF(AND($N$1=2, AND($G$19&lt;750, $G$19&gt;=0)), 0))))</f>
        <v>899250</v>
      </c>
      <c r="Y62" s="76">
        <f t="shared" si="51"/>
        <v>92622.75</v>
      </c>
      <c r="Z62" s="73"/>
      <c r="AA62" s="70">
        <f t="shared" si="15"/>
        <v>0</v>
      </c>
      <c r="AB62" s="71">
        <f t="shared" si="16"/>
        <v>0</v>
      </c>
      <c r="AD62" s="73"/>
      <c r="AE62" s="115">
        <v>0.10299999999999999</v>
      </c>
      <c r="AF62" s="97">
        <f>IF(AND($N$1=1, $G$19&gt;=750), $G$19-750, IF(AND($N$1=1, AND($G$19&lt;750, $G$19&gt;=0)), 0, IF(AND($N$1=2, $G$19&gt;=750), $G$19-750, IF(AND($N$1=2, AND($G$19&lt;750, $G$19&gt;=0)), 0))))</f>
        <v>899250</v>
      </c>
      <c r="AG62" s="76">
        <f t="shared" si="52"/>
        <v>92622.75</v>
      </c>
      <c r="AH62" s="73"/>
      <c r="AI62" s="70">
        <f t="shared" si="18"/>
        <v>0</v>
      </c>
      <c r="AJ62" s="71">
        <f t="shared" si="19"/>
        <v>0</v>
      </c>
      <c r="AK62" s="73"/>
      <c r="AL62" s="115">
        <v>0.10299999999999999</v>
      </c>
      <c r="AM62" s="97">
        <f>IF(AND($N$1=1, $G$19&gt;=750), $G$19-750, IF(AND($N$1=1, AND($G$19&lt;750, $G$19&gt;=0)), 0, IF(AND($N$1=2, $G$19&gt;=750), $G$19-750, IF(AND($N$1=2, AND($G$19&lt;750, $G$19&gt;=0)), 0))))</f>
        <v>899250</v>
      </c>
      <c r="AN62" s="76">
        <f t="shared" si="53"/>
        <v>92622.75</v>
      </c>
      <c r="AO62" s="73"/>
      <c r="AP62" s="70">
        <f t="shared" si="21"/>
        <v>0</v>
      </c>
      <c r="AQ62" s="71">
        <f t="shared" si="22"/>
        <v>0</v>
      </c>
      <c r="AR62" s="73"/>
      <c r="AS62" s="115">
        <v>0.10299999999999999</v>
      </c>
      <c r="AT62" s="97">
        <f>IF(AND($N$1=1, $G$19&gt;=750), $G$19-750, IF(AND($N$1=1, AND($G$19&lt;750, $G$19&gt;=0)), 0, IF(AND($N$1=2, $G$19&gt;=750), $G$19-750, IF(AND($N$1=2, AND($G$19&lt;750, $G$19&gt;=0)), 0))))</f>
        <v>899250</v>
      </c>
      <c r="AU62" s="76">
        <f t="shared" si="54"/>
        <v>92622.75</v>
      </c>
      <c r="AV62" s="73"/>
      <c r="AW62" s="70">
        <f t="shared" si="24"/>
        <v>0</v>
      </c>
      <c r="AX62" s="71">
        <f t="shared" si="25"/>
        <v>0</v>
      </c>
    </row>
    <row r="63" spans="2:50" s="23" customFormat="1" x14ac:dyDescent="0.3">
      <c r="B63" s="65" t="s">
        <v>48</v>
      </c>
      <c r="C63" s="65"/>
      <c r="D63" s="66" t="s">
        <v>30</v>
      </c>
      <c r="E63" s="65"/>
      <c r="F63" s="25"/>
      <c r="G63" s="115">
        <v>0.1076</v>
      </c>
      <c r="H63" s="97">
        <v>0</v>
      </c>
      <c r="I63" s="76">
        <f t="shared" si="48"/>
        <v>0</v>
      </c>
      <c r="J63" s="115">
        <v>0.1076</v>
      </c>
      <c r="K63" s="97">
        <v>0</v>
      </c>
      <c r="L63" s="76">
        <f t="shared" si="49"/>
        <v>0</v>
      </c>
      <c r="M63" s="70">
        <f t="shared" si="11"/>
        <v>0</v>
      </c>
      <c r="N63" s="71" t="str">
        <f t="shared" si="12"/>
        <v/>
      </c>
      <c r="O63" s="76"/>
      <c r="P63" s="115">
        <v>0.1076</v>
      </c>
      <c r="Q63" s="97">
        <v>0</v>
      </c>
      <c r="R63" s="76">
        <f t="shared" si="50"/>
        <v>0</v>
      </c>
      <c r="S63" s="73"/>
      <c r="T63" s="70">
        <f t="shared" si="3"/>
        <v>0</v>
      </c>
      <c r="U63" s="71" t="str">
        <f t="shared" si="4"/>
        <v/>
      </c>
      <c r="V63" s="73"/>
      <c r="W63" s="115">
        <v>0.1076</v>
      </c>
      <c r="X63" s="97">
        <v>0</v>
      </c>
      <c r="Y63" s="76">
        <f t="shared" si="51"/>
        <v>0</v>
      </c>
      <c r="Z63" s="73"/>
      <c r="AA63" s="70">
        <f t="shared" si="15"/>
        <v>0</v>
      </c>
      <c r="AB63" s="71" t="str">
        <f t="shared" si="16"/>
        <v/>
      </c>
      <c r="AD63" s="73"/>
      <c r="AE63" s="115">
        <v>0.1076</v>
      </c>
      <c r="AF63" s="97">
        <v>0</v>
      </c>
      <c r="AG63" s="76">
        <f t="shared" si="52"/>
        <v>0</v>
      </c>
      <c r="AH63" s="73"/>
      <c r="AI63" s="70">
        <f t="shared" si="18"/>
        <v>0</v>
      </c>
      <c r="AJ63" s="71" t="str">
        <f t="shared" si="19"/>
        <v/>
      </c>
      <c r="AK63" s="73"/>
      <c r="AL63" s="115">
        <v>0.1076</v>
      </c>
      <c r="AM63" s="97">
        <v>0</v>
      </c>
      <c r="AN63" s="76">
        <f t="shared" si="53"/>
        <v>0</v>
      </c>
      <c r="AO63" s="73"/>
      <c r="AP63" s="70">
        <f t="shared" si="21"/>
        <v>0</v>
      </c>
      <c r="AQ63" s="71" t="str">
        <f t="shared" si="22"/>
        <v/>
      </c>
      <c r="AR63" s="73"/>
      <c r="AS63" s="115">
        <v>0.1076</v>
      </c>
      <c r="AT63" s="97">
        <v>0</v>
      </c>
      <c r="AU63" s="76">
        <f t="shared" si="54"/>
        <v>0</v>
      </c>
      <c r="AV63" s="73"/>
      <c r="AW63" s="70">
        <f t="shared" si="24"/>
        <v>0</v>
      </c>
      <c r="AX63" s="71" t="str">
        <f t="shared" si="25"/>
        <v/>
      </c>
    </row>
    <row r="64" spans="2:50" s="23" customFormat="1" ht="15" thickBot="1" x14ac:dyDescent="0.35">
      <c r="B64" s="65" t="s">
        <v>49</v>
      </c>
      <c r="C64" s="65"/>
      <c r="D64" s="66" t="s">
        <v>30</v>
      </c>
      <c r="E64" s="65"/>
      <c r="F64" s="25"/>
      <c r="G64" s="115">
        <f>G63</f>
        <v>0.1076</v>
      </c>
      <c r="H64" s="97">
        <f>+$G$19</f>
        <v>900000</v>
      </c>
      <c r="I64" s="76">
        <f t="shared" si="48"/>
        <v>96840</v>
      </c>
      <c r="J64" s="115">
        <f>J63</f>
        <v>0.1076</v>
      </c>
      <c r="K64" s="97">
        <f>+$G$19</f>
        <v>900000</v>
      </c>
      <c r="L64" s="76">
        <f t="shared" si="49"/>
        <v>96840</v>
      </c>
      <c r="M64" s="70">
        <f t="shared" si="11"/>
        <v>0</v>
      </c>
      <c r="N64" s="71">
        <f t="shared" si="12"/>
        <v>0</v>
      </c>
      <c r="O64" s="76"/>
      <c r="P64" s="115">
        <f>P63</f>
        <v>0.1076</v>
      </c>
      <c r="Q64" s="97">
        <f>+$G$19</f>
        <v>900000</v>
      </c>
      <c r="R64" s="76">
        <f t="shared" si="50"/>
        <v>96840</v>
      </c>
      <c r="S64" s="73"/>
      <c r="T64" s="70">
        <f t="shared" si="3"/>
        <v>0</v>
      </c>
      <c r="U64" s="71">
        <f t="shared" si="4"/>
        <v>0</v>
      </c>
      <c r="V64" s="73"/>
      <c r="W64" s="115">
        <f>W63</f>
        <v>0.1076</v>
      </c>
      <c r="X64" s="97">
        <f>+$G$19</f>
        <v>900000</v>
      </c>
      <c r="Y64" s="76">
        <f t="shared" si="51"/>
        <v>96840</v>
      </c>
      <c r="Z64" s="73"/>
      <c r="AA64" s="70">
        <f t="shared" si="15"/>
        <v>0</v>
      </c>
      <c r="AB64" s="71">
        <f t="shared" si="16"/>
        <v>0</v>
      </c>
      <c r="AD64" s="73"/>
      <c r="AE64" s="115">
        <f>AE63</f>
        <v>0.1076</v>
      </c>
      <c r="AF64" s="97">
        <f>+$G$19</f>
        <v>900000</v>
      </c>
      <c r="AG64" s="76">
        <f t="shared" si="52"/>
        <v>96840</v>
      </c>
      <c r="AH64" s="73"/>
      <c r="AI64" s="70">
        <f t="shared" si="18"/>
        <v>0</v>
      </c>
      <c r="AJ64" s="71">
        <f t="shared" si="19"/>
        <v>0</v>
      </c>
      <c r="AK64" s="73"/>
      <c r="AL64" s="115">
        <f>AL63</f>
        <v>0.1076</v>
      </c>
      <c r="AM64" s="97">
        <f>+$G$19</f>
        <v>900000</v>
      </c>
      <c r="AN64" s="76">
        <f t="shared" si="53"/>
        <v>96840</v>
      </c>
      <c r="AO64" s="73"/>
      <c r="AP64" s="70">
        <f t="shared" si="21"/>
        <v>0</v>
      </c>
      <c r="AQ64" s="71">
        <f t="shared" si="22"/>
        <v>0</v>
      </c>
      <c r="AR64" s="73"/>
      <c r="AS64" s="115">
        <f>AS63</f>
        <v>0.1076</v>
      </c>
      <c r="AT64" s="97">
        <f>+$G$19</f>
        <v>900000</v>
      </c>
      <c r="AU64" s="76">
        <f t="shared" si="54"/>
        <v>96840</v>
      </c>
      <c r="AV64" s="73"/>
      <c r="AW64" s="70">
        <f t="shared" si="24"/>
        <v>0</v>
      </c>
      <c r="AX64" s="71">
        <f t="shared" si="25"/>
        <v>0</v>
      </c>
    </row>
    <row r="65" spans="2:52" ht="15" thickBot="1" x14ac:dyDescent="0.35">
      <c r="B65" s="305"/>
      <c r="C65" s="306"/>
      <c r="D65" s="307"/>
      <c r="E65" s="306"/>
      <c r="F65" s="308"/>
      <c r="G65" s="309"/>
      <c r="H65" s="310"/>
      <c r="I65" s="311"/>
      <c r="J65" s="309"/>
      <c r="K65" s="310"/>
      <c r="L65" s="311"/>
      <c r="M65" s="312"/>
      <c r="N65" s="313"/>
      <c r="O65" s="311"/>
      <c r="P65" s="309"/>
      <c r="Q65" s="310"/>
      <c r="R65" s="311"/>
      <c r="S65" s="308"/>
      <c r="T65" s="312">
        <f t="shared" si="3"/>
        <v>0</v>
      </c>
      <c r="U65" s="313" t="str">
        <f t="shared" si="4"/>
        <v/>
      </c>
      <c r="W65" s="309"/>
      <c r="X65" s="310"/>
      <c r="Y65" s="311"/>
      <c r="Z65" s="308"/>
      <c r="AA65" s="312">
        <f t="shared" si="15"/>
        <v>0</v>
      </c>
      <c r="AB65" s="313" t="str">
        <f t="shared" si="16"/>
        <v/>
      </c>
      <c r="AE65" s="309"/>
      <c r="AF65" s="310"/>
      <c r="AG65" s="311"/>
      <c r="AH65" s="308"/>
      <c r="AI65" s="312">
        <f t="shared" si="18"/>
        <v>0</v>
      </c>
      <c r="AJ65" s="313" t="str">
        <f t="shared" si="19"/>
        <v/>
      </c>
      <c r="AL65" s="309"/>
      <c r="AM65" s="310"/>
      <c r="AN65" s="311"/>
      <c r="AO65" s="308"/>
      <c r="AP65" s="312">
        <f t="shared" si="21"/>
        <v>0</v>
      </c>
      <c r="AQ65" s="313" t="str">
        <f t="shared" si="22"/>
        <v/>
      </c>
      <c r="AS65" s="309"/>
      <c r="AT65" s="310"/>
      <c r="AU65" s="311"/>
      <c r="AV65" s="308"/>
      <c r="AW65" s="312">
        <f t="shared" si="24"/>
        <v>0</v>
      </c>
      <c r="AX65" s="313" t="str">
        <f t="shared" si="25"/>
        <v/>
      </c>
    </row>
    <row r="66" spans="2:52" x14ac:dyDescent="0.3">
      <c r="B66" s="314" t="s">
        <v>82</v>
      </c>
      <c r="C66" s="268"/>
      <c r="D66" s="315"/>
      <c r="E66" s="268"/>
      <c r="F66" s="316"/>
      <c r="G66" s="317"/>
      <c r="H66" s="317"/>
      <c r="I66" s="318">
        <f>SUM(I53:I57,I64)</f>
        <v>131475.38</v>
      </c>
      <c r="J66" s="317"/>
      <c r="K66" s="317"/>
      <c r="L66" s="318">
        <f>SUM(L53:L57,L64)</f>
        <v>133627.35</v>
      </c>
      <c r="M66" s="319">
        <f t="shared" si="11"/>
        <v>2151.9700000000012</v>
      </c>
      <c r="N66" s="320">
        <f t="shared" si="12"/>
        <v>1.6367855335348725E-2</v>
      </c>
      <c r="O66" s="319"/>
      <c r="P66" s="317"/>
      <c r="Q66" s="317"/>
      <c r="R66" s="318">
        <f>SUM(R53:R57,R64)</f>
        <v>134862.62000000002</v>
      </c>
      <c r="S66" s="321"/>
      <c r="T66" s="319">
        <f t="shared" si="3"/>
        <v>1235.2700000000186</v>
      </c>
      <c r="U66" s="320">
        <f t="shared" si="4"/>
        <v>9.2441405146477772E-3</v>
      </c>
      <c r="W66" s="317"/>
      <c r="X66" s="317"/>
      <c r="Y66" s="318">
        <f>SUM(Y53:Y57,Y64)</f>
        <v>134055.91000000003</v>
      </c>
      <c r="Z66" s="321"/>
      <c r="AA66" s="319">
        <f t="shared" si="15"/>
        <v>-806.70999999999185</v>
      </c>
      <c r="AB66" s="320">
        <f t="shared" si="16"/>
        <v>-5.9817168018832176E-3</v>
      </c>
      <c r="AE66" s="317"/>
      <c r="AF66" s="317"/>
      <c r="AG66" s="318">
        <f>SUM(AG53:AG57,AG64)</f>
        <v>135221.96000000002</v>
      </c>
      <c r="AH66" s="321"/>
      <c r="AI66" s="319">
        <f t="shared" si="18"/>
        <v>1166.0499999999884</v>
      </c>
      <c r="AJ66" s="320">
        <f t="shared" si="19"/>
        <v>8.6982364298596616E-3</v>
      </c>
      <c r="AL66" s="317"/>
      <c r="AM66" s="317"/>
      <c r="AN66" s="318">
        <f>SUM(AN53:AN57,AN64)</f>
        <v>136832.37000000002</v>
      </c>
      <c r="AO66" s="321"/>
      <c r="AP66" s="319">
        <f t="shared" si="21"/>
        <v>1610.4100000000035</v>
      </c>
      <c r="AQ66" s="320">
        <f t="shared" si="22"/>
        <v>1.1909382174315497E-2</v>
      </c>
      <c r="AS66" s="317"/>
      <c r="AT66" s="317"/>
      <c r="AU66" s="318">
        <f>SUM(AU53:AU57,AU64)</f>
        <v>138317.37000000002</v>
      </c>
      <c r="AV66" s="321"/>
      <c r="AW66" s="319">
        <f t="shared" si="24"/>
        <v>1485</v>
      </c>
      <c r="AX66" s="320">
        <f t="shared" si="25"/>
        <v>1.0852695162701631E-2</v>
      </c>
    </row>
    <row r="67" spans="2:52" x14ac:dyDescent="0.3">
      <c r="B67" s="314" t="s">
        <v>51</v>
      </c>
      <c r="C67" s="268"/>
      <c r="D67" s="315"/>
      <c r="E67" s="268"/>
      <c r="F67" s="316"/>
      <c r="G67" s="142">
        <v>-0.11700000000000001</v>
      </c>
      <c r="H67" s="323"/>
      <c r="I67" s="273"/>
      <c r="J67" s="142">
        <v>-0.11700000000000001</v>
      </c>
      <c r="K67" s="323"/>
      <c r="L67" s="273"/>
      <c r="M67" s="273">
        <f t="shared" si="11"/>
        <v>0</v>
      </c>
      <c r="N67" s="274" t="str">
        <f t="shared" si="12"/>
        <v/>
      </c>
      <c r="O67" s="273"/>
      <c r="P67" s="142">
        <v>-0.11700000000000001</v>
      </c>
      <c r="Q67" s="323"/>
      <c r="R67" s="273"/>
      <c r="S67" s="321"/>
      <c r="T67" s="273">
        <f t="shared" si="3"/>
        <v>0</v>
      </c>
      <c r="U67" s="274" t="str">
        <f t="shared" si="4"/>
        <v/>
      </c>
      <c r="W67" s="142">
        <v>-0.11700000000000001</v>
      </c>
      <c r="X67" s="323"/>
      <c r="Y67" s="273"/>
      <c r="Z67" s="321"/>
      <c r="AA67" s="273">
        <f t="shared" si="15"/>
        <v>0</v>
      </c>
      <c r="AB67" s="274" t="str">
        <f t="shared" si="16"/>
        <v/>
      </c>
      <c r="AE67" s="142">
        <v>-0.11700000000000001</v>
      </c>
      <c r="AF67" s="323"/>
      <c r="AG67" s="273"/>
      <c r="AH67" s="321"/>
      <c r="AI67" s="273">
        <f t="shared" si="18"/>
        <v>0</v>
      </c>
      <c r="AJ67" s="274" t="str">
        <f t="shared" si="19"/>
        <v/>
      </c>
      <c r="AL67" s="142">
        <v>-0.11700000000000001</v>
      </c>
      <c r="AM67" s="323"/>
      <c r="AN67" s="273"/>
      <c r="AO67" s="321"/>
      <c r="AP67" s="273">
        <f t="shared" si="21"/>
        <v>0</v>
      </c>
      <c r="AQ67" s="274" t="str">
        <f t="shared" si="22"/>
        <v/>
      </c>
      <c r="AS67" s="142">
        <v>-0.11700000000000001</v>
      </c>
      <c r="AT67" s="323"/>
      <c r="AU67" s="273"/>
      <c r="AV67" s="321"/>
      <c r="AW67" s="273">
        <f t="shared" si="24"/>
        <v>0</v>
      </c>
      <c r="AX67" s="274" t="str">
        <f t="shared" si="25"/>
        <v/>
      </c>
    </row>
    <row r="68" spans="2:52" x14ac:dyDescent="0.3">
      <c r="B68" s="268" t="s">
        <v>52</v>
      </c>
      <c r="C68" s="268"/>
      <c r="D68" s="315"/>
      <c r="E68" s="268"/>
      <c r="F68" s="275"/>
      <c r="G68" s="325">
        <v>0.13</v>
      </c>
      <c r="H68" s="275"/>
      <c r="I68" s="273">
        <f>I66*G68</f>
        <v>17091.7994</v>
      </c>
      <c r="J68" s="325">
        <v>0.13</v>
      </c>
      <c r="K68" s="275"/>
      <c r="L68" s="273">
        <f>L66*J68</f>
        <v>17371.555500000002</v>
      </c>
      <c r="M68" s="273">
        <f t="shared" si="11"/>
        <v>279.75610000000233</v>
      </c>
      <c r="N68" s="274">
        <f t="shared" si="12"/>
        <v>1.6367855335348853E-2</v>
      </c>
      <c r="O68" s="273"/>
      <c r="P68" s="325">
        <v>0.13</v>
      </c>
      <c r="Q68" s="275"/>
      <c r="R68" s="273">
        <f>R66*P68</f>
        <v>17532.140600000002</v>
      </c>
      <c r="S68" s="32"/>
      <c r="T68" s="273">
        <f t="shared" si="3"/>
        <v>160.58510000000024</v>
      </c>
      <c r="U68" s="274">
        <f t="shared" si="4"/>
        <v>9.2441405146476505E-3</v>
      </c>
      <c r="W68" s="325">
        <v>0.13</v>
      </c>
      <c r="X68" s="275"/>
      <c r="Y68" s="273">
        <f>Y66*W68</f>
        <v>17427.268300000003</v>
      </c>
      <c r="Z68" s="32"/>
      <c r="AA68" s="273">
        <f t="shared" si="15"/>
        <v>-104.87229999999909</v>
      </c>
      <c r="AB68" s="274">
        <f t="shared" si="16"/>
        <v>-5.9817168018832263E-3</v>
      </c>
      <c r="AE68" s="325">
        <v>0.13</v>
      </c>
      <c r="AF68" s="275"/>
      <c r="AG68" s="273">
        <f>AG66*AE68</f>
        <v>17578.854800000005</v>
      </c>
      <c r="AH68" s="32"/>
      <c r="AI68" s="273">
        <f t="shared" si="18"/>
        <v>151.58650000000125</v>
      </c>
      <c r="AJ68" s="274">
        <f t="shared" si="19"/>
        <v>8.6982364298598212E-3</v>
      </c>
      <c r="AL68" s="325">
        <v>0.13</v>
      </c>
      <c r="AM68" s="275"/>
      <c r="AN68" s="273">
        <f>AN66*AL68</f>
        <v>17788.208100000003</v>
      </c>
      <c r="AO68" s="32"/>
      <c r="AP68" s="273">
        <f t="shared" si="21"/>
        <v>209.35329999999885</v>
      </c>
      <c r="AQ68" s="274">
        <f t="shared" si="22"/>
        <v>1.1909382174315405E-2</v>
      </c>
      <c r="AS68" s="325">
        <v>0.13</v>
      </c>
      <c r="AT68" s="275"/>
      <c r="AU68" s="273">
        <f>AU66*AS68</f>
        <v>17981.258100000003</v>
      </c>
      <c r="AV68" s="32"/>
      <c r="AW68" s="273">
        <f t="shared" si="24"/>
        <v>193.04999999999927</v>
      </c>
      <c r="AX68" s="274">
        <f t="shared" si="25"/>
        <v>1.0852695162701589E-2</v>
      </c>
    </row>
    <row r="69" spans="2:52" ht="15" thickBot="1" x14ac:dyDescent="0.35">
      <c r="B69" s="326" t="s">
        <v>83</v>
      </c>
      <c r="C69" s="326"/>
      <c r="D69" s="326"/>
      <c r="E69" s="327"/>
      <c r="F69" s="328"/>
      <c r="G69" s="328"/>
      <c r="H69" s="328"/>
      <c r="I69" s="413">
        <f>SUM(I66:I68)</f>
        <v>148567.17939999999</v>
      </c>
      <c r="J69" s="328"/>
      <c r="K69" s="328"/>
      <c r="L69" s="413">
        <f>SUM(L66:L68)</f>
        <v>150998.90549999999</v>
      </c>
      <c r="M69" s="388">
        <f t="shared" si="11"/>
        <v>2431.7260999999999</v>
      </c>
      <c r="N69" s="389">
        <f t="shared" si="12"/>
        <v>1.6367855335348718E-2</v>
      </c>
      <c r="O69" s="330"/>
      <c r="P69" s="328"/>
      <c r="Q69" s="328"/>
      <c r="R69" s="413">
        <f>SUM(R66:R68)</f>
        <v>152394.76060000004</v>
      </c>
      <c r="S69" s="332"/>
      <c r="T69" s="388">
        <f t="shared" si="3"/>
        <v>1395.8551000000443</v>
      </c>
      <c r="U69" s="389">
        <f t="shared" si="4"/>
        <v>9.2441405146479316E-3</v>
      </c>
      <c r="W69" s="328"/>
      <c r="X69" s="328"/>
      <c r="Y69" s="413">
        <f>SUM(Y66:Y68)</f>
        <v>151483.17830000003</v>
      </c>
      <c r="Z69" s="332"/>
      <c r="AA69" s="388">
        <f t="shared" si="15"/>
        <v>-911.58230000000913</v>
      </c>
      <c r="AB69" s="389">
        <f t="shared" si="16"/>
        <v>-5.9817168018833381E-3</v>
      </c>
      <c r="AE69" s="328"/>
      <c r="AF69" s="328"/>
      <c r="AG69" s="413">
        <f>SUM(AG66:AG68)</f>
        <v>152800.81480000002</v>
      </c>
      <c r="AH69" s="332"/>
      <c r="AI69" s="388">
        <f t="shared" si="18"/>
        <v>1317.6364999999932</v>
      </c>
      <c r="AJ69" s="389">
        <f t="shared" si="19"/>
        <v>8.6982364298597049E-3</v>
      </c>
      <c r="AL69" s="328"/>
      <c r="AM69" s="328"/>
      <c r="AN69" s="413">
        <f>SUM(AN66:AN68)</f>
        <v>154620.57810000004</v>
      </c>
      <c r="AO69" s="332"/>
      <c r="AP69" s="388">
        <f t="shared" si="21"/>
        <v>1819.7633000000205</v>
      </c>
      <c r="AQ69" s="389">
        <f t="shared" si="22"/>
        <v>1.1909382174315607E-2</v>
      </c>
      <c r="AS69" s="328"/>
      <c r="AT69" s="328"/>
      <c r="AU69" s="413">
        <f>SUM(AU66:AU68)</f>
        <v>156298.62810000003</v>
      </c>
      <c r="AV69" s="332"/>
      <c r="AW69" s="388">
        <f t="shared" si="24"/>
        <v>1678.0499999999884</v>
      </c>
      <c r="AX69" s="389">
        <f t="shared" si="25"/>
        <v>1.0852695162701554E-2</v>
      </c>
    </row>
    <row r="70" spans="2:52" ht="15" thickBot="1" x14ac:dyDescent="0.35">
      <c r="B70" s="390"/>
      <c r="C70" s="391"/>
      <c r="D70" s="392"/>
      <c r="E70" s="391"/>
      <c r="F70" s="393"/>
      <c r="G70" s="309"/>
      <c r="H70" s="394"/>
      <c r="I70" s="395"/>
      <c r="J70" s="309"/>
      <c r="K70" s="394"/>
      <c r="L70" s="395"/>
      <c r="M70" s="396"/>
      <c r="N70" s="313"/>
      <c r="O70" s="397"/>
      <c r="P70" s="309"/>
      <c r="Q70" s="394"/>
      <c r="R70" s="395"/>
      <c r="S70" s="393"/>
      <c r="T70" s="396">
        <f t="shared" si="3"/>
        <v>0</v>
      </c>
      <c r="U70" s="313" t="str">
        <f t="shared" si="4"/>
        <v/>
      </c>
      <c r="W70" s="309"/>
      <c r="X70" s="394"/>
      <c r="Y70" s="395"/>
      <c r="Z70" s="393"/>
      <c r="AA70" s="396">
        <f t="shared" si="15"/>
        <v>0</v>
      </c>
      <c r="AB70" s="313" t="str">
        <f t="shared" si="16"/>
        <v/>
      </c>
      <c r="AE70" s="309"/>
      <c r="AF70" s="394"/>
      <c r="AG70" s="395"/>
      <c r="AH70" s="393"/>
      <c r="AI70" s="396">
        <f t="shared" si="18"/>
        <v>0</v>
      </c>
      <c r="AJ70" s="313" t="str">
        <f t="shared" si="19"/>
        <v/>
      </c>
      <c r="AL70" s="309"/>
      <c r="AM70" s="394"/>
      <c r="AN70" s="395"/>
      <c r="AO70" s="393"/>
      <c r="AP70" s="396">
        <f t="shared" si="21"/>
        <v>0</v>
      </c>
      <c r="AQ70" s="313" t="str">
        <f t="shared" si="22"/>
        <v/>
      </c>
      <c r="AS70" s="309"/>
      <c r="AT70" s="394"/>
      <c r="AU70" s="395"/>
      <c r="AV70" s="393"/>
      <c r="AW70" s="396">
        <f t="shared" si="24"/>
        <v>0</v>
      </c>
      <c r="AX70" s="313" t="str">
        <f t="shared" si="25"/>
        <v/>
      </c>
    </row>
    <row r="71" spans="2:52" x14ac:dyDescent="0.3">
      <c r="B71" s="399" t="s">
        <v>74</v>
      </c>
      <c r="C71" s="399"/>
      <c r="D71" s="400"/>
      <c r="E71" s="399"/>
      <c r="F71" s="406"/>
      <c r="G71" s="408"/>
      <c r="H71" s="408"/>
      <c r="I71" s="450">
        <f>SUM(I61:I62,I53,I54:I57)</f>
        <v>127323.38000000002</v>
      </c>
      <c r="J71" s="408"/>
      <c r="K71" s="408"/>
      <c r="L71" s="450">
        <f>SUM(L61:L62,L53,L54:L57)</f>
        <v>129475.35</v>
      </c>
      <c r="M71" s="273">
        <f t="shared" si="11"/>
        <v>2151.9699999999866</v>
      </c>
      <c r="N71" s="274">
        <f t="shared" si="12"/>
        <v>1.6901609115309271E-2</v>
      </c>
      <c r="O71" s="409"/>
      <c r="P71" s="408"/>
      <c r="Q71" s="408"/>
      <c r="R71" s="450">
        <f>SUM(R61:R62,R53,R54:R57)</f>
        <v>130710.62000000002</v>
      </c>
      <c r="S71" s="410"/>
      <c r="T71" s="273">
        <f t="shared" si="3"/>
        <v>1235.2700000000186</v>
      </c>
      <c r="U71" s="274">
        <f t="shared" si="4"/>
        <v>9.5405805043200769E-3</v>
      </c>
      <c r="W71" s="408"/>
      <c r="X71" s="408"/>
      <c r="Y71" s="450">
        <f>SUM(Y61:Y62,Y53,Y54:Y57)</f>
        <v>129903.91000000002</v>
      </c>
      <c r="Z71" s="410"/>
      <c r="AA71" s="273">
        <f t="shared" si="15"/>
        <v>-806.7100000000064</v>
      </c>
      <c r="AB71" s="274">
        <f t="shared" si="16"/>
        <v>-6.1717249906702784E-3</v>
      </c>
      <c r="AE71" s="408"/>
      <c r="AF71" s="408"/>
      <c r="AG71" s="450">
        <f>SUM(AG61:AG62,AG53,AG54:AG57)</f>
        <v>131069.96000000002</v>
      </c>
      <c r="AH71" s="410"/>
      <c r="AI71" s="273">
        <f t="shared" si="18"/>
        <v>1166.0500000000029</v>
      </c>
      <c r="AJ71" s="274">
        <f t="shared" si="19"/>
        <v>8.9762502144854813E-3</v>
      </c>
      <c r="AL71" s="408"/>
      <c r="AM71" s="408"/>
      <c r="AN71" s="450">
        <f>SUM(AN61:AN62,AN53,AN54:AN57)</f>
        <v>132680.37000000002</v>
      </c>
      <c r="AO71" s="410"/>
      <c r="AP71" s="273">
        <f t="shared" si="21"/>
        <v>1610.4100000000035</v>
      </c>
      <c r="AQ71" s="274">
        <f t="shared" si="22"/>
        <v>1.2286644475973009E-2</v>
      </c>
      <c r="AS71" s="408"/>
      <c r="AT71" s="408"/>
      <c r="AU71" s="450">
        <f>SUM(AU61:AU62,AU53,AU54:AU57)</f>
        <v>134165.37000000002</v>
      </c>
      <c r="AV71" s="410"/>
      <c r="AW71" s="273">
        <f t="shared" si="24"/>
        <v>1485</v>
      </c>
      <c r="AX71" s="274">
        <f t="shared" si="25"/>
        <v>1.119231126654229E-2</v>
      </c>
    </row>
    <row r="72" spans="2:52" x14ac:dyDescent="0.3">
      <c r="B72" s="268" t="s">
        <v>51</v>
      </c>
      <c r="C72" s="268"/>
      <c r="D72" s="315"/>
      <c r="E72" s="268"/>
      <c r="F72" s="275"/>
      <c r="G72" s="142">
        <v>-0.11700000000000001</v>
      </c>
      <c r="H72" s="323"/>
      <c r="I72" s="273"/>
      <c r="J72" s="142">
        <v>-0.11700000000000001</v>
      </c>
      <c r="K72" s="323"/>
      <c r="L72" s="273"/>
      <c r="M72" s="273">
        <f t="shared" si="11"/>
        <v>0</v>
      </c>
      <c r="N72" s="274" t="str">
        <f t="shared" si="12"/>
        <v/>
      </c>
      <c r="O72" s="273"/>
      <c r="P72" s="142">
        <v>-0.11700000000000001</v>
      </c>
      <c r="Q72" s="323"/>
      <c r="R72" s="273"/>
      <c r="S72" s="32"/>
      <c r="T72" s="273">
        <f t="shared" si="3"/>
        <v>0</v>
      </c>
      <c r="U72" s="274" t="str">
        <f t="shared" si="4"/>
        <v/>
      </c>
      <c r="W72" s="142">
        <v>-0.11700000000000001</v>
      </c>
      <c r="X72" s="323"/>
      <c r="Y72" s="273"/>
      <c r="Z72" s="32"/>
      <c r="AA72" s="273">
        <f t="shared" si="15"/>
        <v>0</v>
      </c>
      <c r="AB72" s="274" t="str">
        <f t="shared" si="16"/>
        <v/>
      </c>
      <c r="AE72" s="142">
        <v>-0.11700000000000001</v>
      </c>
      <c r="AF72" s="323"/>
      <c r="AG72" s="273"/>
      <c r="AH72" s="32"/>
      <c r="AI72" s="273">
        <f t="shared" si="18"/>
        <v>0</v>
      </c>
      <c r="AJ72" s="274" t="str">
        <f t="shared" si="19"/>
        <v/>
      </c>
      <c r="AL72" s="142">
        <v>-0.11700000000000001</v>
      </c>
      <c r="AM72" s="323"/>
      <c r="AN72" s="273"/>
      <c r="AO72" s="32"/>
      <c r="AP72" s="273">
        <f t="shared" si="21"/>
        <v>0</v>
      </c>
      <c r="AQ72" s="274" t="str">
        <f t="shared" si="22"/>
        <v/>
      </c>
      <c r="AS72" s="142">
        <v>-0.11700000000000001</v>
      </c>
      <c r="AT72" s="323"/>
      <c r="AU72" s="273"/>
      <c r="AV72" s="32"/>
      <c r="AW72" s="273">
        <f t="shared" si="24"/>
        <v>0</v>
      </c>
      <c r="AX72" s="274" t="str">
        <f t="shared" si="25"/>
        <v/>
      </c>
    </row>
    <row r="73" spans="2:52" x14ac:dyDescent="0.3">
      <c r="B73" s="469" t="s">
        <v>52</v>
      </c>
      <c r="C73" s="399"/>
      <c r="D73" s="400"/>
      <c r="E73" s="399"/>
      <c r="F73" s="406"/>
      <c r="G73" s="407">
        <v>0.13</v>
      </c>
      <c r="H73" s="408"/>
      <c r="I73" s="409">
        <f>I71*G73</f>
        <v>16552.039400000001</v>
      </c>
      <c r="J73" s="407">
        <v>0.13</v>
      </c>
      <c r="K73" s="408"/>
      <c r="L73" s="409">
        <f>L71*J73</f>
        <v>16831.7955</v>
      </c>
      <c r="M73" s="273">
        <f t="shared" si="11"/>
        <v>279.7560999999987</v>
      </c>
      <c r="N73" s="274">
        <f t="shared" si="12"/>
        <v>1.6901609115309298E-2</v>
      </c>
      <c r="O73" s="409"/>
      <c r="P73" s="407">
        <v>0.13</v>
      </c>
      <c r="Q73" s="408"/>
      <c r="R73" s="409">
        <f>R71*P73</f>
        <v>16992.380600000004</v>
      </c>
      <c r="S73" s="410"/>
      <c r="T73" s="273">
        <f t="shared" si="3"/>
        <v>160.58510000000388</v>
      </c>
      <c r="U73" s="274">
        <f t="shared" si="4"/>
        <v>9.5405805043201636E-3</v>
      </c>
      <c r="W73" s="407">
        <v>0.13</v>
      </c>
      <c r="X73" s="408"/>
      <c r="Y73" s="409">
        <f>Y71*W73</f>
        <v>16887.508300000001</v>
      </c>
      <c r="Z73" s="410"/>
      <c r="AA73" s="273">
        <f t="shared" si="15"/>
        <v>-104.87230000000272</v>
      </c>
      <c r="AB73" s="274">
        <f t="shared" si="16"/>
        <v>-6.1717249906703894E-3</v>
      </c>
      <c r="AE73" s="407">
        <v>0.13</v>
      </c>
      <c r="AF73" s="408"/>
      <c r="AG73" s="409">
        <f>AG71*AE73</f>
        <v>17039.094800000003</v>
      </c>
      <c r="AH73" s="410"/>
      <c r="AI73" s="273">
        <f t="shared" si="18"/>
        <v>151.58650000000125</v>
      </c>
      <c r="AJ73" s="274">
        <f t="shared" si="19"/>
        <v>8.9762502144855351E-3</v>
      </c>
      <c r="AL73" s="407">
        <v>0.13</v>
      </c>
      <c r="AM73" s="408"/>
      <c r="AN73" s="409">
        <f>AN71*AL73</f>
        <v>17248.448100000005</v>
      </c>
      <c r="AO73" s="410"/>
      <c r="AP73" s="273">
        <f t="shared" si="21"/>
        <v>209.35330000000249</v>
      </c>
      <c r="AQ73" s="274">
        <f t="shared" si="22"/>
        <v>1.2286644475973128E-2</v>
      </c>
      <c r="AS73" s="407">
        <v>0.13</v>
      </c>
      <c r="AT73" s="408"/>
      <c r="AU73" s="409">
        <f>AU71*AS73</f>
        <v>17441.498100000004</v>
      </c>
      <c r="AV73" s="410"/>
      <c r="AW73" s="273">
        <f t="shared" si="24"/>
        <v>193.04999999999927</v>
      </c>
      <c r="AX73" s="274">
        <f t="shared" si="25"/>
        <v>1.1192311266542247E-2</v>
      </c>
    </row>
    <row r="74" spans="2:52" ht="15" thickBot="1" x14ac:dyDescent="0.35">
      <c r="B74" s="470" t="s">
        <v>84</v>
      </c>
      <c r="C74" s="470"/>
      <c r="D74" s="470"/>
      <c r="E74" s="268"/>
      <c r="F74" s="471"/>
      <c r="G74" s="471"/>
      <c r="H74" s="471"/>
      <c r="I74" s="472">
        <f>SUM(I71:I73)</f>
        <v>143875.41940000001</v>
      </c>
      <c r="J74" s="471"/>
      <c r="K74" s="471"/>
      <c r="L74" s="472">
        <f>SUM(L71:L73)</f>
        <v>146307.14550000001</v>
      </c>
      <c r="M74" s="273">
        <f t="shared" si="11"/>
        <v>2431.7260999999999</v>
      </c>
      <c r="N74" s="274">
        <f t="shared" si="12"/>
        <v>1.6901609115309378E-2</v>
      </c>
      <c r="O74" s="273"/>
      <c r="P74" s="471"/>
      <c r="Q74" s="471"/>
      <c r="R74" s="472">
        <f>SUM(R71:R73)</f>
        <v>147703.00060000003</v>
      </c>
      <c r="S74" s="473"/>
      <c r="T74" s="273">
        <f t="shared" si="3"/>
        <v>1395.8551000000152</v>
      </c>
      <c r="U74" s="274">
        <f t="shared" si="4"/>
        <v>9.540580504320037E-3</v>
      </c>
      <c r="W74" s="471"/>
      <c r="X74" s="471"/>
      <c r="Y74" s="472">
        <f>SUM(Y71:Y73)</f>
        <v>146791.41830000002</v>
      </c>
      <c r="Z74" s="473"/>
      <c r="AA74" s="273">
        <f t="shared" si="15"/>
        <v>-911.58230000000913</v>
      </c>
      <c r="AB74" s="274">
        <f t="shared" si="16"/>
        <v>-6.1717249906702906E-3</v>
      </c>
      <c r="AE74" s="471"/>
      <c r="AF74" s="471"/>
      <c r="AG74" s="472">
        <f>SUM(AG71:AG73)</f>
        <v>148109.05480000001</v>
      </c>
      <c r="AH74" s="473"/>
      <c r="AI74" s="273">
        <f t="shared" si="18"/>
        <v>1317.6364999999932</v>
      </c>
      <c r="AJ74" s="274">
        <f t="shared" si="19"/>
        <v>8.9762502144854137E-3</v>
      </c>
      <c r="AL74" s="471"/>
      <c r="AM74" s="471"/>
      <c r="AN74" s="472">
        <f>SUM(AN71:AN73)</f>
        <v>149928.81810000003</v>
      </c>
      <c r="AO74" s="473"/>
      <c r="AP74" s="273">
        <f t="shared" si="21"/>
        <v>1819.7633000000205</v>
      </c>
      <c r="AQ74" s="274">
        <f t="shared" si="22"/>
        <v>1.2286644475973121E-2</v>
      </c>
      <c r="AS74" s="471"/>
      <c r="AT74" s="471"/>
      <c r="AU74" s="472">
        <f>SUM(AU71:AU73)</f>
        <v>151606.86810000002</v>
      </c>
      <c r="AV74" s="473"/>
      <c r="AW74" s="273">
        <f t="shared" si="24"/>
        <v>1678.0499999999884</v>
      </c>
      <c r="AX74" s="274">
        <f t="shared" si="25"/>
        <v>1.1192311266542212E-2</v>
      </c>
    </row>
    <row r="75" spans="2:52" ht="15" thickBot="1" x14ac:dyDescent="0.35">
      <c r="B75" s="334"/>
      <c r="C75" s="335"/>
      <c r="D75" s="336"/>
      <c r="E75" s="335"/>
      <c r="F75" s="474"/>
      <c r="G75" s="475"/>
      <c r="H75" s="476"/>
      <c r="I75" s="343"/>
      <c r="J75" s="475"/>
      <c r="K75" s="476"/>
      <c r="L75" s="343"/>
      <c r="M75" s="341"/>
      <c r="N75" s="477"/>
      <c r="O75" s="343"/>
      <c r="P75" s="475"/>
      <c r="Q75" s="476"/>
      <c r="R75" s="343"/>
      <c r="S75" s="337"/>
      <c r="T75" s="341"/>
      <c r="U75" s="477"/>
      <c r="W75" s="475"/>
      <c r="X75" s="476"/>
      <c r="Y75" s="343"/>
      <c r="Z75" s="337"/>
      <c r="AA75" s="341"/>
      <c r="AB75" s="477"/>
      <c r="AE75" s="475"/>
      <c r="AF75" s="476"/>
      <c r="AG75" s="343"/>
      <c r="AH75" s="337"/>
      <c r="AI75" s="341"/>
      <c r="AJ75" s="477"/>
      <c r="AL75" s="475"/>
      <c r="AM75" s="476"/>
      <c r="AN75" s="343"/>
      <c r="AO75" s="337"/>
      <c r="AP75" s="341"/>
      <c r="AQ75" s="477"/>
      <c r="AS75" s="475"/>
      <c r="AT75" s="476"/>
      <c r="AU75" s="343"/>
      <c r="AV75" s="337"/>
      <c r="AW75" s="341"/>
      <c r="AX75" s="477"/>
    </row>
    <row r="76" spans="2:52" x14ac:dyDescent="0.3">
      <c r="I76" s="251"/>
      <c r="L76" s="251"/>
      <c r="N76" s="485"/>
      <c r="O76" s="251"/>
      <c r="R76" s="251"/>
      <c r="U76" s="485"/>
      <c r="Y76" s="251"/>
      <c r="AB76" s="485"/>
      <c r="AG76" s="251"/>
      <c r="AJ76" s="485"/>
      <c r="AN76" s="251"/>
      <c r="AQ76" s="485"/>
      <c r="AU76" s="251"/>
      <c r="AX76" s="485"/>
    </row>
    <row r="77" spans="2:52" x14ac:dyDescent="0.3">
      <c r="B77" s="249" t="s">
        <v>55</v>
      </c>
      <c r="G77" s="170">
        <v>2.9499999999999998E-2</v>
      </c>
      <c r="J77" s="170">
        <v>2.9499999999999998E-2</v>
      </c>
      <c r="N77" s="485"/>
      <c r="P77" s="170">
        <v>2.9499999999999998E-2</v>
      </c>
      <c r="U77" s="485"/>
      <c r="W77" s="170">
        <v>2.9499999999999998E-2</v>
      </c>
      <c r="AB77" s="485"/>
      <c r="AE77" s="170">
        <v>2.9499999999999998E-2</v>
      </c>
      <c r="AJ77" s="485"/>
      <c r="AL77" s="170">
        <v>2.9499999999999998E-2</v>
      </c>
      <c r="AQ77" s="485"/>
      <c r="AS77" s="170">
        <v>2.9499999999999998E-2</v>
      </c>
      <c r="AX77" s="485"/>
    </row>
    <row r="78" spans="2:52" x14ac:dyDescent="0.3">
      <c r="P78" s="485"/>
      <c r="W78" s="485"/>
      <c r="AD78" s="485"/>
      <c r="AL78" s="485"/>
      <c r="AS78" s="485"/>
      <c r="AZ78" s="485"/>
    </row>
    <row r="79" spans="2:52" ht="17.399999999999999" x14ac:dyDescent="0.3">
      <c r="B79" s="238" t="s">
        <v>0</v>
      </c>
      <c r="C79" s="238"/>
      <c r="D79" s="238"/>
      <c r="E79" s="238"/>
      <c r="F79" s="238"/>
      <c r="G79" s="238"/>
      <c r="H79" s="238"/>
      <c r="I79" s="238"/>
    </row>
    <row r="80" spans="2:52" ht="17.399999999999999" x14ac:dyDescent="0.3">
      <c r="B80" s="238" t="s">
        <v>1</v>
      </c>
      <c r="C80" s="238"/>
      <c r="D80" s="238"/>
      <c r="E80" s="238"/>
      <c r="F80" s="238"/>
      <c r="G80" s="238"/>
      <c r="H80" s="238"/>
      <c r="I80" s="238"/>
    </row>
    <row r="83" spans="2:52" ht="15.6" x14ac:dyDescent="0.3">
      <c r="B83" s="239" t="s">
        <v>2</v>
      </c>
      <c r="D83" s="418" t="s">
        <v>85</v>
      </c>
      <c r="E83" s="347"/>
      <c r="F83" s="347"/>
      <c r="G83" s="347"/>
      <c r="H83" s="347"/>
      <c r="I83" s="347"/>
    </row>
    <row r="84" spans="2:52" ht="15.6" x14ac:dyDescent="0.3">
      <c r="B84" s="241"/>
      <c r="D84" s="242"/>
      <c r="E84" s="242"/>
      <c r="F84" s="242"/>
      <c r="G84" s="242"/>
      <c r="H84" s="242"/>
      <c r="I84" s="242"/>
      <c r="M84" s="242"/>
      <c r="T84" s="242"/>
      <c r="AA84" s="242"/>
      <c r="AI84" s="242"/>
      <c r="AP84" s="242"/>
      <c r="AW84" s="242"/>
    </row>
    <row r="85" spans="2:52" ht="15.6" x14ac:dyDescent="0.3">
      <c r="B85" s="239" t="s">
        <v>4</v>
      </c>
      <c r="D85" s="243" t="s">
        <v>57</v>
      </c>
      <c r="E85" s="242"/>
      <c r="F85" s="242"/>
      <c r="G85" s="457" t="s">
        <v>87</v>
      </c>
      <c r="H85" s="242"/>
      <c r="I85" s="244"/>
      <c r="J85" s="251"/>
      <c r="K85" s="245"/>
      <c r="M85" s="244"/>
      <c r="O85" s="27"/>
      <c r="P85" s="246"/>
      <c r="R85" s="245"/>
      <c r="T85" s="244"/>
      <c r="V85" s="27"/>
      <c r="W85" s="246"/>
      <c r="Y85" s="245"/>
      <c r="AA85" s="244"/>
      <c r="AC85" s="27"/>
      <c r="AD85" s="246"/>
      <c r="AG85" s="245"/>
      <c r="AI85" s="244"/>
      <c r="AK85" s="27"/>
      <c r="AL85" s="246"/>
      <c r="AN85" s="245"/>
      <c r="AP85" s="244"/>
      <c r="AR85" s="27"/>
      <c r="AS85" s="246"/>
      <c r="AU85" s="245"/>
      <c r="AW85" s="244"/>
      <c r="AY85" s="27"/>
      <c r="AZ85" s="246"/>
    </row>
    <row r="86" spans="2:52" ht="15.6" x14ac:dyDescent="0.3">
      <c r="B86" s="241"/>
      <c r="D86" s="242"/>
      <c r="E86" s="242"/>
      <c r="F86" s="242"/>
      <c r="G86" s="461">
        <v>1700</v>
      </c>
      <c r="H86" s="459" t="s">
        <v>78</v>
      </c>
      <c r="I86" s="242"/>
    </row>
    <row r="87" spans="2:52" x14ac:dyDescent="0.3">
      <c r="B87" s="247"/>
      <c r="D87" s="248"/>
      <c r="E87" s="249"/>
      <c r="G87" s="461">
        <v>1900</v>
      </c>
      <c r="H87" s="249" t="s">
        <v>79</v>
      </c>
    </row>
    <row r="88" spans="2:52" x14ac:dyDescent="0.3">
      <c r="B88" s="460"/>
      <c r="D88" s="248" t="s">
        <v>6</v>
      </c>
      <c r="G88" s="461">
        <v>900000</v>
      </c>
      <c r="H88" s="459" t="s">
        <v>7</v>
      </c>
      <c r="M88" s="251"/>
      <c r="T88" s="251"/>
      <c r="AA88" s="251"/>
      <c r="AI88" s="251"/>
      <c r="AP88" s="251"/>
      <c r="AW88" s="251"/>
    </row>
    <row r="89" spans="2:52" s="23" customFormat="1" x14ac:dyDescent="0.3">
      <c r="B89" s="43"/>
      <c r="D89" s="52"/>
      <c r="E89" s="45"/>
      <c r="G89" s="252" t="s">
        <v>9</v>
      </c>
      <c r="H89" s="253"/>
      <c r="I89" s="254"/>
      <c r="J89" s="252" t="s">
        <v>9</v>
      </c>
      <c r="K89" s="253"/>
      <c r="L89" s="254"/>
      <c r="M89" s="252" t="s">
        <v>10</v>
      </c>
      <c r="N89" s="254"/>
      <c r="O89" s="255"/>
      <c r="P89" s="252" t="s">
        <v>11</v>
      </c>
      <c r="Q89" s="253"/>
      <c r="R89" s="254"/>
      <c r="T89" s="252" t="s">
        <v>10</v>
      </c>
      <c r="U89" s="254"/>
      <c r="W89" s="252" t="s">
        <v>12</v>
      </c>
      <c r="X89" s="253"/>
      <c r="Y89" s="254"/>
      <c r="AA89" s="252" t="s">
        <v>10</v>
      </c>
      <c r="AB89" s="254"/>
      <c r="AE89" s="252" t="s">
        <v>13</v>
      </c>
      <c r="AF89" s="253"/>
      <c r="AG89" s="254"/>
      <c r="AI89" s="252" t="s">
        <v>10</v>
      </c>
      <c r="AJ89" s="254"/>
      <c r="AL89" s="252" t="s">
        <v>14</v>
      </c>
      <c r="AM89" s="253"/>
      <c r="AN89" s="254"/>
      <c r="AP89" s="252" t="s">
        <v>10</v>
      </c>
      <c r="AQ89" s="254"/>
      <c r="AS89" s="252" t="s">
        <v>15</v>
      </c>
      <c r="AT89" s="253"/>
      <c r="AU89" s="254"/>
      <c r="AW89" s="252" t="s">
        <v>10</v>
      </c>
      <c r="AX89" s="254"/>
    </row>
    <row r="90" spans="2:52" x14ac:dyDescent="0.3">
      <c r="B90" s="256"/>
      <c r="D90" s="257" t="s">
        <v>16</v>
      </c>
      <c r="E90" s="248"/>
      <c r="G90" s="258" t="s">
        <v>17</v>
      </c>
      <c r="H90" s="259" t="s">
        <v>18</v>
      </c>
      <c r="I90" s="260" t="s">
        <v>19</v>
      </c>
      <c r="J90" s="258" t="s">
        <v>17</v>
      </c>
      <c r="K90" s="259" t="s">
        <v>18</v>
      </c>
      <c r="L90" s="260" t="s">
        <v>19</v>
      </c>
      <c r="M90" s="261" t="s">
        <v>20</v>
      </c>
      <c r="N90" s="262" t="s">
        <v>21</v>
      </c>
      <c r="O90" s="260"/>
      <c r="P90" s="258" t="s">
        <v>17</v>
      </c>
      <c r="Q90" s="259" t="s">
        <v>18</v>
      </c>
      <c r="R90" s="260" t="s">
        <v>19</v>
      </c>
      <c r="T90" s="261" t="s">
        <v>20</v>
      </c>
      <c r="U90" s="262" t="s">
        <v>21</v>
      </c>
      <c r="W90" s="258" t="s">
        <v>17</v>
      </c>
      <c r="X90" s="259" t="s">
        <v>18</v>
      </c>
      <c r="Y90" s="260" t="s">
        <v>19</v>
      </c>
      <c r="AA90" s="261" t="s">
        <v>20</v>
      </c>
      <c r="AB90" s="262" t="s">
        <v>21</v>
      </c>
      <c r="AE90" s="258" t="s">
        <v>17</v>
      </c>
      <c r="AF90" s="259" t="s">
        <v>18</v>
      </c>
      <c r="AG90" s="260" t="s">
        <v>19</v>
      </c>
      <c r="AI90" s="261" t="s">
        <v>20</v>
      </c>
      <c r="AJ90" s="262" t="s">
        <v>21</v>
      </c>
      <c r="AL90" s="258" t="s">
        <v>17</v>
      </c>
      <c r="AM90" s="259" t="s">
        <v>18</v>
      </c>
      <c r="AN90" s="260" t="s">
        <v>19</v>
      </c>
      <c r="AP90" s="261" t="s">
        <v>20</v>
      </c>
      <c r="AQ90" s="262" t="s">
        <v>21</v>
      </c>
      <c r="AS90" s="258" t="s">
        <v>17</v>
      </c>
      <c r="AT90" s="259" t="s">
        <v>18</v>
      </c>
      <c r="AU90" s="260" t="s">
        <v>19</v>
      </c>
      <c r="AW90" s="261" t="s">
        <v>20</v>
      </c>
      <c r="AX90" s="262" t="s">
        <v>21</v>
      </c>
    </row>
    <row r="91" spans="2:52" x14ac:dyDescent="0.3">
      <c r="B91" s="256"/>
      <c r="D91" s="263"/>
      <c r="E91" s="248"/>
      <c r="G91" s="264" t="s">
        <v>22</v>
      </c>
      <c r="H91" s="265"/>
      <c r="I91" s="265" t="s">
        <v>22</v>
      </c>
      <c r="J91" s="264" t="s">
        <v>22</v>
      </c>
      <c r="K91" s="265"/>
      <c r="L91" s="265" t="s">
        <v>22</v>
      </c>
      <c r="M91" s="266"/>
      <c r="N91" s="267"/>
      <c r="O91" s="265"/>
      <c r="P91" s="264" t="s">
        <v>22</v>
      </c>
      <c r="Q91" s="265"/>
      <c r="R91" s="265" t="s">
        <v>22</v>
      </c>
      <c r="T91" s="266"/>
      <c r="U91" s="267"/>
      <c r="W91" s="264" t="s">
        <v>22</v>
      </c>
      <c r="X91" s="265"/>
      <c r="Y91" s="265" t="s">
        <v>22</v>
      </c>
      <c r="AA91" s="266"/>
      <c r="AB91" s="267"/>
      <c r="AE91" s="264" t="s">
        <v>22</v>
      </c>
      <c r="AF91" s="265"/>
      <c r="AG91" s="265" t="s">
        <v>22</v>
      </c>
      <c r="AI91" s="266"/>
      <c r="AJ91" s="267"/>
      <c r="AL91" s="264" t="s">
        <v>22</v>
      </c>
      <c r="AM91" s="265"/>
      <c r="AN91" s="265" t="s">
        <v>22</v>
      </c>
      <c r="AP91" s="266"/>
      <c r="AQ91" s="267"/>
      <c r="AS91" s="264" t="s">
        <v>22</v>
      </c>
      <c r="AT91" s="265"/>
      <c r="AU91" s="265" t="s">
        <v>22</v>
      </c>
      <c r="AW91" s="266"/>
      <c r="AX91" s="267"/>
    </row>
    <row r="92" spans="2:52" s="23" customFormat="1" x14ac:dyDescent="0.3">
      <c r="B92" s="64" t="s">
        <v>23</v>
      </c>
      <c r="C92" s="65"/>
      <c r="D92" s="66" t="s">
        <v>24</v>
      </c>
      <c r="E92" s="65"/>
      <c r="F92" s="25"/>
      <c r="G92" s="67">
        <v>1046.03</v>
      </c>
      <c r="H92" s="68">
        <v>1</v>
      </c>
      <c r="I92" s="69">
        <f t="shared" ref="I92:I104" si="55">H92*G92</f>
        <v>1046.03</v>
      </c>
      <c r="J92" s="67">
        <v>1094.1500000000001</v>
      </c>
      <c r="K92" s="68">
        <v>1</v>
      </c>
      <c r="L92" s="69">
        <f t="shared" ref="L92:L112" si="56">K92*J92</f>
        <v>1094.1500000000001</v>
      </c>
      <c r="M92" s="70">
        <f>L92-I92</f>
        <v>48.120000000000118</v>
      </c>
      <c r="N92" s="71">
        <f>IF(OR(I92=0,L92=0),"",(M92/I92))</f>
        <v>4.6002504708278082E-2</v>
      </c>
      <c r="O92" s="69"/>
      <c r="P92" s="67">
        <v>1222.19</v>
      </c>
      <c r="Q92" s="68">
        <v>1</v>
      </c>
      <c r="R92" s="69">
        <f t="shared" ref="R92:R112" si="57">Q92*P92</f>
        <v>1222.19</v>
      </c>
      <c r="S92" s="73"/>
      <c r="T92" s="70">
        <f t="shared" ref="T92:T143" si="58">R92-L92</f>
        <v>128.03999999999996</v>
      </c>
      <c r="U92" s="71">
        <f t="shared" ref="U92:U143" si="59">IF(OR(L92=0,R92=0),"",(T92/L92))</f>
        <v>0.11702234611342134</v>
      </c>
      <c r="V92" s="73"/>
      <c r="W92" s="67">
        <v>1253</v>
      </c>
      <c r="X92" s="68">
        <v>1</v>
      </c>
      <c r="Y92" s="69">
        <f t="shared" ref="Y92:Y112" si="60">X92*W92</f>
        <v>1253</v>
      </c>
      <c r="Z92" s="73"/>
      <c r="AA92" s="70">
        <f t="shared" ref="AA92:AA143" si="61">Y92-R92</f>
        <v>30.809999999999945</v>
      </c>
      <c r="AB92" s="71">
        <f t="shared" ref="AB92:AB143" si="62">IF(OR(R92=0,Y92=0),"",(AA92/R92))</f>
        <v>2.5208846415041807E-2</v>
      </c>
      <c r="AD92" s="73"/>
      <c r="AE92" s="67">
        <v>1304.51</v>
      </c>
      <c r="AF92" s="68">
        <v>1</v>
      </c>
      <c r="AG92" s="69">
        <f t="shared" ref="AG92:AG112" si="63">AF92*AE92</f>
        <v>1304.51</v>
      </c>
      <c r="AH92" s="73"/>
      <c r="AI92" s="70">
        <f>AG92-Y92</f>
        <v>51.509999999999991</v>
      </c>
      <c r="AJ92" s="71">
        <f>IF(OR(Y92=0,AG92=0),"",(AI92/Y92))</f>
        <v>4.1109337589784509E-2</v>
      </c>
      <c r="AK92" s="73"/>
      <c r="AL92" s="67">
        <v>1402.9</v>
      </c>
      <c r="AM92" s="68">
        <v>1</v>
      </c>
      <c r="AN92" s="69">
        <f t="shared" ref="AN92:AN112" si="64">AM92*AL92</f>
        <v>1402.9</v>
      </c>
      <c r="AO92" s="73"/>
      <c r="AP92" s="70">
        <f t="shared" ref="AP92:AP143" si="65">AN92-AG92</f>
        <v>98.3900000000001</v>
      </c>
      <c r="AQ92" s="71">
        <f t="shared" ref="AQ92:AQ143" si="66">IF(OR(AG92=0,AN92=0),"",(AP92/AG92))</f>
        <v>7.5422955745835685E-2</v>
      </c>
      <c r="AR92" s="73"/>
      <c r="AS92" s="67">
        <v>1455.11</v>
      </c>
      <c r="AT92" s="68">
        <v>1</v>
      </c>
      <c r="AU92" s="69">
        <f t="shared" ref="AU92:AU112" si="67">AT92*AS92</f>
        <v>1455.11</v>
      </c>
      <c r="AV92" s="73"/>
      <c r="AW92" s="70">
        <f t="shared" ref="AW92:AW143" si="68">AU92-AN92</f>
        <v>52.209999999999809</v>
      </c>
      <c r="AX92" s="71">
        <f t="shared" ref="AX92:AX143" si="69">IF(OR(AN92=0,AU92=0),"",(AW92/AN92))</f>
        <v>3.7215767339083189E-2</v>
      </c>
    </row>
    <row r="93" spans="2:52" x14ac:dyDescent="0.3">
      <c r="B93" s="78" t="s">
        <v>103</v>
      </c>
      <c r="C93" s="268"/>
      <c r="D93" s="269" t="s">
        <v>80</v>
      </c>
      <c r="E93" s="268"/>
      <c r="F93" s="32"/>
      <c r="G93" s="462">
        <v>-5.9999999999999995E-4</v>
      </c>
      <c r="H93" s="366">
        <f t="shared" ref="H93:H112" si="70">$G$87</f>
        <v>1900</v>
      </c>
      <c r="I93" s="272">
        <f t="shared" si="55"/>
        <v>-1.1399999999999999</v>
      </c>
      <c r="J93" s="462">
        <v>-5.9999999999999995E-4</v>
      </c>
      <c r="K93" s="366">
        <f t="shared" ref="K93:K112" si="71">$G$87</f>
        <v>1900</v>
      </c>
      <c r="L93" s="272">
        <f t="shared" si="56"/>
        <v>-1.1399999999999999</v>
      </c>
      <c r="M93" s="273">
        <f t="shared" ref="M93:M133" si="72">L93-I93</f>
        <v>0</v>
      </c>
      <c r="N93" s="274">
        <f t="shared" ref="N93:N133" si="73">IF(OR(I93=0,L93=0),"",(M93/I93))</f>
        <v>0</v>
      </c>
      <c r="O93" s="272"/>
      <c r="P93" s="462">
        <v>0</v>
      </c>
      <c r="Q93" s="366">
        <f t="shared" ref="Q93:Q112" si="74">$G$87</f>
        <v>1900</v>
      </c>
      <c r="R93" s="272">
        <f t="shared" si="57"/>
        <v>0</v>
      </c>
      <c r="S93" s="32"/>
      <c r="T93" s="273">
        <f t="shared" si="58"/>
        <v>1.1399999999999999</v>
      </c>
      <c r="U93" s="274" t="str">
        <f t="shared" si="59"/>
        <v/>
      </c>
      <c r="W93" s="462">
        <v>0</v>
      </c>
      <c r="X93" s="366">
        <f t="shared" ref="X93:X112" si="75">$G$87</f>
        <v>1900</v>
      </c>
      <c r="Y93" s="272">
        <f t="shared" si="60"/>
        <v>0</v>
      </c>
      <c r="Z93" s="32"/>
      <c r="AA93" s="273">
        <f t="shared" si="61"/>
        <v>0</v>
      </c>
      <c r="AB93" s="274" t="str">
        <f t="shared" si="62"/>
        <v/>
      </c>
      <c r="AE93" s="462">
        <v>2.6100000000000002E-2</v>
      </c>
      <c r="AF93" s="366">
        <f t="shared" ref="AF93:AF112" si="76">$G$87</f>
        <v>1900</v>
      </c>
      <c r="AG93" s="272">
        <f t="shared" si="63"/>
        <v>49.59</v>
      </c>
      <c r="AH93" s="32"/>
      <c r="AI93" s="273">
        <f t="shared" ref="AI93:AI143" si="77">AG93-Y93</f>
        <v>49.59</v>
      </c>
      <c r="AJ93" s="274" t="str">
        <f t="shared" ref="AJ93:AJ143" si="78">IF(OR(Y93=0,AG93=0),"",(AI93/Y93))</f>
        <v/>
      </c>
      <c r="AL93" s="462">
        <v>0</v>
      </c>
      <c r="AM93" s="366">
        <f t="shared" ref="AM93:AM112" si="79">$G$87</f>
        <v>1900</v>
      </c>
      <c r="AN93" s="272">
        <f t="shared" si="64"/>
        <v>0</v>
      </c>
      <c r="AO93" s="32"/>
      <c r="AP93" s="273">
        <f t="shared" si="65"/>
        <v>-49.59</v>
      </c>
      <c r="AQ93" s="274" t="str">
        <f t="shared" si="66"/>
        <v/>
      </c>
      <c r="AS93" s="462">
        <v>0</v>
      </c>
      <c r="AT93" s="366">
        <f t="shared" ref="AT93:AT112" si="80">$G$87</f>
        <v>1900</v>
      </c>
      <c r="AU93" s="272">
        <f t="shared" si="67"/>
        <v>0</v>
      </c>
      <c r="AV93" s="32"/>
      <c r="AW93" s="273">
        <f t="shared" si="68"/>
        <v>0</v>
      </c>
      <c r="AX93" s="274" t="str">
        <f t="shared" si="69"/>
        <v/>
      </c>
    </row>
    <row r="94" spans="2:52" x14ac:dyDescent="0.3">
      <c r="B94" s="78" t="s">
        <v>26</v>
      </c>
      <c r="C94" s="268"/>
      <c r="D94" s="269" t="s">
        <v>80</v>
      </c>
      <c r="E94" s="268"/>
      <c r="F94" s="32"/>
      <c r="G94" s="462">
        <v>-0.3301</v>
      </c>
      <c r="H94" s="366">
        <f t="shared" si="70"/>
        <v>1900</v>
      </c>
      <c r="I94" s="272">
        <f t="shared" si="55"/>
        <v>-627.19000000000005</v>
      </c>
      <c r="J94" s="462">
        <v>-0.3301</v>
      </c>
      <c r="K94" s="366">
        <f t="shared" si="71"/>
        <v>1900</v>
      </c>
      <c r="L94" s="272">
        <f t="shared" si="56"/>
        <v>-627.19000000000005</v>
      </c>
      <c r="M94" s="273">
        <f t="shared" si="72"/>
        <v>0</v>
      </c>
      <c r="N94" s="274">
        <f t="shared" si="73"/>
        <v>0</v>
      </c>
      <c r="O94" s="272"/>
      <c r="P94" s="462"/>
      <c r="Q94" s="366">
        <f t="shared" si="74"/>
        <v>1900</v>
      </c>
      <c r="R94" s="272">
        <f t="shared" si="57"/>
        <v>0</v>
      </c>
      <c r="S94" s="32"/>
      <c r="T94" s="273">
        <f t="shared" si="58"/>
        <v>627.19000000000005</v>
      </c>
      <c r="U94" s="274" t="str">
        <f t="shared" si="59"/>
        <v/>
      </c>
      <c r="W94" s="462"/>
      <c r="X94" s="366">
        <f t="shared" si="75"/>
        <v>1900</v>
      </c>
      <c r="Y94" s="272">
        <f t="shared" si="60"/>
        <v>0</v>
      </c>
      <c r="Z94" s="32"/>
      <c r="AA94" s="273">
        <f t="shared" si="61"/>
        <v>0</v>
      </c>
      <c r="AB94" s="274" t="str">
        <f t="shared" si="62"/>
        <v/>
      </c>
      <c r="AE94" s="462"/>
      <c r="AF94" s="366">
        <f t="shared" si="76"/>
        <v>1900</v>
      </c>
      <c r="AG94" s="272">
        <f t="shared" si="63"/>
        <v>0</v>
      </c>
      <c r="AH94" s="32"/>
      <c r="AI94" s="273">
        <f t="shared" si="77"/>
        <v>0</v>
      </c>
      <c r="AJ94" s="274" t="str">
        <f t="shared" si="78"/>
        <v/>
      </c>
      <c r="AL94" s="462"/>
      <c r="AM94" s="366">
        <f t="shared" si="79"/>
        <v>1900</v>
      </c>
      <c r="AN94" s="272">
        <f t="shared" si="64"/>
        <v>0</v>
      </c>
      <c r="AO94" s="32"/>
      <c r="AP94" s="273">
        <f t="shared" si="65"/>
        <v>0</v>
      </c>
      <c r="AQ94" s="274" t="str">
        <f t="shared" si="66"/>
        <v/>
      </c>
      <c r="AS94" s="462"/>
      <c r="AT94" s="366">
        <f t="shared" si="80"/>
        <v>1900</v>
      </c>
      <c r="AU94" s="272">
        <f t="shared" si="67"/>
        <v>0</v>
      </c>
      <c r="AV94" s="32"/>
      <c r="AW94" s="273">
        <f t="shared" si="68"/>
        <v>0</v>
      </c>
      <c r="AX94" s="274" t="str">
        <f t="shared" si="69"/>
        <v/>
      </c>
    </row>
    <row r="95" spans="2:52" x14ac:dyDescent="0.3">
      <c r="B95" s="78" t="s">
        <v>104</v>
      </c>
      <c r="C95" s="268"/>
      <c r="D95" s="269" t="s">
        <v>80</v>
      </c>
      <c r="E95" s="268"/>
      <c r="F95" s="32"/>
      <c r="G95" s="462">
        <v>-4.6800000000000001E-2</v>
      </c>
      <c r="H95" s="366">
        <f t="shared" si="70"/>
        <v>1900</v>
      </c>
      <c r="I95" s="272">
        <f t="shared" si="55"/>
        <v>-88.92</v>
      </c>
      <c r="J95" s="462">
        <v>-4.6800000000000001E-2</v>
      </c>
      <c r="K95" s="366">
        <f t="shared" si="71"/>
        <v>1900</v>
      </c>
      <c r="L95" s="272">
        <f t="shared" si="56"/>
        <v>-88.92</v>
      </c>
      <c r="M95" s="273">
        <f t="shared" si="72"/>
        <v>0</v>
      </c>
      <c r="N95" s="274">
        <f t="shared" si="73"/>
        <v>0</v>
      </c>
      <c r="O95" s="272"/>
      <c r="P95" s="462">
        <v>-1.7000000000000001E-2</v>
      </c>
      <c r="Q95" s="366">
        <f t="shared" si="74"/>
        <v>1900</v>
      </c>
      <c r="R95" s="272">
        <f t="shared" si="57"/>
        <v>-32.300000000000004</v>
      </c>
      <c r="S95" s="32"/>
      <c r="T95" s="273">
        <f t="shared" si="58"/>
        <v>56.62</v>
      </c>
      <c r="U95" s="274">
        <f t="shared" si="59"/>
        <v>-0.63675213675213671</v>
      </c>
      <c r="W95" s="462">
        <v>0</v>
      </c>
      <c r="X95" s="366">
        <f t="shared" si="75"/>
        <v>1900</v>
      </c>
      <c r="Y95" s="272">
        <f t="shared" si="60"/>
        <v>0</v>
      </c>
      <c r="Z95" s="32"/>
      <c r="AA95" s="273">
        <f t="shared" si="61"/>
        <v>32.300000000000004</v>
      </c>
      <c r="AB95" s="274" t="str">
        <f t="shared" si="62"/>
        <v/>
      </c>
      <c r="AE95" s="462">
        <v>0</v>
      </c>
      <c r="AF95" s="366">
        <f t="shared" si="76"/>
        <v>1900</v>
      </c>
      <c r="AG95" s="272">
        <f t="shared" si="63"/>
        <v>0</v>
      </c>
      <c r="AH95" s="32"/>
      <c r="AI95" s="273">
        <f t="shared" si="77"/>
        <v>0</v>
      </c>
      <c r="AJ95" s="274" t="str">
        <f t="shared" si="78"/>
        <v/>
      </c>
      <c r="AL95" s="462">
        <v>0</v>
      </c>
      <c r="AM95" s="366">
        <f t="shared" si="79"/>
        <v>1900</v>
      </c>
      <c r="AN95" s="272">
        <f t="shared" si="64"/>
        <v>0</v>
      </c>
      <c r="AO95" s="32"/>
      <c r="AP95" s="273">
        <f t="shared" si="65"/>
        <v>0</v>
      </c>
      <c r="AQ95" s="274" t="str">
        <f t="shared" si="66"/>
        <v/>
      </c>
      <c r="AS95" s="462">
        <v>0</v>
      </c>
      <c r="AT95" s="366">
        <f t="shared" si="80"/>
        <v>1900</v>
      </c>
      <c r="AU95" s="272">
        <f t="shared" si="67"/>
        <v>0</v>
      </c>
      <c r="AV95" s="32"/>
      <c r="AW95" s="273">
        <f t="shared" si="68"/>
        <v>0</v>
      </c>
      <c r="AX95" s="274" t="str">
        <f t="shared" si="69"/>
        <v/>
      </c>
    </row>
    <row r="96" spans="2:52" x14ac:dyDescent="0.3">
      <c r="B96" s="288" t="s">
        <v>121</v>
      </c>
      <c r="C96" s="268"/>
      <c r="D96" s="269" t="s">
        <v>80</v>
      </c>
      <c r="E96" s="268"/>
      <c r="F96" s="32"/>
      <c r="G96" s="462">
        <v>-5.2699999999999997E-2</v>
      </c>
      <c r="H96" s="366">
        <f t="shared" si="70"/>
        <v>1900</v>
      </c>
      <c r="I96" s="272">
        <f t="shared" si="55"/>
        <v>-100.13</v>
      </c>
      <c r="J96" s="462">
        <v>-5.2699999999999997E-2</v>
      </c>
      <c r="K96" s="366">
        <f t="shared" si="71"/>
        <v>1900</v>
      </c>
      <c r="L96" s="272">
        <f t="shared" si="56"/>
        <v>-100.13</v>
      </c>
      <c r="M96" s="273">
        <f t="shared" si="72"/>
        <v>0</v>
      </c>
      <c r="N96" s="274">
        <f t="shared" si="73"/>
        <v>0</v>
      </c>
      <c r="O96" s="272"/>
      <c r="P96" s="462">
        <v>-4.0500000000000001E-2</v>
      </c>
      <c r="Q96" s="366">
        <f t="shared" si="74"/>
        <v>1900</v>
      </c>
      <c r="R96" s="272">
        <f t="shared" si="57"/>
        <v>-76.95</v>
      </c>
      <c r="S96" s="32"/>
      <c r="T96" s="273">
        <f t="shared" si="58"/>
        <v>23.179999999999993</v>
      </c>
      <c r="U96" s="274">
        <f t="shared" si="59"/>
        <v>-0.23149905123339651</v>
      </c>
      <c r="W96" s="462">
        <v>-4.0500000000000001E-2</v>
      </c>
      <c r="X96" s="366">
        <f t="shared" si="75"/>
        <v>1900</v>
      </c>
      <c r="Y96" s="272">
        <f t="shared" si="60"/>
        <v>-76.95</v>
      </c>
      <c r="Z96" s="32"/>
      <c r="AA96" s="273">
        <f t="shared" si="61"/>
        <v>0</v>
      </c>
      <c r="AB96" s="274">
        <f t="shared" si="62"/>
        <v>0</v>
      </c>
      <c r="AE96" s="462">
        <v>-4.0500000000000001E-2</v>
      </c>
      <c r="AF96" s="366">
        <f t="shared" si="76"/>
        <v>1900</v>
      </c>
      <c r="AG96" s="272">
        <f t="shared" si="63"/>
        <v>-76.95</v>
      </c>
      <c r="AH96" s="32"/>
      <c r="AI96" s="273">
        <f t="shared" si="77"/>
        <v>0</v>
      </c>
      <c r="AJ96" s="274">
        <f t="shared" si="78"/>
        <v>0</v>
      </c>
      <c r="AL96" s="462">
        <v>-4.0500000000000001E-2</v>
      </c>
      <c r="AM96" s="366">
        <f t="shared" si="79"/>
        <v>1900</v>
      </c>
      <c r="AN96" s="272">
        <f t="shared" si="64"/>
        <v>-76.95</v>
      </c>
      <c r="AO96" s="32"/>
      <c r="AP96" s="273">
        <f t="shared" si="65"/>
        <v>0</v>
      </c>
      <c r="AQ96" s="274">
        <f t="shared" si="66"/>
        <v>0</v>
      </c>
      <c r="AS96" s="462">
        <v>-4.0500000000000001E-2</v>
      </c>
      <c r="AT96" s="366">
        <f t="shared" si="80"/>
        <v>1900</v>
      </c>
      <c r="AU96" s="272">
        <f t="shared" si="67"/>
        <v>-76.95</v>
      </c>
      <c r="AV96" s="32"/>
      <c r="AW96" s="273">
        <f t="shared" si="68"/>
        <v>0</v>
      </c>
      <c r="AX96" s="274">
        <f t="shared" si="69"/>
        <v>0</v>
      </c>
    </row>
    <row r="97" spans="2:50" x14ac:dyDescent="0.3">
      <c r="B97" s="78" t="s">
        <v>105</v>
      </c>
      <c r="C97" s="268"/>
      <c r="D97" s="269" t="s">
        <v>80</v>
      </c>
      <c r="E97" s="268"/>
      <c r="F97" s="32"/>
      <c r="G97" s="462"/>
      <c r="H97" s="366">
        <f t="shared" si="70"/>
        <v>1900</v>
      </c>
      <c r="I97" s="272">
        <f t="shared" si="55"/>
        <v>0</v>
      </c>
      <c r="J97" s="462"/>
      <c r="K97" s="366">
        <f t="shared" si="71"/>
        <v>1900</v>
      </c>
      <c r="L97" s="272">
        <f t="shared" si="56"/>
        <v>0</v>
      </c>
      <c r="M97" s="273">
        <f t="shared" si="72"/>
        <v>0</v>
      </c>
      <c r="N97" s="274" t="str">
        <f t="shared" si="73"/>
        <v/>
      </c>
      <c r="O97" s="272"/>
      <c r="P97" s="462">
        <v>0</v>
      </c>
      <c r="Q97" s="366">
        <f t="shared" si="74"/>
        <v>1900</v>
      </c>
      <c r="R97" s="272">
        <f t="shared" si="57"/>
        <v>0</v>
      </c>
      <c r="S97" s="32"/>
      <c r="T97" s="273">
        <f t="shared" si="58"/>
        <v>0</v>
      </c>
      <c r="U97" s="274" t="str">
        <f t="shared" si="59"/>
        <v/>
      </c>
      <c r="W97" s="462">
        <v>0</v>
      </c>
      <c r="X97" s="366">
        <f t="shared" si="75"/>
        <v>1900</v>
      </c>
      <c r="Y97" s="272">
        <f t="shared" si="60"/>
        <v>0</v>
      </c>
      <c r="Z97" s="32"/>
      <c r="AA97" s="273">
        <f t="shared" si="61"/>
        <v>0</v>
      </c>
      <c r="AB97" s="274" t="str">
        <f t="shared" si="62"/>
        <v/>
      </c>
      <c r="AE97" s="462">
        <v>-2.1499999999999998E-2</v>
      </c>
      <c r="AF97" s="366">
        <f t="shared" si="76"/>
        <v>1900</v>
      </c>
      <c r="AG97" s="272">
        <f t="shared" si="63"/>
        <v>-40.849999999999994</v>
      </c>
      <c r="AH97" s="32"/>
      <c r="AI97" s="273">
        <f t="shared" si="77"/>
        <v>-40.849999999999994</v>
      </c>
      <c r="AJ97" s="274" t="str">
        <f t="shared" si="78"/>
        <v/>
      </c>
      <c r="AL97" s="462">
        <v>0</v>
      </c>
      <c r="AM97" s="366">
        <f t="shared" si="79"/>
        <v>1900</v>
      </c>
      <c r="AN97" s="272">
        <f t="shared" si="64"/>
        <v>0</v>
      </c>
      <c r="AO97" s="32"/>
      <c r="AP97" s="273">
        <f t="shared" si="65"/>
        <v>40.849999999999994</v>
      </c>
      <c r="AQ97" s="274" t="str">
        <f t="shared" si="66"/>
        <v/>
      </c>
      <c r="AS97" s="462">
        <v>0</v>
      </c>
      <c r="AT97" s="366">
        <f t="shared" si="80"/>
        <v>1900</v>
      </c>
      <c r="AU97" s="272">
        <f t="shared" si="67"/>
        <v>0</v>
      </c>
      <c r="AV97" s="32"/>
      <c r="AW97" s="273">
        <f t="shared" si="68"/>
        <v>0</v>
      </c>
      <c r="AX97" s="274" t="str">
        <f t="shared" si="69"/>
        <v/>
      </c>
    </row>
    <row r="98" spans="2:50" x14ac:dyDescent="0.3">
      <c r="B98" s="78" t="s">
        <v>106</v>
      </c>
      <c r="C98" s="268"/>
      <c r="D98" s="269" t="s">
        <v>80</v>
      </c>
      <c r="E98" s="268"/>
      <c r="F98" s="32"/>
      <c r="G98" s="462"/>
      <c r="H98" s="366">
        <f t="shared" si="70"/>
        <v>1900</v>
      </c>
      <c r="I98" s="272">
        <f t="shared" si="55"/>
        <v>0</v>
      </c>
      <c r="J98" s="462"/>
      <c r="K98" s="366">
        <f t="shared" si="71"/>
        <v>1900</v>
      </c>
      <c r="L98" s="272">
        <f t="shared" si="56"/>
        <v>0</v>
      </c>
      <c r="M98" s="273">
        <f t="shared" si="72"/>
        <v>0</v>
      </c>
      <c r="N98" s="274" t="str">
        <f t="shared" si="73"/>
        <v/>
      </c>
      <c r="O98" s="272"/>
      <c r="P98" s="462">
        <v>-0.3271</v>
      </c>
      <c r="Q98" s="366">
        <f t="shared" si="74"/>
        <v>1900</v>
      </c>
      <c r="R98" s="272">
        <f t="shared" si="57"/>
        <v>-621.49</v>
      </c>
      <c r="S98" s="32"/>
      <c r="T98" s="273">
        <f t="shared" si="58"/>
        <v>-621.49</v>
      </c>
      <c r="U98" s="274" t="str">
        <f t="shared" si="59"/>
        <v/>
      </c>
      <c r="W98" s="462">
        <v>0</v>
      </c>
      <c r="X98" s="366">
        <f t="shared" si="75"/>
        <v>1900</v>
      </c>
      <c r="Y98" s="272">
        <f t="shared" si="60"/>
        <v>0</v>
      </c>
      <c r="Z98" s="32"/>
      <c r="AA98" s="273">
        <f t="shared" si="61"/>
        <v>621.49</v>
      </c>
      <c r="AB98" s="274" t="str">
        <f t="shared" si="62"/>
        <v/>
      </c>
      <c r="AE98" s="462">
        <v>0</v>
      </c>
      <c r="AF98" s="366">
        <f t="shared" si="76"/>
        <v>1900</v>
      </c>
      <c r="AG98" s="272">
        <f t="shared" si="63"/>
        <v>0</v>
      </c>
      <c r="AH98" s="32"/>
      <c r="AI98" s="273">
        <f t="shared" si="77"/>
        <v>0</v>
      </c>
      <c r="AJ98" s="274" t="str">
        <f t="shared" si="78"/>
        <v/>
      </c>
      <c r="AL98" s="462">
        <v>0</v>
      </c>
      <c r="AM98" s="366">
        <f t="shared" si="79"/>
        <v>1900</v>
      </c>
      <c r="AN98" s="272">
        <f t="shared" si="64"/>
        <v>0</v>
      </c>
      <c r="AO98" s="32"/>
      <c r="AP98" s="273">
        <f t="shared" si="65"/>
        <v>0</v>
      </c>
      <c r="AQ98" s="274" t="str">
        <f t="shared" si="66"/>
        <v/>
      </c>
      <c r="AS98" s="462">
        <v>0</v>
      </c>
      <c r="AT98" s="366">
        <f t="shared" si="80"/>
        <v>1900</v>
      </c>
      <c r="AU98" s="272">
        <f t="shared" si="67"/>
        <v>0</v>
      </c>
      <c r="AV98" s="32"/>
      <c r="AW98" s="273">
        <f t="shared" si="68"/>
        <v>0</v>
      </c>
      <c r="AX98" s="274" t="str">
        <f t="shared" si="69"/>
        <v/>
      </c>
    </row>
    <row r="99" spans="2:50" x14ac:dyDescent="0.3">
      <c r="B99" s="78" t="s">
        <v>107</v>
      </c>
      <c r="C99" s="268"/>
      <c r="D99" s="269" t="s">
        <v>80</v>
      </c>
      <c r="E99" s="268"/>
      <c r="F99" s="32"/>
      <c r="G99" s="462"/>
      <c r="H99" s="366">
        <f t="shared" si="70"/>
        <v>1900</v>
      </c>
      <c r="I99" s="272">
        <f t="shared" si="55"/>
        <v>0</v>
      </c>
      <c r="J99" s="462"/>
      <c r="K99" s="366">
        <f t="shared" si="71"/>
        <v>1900</v>
      </c>
      <c r="L99" s="272">
        <f t="shared" si="56"/>
        <v>0</v>
      </c>
      <c r="M99" s="273">
        <f t="shared" si="72"/>
        <v>0</v>
      </c>
      <c r="N99" s="274" t="str">
        <f t="shared" si="73"/>
        <v/>
      </c>
      <c r="O99" s="272"/>
      <c r="P99" s="462">
        <v>0</v>
      </c>
      <c r="Q99" s="366">
        <f t="shared" si="74"/>
        <v>1900</v>
      </c>
      <c r="R99" s="272">
        <f t="shared" si="57"/>
        <v>0</v>
      </c>
      <c r="S99" s="32"/>
      <c r="T99" s="273">
        <f t="shared" si="58"/>
        <v>0</v>
      </c>
      <c r="U99" s="274" t="str">
        <f t="shared" si="59"/>
        <v/>
      </c>
      <c r="W99" s="462">
        <v>0</v>
      </c>
      <c r="X99" s="366">
        <f t="shared" si="75"/>
        <v>1900</v>
      </c>
      <c r="Y99" s="272">
        <f t="shared" si="60"/>
        <v>0</v>
      </c>
      <c r="Z99" s="32"/>
      <c r="AA99" s="273">
        <f t="shared" si="61"/>
        <v>0</v>
      </c>
      <c r="AB99" s="274" t="str">
        <f t="shared" si="62"/>
        <v/>
      </c>
      <c r="AE99" s="462">
        <v>0</v>
      </c>
      <c r="AF99" s="366">
        <f t="shared" si="76"/>
        <v>1900</v>
      </c>
      <c r="AG99" s="272">
        <f t="shared" si="63"/>
        <v>0</v>
      </c>
      <c r="AH99" s="32"/>
      <c r="AI99" s="273">
        <f t="shared" si="77"/>
        <v>0</v>
      </c>
      <c r="AJ99" s="274" t="str">
        <f t="shared" si="78"/>
        <v/>
      </c>
      <c r="AL99" s="462">
        <v>0</v>
      </c>
      <c r="AM99" s="366">
        <f t="shared" si="79"/>
        <v>1900</v>
      </c>
      <c r="AN99" s="272">
        <f t="shared" si="64"/>
        <v>0</v>
      </c>
      <c r="AO99" s="32"/>
      <c r="AP99" s="273">
        <f t="shared" si="65"/>
        <v>0</v>
      </c>
      <c r="AQ99" s="274" t="str">
        <f t="shared" si="66"/>
        <v/>
      </c>
      <c r="AS99" s="462">
        <v>0</v>
      </c>
      <c r="AT99" s="366">
        <f t="shared" si="80"/>
        <v>1900</v>
      </c>
      <c r="AU99" s="272">
        <f t="shared" si="67"/>
        <v>0</v>
      </c>
      <c r="AV99" s="32"/>
      <c r="AW99" s="273">
        <f t="shared" si="68"/>
        <v>0</v>
      </c>
      <c r="AX99" s="274" t="str">
        <f t="shared" si="69"/>
        <v/>
      </c>
    </row>
    <row r="100" spans="2:50" x14ac:dyDescent="0.3">
      <c r="B100" s="78" t="s">
        <v>108</v>
      </c>
      <c r="C100" s="268"/>
      <c r="D100" s="269" t="s">
        <v>80</v>
      </c>
      <c r="E100" s="268"/>
      <c r="F100" s="32"/>
      <c r="G100" s="462"/>
      <c r="H100" s="366">
        <f t="shared" si="70"/>
        <v>1900</v>
      </c>
      <c r="I100" s="272">
        <f t="shared" si="55"/>
        <v>0</v>
      </c>
      <c r="J100" s="462"/>
      <c r="K100" s="366">
        <f t="shared" si="71"/>
        <v>1900</v>
      </c>
      <c r="L100" s="272">
        <f t="shared" si="56"/>
        <v>0</v>
      </c>
      <c r="M100" s="273">
        <f t="shared" si="72"/>
        <v>0</v>
      </c>
      <c r="N100" s="274" t="str">
        <f t="shared" si="73"/>
        <v/>
      </c>
      <c r="O100" s="272"/>
      <c r="P100" s="462">
        <v>0</v>
      </c>
      <c r="Q100" s="366">
        <f t="shared" si="74"/>
        <v>1900</v>
      </c>
      <c r="R100" s="272">
        <f t="shared" si="57"/>
        <v>0</v>
      </c>
      <c r="S100" s="32"/>
      <c r="T100" s="273">
        <f t="shared" si="58"/>
        <v>0</v>
      </c>
      <c r="U100" s="274" t="str">
        <f t="shared" si="59"/>
        <v/>
      </c>
      <c r="W100" s="462">
        <v>8.5800000000000001E-2</v>
      </c>
      <c r="X100" s="366">
        <f t="shared" si="75"/>
        <v>1900</v>
      </c>
      <c r="Y100" s="272">
        <f t="shared" si="60"/>
        <v>163.02000000000001</v>
      </c>
      <c r="Z100" s="32"/>
      <c r="AA100" s="273">
        <f t="shared" si="61"/>
        <v>163.02000000000001</v>
      </c>
      <c r="AB100" s="274" t="str">
        <f t="shared" si="62"/>
        <v/>
      </c>
      <c r="AE100" s="462">
        <v>0</v>
      </c>
      <c r="AF100" s="366">
        <f t="shared" si="76"/>
        <v>1900</v>
      </c>
      <c r="AG100" s="272">
        <f t="shared" si="63"/>
        <v>0</v>
      </c>
      <c r="AH100" s="32"/>
      <c r="AI100" s="273">
        <f t="shared" si="77"/>
        <v>-163.02000000000001</v>
      </c>
      <c r="AJ100" s="274" t="str">
        <f t="shared" si="78"/>
        <v/>
      </c>
      <c r="AL100" s="462">
        <v>0</v>
      </c>
      <c r="AM100" s="366">
        <f t="shared" si="79"/>
        <v>1900</v>
      </c>
      <c r="AN100" s="272">
        <f t="shared" si="64"/>
        <v>0</v>
      </c>
      <c r="AO100" s="32"/>
      <c r="AP100" s="273">
        <f t="shared" si="65"/>
        <v>0</v>
      </c>
      <c r="AQ100" s="274" t="str">
        <f t="shared" si="66"/>
        <v/>
      </c>
      <c r="AS100" s="462">
        <v>0</v>
      </c>
      <c r="AT100" s="366">
        <f t="shared" si="80"/>
        <v>1900</v>
      </c>
      <c r="AU100" s="272">
        <f t="shared" si="67"/>
        <v>0</v>
      </c>
      <c r="AV100" s="32"/>
      <c r="AW100" s="273">
        <f t="shared" si="68"/>
        <v>0</v>
      </c>
      <c r="AX100" s="274" t="str">
        <f t="shared" si="69"/>
        <v/>
      </c>
    </row>
    <row r="101" spans="2:50" x14ac:dyDescent="0.3">
      <c r="B101" s="78" t="s">
        <v>110</v>
      </c>
      <c r="C101" s="268"/>
      <c r="D101" s="269" t="s">
        <v>80</v>
      </c>
      <c r="E101" s="268"/>
      <c r="F101" s="32"/>
      <c r="G101" s="462"/>
      <c r="H101" s="366">
        <f t="shared" si="70"/>
        <v>1900</v>
      </c>
      <c r="I101" s="272">
        <f t="shared" si="55"/>
        <v>0</v>
      </c>
      <c r="J101" s="462"/>
      <c r="K101" s="366">
        <f t="shared" si="71"/>
        <v>1900</v>
      </c>
      <c r="L101" s="272">
        <f t="shared" si="56"/>
        <v>0</v>
      </c>
      <c r="M101" s="273">
        <f t="shared" si="72"/>
        <v>0</v>
      </c>
      <c r="N101" s="274" t="str">
        <f t="shared" si="73"/>
        <v/>
      </c>
      <c r="O101" s="272"/>
      <c r="P101" s="462">
        <v>0</v>
      </c>
      <c r="Q101" s="366">
        <f t="shared" si="74"/>
        <v>1900</v>
      </c>
      <c r="R101" s="272">
        <f t="shared" si="57"/>
        <v>0</v>
      </c>
      <c r="S101" s="32"/>
      <c r="T101" s="273">
        <f t="shared" si="58"/>
        <v>0</v>
      </c>
      <c r="U101" s="274" t="str">
        <f t="shared" si="59"/>
        <v/>
      </c>
      <c r="W101" s="462">
        <v>0</v>
      </c>
      <c r="X101" s="366">
        <f t="shared" si="75"/>
        <v>1900</v>
      </c>
      <c r="Y101" s="272">
        <f t="shared" si="60"/>
        <v>0</v>
      </c>
      <c r="Z101" s="32"/>
      <c r="AA101" s="273">
        <f t="shared" si="61"/>
        <v>0</v>
      </c>
      <c r="AB101" s="274" t="str">
        <f t="shared" si="62"/>
        <v/>
      </c>
      <c r="AE101" s="462">
        <v>0</v>
      </c>
      <c r="AF101" s="366">
        <f t="shared" si="76"/>
        <v>1900</v>
      </c>
      <c r="AG101" s="272">
        <f t="shared" si="63"/>
        <v>0</v>
      </c>
      <c r="AH101" s="32"/>
      <c r="AI101" s="273">
        <f t="shared" si="77"/>
        <v>0</v>
      </c>
      <c r="AJ101" s="274" t="str">
        <f t="shared" si="78"/>
        <v/>
      </c>
      <c r="AL101" s="462">
        <v>0</v>
      </c>
      <c r="AM101" s="366">
        <f t="shared" si="79"/>
        <v>1900</v>
      </c>
      <c r="AN101" s="272">
        <f t="shared" si="64"/>
        <v>0</v>
      </c>
      <c r="AO101" s="32"/>
      <c r="AP101" s="273">
        <f t="shared" si="65"/>
        <v>0</v>
      </c>
      <c r="AQ101" s="274" t="str">
        <f t="shared" si="66"/>
        <v/>
      </c>
      <c r="AS101" s="462">
        <v>0.15329999999999999</v>
      </c>
      <c r="AT101" s="366">
        <f t="shared" si="80"/>
        <v>1900</v>
      </c>
      <c r="AU101" s="272">
        <f t="shared" si="67"/>
        <v>291.27</v>
      </c>
      <c r="AV101" s="32"/>
      <c r="AW101" s="273">
        <f t="shared" si="68"/>
        <v>291.27</v>
      </c>
      <c r="AX101" s="274" t="str">
        <f t="shared" si="69"/>
        <v/>
      </c>
    </row>
    <row r="102" spans="2:50" x14ac:dyDescent="0.3">
      <c r="B102" s="74" t="s">
        <v>117</v>
      </c>
      <c r="C102" s="268"/>
      <c r="D102" s="269" t="s">
        <v>80</v>
      </c>
      <c r="E102" s="268"/>
      <c r="F102" s="32"/>
      <c r="G102" s="462"/>
      <c r="H102" s="366">
        <f t="shared" si="70"/>
        <v>1900</v>
      </c>
      <c r="I102" s="272">
        <f t="shared" si="55"/>
        <v>0</v>
      </c>
      <c r="J102" s="462"/>
      <c r="K102" s="366">
        <f t="shared" si="71"/>
        <v>1900</v>
      </c>
      <c r="L102" s="272">
        <f t="shared" si="56"/>
        <v>0</v>
      </c>
      <c r="M102" s="273">
        <f t="shared" si="72"/>
        <v>0</v>
      </c>
      <c r="N102" s="274" t="str">
        <f t="shared" si="73"/>
        <v/>
      </c>
      <c r="O102" s="272"/>
      <c r="P102" s="462">
        <v>-1E-3</v>
      </c>
      <c r="Q102" s="366">
        <f t="shared" si="74"/>
        <v>1900</v>
      </c>
      <c r="R102" s="272">
        <f t="shared" si="57"/>
        <v>-1.9000000000000001</v>
      </c>
      <c r="S102" s="32"/>
      <c r="T102" s="273">
        <f t="shared" si="58"/>
        <v>-1.9000000000000001</v>
      </c>
      <c r="U102" s="274" t="str">
        <f t="shared" si="59"/>
        <v/>
      </c>
      <c r="W102" s="462">
        <v>-1E-3</v>
      </c>
      <c r="X102" s="366">
        <f t="shared" si="75"/>
        <v>1900</v>
      </c>
      <c r="Y102" s="272">
        <f t="shared" si="60"/>
        <v>-1.9000000000000001</v>
      </c>
      <c r="Z102" s="32"/>
      <c r="AA102" s="273">
        <f t="shared" si="61"/>
        <v>0</v>
      </c>
      <c r="AB102" s="274">
        <f t="shared" si="62"/>
        <v>0</v>
      </c>
      <c r="AE102" s="462">
        <v>-1E-3</v>
      </c>
      <c r="AF102" s="366">
        <f t="shared" si="76"/>
        <v>1900</v>
      </c>
      <c r="AG102" s="272">
        <f t="shared" si="63"/>
        <v>-1.9000000000000001</v>
      </c>
      <c r="AH102" s="32"/>
      <c r="AI102" s="273">
        <f t="shared" si="77"/>
        <v>0</v>
      </c>
      <c r="AJ102" s="274">
        <f t="shared" si="78"/>
        <v>0</v>
      </c>
      <c r="AL102" s="462">
        <v>-1E-3</v>
      </c>
      <c r="AM102" s="366">
        <f t="shared" si="79"/>
        <v>1900</v>
      </c>
      <c r="AN102" s="272">
        <f t="shared" si="64"/>
        <v>-1.9000000000000001</v>
      </c>
      <c r="AO102" s="32"/>
      <c r="AP102" s="273">
        <f t="shared" si="65"/>
        <v>0</v>
      </c>
      <c r="AQ102" s="274">
        <f t="shared" si="66"/>
        <v>0</v>
      </c>
      <c r="AS102" s="462">
        <v>0</v>
      </c>
      <c r="AT102" s="366">
        <f t="shared" si="80"/>
        <v>1900</v>
      </c>
      <c r="AU102" s="272">
        <f t="shared" si="67"/>
        <v>0</v>
      </c>
      <c r="AV102" s="32"/>
      <c r="AW102" s="273">
        <f t="shared" si="68"/>
        <v>1.9000000000000001</v>
      </c>
      <c r="AX102" s="274" t="str">
        <f t="shared" si="69"/>
        <v/>
      </c>
    </row>
    <row r="103" spans="2:50" x14ac:dyDescent="0.3">
      <c r="B103" s="78" t="s">
        <v>112</v>
      </c>
      <c r="C103" s="268"/>
      <c r="D103" s="269" t="s">
        <v>80</v>
      </c>
      <c r="E103" s="268"/>
      <c r="F103" s="32"/>
      <c r="G103" s="462"/>
      <c r="H103" s="366">
        <f t="shared" si="70"/>
        <v>1900</v>
      </c>
      <c r="I103" s="272">
        <f t="shared" si="55"/>
        <v>0</v>
      </c>
      <c r="J103" s="462"/>
      <c r="K103" s="366">
        <f t="shared" si="71"/>
        <v>1900</v>
      </c>
      <c r="L103" s="272">
        <f t="shared" si="56"/>
        <v>0</v>
      </c>
      <c r="M103" s="273">
        <f t="shared" si="72"/>
        <v>0</v>
      </c>
      <c r="N103" s="274" t="str">
        <f t="shared" si="73"/>
        <v/>
      </c>
      <c r="O103" s="272"/>
      <c r="P103" s="462">
        <v>0</v>
      </c>
      <c r="Q103" s="366">
        <f t="shared" si="74"/>
        <v>1900</v>
      </c>
      <c r="R103" s="272">
        <f t="shared" si="57"/>
        <v>0</v>
      </c>
      <c r="S103" s="32"/>
      <c r="T103" s="273">
        <f t="shared" si="58"/>
        <v>0</v>
      </c>
      <c r="U103" s="274" t="str">
        <f t="shared" si="59"/>
        <v/>
      </c>
      <c r="W103" s="462">
        <v>-6.7999999999999996E-3</v>
      </c>
      <c r="X103" s="366">
        <f t="shared" si="75"/>
        <v>1900</v>
      </c>
      <c r="Y103" s="272">
        <f t="shared" si="60"/>
        <v>-12.92</v>
      </c>
      <c r="Z103" s="32"/>
      <c r="AA103" s="273">
        <f t="shared" si="61"/>
        <v>-12.92</v>
      </c>
      <c r="AB103" s="274" t="str">
        <f t="shared" si="62"/>
        <v/>
      </c>
      <c r="AE103" s="462">
        <v>-6.7999999999999996E-3</v>
      </c>
      <c r="AF103" s="366">
        <f t="shared" si="76"/>
        <v>1900</v>
      </c>
      <c r="AG103" s="272">
        <f t="shared" si="63"/>
        <v>-12.92</v>
      </c>
      <c r="AH103" s="32"/>
      <c r="AI103" s="273">
        <f t="shared" si="77"/>
        <v>0</v>
      </c>
      <c r="AJ103" s="274">
        <f t="shared" si="78"/>
        <v>0</v>
      </c>
      <c r="AL103" s="462">
        <v>-6.7999999999999996E-3</v>
      </c>
      <c r="AM103" s="366">
        <f t="shared" si="79"/>
        <v>1900</v>
      </c>
      <c r="AN103" s="272">
        <f t="shared" si="64"/>
        <v>-12.92</v>
      </c>
      <c r="AO103" s="32"/>
      <c r="AP103" s="273">
        <f t="shared" si="65"/>
        <v>0</v>
      </c>
      <c r="AQ103" s="274">
        <f t="shared" si="66"/>
        <v>0</v>
      </c>
      <c r="AS103" s="462">
        <v>0</v>
      </c>
      <c r="AT103" s="366">
        <f t="shared" si="80"/>
        <v>1900</v>
      </c>
      <c r="AU103" s="272">
        <f t="shared" si="67"/>
        <v>0</v>
      </c>
      <c r="AV103" s="32"/>
      <c r="AW103" s="273">
        <f t="shared" si="68"/>
        <v>12.92</v>
      </c>
      <c r="AX103" s="274" t="str">
        <f t="shared" si="69"/>
        <v/>
      </c>
    </row>
    <row r="104" spans="2:50" x14ac:dyDescent="0.3">
      <c r="B104" s="74" t="s">
        <v>113</v>
      </c>
      <c r="C104" s="268"/>
      <c r="D104" s="269" t="s">
        <v>80</v>
      </c>
      <c r="E104" s="268"/>
      <c r="F104" s="32"/>
      <c r="G104" s="462"/>
      <c r="H104" s="366">
        <f t="shared" si="70"/>
        <v>1900</v>
      </c>
      <c r="I104" s="272">
        <f t="shared" si="55"/>
        <v>0</v>
      </c>
      <c r="J104" s="462"/>
      <c r="K104" s="366">
        <f t="shared" si="71"/>
        <v>1900</v>
      </c>
      <c r="L104" s="272">
        <f t="shared" si="56"/>
        <v>0</v>
      </c>
      <c r="M104" s="273">
        <f t="shared" si="72"/>
        <v>0</v>
      </c>
      <c r="N104" s="274" t="str">
        <f t="shared" si="73"/>
        <v/>
      </c>
      <c r="O104" s="272"/>
      <c r="P104" s="462">
        <v>0</v>
      </c>
      <c r="Q104" s="366">
        <f t="shared" si="74"/>
        <v>1900</v>
      </c>
      <c r="R104" s="272">
        <f t="shared" si="57"/>
        <v>0</v>
      </c>
      <c r="S104" s="32"/>
      <c r="T104" s="273">
        <f t="shared" si="58"/>
        <v>0</v>
      </c>
      <c r="U104" s="274" t="str">
        <f t="shared" si="59"/>
        <v/>
      </c>
      <c r="W104" s="462">
        <v>-2.64E-2</v>
      </c>
      <c r="X104" s="366">
        <f t="shared" si="75"/>
        <v>1900</v>
      </c>
      <c r="Y104" s="272">
        <f t="shared" si="60"/>
        <v>-50.16</v>
      </c>
      <c r="Z104" s="32"/>
      <c r="AA104" s="273">
        <f t="shared" si="61"/>
        <v>-50.16</v>
      </c>
      <c r="AB104" s="274" t="str">
        <f t="shared" si="62"/>
        <v/>
      </c>
      <c r="AE104" s="462">
        <v>-2.64E-2</v>
      </c>
      <c r="AF104" s="366">
        <f t="shared" si="76"/>
        <v>1900</v>
      </c>
      <c r="AG104" s="272">
        <f t="shared" si="63"/>
        <v>-50.16</v>
      </c>
      <c r="AH104" s="32"/>
      <c r="AI104" s="273">
        <f t="shared" si="77"/>
        <v>0</v>
      </c>
      <c r="AJ104" s="274">
        <f t="shared" si="78"/>
        <v>0</v>
      </c>
      <c r="AL104" s="462">
        <v>-2.64E-2</v>
      </c>
      <c r="AM104" s="366">
        <f t="shared" si="79"/>
        <v>1900</v>
      </c>
      <c r="AN104" s="272">
        <f t="shared" si="64"/>
        <v>-50.16</v>
      </c>
      <c r="AO104" s="32"/>
      <c r="AP104" s="273">
        <f t="shared" si="65"/>
        <v>0</v>
      </c>
      <c r="AQ104" s="274">
        <f t="shared" si="66"/>
        <v>0</v>
      </c>
      <c r="AS104" s="462">
        <v>-2.64E-2</v>
      </c>
      <c r="AT104" s="366">
        <f t="shared" si="80"/>
        <v>1900</v>
      </c>
      <c r="AU104" s="272">
        <f t="shared" si="67"/>
        <v>-50.16</v>
      </c>
      <c r="AV104" s="32"/>
      <c r="AW104" s="273">
        <f t="shared" si="68"/>
        <v>0</v>
      </c>
      <c r="AX104" s="274">
        <f t="shared" si="69"/>
        <v>0</v>
      </c>
    </row>
    <row r="105" spans="2:50" x14ac:dyDescent="0.3">
      <c r="B105" s="74" t="s">
        <v>114</v>
      </c>
      <c r="C105" s="268"/>
      <c r="D105" s="269" t="s">
        <v>80</v>
      </c>
      <c r="E105" s="268"/>
      <c r="F105" s="32"/>
      <c r="G105" s="462"/>
      <c r="H105" s="366">
        <f t="shared" si="70"/>
        <v>1900</v>
      </c>
      <c r="I105" s="272">
        <f>H105*G105</f>
        <v>0</v>
      </c>
      <c r="J105" s="462"/>
      <c r="K105" s="366">
        <f t="shared" si="71"/>
        <v>1900</v>
      </c>
      <c r="L105" s="272">
        <f>K105*J105</f>
        <v>0</v>
      </c>
      <c r="M105" s="273">
        <f t="shared" si="72"/>
        <v>0</v>
      </c>
      <c r="N105" s="274" t="str">
        <f t="shared" si="73"/>
        <v/>
      </c>
      <c r="O105" s="272"/>
      <c r="P105" s="462">
        <v>-0.25829999999999997</v>
      </c>
      <c r="Q105" s="366">
        <f t="shared" si="74"/>
        <v>1900</v>
      </c>
      <c r="R105" s="272">
        <f>Q105*P105</f>
        <v>-490.76999999999992</v>
      </c>
      <c r="S105" s="32"/>
      <c r="T105" s="273">
        <f t="shared" si="58"/>
        <v>-490.76999999999992</v>
      </c>
      <c r="U105" s="274" t="str">
        <f t="shared" si="59"/>
        <v/>
      </c>
      <c r="W105" s="462">
        <v>-0.25829999999999997</v>
      </c>
      <c r="X105" s="366">
        <f t="shared" si="75"/>
        <v>1900</v>
      </c>
      <c r="Y105" s="272">
        <f>X105*W105</f>
        <v>-490.76999999999992</v>
      </c>
      <c r="Z105" s="32"/>
      <c r="AA105" s="273">
        <f>Y105-R105</f>
        <v>0</v>
      </c>
      <c r="AB105" s="274">
        <f>IF(OR(R105=0,Y105=0),"",(AA105/R105))</f>
        <v>0</v>
      </c>
      <c r="AE105" s="462">
        <v>0</v>
      </c>
      <c r="AF105" s="366">
        <f t="shared" si="76"/>
        <v>1900</v>
      </c>
      <c r="AG105" s="272">
        <f>AF105*AE105</f>
        <v>0</v>
      </c>
      <c r="AH105" s="32"/>
      <c r="AI105" s="273">
        <f>AG105-Y105</f>
        <v>490.76999999999992</v>
      </c>
      <c r="AJ105" s="274" t="str">
        <f>IF(OR(Y105=0,AG105=0),"",(AI105/Y105))</f>
        <v/>
      </c>
      <c r="AL105" s="462">
        <v>0</v>
      </c>
      <c r="AM105" s="366">
        <f t="shared" si="79"/>
        <v>1900</v>
      </c>
      <c r="AN105" s="272">
        <f>AM105*AL105</f>
        <v>0</v>
      </c>
      <c r="AO105" s="32"/>
      <c r="AP105" s="273">
        <f>AN105-AG105</f>
        <v>0</v>
      </c>
      <c r="AQ105" s="274" t="str">
        <f>IF(OR(AG105=0,AN105=0),"",(AP105/AG105))</f>
        <v/>
      </c>
      <c r="AS105" s="462">
        <v>0</v>
      </c>
      <c r="AT105" s="366">
        <f t="shared" si="80"/>
        <v>1900</v>
      </c>
      <c r="AU105" s="272">
        <f>AT105*AS105</f>
        <v>0</v>
      </c>
      <c r="AV105" s="32"/>
      <c r="AW105" s="273">
        <f>AU105-AN105</f>
        <v>0</v>
      </c>
      <c r="AX105" s="274" t="str">
        <f>IF(OR(AN105=0,AU105=0),"",(AW105/AN105))</f>
        <v/>
      </c>
    </row>
    <row r="106" spans="2:50" x14ac:dyDescent="0.3">
      <c r="B106" s="74" t="s">
        <v>115</v>
      </c>
      <c r="C106" s="268"/>
      <c r="D106" s="269" t="s">
        <v>80</v>
      </c>
      <c r="E106" s="268"/>
      <c r="F106" s="32"/>
      <c r="G106" s="462"/>
      <c r="H106" s="366">
        <f t="shared" si="70"/>
        <v>1900</v>
      </c>
      <c r="I106" s="272">
        <f>H106*G106</f>
        <v>0</v>
      </c>
      <c r="J106" s="462"/>
      <c r="K106" s="366">
        <f t="shared" si="71"/>
        <v>1900</v>
      </c>
      <c r="L106" s="272">
        <f>K106*J106</f>
        <v>0</v>
      </c>
      <c r="M106" s="273">
        <f>L106-I106</f>
        <v>0</v>
      </c>
      <c r="N106" s="274" t="str">
        <f>IF(OR(I106=0,L106=0),"",(M106/I106))</f>
        <v/>
      </c>
      <c r="O106" s="272"/>
      <c r="P106" s="462">
        <v>-4.99E-2</v>
      </c>
      <c r="Q106" s="366">
        <f t="shared" si="74"/>
        <v>1900</v>
      </c>
      <c r="R106" s="272">
        <f>Q106*P106</f>
        <v>-94.81</v>
      </c>
      <c r="S106" s="32"/>
      <c r="T106" s="273">
        <f>R106-L106</f>
        <v>-94.81</v>
      </c>
      <c r="U106" s="274" t="str">
        <f>IF(OR(L106=0,R106=0),"",(T106/L106))</f>
        <v/>
      </c>
      <c r="W106" s="462">
        <v>-4.99E-2</v>
      </c>
      <c r="X106" s="366">
        <f t="shared" si="75"/>
        <v>1900</v>
      </c>
      <c r="Y106" s="272">
        <f>X106*W106</f>
        <v>-94.81</v>
      </c>
      <c r="Z106" s="32"/>
      <c r="AA106" s="273">
        <f>Y106-R106</f>
        <v>0</v>
      </c>
      <c r="AB106" s="274">
        <f>IF(OR(R106=0,Y106=0),"",(AA106/R106))</f>
        <v>0</v>
      </c>
      <c r="AE106" s="462">
        <v>-4.99E-2</v>
      </c>
      <c r="AF106" s="366">
        <f t="shared" si="76"/>
        <v>1900</v>
      </c>
      <c r="AG106" s="272">
        <f>AF106*AE106</f>
        <v>-94.81</v>
      </c>
      <c r="AH106" s="32"/>
      <c r="AI106" s="273">
        <f>AG106-Y106</f>
        <v>0</v>
      </c>
      <c r="AJ106" s="274">
        <f>IF(OR(Y106=0,AG106=0),"",(AI106/Y106))</f>
        <v>0</v>
      </c>
      <c r="AL106" s="462">
        <v>-4.99E-2</v>
      </c>
      <c r="AM106" s="366">
        <f t="shared" si="79"/>
        <v>1900</v>
      </c>
      <c r="AN106" s="272">
        <f>AM106*AL106</f>
        <v>-94.81</v>
      </c>
      <c r="AO106" s="32"/>
      <c r="AP106" s="273">
        <f>AN106-AG106</f>
        <v>0</v>
      </c>
      <c r="AQ106" s="274">
        <f>IF(OR(AG106=0,AN106=0),"",(AP106/AG106))</f>
        <v>0</v>
      </c>
      <c r="AS106" s="462">
        <v>-4.99E-2</v>
      </c>
      <c r="AT106" s="366">
        <f t="shared" si="80"/>
        <v>1900</v>
      </c>
      <c r="AU106" s="272">
        <f>AT106*AS106</f>
        <v>-94.81</v>
      </c>
      <c r="AV106" s="32"/>
      <c r="AW106" s="273">
        <f>AU106-AN106</f>
        <v>0</v>
      </c>
      <c r="AX106" s="274">
        <f>IF(OR(AN106=0,AU106=0),"",(AW106/AN106))</f>
        <v>0</v>
      </c>
    </row>
    <row r="107" spans="2:50" x14ac:dyDescent="0.3">
      <c r="B107" s="79" t="s">
        <v>116</v>
      </c>
      <c r="C107" s="268"/>
      <c r="D107" s="269" t="s">
        <v>80</v>
      </c>
      <c r="E107" s="268"/>
      <c r="F107" s="32"/>
      <c r="G107" s="462"/>
      <c r="H107" s="366">
        <f t="shared" si="70"/>
        <v>1900</v>
      </c>
      <c r="I107" s="272">
        <f t="shared" ref="I107:I112" si="81">H107*G107</f>
        <v>0</v>
      </c>
      <c r="J107" s="462"/>
      <c r="K107" s="366">
        <f t="shared" si="71"/>
        <v>1900</v>
      </c>
      <c r="L107" s="272">
        <f t="shared" si="56"/>
        <v>0</v>
      </c>
      <c r="M107" s="273">
        <f t="shared" si="72"/>
        <v>0</v>
      </c>
      <c r="N107" s="274" t="str">
        <f t="shared" si="73"/>
        <v/>
      </c>
      <c r="O107" s="272"/>
      <c r="P107" s="462">
        <v>0</v>
      </c>
      <c r="Q107" s="366">
        <f t="shared" si="74"/>
        <v>1900</v>
      </c>
      <c r="R107" s="272">
        <f t="shared" si="57"/>
        <v>0</v>
      </c>
      <c r="S107" s="32"/>
      <c r="T107" s="273">
        <f t="shared" si="58"/>
        <v>0</v>
      </c>
      <c r="U107" s="274" t="str">
        <f t="shared" si="59"/>
        <v/>
      </c>
      <c r="W107" s="462">
        <v>-0.13589999999999999</v>
      </c>
      <c r="X107" s="366">
        <f t="shared" si="75"/>
        <v>1900</v>
      </c>
      <c r="Y107" s="272">
        <f t="shared" si="60"/>
        <v>-258.20999999999998</v>
      </c>
      <c r="Z107" s="32"/>
      <c r="AA107" s="273">
        <f t="shared" si="61"/>
        <v>-258.20999999999998</v>
      </c>
      <c r="AB107" s="274" t="str">
        <f t="shared" si="62"/>
        <v/>
      </c>
      <c r="AE107" s="462">
        <v>-0.13589999999999999</v>
      </c>
      <c r="AF107" s="366">
        <f t="shared" si="76"/>
        <v>1900</v>
      </c>
      <c r="AG107" s="272">
        <f t="shared" si="63"/>
        <v>-258.20999999999998</v>
      </c>
      <c r="AH107" s="32"/>
      <c r="AI107" s="273">
        <f t="shared" si="77"/>
        <v>0</v>
      </c>
      <c r="AJ107" s="274">
        <f t="shared" si="78"/>
        <v>0</v>
      </c>
      <c r="AL107" s="462">
        <v>-0.13589999999999999</v>
      </c>
      <c r="AM107" s="366">
        <f t="shared" si="79"/>
        <v>1900</v>
      </c>
      <c r="AN107" s="272">
        <f t="shared" si="64"/>
        <v>-258.20999999999998</v>
      </c>
      <c r="AO107" s="32"/>
      <c r="AP107" s="273">
        <f t="shared" si="65"/>
        <v>0</v>
      </c>
      <c r="AQ107" s="274">
        <f t="shared" si="66"/>
        <v>0</v>
      </c>
      <c r="AS107" s="462">
        <v>-0.13589999999999999</v>
      </c>
      <c r="AT107" s="366">
        <f t="shared" si="80"/>
        <v>1900</v>
      </c>
      <c r="AU107" s="272">
        <f t="shared" si="67"/>
        <v>-258.20999999999998</v>
      </c>
      <c r="AV107" s="32"/>
      <c r="AW107" s="273">
        <f t="shared" si="68"/>
        <v>0</v>
      </c>
      <c r="AX107" s="274">
        <f t="shared" si="69"/>
        <v>0</v>
      </c>
    </row>
    <row r="108" spans="2:50" x14ac:dyDescent="0.3">
      <c r="B108" s="80" t="s">
        <v>118</v>
      </c>
      <c r="C108" s="268"/>
      <c r="D108" s="269" t="s">
        <v>80</v>
      </c>
      <c r="E108" s="268"/>
      <c r="F108" s="32"/>
      <c r="G108" s="367"/>
      <c r="H108" s="366">
        <f t="shared" ref="H108:H110" si="82">$G$18</f>
        <v>1900</v>
      </c>
      <c r="I108" s="272">
        <f t="shared" si="81"/>
        <v>0</v>
      </c>
      <c r="J108" s="367"/>
      <c r="K108" s="366">
        <f t="shared" ref="K108:K110" si="83">$G$18</f>
        <v>1900</v>
      </c>
      <c r="L108" s="272">
        <f t="shared" si="56"/>
        <v>0</v>
      </c>
      <c r="M108" s="70">
        <f t="shared" si="72"/>
        <v>0</v>
      </c>
      <c r="N108" s="71" t="str">
        <f t="shared" si="73"/>
        <v/>
      </c>
      <c r="O108" s="272"/>
      <c r="P108" s="367">
        <v>7.7999999999999996E-3</v>
      </c>
      <c r="Q108" s="366">
        <f t="shared" ref="Q108:Q110" si="84">$G$18</f>
        <v>1900</v>
      </c>
      <c r="R108" s="272">
        <f t="shared" si="57"/>
        <v>14.819999999999999</v>
      </c>
      <c r="S108" s="32"/>
      <c r="T108" s="273">
        <f t="shared" si="58"/>
        <v>14.819999999999999</v>
      </c>
      <c r="U108" s="274" t="str">
        <f t="shared" si="59"/>
        <v/>
      </c>
      <c r="W108" s="367">
        <v>7.7999999999999996E-3</v>
      </c>
      <c r="X108" s="366">
        <f t="shared" ref="X108:X110" si="85">$G$18</f>
        <v>1900</v>
      </c>
      <c r="Y108" s="272">
        <f t="shared" si="60"/>
        <v>14.819999999999999</v>
      </c>
      <c r="Z108" s="32"/>
      <c r="AA108" s="273">
        <f t="shared" si="61"/>
        <v>0</v>
      </c>
      <c r="AB108" s="274">
        <f t="shared" si="62"/>
        <v>0</v>
      </c>
      <c r="AE108" s="367">
        <v>7.7999999999999996E-3</v>
      </c>
      <c r="AF108" s="366">
        <f t="shared" ref="AF108:AF110" si="86">$G$18</f>
        <v>1900</v>
      </c>
      <c r="AG108" s="272">
        <f t="shared" si="63"/>
        <v>14.819999999999999</v>
      </c>
      <c r="AH108" s="32"/>
      <c r="AI108" s="273">
        <f>AG108-Y108</f>
        <v>0</v>
      </c>
      <c r="AJ108" s="274">
        <f>IF(OR(Y108=0,AG108=0),"",(AI108/Y108))</f>
        <v>0</v>
      </c>
      <c r="AL108" s="367">
        <v>7.7999999999999996E-3</v>
      </c>
      <c r="AM108" s="366">
        <f t="shared" ref="AM108:AM110" si="87">$G$18</f>
        <v>1900</v>
      </c>
      <c r="AN108" s="272">
        <f t="shared" si="64"/>
        <v>14.819999999999999</v>
      </c>
      <c r="AO108" s="32"/>
      <c r="AP108" s="273">
        <f t="shared" si="65"/>
        <v>0</v>
      </c>
      <c r="AQ108" s="274">
        <f t="shared" si="66"/>
        <v>0</v>
      </c>
      <c r="AS108" s="367">
        <v>7.7999999999999996E-3</v>
      </c>
      <c r="AT108" s="366">
        <f t="shared" ref="AT108:AT110" si="88">$G$18</f>
        <v>1900</v>
      </c>
      <c r="AU108" s="272">
        <f t="shared" si="67"/>
        <v>14.819999999999999</v>
      </c>
      <c r="AV108" s="32"/>
      <c r="AW108" s="273">
        <f t="shared" si="68"/>
        <v>0</v>
      </c>
      <c r="AX108" s="274">
        <f t="shared" si="69"/>
        <v>0</v>
      </c>
    </row>
    <row r="109" spans="2:50" x14ac:dyDescent="0.3">
      <c r="B109" s="80" t="s">
        <v>119</v>
      </c>
      <c r="C109" s="268"/>
      <c r="D109" s="269" t="s">
        <v>80</v>
      </c>
      <c r="E109" s="268"/>
      <c r="F109" s="32"/>
      <c r="G109" s="367"/>
      <c r="H109" s="366">
        <f t="shared" si="82"/>
        <v>1900</v>
      </c>
      <c r="I109" s="272">
        <f t="shared" si="81"/>
        <v>0</v>
      </c>
      <c r="J109" s="367"/>
      <c r="K109" s="366">
        <f t="shared" si="83"/>
        <v>1900</v>
      </c>
      <c r="L109" s="272">
        <f t="shared" si="56"/>
        <v>0</v>
      </c>
      <c r="M109" s="70">
        <f t="shared" si="72"/>
        <v>0</v>
      </c>
      <c r="N109" s="71" t="str">
        <f t="shared" si="73"/>
        <v/>
      </c>
      <c r="O109" s="272"/>
      <c r="P109" s="367">
        <v>4.7999999999999996E-3</v>
      </c>
      <c r="Q109" s="366">
        <f t="shared" si="84"/>
        <v>1900</v>
      </c>
      <c r="R109" s="272">
        <f t="shared" si="57"/>
        <v>9.1199999999999992</v>
      </c>
      <c r="S109" s="32"/>
      <c r="T109" s="273">
        <f t="shared" si="58"/>
        <v>9.1199999999999992</v>
      </c>
      <c r="U109" s="274" t="str">
        <f t="shared" si="59"/>
        <v/>
      </c>
      <c r="W109" s="367">
        <v>4.7999999999999996E-3</v>
      </c>
      <c r="X109" s="366">
        <f t="shared" si="85"/>
        <v>1900</v>
      </c>
      <c r="Y109" s="272">
        <f t="shared" si="60"/>
        <v>9.1199999999999992</v>
      </c>
      <c r="Z109" s="32"/>
      <c r="AA109" s="273">
        <f t="shared" si="61"/>
        <v>0</v>
      </c>
      <c r="AB109" s="274">
        <f t="shared" si="62"/>
        <v>0</v>
      </c>
      <c r="AE109" s="367">
        <v>4.7999999999999996E-3</v>
      </c>
      <c r="AF109" s="366">
        <f t="shared" si="86"/>
        <v>1900</v>
      </c>
      <c r="AG109" s="272">
        <f t="shared" si="63"/>
        <v>9.1199999999999992</v>
      </c>
      <c r="AH109" s="32"/>
      <c r="AI109" s="273">
        <f>AG109-Y109</f>
        <v>0</v>
      </c>
      <c r="AJ109" s="274">
        <f>IF(OR(Y109=0,AG109=0),"",(AI109/Y109))</f>
        <v>0</v>
      </c>
      <c r="AL109" s="367">
        <v>4.7999999999999996E-3</v>
      </c>
      <c r="AM109" s="366">
        <f t="shared" si="87"/>
        <v>1900</v>
      </c>
      <c r="AN109" s="272">
        <f t="shared" si="64"/>
        <v>9.1199999999999992</v>
      </c>
      <c r="AO109" s="32"/>
      <c r="AP109" s="273">
        <f t="shared" si="65"/>
        <v>0</v>
      </c>
      <c r="AQ109" s="274">
        <f t="shared" si="66"/>
        <v>0</v>
      </c>
      <c r="AS109" s="367">
        <v>4.7999999999999996E-3</v>
      </c>
      <c r="AT109" s="366">
        <f t="shared" si="88"/>
        <v>1900</v>
      </c>
      <c r="AU109" s="272">
        <f t="shared" si="67"/>
        <v>9.1199999999999992</v>
      </c>
      <c r="AV109" s="32"/>
      <c r="AW109" s="273">
        <f t="shared" si="68"/>
        <v>0</v>
      </c>
      <c r="AX109" s="274">
        <f t="shared" si="69"/>
        <v>0</v>
      </c>
    </row>
    <row r="110" spans="2:50" x14ac:dyDescent="0.3">
      <c r="B110" s="80" t="s">
        <v>120</v>
      </c>
      <c r="C110" s="268"/>
      <c r="D110" s="269" t="s">
        <v>80</v>
      </c>
      <c r="E110" s="268"/>
      <c r="F110" s="32"/>
      <c r="G110" s="367"/>
      <c r="H110" s="366">
        <f t="shared" si="82"/>
        <v>1900</v>
      </c>
      <c r="I110" s="272">
        <f t="shared" si="81"/>
        <v>0</v>
      </c>
      <c r="J110" s="367"/>
      <c r="K110" s="366">
        <f t="shared" si="83"/>
        <v>1900</v>
      </c>
      <c r="L110" s="272">
        <f t="shared" si="56"/>
        <v>0</v>
      </c>
      <c r="M110" s="70">
        <f t="shared" si="72"/>
        <v>0</v>
      </c>
      <c r="N110" s="71" t="str">
        <f t="shared" si="73"/>
        <v/>
      </c>
      <c r="O110" s="272"/>
      <c r="P110" s="367">
        <v>4.0000000000000001E-3</v>
      </c>
      <c r="Q110" s="366">
        <f t="shared" si="84"/>
        <v>1900</v>
      </c>
      <c r="R110" s="272">
        <f t="shared" si="57"/>
        <v>7.6000000000000005</v>
      </c>
      <c r="S110" s="32"/>
      <c r="T110" s="273">
        <f t="shared" si="58"/>
        <v>7.6000000000000005</v>
      </c>
      <c r="U110" s="274" t="str">
        <f t="shared" si="59"/>
        <v/>
      </c>
      <c r="W110" s="367">
        <v>4.0000000000000001E-3</v>
      </c>
      <c r="X110" s="366">
        <f t="shared" si="85"/>
        <v>1900</v>
      </c>
      <c r="Y110" s="272">
        <f t="shared" si="60"/>
        <v>7.6000000000000005</v>
      </c>
      <c r="Z110" s="32"/>
      <c r="AA110" s="273">
        <f t="shared" si="61"/>
        <v>0</v>
      </c>
      <c r="AB110" s="274">
        <f t="shared" si="62"/>
        <v>0</v>
      </c>
      <c r="AE110" s="367">
        <v>4.0000000000000001E-3</v>
      </c>
      <c r="AF110" s="366">
        <f t="shared" si="86"/>
        <v>1900</v>
      </c>
      <c r="AG110" s="272">
        <f t="shared" si="63"/>
        <v>7.6000000000000005</v>
      </c>
      <c r="AH110" s="32"/>
      <c r="AI110" s="273">
        <f>AG110-Y110</f>
        <v>0</v>
      </c>
      <c r="AJ110" s="274">
        <f>IF(OR(Y110=0,AG110=0),"",(AI110/Y110))</f>
        <v>0</v>
      </c>
      <c r="AL110" s="367">
        <v>4.0000000000000001E-3</v>
      </c>
      <c r="AM110" s="366">
        <f t="shared" si="87"/>
        <v>1900</v>
      </c>
      <c r="AN110" s="272">
        <f t="shared" si="64"/>
        <v>7.6000000000000005</v>
      </c>
      <c r="AO110" s="32"/>
      <c r="AP110" s="273">
        <f t="shared" si="65"/>
        <v>0</v>
      </c>
      <c r="AQ110" s="274">
        <f t="shared" si="66"/>
        <v>0</v>
      </c>
      <c r="AS110" s="367">
        <v>4.0000000000000001E-3</v>
      </c>
      <c r="AT110" s="366">
        <f t="shared" si="88"/>
        <v>1900</v>
      </c>
      <c r="AU110" s="272">
        <f t="shared" si="67"/>
        <v>7.6000000000000005</v>
      </c>
      <c r="AV110" s="32"/>
      <c r="AW110" s="273">
        <f t="shared" si="68"/>
        <v>0</v>
      </c>
      <c r="AX110" s="274">
        <f t="shared" si="69"/>
        <v>0</v>
      </c>
    </row>
    <row r="111" spans="2:50" x14ac:dyDescent="0.3">
      <c r="B111" s="288" t="s">
        <v>68</v>
      </c>
      <c r="C111" s="268"/>
      <c r="D111" s="269" t="s">
        <v>80</v>
      </c>
      <c r="E111" s="268"/>
      <c r="F111" s="32"/>
      <c r="G111" s="115">
        <v>7.3673999999999999</v>
      </c>
      <c r="H111" s="366">
        <f t="shared" si="70"/>
        <v>1900</v>
      </c>
      <c r="I111" s="272">
        <f t="shared" si="81"/>
        <v>13998.06</v>
      </c>
      <c r="J111" s="115">
        <v>7.7062999999999997</v>
      </c>
      <c r="K111" s="366">
        <f t="shared" si="71"/>
        <v>1900</v>
      </c>
      <c r="L111" s="272">
        <f t="shared" si="56"/>
        <v>14641.97</v>
      </c>
      <c r="M111" s="273">
        <f t="shared" si="72"/>
        <v>643.90999999999985</v>
      </c>
      <c r="N111" s="274">
        <f t="shared" si="73"/>
        <v>4.5999945706762212E-2</v>
      </c>
      <c r="O111" s="272"/>
      <c r="P111" s="115">
        <v>9.1555</v>
      </c>
      <c r="Q111" s="366">
        <f t="shared" si="74"/>
        <v>1900</v>
      </c>
      <c r="R111" s="272">
        <f t="shared" si="57"/>
        <v>17395.45</v>
      </c>
      <c r="S111" s="32"/>
      <c r="T111" s="273">
        <f t="shared" si="58"/>
        <v>2753.4800000000014</v>
      </c>
      <c r="U111" s="274">
        <f t="shared" si="59"/>
        <v>0.18805392990150926</v>
      </c>
      <c r="W111" s="115">
        <v>9.6386000000000003</v>
      </c>
      <c r="X111" s="366">
        <f t="shared" si="75"/>
        <v>1900</v>
      </c>
      <c r="Y111" s="272">
        <f t="shared" si="60"/>
        <v>18313.34</v>
      </c>
      <c r="Z111" s="32"/>
      <c r="AA111" s="273">
        <f t="shared" si="61"/>
        <v>917.88999999999942</v>
      </c>
      <c r="AB111" s="274">
        <f t="shared" si="62"/>
        <v>5.2766096881655802E-2</v>
      </c>
      <c r="AE111" s="115">
        <v>10.0481</v>
      </c>
      <c r="AF111" s="366">
        <f t="shared" si="76"/>
        <v>1900</v>
      </c>
      <c r="AG111" s="272">
        <f t="shared" si="63"/>
        <v>19091.39</v>
      </c>
      <c r="AH111" s="32"/>
      <c r="AI111" s="273">
        <f t="shared" si="77"/>
        <v>778.04999999999927</v>
      </c>
      <c r="AJ111" s="274">
        <f t="shared" si="78"/>
        <v>4.2485423194239785E-2</v>
      </c>
      <c r="AL111" s="115">
        <v>10.8485</v>
      </c>
      <c r="AM111" s="366">
        <f t="shared" si="79"/>
        <v>1900</v>
      </c>
      <c r="AN111" s="272">
        <f t="shared" si="64"/>
        <v>20612.149999999998</v>
      </c>
      <c r="AO111" s="32"/>
      <c r="AP111" s="273">
        <f t="shared" si="65"/>
        <v>1520.7599999999984</v>
      </c>
      <c r="AQ111" s="274">
        <f t="shared" si="66"/>
        <v>7.9656850548859903E-2</v>
      </c>
      <c r="AS111" s="115">
        <v>11.4415</v>
      </c>
      <c r="AT111" s="366">
        <f t="shared" si="80"/>
        <v>1900</v>
      </c>
      <c r="AU111" s="272">
        <f t="shared" si="67"/>
        <v>21738.85</v>
      </c>
      <c r="AV111" s="32"/>
      <c r="AW111" s="273">
        <f t="shared" si="68"/>
        <v>1126.7000000000007</v>
      </c>
      <c r="AX111" s="274">
        <f t="shared" si="69"/>
        <v>5.4661934829699999E-2</v>
      </c>
    </row>
    <row r="112" spans="2:50" x14ac:dyDescent="0.3">
      <c r="B112" s="93" t="s">
        <v>69</v>
      </c>
      <c r="C112" s="268"/>
      <c r="D112" s="269" t="s">
        <v>80</v>
      </c>
      <c r="E112" s="268"/>
      <c r="F112" s="32"/>
      <c r="G112" s="115">
        <v>0</v>
      </c>
      <c r="H112" s="366">
        <f t="shared" si="70"/>
        <v>1900</v>
      </c>
      <c r="I112" s="272">
        <f t="shared" si="81"/>
        <v>0</v>
      </c>
      <c r="J112" s="115"/>
      <c r="K112" s="366">
        <f t="shared" si="71"/>
        <v>1900</v>
      </c>
      <c r="L112" s="272">
        <f t="shared" si="56"/>
        <v>0</v>
      </c>
      <c r="M112" s="273">
        <f t="shared" si="72"/>
        <v>0</v>
      </c>
      <c r="N112" s="274" t="str">
        <f t="shared" si="73"/>
        <v/>
      </c>
      <c r="O112" s="272"/>
      <c r="P112" s="115">
        <v>3.3500000000000002E-2</v>
      </c>
      <c r="Q112" s="366">
        <f t="shared" si="74"/>
        <v>1900</v>
      </c>
      <c r="R112" s="272">
        <f t="shared" si="57"/>
        <v>63.650000000000006</v>
      </c>
      <c r="S112" s="32"/>
      <c r="T112" s="273">
        <f t="shared" si="58"/>
        <v>63.650000000000006</v>
      </c>
      <c r="U112" s="274" t="str">
        <f t="shared" si="59"/>
        <v/>
      </c>
      <c r="W112" s="115">
        <v>3.3500000000000002E-2</v>
      </c>
      <c r="X112" s="366">
        <f t="shared" si="75"/>
        <v>1900</v>
      </c>
      <c r="Y112" s="272">
        <f t="shared" si="60"/>
        <v>63.650000000000006</v>
      </c>
      <c r="Z112" s="32"/>
      <c r="AA112" s="273">
        <f t="shared" si="61"/>
        <v>0</v>
      </c>
      <c r="AB112" s="274">
        <f t="shared" si="62"/>
        <v>0</v>
      </c>
      <c r="AE112" s="115">
        <v>3.3500000000000002E-2</v>
      </c>
      <c r="AF112" s="366">
        <f t="shared" si="76"/>
        <v>1900</v>
      </c>
      <c r="AG112" s="272">
        <f t="shared" si="63"/>
        <v>63.650000000000006</v>
      </c>
      <c r="AH112" s="32"/>
      <c r="AI112" s="273">
        <f t="shared" si="77"/>
        <v>0</v>
      </c>
      <c r="AJ112" s="274">
        <f t="shared" si="78"/>
        <v>0</v>
      </c>
      <c r="AL112" s="115">
        <v>3.3500000000000002E-2</v>
      </c>
      <c r="AM112" s="366">
        <f t="shared" si="79"/>
        <v>1900</v>
      </c>
      <c r="AN112" s="272">
        <f t="shared" si="64"/>
        <v>63.650000000000006</v>
      </c>
      <c r="AO112" s="32"/>
      <c r="AP112" s="273">
        <f t="shared" si="65"/>
        <v>0</v>
      </c>
      <c r="AQ112" s="274">
        <f t="shared" si="66"/>
        <v>0</v>
      </c>
      <c r="AS112" s="115">
        <v>3.3500000000000002E-2</v>
      </c>
      <c r="AT112" s="366">
        <f t="shared" si="80"/>
        <v>1900</v>
      </c>
      <c r="AU112" s="272">
        <f t="shared" si="67"/>
        <v>63.650000000000006</v>
      </c>
      <c r="AV112" s="32"/>
      <c r="AW112" s="273">
        <f t="shared" si="68"/>
        <v>0</v>
      </c>
      <c r="AX112" s="274">
        <f t="shared" si="69"/>
        <v>0</v>
      </c>
    </row>
    <row r="113" spans="2:50" x14ac:dyDescent="0.3">
      <c r="B113" s="429" t="s">
        <v>28</v>
      </c>
      <c r="C113" s="430"/>
      <c r="D113" s="431"/>
      <c r="E113" s="430"/>
      <c r="F113" s="432"/>
      <c r="G113" s="433"/>
      <c r="H113" s="434"/>
      <c r="I113" s="435">
        <f>SUM(I92:I112)</f>
        <v>14226.71</v>
      </c>
      <c r="J113" s="433"/>
      <c r="K113" s="434"/>
      <c r="L113" s="435">
        <f>SUM(L92:L112)</f>
        <v>14918.74</v>
      </c>
      <c r="M113" s="436">
        <f t="shared" si="72"/>
        <v>692.03000000000065</v>
      </c>
      <c r="N113" s="437">
        <f t="shared" si="73"/>
        <v>4.8643010225132913E-2</v>
      </c>
      <c r="O113" s="435"/>
      <c r="P113" s="433"/>
      <c r="Q113" s="434"/>
      <c r="R113" s="435">
        <f>SUM(R92:R112)</f>
        <v>17394.61</v>
      </c>
      <c r="S113" s="432"/>
      <c r="T113" s="436">
        <f t="shared" si="58"/>
        <v>2475.8700000000008</v>
      </c>
      <c r="U113" s="437">
        <f t="shared" si="59"/>
        <v>0.16595704462977443</v>
      </c>
      <c r="W113" s="433"/>
      <c r="X113" s="434"/>
      <c r="Y113" s="435">
        <f>SUM(Y92:Y112)</f>
        <v>18838.830000000002</v>
      </c>
      <c r="Z113" s="432"/>
      <c r="AA113" s="436">
        <f t="shared" si="61"/>
        <v>1444.2200000000012</v>
      </c>
      <c r="AB113" s="437">
        <f t="shared" si="62"/>
        <v>8.3026868667938E-2</v>
      </c>
      <c r="AE113" s="433"/>
      <c r="AF113" s="434"/>
      <c r="AG113" s="435">
        <f>SUM(AG92:AG112)</f>
        <v>20004.88</v>
      </c>
      <c r="AH113" s="432"/>
      <c r="AI113" s="436">
        <f t="shared" si="77"/>
        <v>1166.0499999999993</v>
      </c>
      <c r="AJ113" s="437">
        <f t="shared" si="78"/>
        <v>6.1896094396520336E-2</v>
      </c>
      <c r="AL113" s="433"/>
      <c r="AM113" s="434"/>
      <c r="AN113" s="435">
        <f>SUM(AN92:AN112)</f>
        <v>21615.29</v>
      </c>
      <c r="AO113" s="432"/>
      <c r="AP113" s="436">
        <f t="shared" si="65"/>
        <v>1610.4099999999999</v>
      </c>
      <c r="AQ113" s="437">
        <f t="shared" si="66"/>
        <v>8.0500857790699057E-2</v>
      </c>
      <c r="AS113" s="433"/>
      <c r="AT113" s="434"/>
      <c r="AU113" s="435">
        <f>SUM(AU92:AU112)</f>
        <v>23100.29</v>
      </c>
      <c r="AV113" s="432"/>
      <c r="AW113" s="436">
        <f t="shared" si="68"/>
        <v>1485</v>
      </c>
      <c r="AX113" s="437">
        <f t="shared" si="69"/>
        <v>6.8701368336950369E-2</v>
      </c>
    </row>
    <row r="114" spans="2:50" x14ac:dyDescent="0.3">
      <c r="B114" s="74" t="s">
        <v>29</v>
      </c>
      <c r="C114" s="32"/>
      <c r="D114" s="269" t="s">
        <v>30</v>
      </c>
      <c r="E114" s="32"/>
      <c r="F114" s="32"/>
      <c r="G114" s="285">
        <f>G45</f>
        <v>0.1076</v>
      </c>
      <c r="H114" s="482">
        <f>$G$19*(1+G146)-$G$19</f>
        <v>26550.000000000116</v>
      </c>
      <c r="I114" s="287">
        <f>H114*G114</f>
        <v>2856.7800000000125</v>
      </c>
      <c r="J114" s="285">
        <f>J45</f>
        <v>0.1076</v>
      </c>
      <c r="K114" s="482">
        <f>$G$19*(1+J146)-$G$19</f>
        <v>26550.000000000116</v>
      </c>
      <c r="L114" s="287">
        <f>K114*J114</f>
        <v>2856.7800000000125</v>
      </c>
      <c r="M114" s="273">
        <f t="shared" si="72"/>
        <v>0</v>
      </c>
      <c r="N114" s="274">
        <f t="shared" si="73"/>
        <v>0</v>
      </c>
      <c r="O114" s="287"/>
      <c r="P114" s="285">
        <f>P45</f>
        <v>0.1076</v>
      </c>
      <c r="Q114" s="482">
        <f>$G$19*(1+P146)-$G$19</f>
        <v>26550.000000000116</v>
      </c>
      <c r="R114" s="287">
        <f>Q114*P114</f>
        <v>2856.7800000000125</v>
      </c>
      <c r="S114" s="32"/>
      <c r="T114" s="273">
        <f t="shared" si="58"/>
        <v>0</v>
      </c>
      <c r="U114" s="274">
        <f t="shared" si="59"/>
        <v>0</v>
      </c>
      <c r="W114" s="285">
        <f>W45</f>
        <v>0.1076</v>
      </c>
      <c r="X114" s="482">
        <f>$G$19*(1+W146)-$G$19</f>
        <v>26550.000000000116</v>
      </c>
      <c r="Y114" s="287">
        <f>X114*W114</f>
        <v>2856.7800000000125</v>
      </c>
      <c r="Z114" s="32"/>
      <c r="AA114" s="273">
        <f t="shared" si="61"/>
        <v>0</v>
      </c>
      <c r="AB114" s="274">
        <f t="shared" si="62"/>
        <v>0</v>
      </c>
      <c r="AE114" s="285">
        <f>AE45</f>
        <v>0.1076</v>
      </c>
      <c r="AF114" s="482">
        <f>$G$19*(1+AE146)-$G$19</f>
        <v>26550.000000000116</v>
      </c>
      <c r="AG114" s="287">
        <f>AF114*AE114</f>
        <v>2856.7800000000125</v>
      </c>
      <c r="AH114" s="32"/>
      <c r="AI114" s="273">
        <f t="shared" si="77"/>
        <v>0</v>
      </c>
      <c r="AJ114" s="274">
        <f t="shared" si="78"/>
        <v>0</v>
      </c>
      <c r="AL114" s="285">
        <f>AL45</f>
        <v>0.1076</v>
      </c>
      <c r="AM114" s="482">
        <f>$G$19*(1+AL146)-$G$19</f>
        <v>26550.000000000116</v>
      </c>
      <c r="AN114" s="287">
        <f>AM114*AL114</f>
        <v>2856.7800000000125</v>
      </c>
      <c r="AO114" s="32"/>
      <c r="AP114" s="273">
        <f t="shared" si="65"/>
        <v>0</v>
      </c>
      <c r="AQ114" s="274">
        <f t="shared" si="66"/>
        <v>0</v>
      </c>
      <c r="AS114" s="285">
        <f>AS45</f>
        <v>0.1076</v>
      </c>
      <c r="AT114" s="482">
        <f>$G$19*(1+AS146)-$G$19</f>
        <v>26550.000000000116</v>
      </c>
      <c r="AU114" s="287">
        <f>AT114*AS114</f>
        <v>2856.7800000000125</v>
      </c>
      <c r="AV114" s="32"/>
      <c r="AW114" s="273">
        <f t="shared" si="68"/>
        <v>0</v>
      </c>
      <c r="AX114" s="274">
        <f t="shared" si="69"/>
        <v>0</v>
      </c>
    </row>
    <row r="115" spans="2:50" s="23" customFormat="1" x14ac:dyDescent="0.3">
      <c r="B115" s="93" t="str">
        <f>+RESIDENTIAL!$B$47</f>
        <v>Rate Rider for Disposition of Deferral/Variance Accounts - effective until December 31, 2024</v>
      </c>
      <c r="C115" s="65"/>
      <c r="D115" s="66" t="s">
        <v>80</v>
      </c>
      <c r="E115" s="65"/>
      <c r="F115" s="25"/>
      <c r="G115" s="96">
        <v>1.056</v>
      </c>
      <c r="H115" s="95">
        <f>$G$87</f>
        <v>1900</v>
      </c>
      <c r="I115" s="287">
        <f t="shared" ref="I115:I118" si="89">H115*G115</f>
        <v>2006.4</v>
      </c>
      <c r="J115" s="96">
        <v>1.0915999999999999</v>
      </c>
      <c r="K115" s="95">
        <f>$G$87</f>
        <v>1900</v>
      </c>
      <c r="L115" s="287">
        <f t="shared" ref="L115:L118" si="90">K115*J115</f>
        <v>2074.04</v>
      </c>
      <c r="M115" s="70">
        <f t="shared" si="72"/>
        <v>67.639999999999873</v>
      </c>
      <c r="N115" s="274">
        <f t="shared" si="73"/>
        <v>3.3712121212121145E-2</v>
      </c>
      <c r="O115" s="287"/>
      <c r="P115" s="96">
        <v>0.91120000000000001</v>
      </c>
      <c r="Q115" s="95">
        <f>$G$87</f>
        <v>1900</v>
      </c>
      <c r="R115" s="287">
        <f t="shared" ref="R115:R118" si="91">Q115*P115</f>
        <v>1731.28</v>
      </c>
      <c r="S115" s="73"/>
      <c r="T115" s="70">
        <f t="shared" si="58"/>
        <v>-342.76</v>
      </c>
      <c r="U115" s="274">
        <f t="shared" si="59"/>
        <v>-0.16526200073286917</v>
      </c>
      <c r="V115" s="73"/>
      <c r="W115" s="96">
        <v>0</v>
      </c>
      <c r="X115" s="95">
        <f>$G$87</f>
        <v>1900</v>
      </c>
      <c r="Y115" s="287">
        <f t="shared" ref="Y115:Y118" si="92">X115*W115</f>
        <v>0</v>
      </c>
      <c r="Z115" s="73"/>
      <c r="AA115" s="70">
        <f t="shared" si="61"/>
        <v>-1731.28</v>
      </c>
      <c r="AB115" s="274" t="str">
        <f t="shared" si="62"/>
        <v/>
      </c>
      <c r="AD115" s="73"/>
      <c r="AE115" s="96">
        <v>0</v>
      </c>
      <c r="AF115" s="95">
        <f>$G$87</f>
        <v>1900</v>
      </c>
      <c r="AG115" s="287">
        <f t="shared" ref="AG115:AG118" si="93">AF115*AE115</f>
        <v>0</v>
      </c>
      <c r="AH115" s="73"/>
      <c r="AI115" s="70">
        <f t="shared" si="77"/>
        <v>0</v>
      </c>
      <c r="AJ115" s="274" t="str">
        <f t="shared" si="78"/>
        <v/>
      </c>
      <c r="AK115" s="73"/>
      <c r="AL115" s="96">
        <v>0</v>
      </c>
      <c r="AM115" s="95">
        <f>$G$87</f>
        <v>1900</v>
      </c>
      <c r="AN115" s="287">
        <f t="shared" ref="AN115:AN118" si="94">AM115*AL115</f>
        <v>0</v>
      </c>
      <c r="AO115" s="73"/>
      <c r="AP115" s="70">
        <f t="shared" si="65"/>
        <v>0</v>
      </c>
      <c r="AQ115" s="274" t="str">
        <f t="shared" si="66"/>
        <v/>
      </c>
      <c r="AR115" s="73"/>
      <c r="AS115" s="96">
        <v>0</v>
      </c>
      <c r="AT115" s="95">
        <f>$G$87</f>
        <v>1900</v>
      </c>
      <c r="AU115" s="287">
        <f t="shared" ref="AU115:AU118" si="95">AT115*AS115</f>
        <v>0</v>
      </c>
      <c r="AV115" s="73"/>
      <c r="AW115" s="70">
        <f t="shared" si="68"/>
        <v>0</v>
      </c>
      <c r="AX115" s="274" t="str">
        <f t="shared" si="69"/>
        <v/>
      </c>
    </row>
    <row r="116" spans="2:50" s="23" customFormat="1" ht="14.25" customHeight="1" x14ac:dyDescent="0.3">
      <c r="B116" s="93" t="str">
        <f>+'GS 50-999 kW'!$B$50</f>
        <v>Rate Rider for Disposition of Deferral/Variance Accounts for Non -Wholesale Market Participants -effective until December 31, 2024</v>
      </c>
      <c r="C116" s="65"/>
      <c r="D116" s="66" t="s">
        <v>80</v>
      </c>
      <c r="E116" s="65"/>
      <c r="F116" s="25"/>
      <c r="G116" s="96">
        <v>0.42770000000000002</v>
      </c>
      <c r="H116" s="95">
        <f>$G$87</f>
        <v>1900</v>
      </c>
      <c r="I116" s="287">
        <f t="shared" si="89"/>
        <v>812.63</v>
      </c>
      <c r="J116" s="96">
        <v>1.0737000000000001</v>
      </c>
      <c r="K116" s="95">
        <f>$G$87</f>
        <v>1900</v>
      </c>
      <c r="L116" s="287">
        <f t="shared" si="90"/>
        <v>2040.0300000000002</v>
      </c>
      <c r="M116" s="70">
        <f t="shared" si="72"/>
        <v>1227.4000000000001</v>
      </c>
      <c r="N116" s="274">
        <f t="shared" si="73"/>
        <v>1.5104044891278936</v>
      </c>
      <c r="O116" s="287"/>
      <c r="P116" s="96">
        <v>0.27350000000000002</v>
      </c>
      <c r="Q116" s="95">
        <f>$G$87</f>
        <v>1900</v>
      </c>
      <c r="R116" s="287">
        <f t="shared" si="91"/>
        <v>519.65000000000009</v>
      </c>
      <c r="S116" s="73"/>
      <c r="T116" s="70">
        <f t="shared" si="58"/>
        <v>-1520.38</v>
      </c>
      <c r="U116" s="274">
        <f t="shared" si="59"/>
        <v>-0.74527335382322812</v>
      </c>
      <c r="V116" s="73"/>
      <c r="W116" s="96">
        <v>0</v>
      </c>
      <c r="X116" s="95">
        <f>$G$87</f>
        <v>1900</v>
      </c>
      <c r="Y116" s="287">
        <f t="shared" si="92"/>
        <v>0</v>
      </c>
      <c r="Z116" s="73"/>
      <c r="AA116" s="70">
        <f t="shared" si="61"/>
        <v>-519.65000000000009</v>
      </c>
      <c r="AB116" s="274" t="str">
        <f t="shared" si="62"/>
        <v/>
      </c>
      <c r="AD116" s="73"/>
      <c r="AE116" s="96">
        <v>0</v>
      </c>
      <c r="AF116" s="95">
        <f>$G$87</f>
        <v>1900</v>
      </c>
      <c r="AG116" s="287">
        <f t="shared" si="93"/>
        <v>0</v>
      </c>
      <c r="AH116" s="73"/>
      <c r="AI116" s="70">
        <f t="shared" si="77"/>
        <v>0</v>
      </c>
      <c r="AJ116" s="274" t="str">
        <f t="shared" si="78"/>
        <v/>
      </c>
      <c r="AK116" s="73"/>
      <c r="AL116" s="96">
        <v>0</v>
      </c>
      <c r="AM116" s="95">
        <f>$G$87</f>
        <v>1900</v>
      </c>
      <c r="AN116" s="287">
        <f t="shared" si="94"/>
        <v>0</v>
      </c>
      <c r="AO116" s="73"/>
      <c r="AP116" s="70">
        <f t="shared" si="65"/>
        <v>0</v>
      </c>
      <c r="AQ116" s="274" t="str">
        <f t="shared" si="66"/>
        <v/>
      </c>
      <c r="AR116" s="73"/>
      <c r="AS116" s="96">
        <v>0</v>
      </c>
      <c r="AT116" s="95">
        <f>$G$87</f>
        <v>1900</v>
      </c>
      <c r="AU116" s="287">
        <f t="shared" si="95"/>
        <v>0</v>
      </c>
      <c r="AV116" s="73"/>
      <c r="AW116" s="70">
        <f t="shared" si="68"/>
        <v>0</v>
      </c>
      <c r="AX116" s="274" t="str">
        <f t="shared" si="69"/>
        <v/>
      </c>
    </row>
    <row r="117" spans="2:50" s="23" customFormat="1" ht="14.25" customHeight="1" x14ac:dyDescent="0.3">
      <c r="B117" s="93" t="str">
        <f>+RESIDENTIAL!$B$48</f>
        <v>Rate Rider for Disposition of Capacity Based Recovery Account - Applicable only for Class B Customers - effective until December 31, 2024</v>
      </c>
      <c r="C117" s="65"/>
      <c r="D117" s="66" t="s">
        <v>80</v>
      </c>
      <c r="E117" s="65"/>
      <c r="F117" s="25"/>
      <c r="G117" s="96">
        <v>-5.9200000000000003E-2</v>
      </c>
      <c r="H117" s="95">
        <f>$G$87</f>
        <v>1900</v>
      </c>
      <c r="I117" s="287">
        <f t="shared" si="89"/>
        <v>-112.48</v>
      </c>
      <c r="J117" s="96">
        <v>-5.9200000000000003E-2</v>
      </c>
      <c r="K117" s="95">
        <f>$G$87</f>
        <v>1900</v>
      </c>
      <c r="L117" s="287">
        <f t="shared" si="90"/>
        <v>-112.48</v>
      </c>
      <c r="M117" s="70">
        <f t="shared" si="72"/>
        <v>0</v>
      </c>
      <c r="N117" s="274">
        <f t="shared" si="73"/>
        <v>0</v>
      </c>
      <c r="O117" s="287"/>
      <c r="P117" s="96">
        <v>8.3099999999999993E-2</v>
      </c>
      <c r="Q117" s="95">
        <f>$G$87</f>
        <v>1900</v>
      </c>
      <c r="R117" s="287">
        <f t="shared" si="91"/>
        <v>157.88999999999999</v>
      </c>
      <c r="S117" s="73"/>
      <c r="T117" s="70">
        <f t="shared" si="58"/>
        <v>270.37</v>
      </c>
      <c r="U117" s="274">
        <f t="shared" si="59"/>
        <v>-2.4037162162162162</v>
      </c>
      <c r="V117" s="73"/>
      <c r="W117" s="96">
        <v>0</v>
      </c>
      <c r="X117" s="95">
        <f>$G$87</f>
        <v>1900</v>
      </c>
      <c r="Y117" s="287">
        <f t="shared" si="92"/>
        <v>0</v>
      </c>
      <c r="Z117" s="73"/>
      <c r="AA117" s="70">
        <f t="shared" si="61"/>
        <v>-157.88999999999999</v>
      </c>
      <c r="AB117" s="274" t="str">
        <f t="shared" si="62"/>
        <v/>
      </c>
      <c r="AD117" s="73"/>
      <c r="AE117" s="96">
        <v>0</v>
      </c>
      <c r="AF117" s="95">
        <f>$G$87</f>
        <v>1900</v>
      </c>
      <c r="AG117" s="287">
        <f t="shared" si="93"/>
        <v>0</v>
      </c>
      <c r="AH117" s="73"/>
      <c r="AI117" s="70">
        <f t="shared" si="77"/>
        <v>0</v>
      </c>
      <c r="AJ117" s="274" t="str">
        <f t="shared" si="78"/>
        <v/>
      </c>
      <c r="AK117" s="73"/>
      <c r="AL117" s="96">
        <v>0</v>
      </c>
      <c r="AM117" s="95">
        <f>$G$87</f>
        <v>1900</v>
      </c>
      <c r="AN117" s="287">
        <f t="shared" si="94"/>
        <v>0</v>
      </c>
      <c r="AO117" s="73"/>
      <c r="AP117" s="70">
        <f t="shared" si="65"/>
        <v>0</v>
      </c>
      <c r="AQ117" s="274" t="str">
        <f t="shared" si="66"/>
        <v/>
      </c>
      <c r="AR117" s="73"/>
      <c r="AS117" s="96">
        <v>0</v>
      </c>
      <c r="AT117" s="95">
        <f>$G$87</f>
        <v>1900</v>
      </c>
      <c r="AU117" s="287">
        <f t="shared" si="95"/>
        <v>0</v>
      </c>
      <c r="AV117" s="73"/>
      <c r="AW117" s="70">
        <f t="shared" si="68"/>
        <v>0</v>
      </c>
      <c r="AX117" s="274" t="str">
        <f t="shared" si="69"/>
        <v/>
      </c>
    </row>
    <row r="118" spans="2:50" s="23" customFormat="1" ht="14.25" customHeight="1" x14ac:dyDescent="0.3">
      <c r="B118" s="93" t="str">
        <f>+RESIDENTIAL!$B$49</f>
        <v>Rate Rider for Disposition of Global Adjustment Account - Applicable only for Non-RPP Customers - effective until December 31, 2023</v>
      </c>
      <c r="C118" s="65"/>
      <c r="D118" s="66" t="s">
        <v>30</v>
      </c>
      <c r="E118" s="65"/>
      <c r="F118" s="25"/>
      <c r="G118" s="96">
        <v>-2.5100000000000001E-3</v>
      </c>
      <c r="H118" s="95">
        <f>+$G$88</f>
        <v>900000</v>
      </c>
      <c r="I118" s="287">
        <f t="shared" si="89"/>
        <v>-2259</v>
      </c>
      <c r="J118" s="96">
        <v>0</v>
      </c>
      <c r="K118" s="95">
        <f>+$G$88</f>
        <v>900000</v>
      </c>
      <c r="L118" s="287">
        <f t="shared" si="90"/>
        <v>0</v>
      </c>
      <c r="M118" s="70">
        <f t="shared" si="72"/>
        <v>2259</v>
      </c>
      <c r="N118" s="274" t="str">
        <f t="shared" si="73"/>
        <v/>
      </c>
      <c r="O118" s="287"/>
      <c r="P118" s="96">
        <v>1.2099999999999999E-3</v>
      </c>
      <c r="Q118" s="95">
        <f>+$G$88</f>
        <v>900000</v>
      </c>
      <c r="R118" s="287">
        <f t="shared" si="91"/>
        <v>1089</v>
      </c>
      <c r="S118" s="73"/>
      <c r="T118" s="70">
        <f t="shared" si="58"/>
        <v>1089</v>
      </c>
      <c r="U118" s="274" t="str">
        <f t="shared" si="59"/>
        <v/>
      </c>
      <c r="V118" s="73"/>
      <c r="W118" s="96">
        <v>0</v>
      </c>
      <c r="X118" s="95">
        <f>+$G$88</f>
        <v>900000</v>
      </c>
      <c r="Y118" s="287">
        <f t="shared" si="92"/>
        <v>0</v>
      </c>
      <c r="Z118" s="73"/>
      <c r="AA118" s="70">
        <f t="shared" si="61"/>
        <v>-1089</v>
      </c>
      <c r="AB118" s="274" t="str">
        <f t="shared" si="62"/>
        <v/>
      </c>
      <c r="AD118" s="73"/>
      <c r="AE118" s="96">
        <v>0</v>
      </c>
      <c r="AF118" s="95">
        <f>+$G$88</f>
        <v>900000</v>
      </c>
      <c r="AG118" s="287">
        <f t="shared" si="93"/>
        <v>0</v>
      </c>
      <c r="AH118" s="73"/>
      <c r="AI118" s="70">
        <f t="shared" si="77"/>
        <v>0</v>
      </c>
      <c r="AJ118" s="274" t="str">
        <f t="shared" si="78"/>
        <v/>
      </c>
      <c r="AK118" s="73"/>
      <c r="AL118" s="96">
        <v>0</v>
      </c>
      <c r="AM118" s="95">
        <f>+$G$88</f>
        <v>900000</v>
      </c>
      <c r="AN118" s="287">
        <f t="shared" si="94"/>
        <v>0</v>
      </c>
      <c r="AO118" s="73"/>
      <c r="AP118" s="70">
        <f t="shared" si="65"/>
        <v>0</v>
      </c>
      <c r="AQ118" s="274" t="str">
        <f t="shared" si="66"/>
        <v/>
      </c>
      <c r="AR118" s="73"/>
      <c r="AS118" s="96">
        <v>0</v>
      </c>
      <c r="AT118" s="95">
        <f>+$G$88</f>
        <v>900000</v>
      </c>
      <c r="AU118" s="287">
        <f t="shared" si="95"/>
        <v>0</v>
      </c>
      <c r="AV118" s="73"/>
      <c r="AW118" s="70">
        <f t="shared" si="68"/>
        <v>0</v>
      </c>
      <c r="AX118" s="274" t="str">
        <f t="shared" si="69"/>
        <v/>
      </c>
    </row>
    <row r="119" spans="2:50" x14ac:dyDescent="0.3">
      <c r="B119" s="464" t="s">
        <v>35</v>
      </c>
      <c r="C119" s="440"/>
      <c r="D119" s="441"/>
      <c r="E119" s="440"/>
      <c r="F119" s="432"/>
      <c r="G119" s="442"/>
      <c r="H119" s="443"/>
      <c r="I119" s="444">
        <f>SUM(I114:I118)+I113</f>
        <v>17531.040000000012</v>
      </c>
      <c r="J119" s="442"/>
      <c r="K119" s="443"/>
      <c r="L119" s="444">
        <f>SUM(L114:L118)+L113</f>
        <v>21777.110000000015</v>
      </c>
      <c r="M119" s="436">
        <f t="shared" si="72"/>
        <v>4246.0700000000033</v>
      </c>
      <c r="N119" s="437">
        <f t="shared" si="73"/>
        <v>0.24220297255610623</v>
      </c>
      <c r="O119" s="444"/>
      <c r="P119" s="442"/>
      <c r="Q119" s="443"/>
      <c r="R119" s="444">
        <f>SUM(R114:R118)+R113</f>
        <v>23749.210000000014</v>
      </c>
      <c r="S119" s="432"/>
      <c r="T119" s="436">
        <f t="shared" si="58"/>
        <v>1972.0999999999985</v>
      </c>
      <c r="U119" s="437">
        <f t="shared" si="59"/>
        <v>9.0558389060807293E-2</v>
      </c>
      <c r="W119" s="442"/>
      <c r="X119" s="443"/>
      <c r="Y119" s="444">
        <f>SUM(Y114:Y118)+Y113</f>
        <v>21695.610000000015</v>
      </c>
      <c r="Z119" s="432"/>
      <c r="AA119" s="436">
        <f t="shared" si="61"/>
        <v>-2053.5999999999985</v>
      </c>
      <c r="AB119" s="437">
        <f t="shared" si="62"/>
        <v>-8.6470244694454995E-2</v>
      </c>
      <c r="AE119" s="442"/>
      <c r="AF119" s="443"/>
      <c r="AG119" s="444">
        <f>SUM(AG114:AG118)+AG113</f>
        <v>22861.660000000014</v>
      </c>
      <c r="AH119" s="432"/>
      <c r="AI119" s="436">
        <f t="shared" si="77"/>
        <v>1166.0499999999993</v>
      </c>
      <c r="AJ119" s="437">
        <f t="shared" si="78"/>
        <v>5.3745896059156598E-2</v>
      </c>
      <c r="AL119" s="442"/>
      <c r="AM119" s="443"/>
      <c r="AN119" s="444">
        <f>SUM(AN114:AN118)+AN113</f>
        <v>24472.070000000014</v>
      </c>
      <c r="AO119" s="432"/>
      <c r="AP119" s="436">
        <f t="shared" si="65"/>
        <v>1610.4099999999999</v>
      </c>
      <c r="AQ119" s="437">
        <f t="shared" si="66"/>
        <v>7.0441516495302559E-2</v>
      </c>
      <c r="AS119" s="442"/>
      <c r="AT119" s="443"/>
      <c r="AU119" s="444">
        <f>SUM(AU114:AU118)+AU113</f>
        <v>25957.070000000014</v>
      </c>
      <c r="AV119" s="432"/>
      <c r="AW119" s="436">
        <f t="shared" si="68"/>
        <v>1485</v>
      </c>
      <c r="AX119" s="437">
        <f t="shared" si="69"/>
        <v>6.0681421718718487E-2</v>
      </c>
    </row>
    <row r="120" spans="2:50" x14ac:dyDescent="0.3">
      <c r="B120" s="32" t="s">
        <v>36</v>
      </c>
      <c r="C120" s="32"/>
      <c r="D120" s="269" t="s">
        <v>81</v>
      </c>
      <c r="E120" s="32"/>
      <c r="F120" s="32"/>
      <c r="G120" s="115">
        <f>G51</f>
        <v>3.6823999999999999</v>
      </c>
      <c r="H120" s="482">
        <f>+$G$86</f>
        <v>1700</v>
      </c>
      <c r="I120" s="287">
        <f>H120*G120</f>
        <v>6260.08</v>
      </c>
      <c r="J120" s="115">
        <f>J51</f>
        <v>3.6297999999999999</v>
      </c>
      <c r="K120" s="482">
        <f>+$G$86</f>
        <v>1700</v>
      </c>
      <c r="L120" s="287">
        <f>K120*J120</f>
        <v>6170.66</v>
      </c>
      <c r="M120" s="273">
        <f t="shared" si="72"/>
        <v>-89.420000000000073</v>
      </c>
      <c r="N120" s="274">
        <f t="shared" si="73"/>
        <v>-1.4284162502715633E-2</v>
      </c>
      <c r="O120" s="287"/>
      <c r="P120" s="115">
        <v>3.8214999999999999</v>
      </c>
      <c r="Q120" s="482">
        <f>+$G$86</f>
        <v>1700</v>
      </c>
      <c r="R120" s="287">
        <f>Q120*P120</f>
        <v>6496.55</v>
      </c>
      <c r="S120" s="32"/>
      <c r="T120" s="273">
        <f t="shared" si="58"/>
        <v>325.89000000000033</v>
      </c>
      <c r="U120" s="274">
        <f t="shared" si="59"/>
        <v>5.2812827153011242E-2</v>
      </c>
      <c r="W120" s="115">
        <v>3.8214999999999999</v>
      </c>
      <c r="X120" s="482">
        <f>+$G$86</f>
        <v>1700</v>
      </c>
      <c r="Y120" s="287">
        <f>X120*W120</f>
        <v>6496.55</v>
      </c>
      <c r="Z120" s="32"/>
      <c r="AA120" s="273">
        <f t="shared" si="61"/>
        <v>0</v>
      </c>
      <c r="AB120" s="274">
        <f t="shared" si="62"/>
        <v>0</v>
      </c>
      <c r="AE120" s="115">
        <v>3.8214999999999999</v>
      </c>
      <c r="AF120" s="482">
        <f>+$G$86</f>
        <v>1700</v>
      </c>
      <c r="AG120" s="287">
        <f>AF120*AE120</f>
        <v>6496.55</v>
      </c>
      <c r="AH120" s="32"/>
      <c r="AI120" s="273">
        <f t="shared" si="77"/>
        <v>0</v>
      </c>
      <c r="AJ120" s="274">
        <f t="shared" si="78"/>
        <v>0</v>
      </c>
      <c r="AL120" s="115">
        <v>3.8214999999999999</v>
      </c>
      <c r="AM120" s="482">
        <f>+$G$86</f>
        <v>1700</v>
      </c>
      <c r="AN120" s="287">
        <f>AM120*AL120</f>
        <v>6496.55</v>
      </c>
      <c r="AO120" s="32"/>
      <c r="AP120" s="273">
        <f t="shared" si="65"/>
        <v>0</v>
      </c>
      <c r="AQ120" s="274">
        <f t="shared" si="66"/>
        <v>0</v>
      </c>
      <c r="AS120" s="115">
        <v>3.8214999999999999</v>
      </c>
      <c r="AT120" s="482">
        <f>+$G$86</f>
        <v>1700</v>
      </c>
      <c r="AU120" s="287">
        <f>AT120*AS120</f>
        <v>6496.55</v>
      </c>
      <c r="AV120" s="32"/>
      <c r="AW120" s="273">
        <f t="shared" si="68"/>
        <v>0</v>
      </c>
      <c r="AX120" s="274">
        <f t="shared" si="69"/>
        <v>0</v>
      </c>
    </row>
    <row r="121" spans="2:50" x14ac:dyDescent="0.3">
      <c r="B121" s="486" t="s">
        <v>37</v>
      </c>
      <c r="C121" s="32"/>
      <c r="D121" s="269" t="s">
        <v>81</v>
      </c>
      <c r="E121" s="32"/>
      <c r="F121" s="32"/>
      <c r="G121" s="115">
        <f>G52</f>
        <v>2.3677000000000001</v>
      </c>
      <c r="H121" s="482">
        <f>+$G$86</f>
        <v>1700</v>
      </c>
      <c r="I121" s="287">
        <f>H121*G121</f>
        <v>4025.09</v>
      </c>
      <c r="J121" s="115">
        <f>J52</f>
        <v>2.5173000000000001</v>
      </c>
      <c r="K121" s="482">
        <f>+$G$86</f>
        <v>1700</v>
      </c>
      <c r="L121" s="287">
        <f>K121*J121</f>
        <v>4279.41</v>
      </c>
      <c r="M121" s="273">
        <f t="shared" si="72"/>
        <v>254.31999999999971</v>
      </c>
      <c r="N121" s="274">
        <f t="shared" si="73"/>
        <v>6.3183680364911024E-2</v>
      </c>
      <c r="O121" s="287"/>
      <c r="P121" s="115">
        <v>2.6918000000000002</v>
      </c>
      <c r="Q121" s="482">
        <f>+$G$86</f>
        <v>1700</v>
      </c>
      <c r="R121" s="287">
        <f>Q121*P121</f>
        <v>4576.0600000000004</v>
      </c>
      <c r="S121" s="32"/>
      <c r="T121" s="273">
        <f t="shared" si="58"/>
        <v>296.65000000000055</v>
      </c>
      <c r="U121" s="274">
        <f t="shared" si="59"/>
        <v>6.9320303499781646E-2</v>
      </c>
      <c r="W121" s="115">
        <v>2.6918000000000002</v>
      </c>
      <c r="X121" s="482">
        <f>+$G$86</f>
        <v>1700</v>
      </c>
      <c r="Y121" s="287">
        <f>X121*W121</f>
        <v>4576.0600000000004</v>
      </c>
      <c r="Z121" s="32"/>
      <c r="AA121" s="273">
        <f t="shared" si="61"/>
        <v>0</v>
      </c>
      <c r="AB121" s="274">
        <f t="shared" si="62"/>
        <v>0</v>
      </c>
      <c r="AE121" s="115">
        <v>2.6918000000000002</v>
      </c>
      <c r="AF121" s="482">
        <f>+$G$86</f>
        <v>1700</v>
      </c>
      <c r="AG121" s="287">
        <f>AF121*AE121</f>
        <v>4576.0600000000004</v>
      </c>
      <c r="AH121" s="32"/>
      <c r="AI121" s="273">
        <f t="shared" si="77"/>
        <v>0</v>
      </c>
      <c r="AJ121" s="274">
        <f t="shared" si="78"/>
        <v>0</v>
      </c>
      <c r="AL121" s="115">
        <v>2.6918000000000002</v>
      </c>
      <c r="AM121" s="482">
        <f>+$G$86</f>
        <v>1700</v>
      </c>
      <c r="AN121" s="287">
        <f>AM121*AL121</f>
        <v>4576.0600000000004</v>
      </c>
      <c r="AO121" s="32"/>
      <c r="AP121" s="273">
        <f t="shared" si="65"/>
        <v>0</v>
      </c>
      <c r="AQ121" s="274">
        <f t="shared" si="66"/>
        <v>0</v>
      </c>
      <c r="AS121" s="115">
        <v>2.6918000000000002</v>
      </c>
      <c r="AT121" s="482">
        <f>+$G$86</f>
        <v>1700</v>
      </c>
      <c r="AU121" s="287">
        <f>AT121*AS121</f>
        <v>4576.0600000000004</v>
      </c>
      <c r="AV121" s="32"/>
      <c r="AW121" s="273">
        <f t="shared" si="68"/>
        <v>0</v>
      </c>
      <c r="AX121" s="274">
        <f t="shared" si="69"/>
        <v>0</v>
      </c>
    </row>
    <row r="122" spans="2:50" x14ac:dyDescent="0.3">
      <c r="B122" s="464" t="s">
        <v>38</v>
      </c>
      <c r="C122" s="430"/>
      <c r="D122" s="445"/>
      <c r="E122" s="430"/>
      <c r="F122" s="446"/>
      <c r="G122" s="447"/>
      <c r="H122" s="465"/>
      <c r="I122" s="444">
        <f>SUM(I119:I121)</f>
        <v>27816.21000000001</v>
      </c>
      <c r="J122" s="447"/>
      <c r="K122" s="465"/>
      <c r="L122" s="444">
        <f>SUM(L119:L121)</f>
        <v>32227.180000000015</v>
      </c>
      <c r="M122" s="436">
        <f t="shared" si="72"/>
        <v>4410.9700000000048</v>
      </c>
      <c r="N122" s="437">
        <f t="shared" si="73"/>
        <v>0.15857552125181695</v>
      </c>
      <c r="O122" s="444"/>
      <c r="P122" s="447"/>
      <c r="Q122" s="465"/>
      <c r="R122" s="444">
        <f>SUM(R119:R121)</f>
        <v>34821.820000000014</v>
      </c>
      <c r="S122" s="446"/>
      <c r="T122" s="436">
        <f t="shared" si="58"/>
        <v>2594.6399999999994</v>
      </c>
      <c r="U122" s="437">
        <f t="shared" si="59"/>
        <v>8.0510922767676171E-2</v>
      </c>
      <c r="W122" s="447"/>
      <c r="X122" s="465"/>
      <c r="Y122" s="444">
        <f>SUM(Y119:Y121)</f>
        <v>32768.220000000016</v>
      </c>
      <c r="Z122" s="446"/>
      <c r="AA122" s="436">
        <f t="shared" si="61"/>
        <v>-2053.5999999999985</v>
      </c>
      <c r="AB122" s="437">
        <f t="shared" si="62"/>
        <v>-5.8974516553126681E-2</v>
      </c>
      <c r="AE122" s="447"/>
      <c r="AF122" s="465"/>
      <c r="AG122" s="444">
        <f>SUM(AG119:AG121)</f>
        <v>33934.270000000011</v>
      </c>
      <c r="AH122" s="446"/>
      <c r="AI122" s="436">
        <f t="shared" si="77"/>
        <v>1166.0499999999956</v>
      </c>
      <c r="AJ122" s="437">
        <f t="shared" si="78"/>
        <v>3.5584783061148734E-2</v>
      </c>
      <c r="AL122" s="447"/>
      <c r="AM122" s="465"/>
      <c r="AN122" s="444">
        <f>SUM(AN119:AN121)</f>
        <v>35544.680000000015</v>
      </c>
      <c r="AO122" s="446"/>
      <c r="AP122" s="436">
        <f t="shared" si="65"/>
        <v>1610.4100000000035</v>
      </c>
      <c r="AQ122" s="437">
        <f t="shared" si="66"/>
        <v>4.7456745054483357E-2</v>
      </c>
      <c r="AS122" s="447"/>
      <c r="AT122" s="465"/>
      <c r="AU122" s="444">
        <f>SUM(AU119:AU121)</f>
        <v>37029.680000000015</v>
      </c>
      <c r="AV122" s="446"/>
      <c r="AW122" s="436">
        <f t="shared" si="68"/>
        <v>1485</v>
      </c>
      <c r="AX122" s="437">
        <f t="shared" si="69"/>
        <v>4.17784039693141E-2</v>
      </c>
    </row>
    <row r="123" spans="2:50" x14ac:dyDescent="0.3">
      <c r="B123" s="268" t="s">
        <v>71</v>
      </c>
      <c r="C123" s="268"/>
      <c r="D123" s="269" t="s">
        <v>30</v>
      </c>
      <c r="E123" s="268"/>
      <c r="F123" s="32"/>
      <c r="G123" s="115">
        <v>4.1000000000000003E-3</v>
      </c>
      <c r="H123" s="484">
        <f>+$G$88*(1+G146)</f>
        <v>926550.00000000012</v>
      </c>
      <c r="I123" s="272">
        <f t="shared" ref="I123:I133" si="96">H123*G123</f>
        <v>3798.8550000000009</v>
      </c>
      <c r="J123" s="115">
        <v>4.1000000000000003E-3</v>
      </c>
      <c r="K123" s="484">
        <f>+$G$88*(1+J146)</f>
        <v>926550.00000000012</v>
      </c>
      <c r="L123" s="272">
        <f t="shared" ref="L123:L133" si="97">K123*J123</f>
        <v>3798.8550000000009</v>
      </c>
      <c r="M123" s="273">
        <f t="shared" si="72"/>
        <v>0</v>
      </c>
      <c r="N123" s="274">
        <f t="shared" si="73"/>
        <v>0</v>
      </c>
      <c r="O123" s="272"/>
      <c r="P123" s="115">
        <v>4.1000000000000003E-3</v>
      </c>
      <c r="Q123" s="484">
        <f>+$G$88*(1+P146)</f>
        <v>926550.00000000012</v>
      </c>
      <c r="R123" s="272">
        <f t="shared" ref="R123:R133" si="98">Q123*P123</f>
        <v>3798.8550000000009</v>
      </c>
      <c r="S123" s="32"/>
      <c r="T123" s="273">
        <f t="shared" si="58"/>
        <v>0</v>
      </c>
      <c r="U123" s="274">
        <f t="shared" si="59"/>
        <v>0</v>
      </c>
      <c r="W123" s="115">
        <v>4.1000000000000003E-3</v>
      </c>
      <c r="X123" s="484">
        <f>+$G$88*(1+W146)</f>
        <v>926550.00000000012</v>
      </c>
      <c r="Y123" s="272">
        <f t="shared" ref="Y123:Y133" si="99">X123*W123</f>
        <v>3798.8550000000009</v>
      </c>
      <c r="Z123" s="32"/>
      <c r="AA123" s="273">
        <f t="shared" si="61"/>
        <v>0</v>
      </c>
      <c r="AB123" s="274">
        <f t="shared" si="62"/>
        <v>0</v>
      </c>
      <c r="AE123" s="115">
        <v>4.1000000000000003E-3</v>
      </c>
      <c r="AF123" s="484">
        <f>+$G$88*(1+AE146)</f>
        <v>926550.00000000012</v>
      </c>
      <c r="AG123" s="272">
        <f t="shared" ref="AG123:AG133" si="100">AF123*AE123</f>
        <v>3798.8550000000009</v>
      </c>
      <c r="AH123" s="32"/>
      <c r="AI123" s="273">
        <f t="shared" si="77"/>
        <v>0</v>
      </c>
      <c r="AJ123" s="274">
        <f t="shared" si="78"/>
        <v>0</v>
      </c>
      <c r="AL123" s="115">
        <v>4.1000000000000003E-3</v>
      </c>
      <c r="AM123" s="484">
        <f>+$G$88*(1+AL146)</f>
        <v>926550.00000000012</v>
      </c>
      <c r="AN123" s="272">
        <f t="shared" ref="AN123:AN133" si="101">AM123*AL123</f>
        <v>3798.8550000000009</v>
      </c>
      <c r="AO123" s="32"/>
      <c r="AP123" s="273">
        <f t="shared" si="65"/>
        <v>0</v>
      </c>
      <c r="AQ123" s="274">
        <f t="shared" si="66"/>
        <v>0</v>
      </c>
      <c r="AS123" s="115">
        <v>4.1000000000000003E-3</v>
      </c>
      <c r="AT123" s="484">
        <f>+$G$88*(1+AS146)</f>
        <v>926550.00000000012</v>
      </c>
      <c r="AU123" s="272">
        <f t="shared" ref="AU123:AU133" si="102">AT123*AS123</f>
        <v>3798.8550000000009</v>
      </c>
      <c r="AV123" s="32"/>
      <c r="AW123" s="273">
        <f t="shared" si="68"/>
        <v>0</v>
      </c>
      <c r="AX123" s="274">
        <f t="shared" si="69"/>
        <v>0</v>
      </c>
    </row>
    <row r="124" spans="2:50" x14ac:dyDescent="0.3">
      <c r="B124" s="268" t="s">
        <v>72</v>
      </c>
      <c r="C124" s="268"/>
      <c r="D124" s="269" t="s">
        <v>30</v>
      </c>
      <c r="E124" s="268"/>
      <c r="F124" s="32"/>
      <c r="G124" s="115">
        <v>6.9999999999999999E-4</v>
      </c>
      <c r="H124" s="484">
        <f>+H123</f>
        <v>926550.00000000012</v>
      </c>
      <c r="I124" s="272">
        <f t="shared" si="96"/>
        <v>648.58500000000004</v>
      </c>
      <c r="J124" s="115">
        <v>6.9999999999999999E-4</v>
      </c>
      <c r="K124" s="484">
        <f>+K123</f>
        <v>926550.00000000012</v>
      </c>
      <c r="L124" s="272">
        <f t="shared" si="97"/>
        <v>648.58500000000004</v>
      </c>
      <c r="M124" s="273">
        <f t="shared" si="72"/>
        <v>0</v>
      </c>
      <c r="N124" s="274">
        <f t="shared" si="73"/>
        <v>0</v>
      </c>
      <c r="O124" s="272"/>
      <c r="P124" s="115">
        <v>6.9999999999999999E-4</v>
      </c>
      <c r="Q124" s="484">
        <f>+Q123</f>
        <v>926550.00000000012</v>
      </c>
      <c r="R124" s="272">
        <f t="shared" si="98"/>
        <v>648.58500000000004</v>
      </c>
      <c r="S124" s="32"/>
      <c r="T124" s="273">
        <f t="shared" si="58"/>
        <v>0</v>
      </c>
      <c r="U124" s="274">
        <f t="shared" si="59"/>
        <v>0</v>
      </c>
      <c r="W124" s="115">
        <v>6.9999999999999999E-4</v>
      </c>
      <c r="X124" s="484">
        <f>+X123</f>
        <v>926550.00000000012</v>
      </c>
      <c r="Y124" s="272">
        <f t="shared" si="99"/>
        <v>648.58500000000004</v>
      </c>
      <c r="Z124" s="32"/>
      <c r="AA124" s="273">
        <f t="shared" si="61"/>
        <v>0</v>
      </c>
      <c r="AB124" s="274">
        <f t="shared" si="62"/>
        <v>0</v>
      </c>
      <c r="AE124" s="115">
        <v>6.9999999999999999E-4</v>
      </c>
      <c r="AF124" s="484">
        <f>+AF123</f>
        <v>926550.00000000012</v>
      </c>
      <c r="AG124" s="272">
        <f t="shared" si="100"/>
        <v>648.58500000000004</v>
      </c>
      <c r="AH124" s="32"/>
      <c r="AI124" s="273">
        <f t="shared" si="77"/>
        <v>0</v>
      </c>
      <c r="AJ124" s="274">
        <f t="shared" si="78"/>
        <v>0</v>
      </c>
      <c r="AL124" s="115">
        <v>6.9999999999999999E-4</v>
      </c>
      <c r="AM124" s="484">
        <f>+AM123</f>
        <v>926550.00000000012</v>
      </c>
      <c r="AN124" s="272">
        <f t="shared" si="101"/>
        <v>648.58500000000004</v>
      </c>
      <c r="AO124" s="32"/>
      <c r="AP124" s="273">
        <f t="shared" si="65"/>
        <v>0</v>
      </c>
      <c r="AQ124" s="274">
        <f t="shared" si="66"/>
        <v>0</v>
      </c>
      <c r="AS124" s="115">
        <v>6.9999999999999999E-4</v>
      </c>
      <c r="AT124" s="484">
        <f>+AT123</f>
        <v>926550.00000000012</v>
      </c>
      <c r="AU124" s="272">
        <f t="shared" si="102"/>
        <v>648.58500000000004</v>
      </c>
      <c r="AV124" s="32"/>
      <c r="AW124" s="273">
        <f t="shared" si="68"/>
        <v>0</v>
      </c>
      <c r="AX124" s="274">
        <f t="shared" si="69"/>
        <v>0</v>
      </c>
    </row>
    <row r="125" spans="2:50" x14ac:dyDescent="0.3">
      <c r="B125" s="268" t="s">
        <v>41</v>
      </c>
      <c r="C125" s="268"/>
      <c r="D125" s="269" t="s">
        <v>30</v>
      </c>
      <c r="E125" s="268"/>
      <c r="F125" s="32"/>
      <c r="G125" s="115">
        <v>4.0000000000000002E-4</v>
      </c>
      <c r="H125" s="484">
        <f>+H124</f>
        <v>926550.00000000012</v>
      </c>
      <c r="I125" s="272">
        <f t="shared" si="96"/>
        <v>370.62000000000006</v>
      </c>
      <c r="J125" s="115">
        <v>4.0000000000000002E-4</v>
      </c>
      <c r="K125" s="484">
        <f>+K124</f>
        <v>926550.00000000012</v>
      </c>
      <c r="L125" s="272">
        <f t="shared" si="97"/>
        <v>370.62000000000006</v>
      </c>
      <c r="M125" s="273">
        <f t="shared" si="72"/>
        <v>0</v>
      </c>
      <c r="N125" s="274">
        <f t="shared" si="73"/>
        <v>0</v>
      </c>
      <c r="O125" s="272"/>
      <c r="P125" s="115">
        <v>4.0000000000000002E-4</v>
      </c>
      <c r="Q125" s="484">
        <f>+Q124</f>
        <v>926550.00000000012</v>
      </c>
      <c r="R125" s="272">
        <f t="shared" si="98"/>
        <v>370.62000000000006</v>
      </c>
      <c r="S125" s="32"/>
      <c r="T125" s="273">
        <f t="shared" si="58"/>
        <v>0</v>
      </c>
      <c r="U125" s="274">
        <f t="shared" si="59"/>
        <v>0</v>
      </c>
      <c r="W125" s="115">
        <v>4.0000000000000002E-4</v>
      </c>
      <c r="X125" s="484">
        <f>+X124</f>
        <v>926550.00000000012</v>
      </c>
      <c r="Y125" s="272">
        <f t="shared" si="99"/>
        <v>370.62000000000006</v>
      </c>
      <c r="Z125" s="32"/>
      <c r="AA125" s="273">
        <f t="shared" si="61"/>
        <v>0</v>
      </c>
      <c r="AB125" s="274">
        <f t="shared" si="62"/>
        <v>0</v>
      </c>
      <c r="AE125" s="115">
        <v>4.0000000000000002E-4</v>
      </c>
      <c r="AF125" s="484">
        <f>+AF124</f>
        <v>926550.00000000012</v>
      </c>
      <c r="AG125" s="272">
        <f t="shared" si="100"/>
        <v>370.62000000000006</v>
      </c>
      <c r="AH125" s="32"/>
      <c r="AI125" s="273">
        <f t="shared" si="77"/>
        <v>0</v>
      </c>
      <c r="AJ125" s="274">
        <f t="shared" si="78"/>
        <v>0</v>
      </c>
      <c r="AL125" s="115">
        <v>4.0000000000000002E-4</v>
      </c>
      <c r="AM125" s="484">
        <f>+AM124</f>
        <v>926550.00000000012</v>
      </c>
      <c r="AN125" s="272">
        <f t="shared" si="101"/>
        <v>370.62000000000006</v>
      </c>
      <c r="AO125" s="32"/>
      <c r="AP125" s="273">
        <f t="shared" si="65"/>
        <v>0</v>
      </c>
      <c r="AQ125" s="274">
        <f t="shared" si="66"/>
        <v>0</v>
      </c>
      <c r="AS125" s="115">
        <v>4.0000000000000002E-4</v>
      </c>
      <c r="AT125" s="484">
        <f>+AT124</f>
        <v>926550.00000000012</v>
      </c>
      <c r="AU125" s="272">
        <f t="shared" si="102"/>
        <v>370.62000000000006</v>
      </c>
      <c r="AV125" s="32"/>
      <c r="AW125" s="273">
        <f t="shared" si="68"/>
        <v>0</v>
      </c>
      <c r="AX125" s="274">
        <f t="shared" si="69"/>
        <v>0</v>
      </c>
    </row>
    <row r="126" spans="2:50" x14ac:dyDescent="0.3">
      <c r="B126" s="268" t="s">
        <v>73</v>
      </c>
      <c r="C126" s="268"/>
      <c r="D126" s="269" t="s">
        <v>24</v>
      </c>
      <c r="E126" s="268"/>
      <c r="F126" s="32"/>
      <c r="G126" s="116">
        <v>0.25</v>
      </c>
      <c r="H126" s="271">
        <v>1</v>
      </c>
      <c r="I126" s="287">
        <f t="shared" si="96"/>
        <v>0.25</v>
      </c>
      <c r="J126" s="116">
        <v>0.25</v>
      </c>
      <c r="K126" s="271">
        <v>1</v>
      </c>
      <c r="L126" s="287">
        <f t="shared" si="97"/>
        <v>0.25</v>
      </c>
      <c r="M126" s="273">
        <f t="shared" si="72"/>
        <v>0</v>
      </c>
      <c r="N126" s="274">
        <f t="shared" si="73"/>
        <v>0</v>
      </c>
      <c r="O126" s="287"/>
      <c r="P126" s="116">
        <v>0.25</v>
      </c>
      <c r="Q126" s="271">
        <v>1</v>
      </c>
      <c r="R126" s="287">
        <f t="shared" si="98"/>
        <v>0.25</v>
      </c>
      <c r="S126" s="32"/>
      <c r="T126" s="273">
        <f t="shared" si="58"/>
        <v>0</v>
      </c>
      <c r="U126" s="274">
        <f t="shared" si="59"/>
        <v>0</v>
      </c>
      <c r="W126" s="116">
        <v>0.25</v>
      </c>
      <c r="X126" s="271">
        <v>1</v>
      </c>
      <c r="Y126" s="287">
        <f t="shared" si="99"/>
        <v>0.25</v>
      </c>
      <c r="Z126" s="32"/>
      <c r="AA126" s="273">
        <f t="shared" si="61"/>
        <v>0</v>
      </c>
      <c r="AB126" s="274">
        <f t="shared" si="62"/>
        <v>0</v>
      </c>
      <c r="AE126" s="116">
        <v>0.25</v>
      </c>
      <c r="AF126" s="271">
        <v>1</v>
      </c>
      <c r="AG126" s="287">
        <f t="shared" si="100"/>
        <v>0.25</v>
      </c>
      <c r="AH126" s="32"/>
      <c r="AI126" s="273">
        <f t="shared" si="77"/>
        <v>0</v>
      </c>
      <c r="AJ126" s="274">
        <f t="shared" si="78"/>
        <v>0</v>
      </c>
      <c r="AL126" s="116">
        <v>0.25</v>
      </c>
      <c r="AM126" s="271">
        <v>1</v>
      </c>
      <c r="AN126" s="287">
        <f t="shared" si="101"/>
        <v>0.25</v>
      </c>
      <c r="AO126" s="32"/>
      <c r="AP126" s="273">
        <f t="shared" si="65"/>
        <v>0</v>
      </c>
      <c r="AQ126" s="274">
        <f t="shared" si="66"/>
        <v>0</v>
      </c>
      <c r="AS126" s="116">
        <v>0.25</v>
      </c>
      <c r="AT126" s="271">
        <v>1</v>
      </c>
      <c r="AU126" s="287">
        <f t="shared" si="102"/>
        <v>0.25</v>
      </c>
      <c r="AV126" s="32"/>
      <c r="AW126" s="273">
        <f t="shared" si="68"/>
        <v>0</v>
      </c>
      <c r="AX126" s="274">
        <f t="shared" si="69"/>
        <v>0</v>
      </c>
    </row>
    <row r="127" spans="2:50" s="23" customFormat="1" x14ac:dyDescent="0.3">
      <c r="B127" s="65" t="s">
        <v>43</v>
      </c>
      <c r="C127" s="65"/>
      <c r="D127" s="66" t="s">
        <v>30</v>
      </c>
      <c r="E127" s="65"/>
      <c r="F127" s="25"/>
      <c r="G127" s="115">
        <v>7.3999999999999996E-2</v>
      </c>
      <c r="H127" s="97">
        <f>$D$150*$G$88</f>
        <v>567000</v>
      </c>
      <c r="I127" s="76">
        <f t="shared" si="96"/>
        <v>41958</v>
      </c>
      <c r="J127" s="115">
        <v>7.3999999999999996E-2</v>
      </c>
      <c r="K127" s="97">
        <f>$D$150*$G$88</f>
        <v>567000</v>
      </c>
      <c r="L127" s="76">
        <f t="shared" si="97"/>
        <v>41958</v>
      </c>
      <c r="M127" s="70">
        <f t="shared" si="72"/>
        <v>0</v>
      </c>
      <c r="N127" s="71">
        <f t="shared" si="73"/>
        <v>0</v>
      </c>
      <c r="O127" s="76"/>
      <c r="P127" s="115">
        <v>7.3999999999999996E-2</v>
      </c>
      <c r="Q127" s="97">
        <f>$D$150*$G$88</f>
        <v>567000</v>
      </c>
      <c r="R127" s="76">
        <f t="shared" si="98"/>
        <v>41958</v>
      </c>
      <c r="S127" s="73"/>
      <c r="T127" s="70">
        <f t="shared" si="58"/>
        <v>0</v>
      </c>
      <c r="U127" s="71">
        <f t="shared" si="59"/>
        <v>0</v>
      </c>
      <c r="V127" s="73"/>
      <c r="W127" s="115">
        <v>7.3999999999999996E-2</v>
      </c>
      <c r="X127" s="97">
        <f>$D$150*$G$88</f>
        <v>567000</v>
      </c>
      <c r="Y127" s="76">
        <f t="shared" si="99"/>
        <v>41958</v>
      </c>
      <c r="Z127" s="73"/>
      <c r="AA127" s="70">
        <f t="shared" si="61"/>
        <v>0</v>
      </c>
      <c r="AB127" s="71">
        <f t="shared" si="62"/>
        <v>0</v>
      </c>
      <c r="AD127" s="73"/>
      <c r="AE127" s="115">
        <v>7.3999999999999996E-2</v>
      </c>
      <c r="AF127" s="97">
        <f>$D$150*$G$88</f>
        <v>567000</v>
      </c>
      <c r="AG127" s="76">
        <f t="shared" si="100"/>
        <v>41958</v>
      </c>
      <c r="AH127" s="73"/>
      <c r="AI127" s="70">
        <f t="shared" si="77"/>
        <v>0</v>
      </c>
      <c r="AJ127" s="71">
        <f t="shared" si="78"/>
        <v>0</v>
      </c>
      <c r="AK127" s="73"/>
      <c r="AL127" s="115">
        <v>7.3999999999999996E-2</v>
      </c>
      <c r="AM127" s="97">
        <f>$D$150*$G$88</f>
        <v>567000</v>
      </c>
      <c r="AN127" s="76">
        <f t="shared" si="101"/>
        <v>41958</v>
      </c>
      <c r="AO127" s="73"/>
      <c r="AP127" s="70">
        <f t="shared" si="65"/>
        <v>0</v>
      </c>
      <c r="AQ127" s="71">
        <f t="shared" si="66"/>
        <v>0</v>
      </c>
      <c r="AR127" s="73"/>
      <c r="AS127" s="115">
        <v>7.3999999999999996E-2</v>
      </c>
      <c r="AT127" s="97">
        <f>$D$150*$G$88</f>
        <v>567000</v>
      </c>
      <c r="AU127" s="76">
        <f t="shared" si="102"/>
        <v>41958</v>
      </c>
      <c r="AV127" s="73"/>
      <c r="AW127" s="70">
        <f t="shared" si="68"/>
        <v>0</v>
      </c>
      <c r="AX127" s="71">
        <f t="shared" si="69"/>
        <v>0</v>
      </c>
    </row>
    <row r="128" spans="2:50" s="23" customFormat="1" x14ac:dyDescent="0.3">
      <c r="B128" s="65" t="s">
        <v>44</v>
      </c>
      <c r="C128" s="65"/>
      <c r="D128" s="66" t="s">
        <v>30</v>
      </c>
      <c r="E128" s="65"/>
      <c r="F128" s="25"/>
      <c r="G128" s="115">
        <v>0.10199999999999999</v>
      </c>
      <c r="H128" s="97">
        <f>$D$151*$G$88</f>
        <v>162000</v>
      </c>
      <c r="I128" s="76">
        <f t="shared" si="96"/>
        <v>16524</v>
      </c>
      <c r="J128" s="115">
        <v>0.10199999999999999</v>
      </c>
      <c r="K128" s="97">
        <f>$D$151*$G$88</f>
        <v>162000</v>
      </c>
      <c r="L128" s="76">
        <f t="shared" si="97"/>
        <v>16524</v>
      </c>
      <c r="M128" s="70">
        <f t="shared" si="72"/>
        <v>0</v>
      </c>
      <c r="N128" s="71">
        <f t="shared" si="73"/>
        <v>0</v>
      </c>
      <c r="O128" s="76"/>
      <c r="P128" s="115">
        <v>0.10199999999999999</v>
      </c>
      <c r="Q128" s="97">
        <f>$D$151*$G$88</f>
        <v>162000</v>
      </c>
      <c r="R128" s="76">
        <f t="shared" si="98"/>
        <v>16524</v>
      </c>
      <c r="S128" s="73"/>
      <c r="T128" s="70">
        <f t="shared" si="58"/>
        <v>0</v>
      </c>
      <c r="U128" s="71">
        <f t="shared" si="59"/>
        <v>0</v>
      </c>
      <c r="V128" s="73"/>
      <c r="W128" s="115">
        <v>0.10199999999999999</v>
      </c>
      <c r="X128" s="97">
        <f>$D$151*$G$88</f>
        <v>162000</v>
      </c>
      <c r="Y128" s="76">
        <f t="shared" si="99"/>
        <v>16524</v>
      </c>
      <c r="Z128" s="73"/>
      <c r="AA128" s="70">
        <f t="shared" si="61"/>
        <v>0</v>
      </c>
      <c r="AB128" s="71">
        <f t="shared" si="62"/>
        <v>0</v>
      </c>
      <c r="AD128" s="73"/>
      <c r="AE128" s="115">
        <v>0.10199999999999999</v>
      </c>
      <c r="AF128" s="97">
        <f>$D$151*$G$88</f>
        <v>162000</v>
      </c>
      <c r="AG128" s="76">
        <f t="shared" si="100"/>
        <v>16524</v>
      </c>
      <c r="AH128" s="73"/>
      <c r="AI128" s="70">
        <f t="shared" si="77"/>
        <v>0</v>
      </c>
      <c r="AJ128" s="71">
        <f t="shared" si="78"/>
        <v>0</v>
      </c>
      <c r="AK128" s="73"/>
      <c r="AL128" s="115">
        <v>0.10199999999999999</v>
      </c>
      <c r="AM128" s="97">
        <f>$D$151*$G$88</f>
        <v>162000</v>
      </c>
      <c r="AN128" s="76">
        <f t="shared" si="101"/>
        <v>16524</v>
      </c>
      <c r="AO128" s="73"/>
      <c r="AP128" s="70">
        <f t="shared" si="65"/>
        <v>0</v>
      </c>
      <c r="AQ128" s="71">
        <f t="shared" si="66"/>
        <v>0</v>
      </c>
      <c r="AR128" s="73"/>
      <c r="AS128" s="115">
        <v>0.10199999999999999</v>
      </c>
      <c r="AT128" s="97">
        <f>$D$151*$G$88</f>
        <v>162000</v>
      </c>
      <c r="AU128" s="76">
        <f t="shared" si="102"/>
        <v>16524</v>
      </c>
      <c r="AV128" s="73"/>
      <c r="AW128" s="70">
        <f t="shared" si="68"/>
        <v>0</v>
      </c>
      <c r="AX128" s="71">
        <f t="shared" si="69"/>
        <v>0</v>
      </c>
    </row>
    <row r="129" spans="2:50" s="23" customFormat="1" x14ac:dyDescent="0.3">
      <c r="B129" s="65" t="s">
        <v>45</v>
      </c>
      <c r="C129" s="65"/>
      <c r="D129" s="66" t="s">
        <v>30</v>
      </c>
      <c r="E129" s="65"/>
      <c r="F129" s="25"/>
      <c r="G129" s="115">
        <v>0.151</v>
      </c>
      <c r="H129" s="97">
        <f>$D$152*$G$88</f>
        <v>171000</v>
      </c>
      <c r="I129" s="76">
        <f t="shared" si="96"/>
        <v>25821</v>
      </c>
      <c r="J129" s="115">
        <v>0.151</v>
      </c>
      <c r="K129" s="97">
        <f>$D$152*$G$88</f>
        <v>171000</v>
      </c>
      <c r="L129" s="76">
        <f t="shared" si="97"/>
        <v>25821</v>
      </c>
      <c r="M129" s="70">
        <f t="shared" si="72"/>
        <v>0</v>
      </c>
      <c r="N129" s="71">
        <f t="shared" si="73"/>
        <v>0</v>
      </c>
      <c r="O129" s="76"/>
      <c r="P129" s="115">
        <v>0.151</v>
      </c>
      <c r="Q129" s="97">
        <f>$D$152*$G$88</f>
        <v>171000</v>
      </c>
      <c r="R129" s="76">
        <f t="shared" si="98"/>
        <v>25821</v>
      </c>
      <c r="S129" s="73"/>
      <c r="T129" s="70">
        <f t="shared" si="58"/>
        <v>0</v>
      </c>
      <c r="U129" s="71">
        <f t="shared" si="59"/>
        <v>0</v>
      </c>
      <c r="V129" s="73"/>
      <c r="W129" s="115">
        <v>0.151</v>
      </c>
      <c r="X129" s="97">
        <f>$D$152*$G$88</f>
        <v>171000</v>
      </c>
      <c r="Y129" s="76">
        <f t="shared" si="99"/>
        <v>25821</v>
      </c>
      <c r="Z129" s="73"/>
      <c r="AA129" s="70">
        <f t="shared" si="61"/>
        <v>0</v>
      </c>
      <c r="AB129" s="71">
        <f t="shared" si="62"/>
        <v>0</v>
      </c>
      <c r="AD129" s="73"/>
      <c r="AE129" s="115">
        <v>0.151</v>
      </c>
      <c r="AF129" s="97">
        <f>$D$152*$G$88</f>
        <v>171000</v>
      </c>
      <c r="AG129" s="76">
        <f t="shared" si="100"/>
        <v>25821</v>
      </c>
      <c r="AH129" s="73"/>
      <c r="AI129" s="70">
        <f t="shared" si="77"/>
        <v>0</v>
      </c>
      <c r="AJ129" s="71">
        <f t="shared" si="78"/>
        <v>0</v>
      </c>
      <c r="AK129" s="73"/>
      <c r="AL129" s="115">
        <v>0.151</v>
      </c>
      <c r="AM129" s="97">
        <f>$D$152*$G$88</f>
        <v>171000</v>
      </c>
      <c r="AN129" s="76">
        <f t="shared" si="101"/>
        <v>25821</v>
      </c>
      <c r="AO129" s="73"/>
      <c r="AP129" s="70">
        <f t="shared" si="65"/>
        <v>0</v>
      </c>
      <c r="AQ129" s="71">
        <f t="shared" si="66"/>
        <v>0</v>
      </c>
      <c r="AR129" s="73"/>
      <c r="AS129" s="115">
        <v>0.151</v>
      </c>
      <c r="AT129" s="97">
        <f>$D$152*$G$88</f>
        <v>171000</v>
      </c>
      <c r="AU129" s="76">
        <f t="shared" si="102"/>
        <v>25821</v>
      </c>
      <c r="AV129" s="73"/>
      <c r="AW129" s="70">
        <f t="shared" si="68"/>
        <v>0</v>
      </c>
      <c r="AX129" s="71">
        <f t="shared" si="69"/>
        <v>0</v>
      </c>
    </row>
    <row r="130" spans="2:50" s="23" customFormat="1" x14ac:dyDescent="0.3">
      <c r="B130" s="65" t="s">
        <v>46</v>
      </c>
      <c r="C130" s="65"/>
      <c r="D130" s="66" t="s">
        <v>30</v>
      </c>
      <c r="E130" s="65"/>
      <c r="F130" s="25"/>
      <c r="G130" s="115">
        <v>8.6999999999999994E-2</v>
      </c>
      <c r="H130" s="97">
        <f>IF(AND($N$1=1, $G$88&gt;=750), 750, IF(AND($N$1=1, AND($G$88&lt;750, $G$88&gt;=0)), $G$88, IF(AND($N$1=2, $G$88&gt;=750), 750, IF(AND($N$1=2, AND($G$88&lt;750, $G$88&gt;=0)), $G$88))))</f>
        <v>750</v>
      </c>
      <c r="I130" s="76">
        <f t="shared" si="96"/>
        <v>65.25</v>
      </c>
      <c r="J130" s="115">
        <v>8.6999999999999994E-2</v>
      </c>
      <c r="K130" s="97">
        <f>IF(AND($N$1=1, $G$88&gt;=750), 750, IF(AND($N$1=1, AND($G$88&lt;750, $G$88&gt;=0)), $G$88, IF(AND($N$1=2, $G$88&gt;=750), 750, IF(AND($N$1=2, AND($G$88&lt;750, $G$88&gt;=0)), $G$88))))</f>
        <v>750</v>
      </c>
      <c r="L130" s="76">
        <f t="shared" si="97"/>
        <v>65.25</v>
      </c>
      <c r="M130" s="70">
        <f t="shared" si="72"/>
        <v>0</v>
      </c>
      <c r="N130" s="71">
        <f t="shared" si="73"/>
        <v>0</v>
      </c>
      <c r="O130" s="76"/>
      <c r="P130" s="115">
        <v>8.6999999999999994E-2</v>
      </c>
      <c r="Q130" s="97">
        <f>IF(AND($N$1=1, $G$88&gt;=750), 750, IF(AND($N$1=1, AND($G$88&lt;750, $G$88&gt;=0)), $G$88, IF(AND($N$1=2, $G$88&gt;=750), 750, IF(AND($N$1=2, AND($G$88&lt;750, $G$88&gt;=0)), $G$88))))</f>
        <v>750</v>
      </c>
      <c r="R130" s="76">
        <f t="shared" si="98"/>
        <v>65.25</v>
      </c>
      <c r="S130" s="73"/>
      <c r="T130" s="70">
        <f t="shared" si="58"/>
        <v>0</v>
      </c>
      <c r="U130" s="71">
        <f t="shared" si="59"/>
        <v>0</v>
      </c>
      <c r="V130" s="73"/>
      <c r="W130" s="115">
        <v>8.6999999999999994E-2</v>
      </c>
      <c r="X130" s="97">
        <f>IF(AND($N$1=1, $G$88&gt;=750), 750, IF(AND($N$1=1, AND($G$88&lt;750, $G$88&gt;=0)), $G$88, IF(AND($N$1=2, $G$88&gt;=750), 750, IF(AND($N$1=2, AND($G$88&lt;750, $G$88&gt;=0)), $G$88))))</f>
        <v>750</v>
      </c>
      <c r="Y130" s="76">
        <f t="shared" si="99"/>
        <v>65.25</v>
      </c>
      <c r="Z130" s="73"/>
      <c r="AA130" s="70">
        <f t="shared" si="61"/>
        <v>0</v>
      </c>
      <c r="AB130" s="71">
        <f t="shared" si="62"/>
        <v>0</v>
      </c>
      <c r="AD130" s="73"/>
      <c r="AE130" s="115">
        <v>8.6999999999999994E-2</v>
      </c>
      <c r="AF130" s="97">
        <f>IF(AND($N$1=1, $G$88&gt;=750), 750, IF(AND($N$1=1, AND($G$88&lt;750, $G$88&gt;=0)), $G$88, IF(AND($N$1=2, $G$88&gt;=750), 750, IF(AND($N$1=2, AND($G$88&lt;750, $G$88&gt;=0)), $G$88))))</f>
        <v>750</v>
      </c>
      <c r="AG130" s="76">
        <f t="shared" si="100"/>
        <v>65.25</v>
      </c>
      <c r="AH130" s="73"/>
      <c r="AI130" s="70">
        <f t="shared" si="77"/>
        <v>0</v>
      </c>
      <c r="AJ130" s="71">
        <f t="shared" si="78"/>
        <v>0</v>
      </c>
      <c r="AK130" s="73"/>
      <c r="AL130" s="115">
        <v>8.6999999999999994E-2</v>
      </c>
      <c r="AM130" s="97">
        <f>IF(AND($N$1=1, $G$88&gt;=750), 750, IF(AND($N$1=1, AND($G$88&lt;750, $G$88&gt;=0)), $G$88, IF(AND($N$1=2, $G$88&gt;=750), 750, IF(AND($N$1=2, AND($G$88&lt;750, $G$88&gt;=0)), $G$88))))</f>
        <v>750</v>
      </c>
      <c r="AN130" s="76">
        <f t="shared" si="101"/>
        <v>65.25</v>
      </c>
      <c r="AO130" s="73"/>
      <c r="AP130" s="70">
        <f t="shared" si="65"/>
        <v>0</v>
      </c>
      <c r="AQ130" s="71">
        <f t="shared" si="66"/>
        <v>0</v>
      </c>
      <c r="AR130" s="73"/>
      <c r="AS130" s="115">
        <v>8.6999999999999994E-2</v>
      </c>
      <c r="AT130" s="97">
        <f>IF(AND($N$1=1, $G$88&gt;=750), 750, IF(AND($N$1=1, AND($G$88&lt;750, $G$88&gt;=0)), $G$88, IF(AND($N$1=2, $G$88&gt;=750), 750, IF(AND($N$1=2, AND($G$88&lt;750, $G$88&gt;=0)), $G$88))))</f>
        <v>750</v>
      </c>
      <c r="AU130" s="76">
        <f t="shared" si="102"/>
        <v>65.25</v>
      </c>
      <c r="AV130" s="73"/>
      <c r="AW130" s="70">
        <f t="shared" si="68"/>
        <v>0</v>
      </c>
      <c r="AX130" s="71">
        <f t="shared" si="69"/>
        <v>0</v>
      </c>
    </row>
    <row r="131" spans="2:50" s="23" customFormat="1" x14ac:dyDescent="0.3">
      <c r="B131" s="65" t="s">
        <v>47</v>
      </c>
      <c r="C131" s="65"/>
      <c r="D131" s="66" t="s">
        <v>30</v>
      </c>
      <c r="E131" s="65"/>
      <c r="F131" s="25"/>
      <c r="G131" s="115">
        <v>0.10299999999999999</v>
      </c>
      <c r="H131" s="97">
        <f>IF(AND($N$1=1, $G$88&gt;=750), $G$88-750, IF(AND($N$1=1, AND($G$88&lt;750, $G$88&gt;=0)), 0, IF(AND($N$1=2, $G$88&gt;=750), $G$88-750, IF(AND($N$1=2, AND($G$88&lt;750, $G$88&gt;=0)), 0))))</f>
        <v>899250</v>
      </c>
      <c r="I131" s="76">
        <f t="shared" si="96"/>
        <v>92622.75</v>
      </c>
      <c r="J131" s="115">
        <v>0.10299999999999999</v>
      </c>
      <c r="K131" s="97">
        <f>IF(AND($N$1=1, $G$88&gt;=750), $G$88-750, IF(AND($N$1=1, AND($G$88&lt;750, $G$88&gt;=0)), 0, IF(AND($N$1=2, $G$88&gt;=750), $G$88-750, IF(AND($N$1=2, AND($G$88&lt;750, $G$88&gt;=0)), 0))))</f>
        <v>899250</v>
      </c>
      <c r="L131" s="76">
        <f t="shared" si="97"/>
        <v>92622.75</v>
      </c>
      <c r="M131" s="70">
        <f t="shared" si="72"/>
        <v>0</v>
      </c>
      <c r="N131" s="71">
        <f t="shared" si="73"/>
        <v>0</v>
      </c>
      <c r="O131" s="76"/>
      <c r="P131" s="115">
        <v>0.10299999999999999</v>
      </c>
      <c r="Q131" s="97">
        <f>IF(AND($N$1=1, $G$88&gt;=750), $G$88-750, IF(AND($N$1=1, AND($G$88&lt;750, $G$88&gt;=0)), 0, IF(AND($N$1=2, $G$88&gt;=750), $G$88-750, IF(AND($N$1=2, AND($G$88&lt;750, $G$88&gt;=0)), 0))))</f>
        <v>899250</v>
      </c>
      <c r="R131" s="76">
        <f t="shared" si="98"/>
        <v>92622.75</v>
      </c>
      <c r="S131" s="73"/>
      <c r="T131" s="70">
        <f t="shared" si="58"/>
        <v>0</v>
      </c>
      <c r="U131" s="71">
        <f t="shared" si="59"/>
        <v>0</v>
      </c>
      <c r="V131" s="73"/>
      <c r="W131" s="115">
        <v>0.10299999999999999</v>
      </c>
      <c r="X131" s="97">
        <f>IF(AND($N$1=1, $G$88&gt;=750), $G$88-750, IF(AND($N$1=1, AND($G$88&lt;750, $G$88&gt;=0)), 0, IF(AND($N$1=2, $G$88&gt;=750), $G$88-750, IF(AND($N$1=2, AND($G$88&lt;750, $G$88&gt;=0)), 0))))</f>
        <v>899250</v>
      </c>
      <c r="Y131" s="76">
        <f t="shared" si="99"/>
        <v>92622.75</v>
      </c>
      <c r="Z131" s="73"/>
      <c r="AA131" s="70">
        <f t="shared" si="61"/>
        <v>0</v>
      </c>
      <c r="AB131" s="71">
        <f t="shared" si="62"/>
        <v>0</v>
      </c>
      <c r="AD131" s="73"/>
      <c r="AE131" s="115">
        <v>0.10299999999999999</v>
      </c>
      <c r="AF131" s="97">
        <f>IF(AND($N$1=1, $G$88&gt;=750), $G$88-750, IF(AND($N$1=1, AND($G$88&lt;750, $G$88&gt;=0)), 0, IF(AND($N$1=2, $G$88&gt;=750), $G$88-750, IF(AND($N$1=2, AND($G$88&lt;750, $G$88&gt;=0)), 0))))</f>
        <v>899250</v>
      </c>
      <c r="AG131" s="76">
        <f t="shared" si="100"/>
        <v>92622.75</v>
      </c>
      <c r="AH131" s="73"/>
      <c r="AI131" s="70">
        <f t="shared" si="77"/>
        <v>0</v>
      </c>
      <c r="AJ131" s="71">
        <f t="shared" si="78"/>
        <v>0</v>
      </c>
      <c r="AK131" s="73"/>
      <c r="AL131" s="115">
        <v>0.10299999999999999</v>
      </c>
      <c r="AM131" s="97">
        <f>IF(AND($N$1=1, $G$88&gt;=750), $G$88-750, IF(AND($N$1=1, AND($G$88&lt;750, $G$88&gt;=0)), 0, IF(AND($N$1=2, $G$88&gt;=750), $G$88-750, IF(AND($N$1=2, AND($G$88&lt;750, $G$88&gt;=0)), 0))))</f>
        <v>899250</v>
      </c>
      <c r="AN131" s="76">
        <f t="shared" si="101"/>
        <v>92622.75</v>
      </c>
      <c r="AO131" s="73"/>
      <c r="AP131" s="70">
        <f t="shared" si="65"/>
        <v>0</v>
      </c>
      <c r="AQ131" s="71">
        <f t="shared" si="66"/>
        <v>0</v>
      </c>
      <c r="AR131" s="73"/>
      <c r="AS131" s="115">
        <v>0.10299999999999999</v>
      </c>
      <c r="AT131" s="97">
        <f>IF(AND($N$1=1, $G$88&gt;=750), $G$88-750, IF(AND($N$1=1, AND($G$88&lt;750, $G$88&gt;=0)), 0, IF(AND($N$1=2, $G$88&gt;=750), $G$88-750, IF(AND($N$1=2, AND($G$88&lt;750, $G$88&gt;=0)), 0))))</f>
        <v>899250</v>
      </c>
      <c r="AU131" s="76">
        <f t="shared" si="102"/>
        <v>92622.75</v>
      </c>
      <c r="AV131" s="73"/>
      <c r="AW131" s="70">
        <f t="shared" si="68"/>
        <v>0</v>
      </c>
      <c r="AX131" s="71">
        <f t="shared" si="69"/>
        <v>0</v>
      </c>
    </row>
    <row r="132" spans="2:50" s="23" customFormat="1" x14ac:dyDescent="0.3">
      <c r="B132" s="65" t="s">
        <v>48</v>
      </c>
      <c r="C132" s="65"/>
      <c r="D132" s="66" t="s">
        <v>30</v>
      </c>
      <c r="E132" s="65"/>
      <c r="F132" s="25"/>
      <c r="G132" s="115">
        <v>0.1076</v>
      </c>
      <c r="H132" s="97">
        <v>0</v>
      </c>
      <c r="I132" s="76">
        <f t="shared" si="96"/>
        <v>0</v>
      </c>
      <c r="J132" s="115">
        <v>0.1076</v>
      </c>
      <c r="K132" s="97">
        <v>0</v>
      </c>
      <c r="L132" s="76">
        <f t="shared" si="97"/>
        <v>0</v>
      </c>
      <c r="M132" s="70">
        <f t="shared" si="72"/>
        <v>0</v>
      </c>
      <c r="N132" s="71" t="str">
        <f t="shared" si="73"/>
        <v/>
      </c>
      <c r="O132" s="76"/>
      <c r="P132" s="115">
        <v>0.1076</v>
      </c>
      <c r="Q132" s="97">
        <v>0</v>
      </c>
      <c r="R132" s="76">
        <f t="shared" si="98"/>
        <v>0</v>
      </c>
      <c r="S132" s="73"/>
      <c r="T132" s="70">
        <f t="shared" si="58"/>
        <v>0</v>
      </c>
      <c r="U132" s="71" t="str">
        <f t="shared" si="59"/>
        <v/>
      </c>
      <c r="V132" s="73"/>
      <c r="W132" s="115">
        <v>0.1076</v>
      </c>
      <c r="X132" s="97">
        <v>0</v>
      </c>
      <c r="Y132" s="76">
        <f t="shared" si="99"/>
        <v>0</v>
      </c>
      <c r="Z132" s="73"/>
      <c r="AA132" s="70">
        <f t="shared" si="61"/>
        <v>0</v>
      </c>
      <c r="AB132" s="71" t="str">
        <f t="shared" si="62"/>
        <v/>
      </c>
      <c r="AD132" s="73"/>
      <c r="AE132" s="115">
        <v>0.1076</v>
      </c>
      <c r="AF132" s="97">
        <v>0</v>
      </c>
      <c r="AG132" s="76">
        <f t="shared" si="100"/>
        <v>0</v>
      </c>
      <c r="AH132" s="73"/>
      <c r="AI132" s="70">
        <f t="shared" si="77"/>
        <v>0</v>
      </c>
      <c r="AJ132" s="71" t="str">
        <f t="shared" si="78"/>
        <v/>
      </c>
      <c r="AK132" s="73"/>
      <c r="AL132" s="115">
        <v>0.1076</v>
      </c>
      <c r="AM132" s="97">
        <v>0</v>
      </c>
      <c r="AN132" s="76">
        <f t="shared" si="101"/>
        <v>0</v>
      </c>
      <c r="AO132" s="73"/>
      <c r="AP132" s="70">
        <f t="shared" si="65"/>
        <v>0</v>
      </c>
      <c r="AQ132" s="71" t="str">
        <f t="shared" si="66"/>
        <v/>
      </c>
      <c r="AR132" s="73"/>
      <c r="AS132" s="115">
        <v>0.1076</v>
      </c>
      <c r="AT132" s="97">
        <v>0</v>
      </c>
      <c r="AU132" s="76">
        <f t="shared" si="102"/>
        <v>0</v>
      </c>
      <c r="AV132" s="73"/>
      <c r="AW132" s="70">
        <f t="shared" si="68"/>
        <v>0</v>
      </c>
      <c r="AX132" s="71" t="str">
        <f t="shared" si="69"/>
        <v/>
      </c>
    </row>
    <row r="133" spans="2:50" s="23" customFormat="1" ht="15" thickBot="1" x14ac:dyDescent="0.35">
      <c r="B133" s="65" t="s">
        <v>49</v>
      </c>
      <c r="C133" s="65"/>
      <c r="D133" s="66" t="s">
        <v>30</v>
      </c>
      <c r="E133" s="65"/>
      <c r="F133" s="25"/>
      <c r="G133" s="115">
        <f>G132</f>
        <v>0.1076</v>
      </c>
      <c r="H133" s="97">
        <f>+$G$88</f>
        <v>900000</v>
      </c>
      <c r="I133" s="76">
        <f t="shared" si="96"/>
        <v>96840</v>
      </c>
      <c r="J133" s="115">
        <f>J132</f>
        <v>0.1076</v>
      </c>
      <c r="K133" s="97">
        <f>+$G$88</f>
        <v>900000</v>
      </c>
      <c r="L133" s="76">
        <f t="shared" si="97"/>
        <v>96840</v>
      </c>
      <c r="M133" s="70">
        <f t="shared" si="72"/>
        <v>0</v>
      </c>
      <c r="N133" s="71">
        <f t="shared" si="73"/>
        <v>0</v>
      </c>
      <c r="O133" s="76"/>
      <c r="P133" s="115">
        <f>P132</f>
        <v>0.1076</v>
      </c>
      <c r="Q133" s="97">
        <f>+$G$88</f>
        <v>900000</v>
      </c>
      <c r="R133" s="76">
        <f t="shared" si="98"/>
        <v>96840</v>
      </c>
      <c r="S133" s="73"/>
      <c r="T133" s="70">
        <f t="shared" si="58"/>
        <v>0</v>
      </c>
      <c r="U133" s="71">
        <f t="shared" si="59"/>
        <v>0</v>
      </c>
      <c r="V133" s="73"/>
      <c r="W133" s="115">
        <f>W132</f>
        <v>0.1076</v>
      </c>
      <c r="X133" s="97">
        <f>+$G$88</f>
        <v>900000</v>
      </c>
      <c r="Y133" s="76">
        <f t="shared" si="99"/>
        <v>96840</v>
      </c>
      <c r="Z133" s="73"/>
      <c r="AA133" s="70">
        <f t="shared" si="61"/>
        <v>0</v>
      </c>
      <c r="AB133" s="71">
        <f t="shared" si="62"/>
        <v>0</v>
      </c>
      <c r="AD133" s="73"/>
      <c r="AE133" s="115">
        <f>AE132</f>
        <v>0.1076</v>
      </c>
      <c r="AF133" s="97">
        <f>+$G$88</f>
        <v>900000</v>
      </c>
      <c r="AG133" s="76">
        <f t="shared" si="100"/>
        <v>96840</v>
      </c>
      <c r="AH133" s="73"/>
      <c r="AI133" s="70">
        <f t="shared" si="77"/>
        <v>0</v>
      </c>
      <c r="AJ133" s="71">
        <f t="shared" si="78"/>
        <v>0</v>
      </c>
      <c r="AK133" s="73"/>
      <c r="AL133" s="115">
        <f>AL132</f>
        <v>0.1076</v>
      </c>
      <c r="AM133" s="97">
        <f>+$G$88</f>
        <v>900000</v>
      </c>
      <c r="AN133" s="76">
        <f t="shared" si="101"/>
        <v>96840</v>
      </c>
      <c r="AO133" s="73"/>
      <c r="AP133" s="70">
        <f t="shared" si="65"/>
        <v>0</v>
      </c>
      <c r="AQ133" s="71">
        <f t="shared" si="66"/>
        <v>0</v>
      </c>
      <c r="AR133" s="73"/>
      <c r="AS133" s="115">
        <f>AS132</f>
        <v>0.1076</v>
      </c>
      <c r="AT133" s="97">
        <f>+$G$88</f>
        <v>900000</v>
      </c>
      <c r="AU133" s="76">
        <f t="shared" si="102"/>
        <v>96840</v>
      </c>
      <c r="AV133" s="73"/>
      <c r="AW133" s="70">
        <f t="shared" si="68"/>
        <v>0</v>
      </c>
      <c r="AX133" s="71">
        <f t="shared" si="69"/>
        <v>0</v>
      </c>
    </row>
    <row r="134" spans="2:50" ht="15" thickBot="1" x14ac:dyDescent="0.35">
      <c r="B134" s="305"/>
      <c r="C134" s="306"/>
      <c r="D134" s="307"/>
      <c r="E134" s="306"/>
      <c r="F134" s="308"/>
      <c r="G134" s="309"/>
      <c r="H134" s="310"/>
      <c r="I134" s="311"/>
      <c r="J134" s="309"/>
      <c r="K134" s="310"/>
      <c r="L134" s="311"/>
      <c r="M134" s="312"/>
      <c r="N134" s="313"/>
      <c r="O134" s="311"/>
      <c r="P134" s="309"/>
      <c r="Q134" s="310"/>
      <c r="R134" s="311"/>
      <c r="S134" s="308"/>
      <c r="T134" s="312">
        <f t="shared" si="58"/>
        <v>0</v>
      </c>
      <c r="U134" s="313" t="str">
        <f t="shared" si="59"/>
        <v/>
      </c>
      <c r="W134" s="309"/>
      <c r="X134" s="310"/>
      <c r="Y134" s="311"/>
      <c r="Z134" s="308"/>
      <c r="AA134" s="312">
        <f t="shared" si="61"/>
        <v>0</v>
      </c>
      <c r="AB134" s="313" t="str">
        <f t="shared" si="62"/>
        <v/>
      </c>
      <c r="AE134" s="309"/>
      <c r="AF134" s="310"/>
      <c r="AG134" s="311"/>
      <c r="AH134" s="308"/>
      <c r="AI134" s="312">
        <f t="shared" si="77"/>
        <v>0</v>
      </c>
      <c r="AJ134" s="313" t="str">
        <f t="shared" si="78"/>
        <v/>
      </c>
      <c r="AL134" s="309"/>
      <c r="AM134" s="310"/>
      <c r="AN134" s="311"/>
      <c r="AO134" s="308"/>
      <c r="AP134" s="312">
        <f t="shared" si="65"/>
        <v>0</v>
      </c>
      <c r="AQ134" s="313" t="str">
        <f t="shared" si="66"/>
        <v/>
      </c>
      <c r="AS134" s="309"/>
      <c r="AT134" s="310"/>
      <c r="AU134" s="311"/>
      <c r="AV134" s="308"/>
      <c r="AW134" s="312">
        <f t="shared" si="68"/>
        <v>0</v>
      </c>
      <c r="AX134" s="313" t="str">
        <f t="shared" si="69"/>
        <v/>
      </c>
    </row>
    <row r="135" spans="2:50" x14ac:dyDescent="0.3">
      <c r="B135" s="314" t="s">
        <v>82</v>
      </c>
      <c r="C135" s="268"/>
      <c r="D135" s="315"/>
      <c r="E135" s="268"/>
      <c r="F135" s="316"/>
      <c r="G135" s="317"/>
      <c r="H135" s="317"/>
      <c r="I135" s="318">
        <f>SUM(I122:I126,I133)</f>
        <v>129474.52</v>
      </c>
      <c r="J135" s="317"/>
      <c r="K135" s="317"/>
      <c r="L135" s="318">
        <f>SUM(L122:L126,L133)</f>
        <v>133885.49000000002</v>
      </c>
      <c r="M135" s="319">
        <f t="shared" ref="M135:M138" si="103">L135-I135</f>
        <v>4410.9700000000157</v>
      </c>
      <c r="N135" s="320">
        <f t="shared" ref="N135:N138" si="104">IF(OR(I135=0,L135=0),"",(M135/I135))</f>
        <v>3.4068247559442703E-2</v>
      </c>
      <c r="O135" s="319"/>
      <c r="P135" s="317"/>
      <c r="Q135" s="317"/>
      <c r="R135" s="318">
        <f>SUM(R122:R126,R133)</f>
        <v>136480.13</v>
      </c>
      <c r="S135" s="321"/>
      <c r="T135" s="319">
        <f t="shared" si="58"/>
        <v>2594.6399999999849</v>
      </c>
      <c r="U135" s="320">
        <f t="shared" si="59"/>
        <v>1.9379545908970303E-2</v>
      </c>
      <c r="W135" s="317"/>
      <c r="X135" s="317"/>
      <c r="Y135" s="318">
        <f>SUM(Y122:Y126,Y133)</f>
        <v>134426.53000000003</v>
      </c>
      <c r="Z135" s="321"/>
      <c r="AA135" s="319">
        <f t="shared" si="61"/>
        <v>-2053.5999999999767</v>
      </c>
      <c r="AB135" s="320">
        <f t="shared" si="62"/>
        <v>-1.5046878985241124E-2</v>
      </c>
      <c r="AE135" s="317"/>
      <c r="AF135" s="317"/>
      <c r="AG135" s="318">
        <f>SUM(AG122:AG126,AG133)</f>
        <v>135592.58000000002</v>
      </c>
      <c r="AH135" s="321"/>
      <c r="AI135" s="319">
        <f t="shared" si="77"/>
        <v>1166.0499999999884</v>
      </c>
      <c r="AJ135" s="320">
        <f t="shared" si="78"/>
        <v>8.674255000110381E-3</v>
      </c>
      <c r="AL135" s="317"/>
      <c r="AM135" s="317"/>
      <c r="AN135" s="318">
        <f>SUM(AN122:AN126,AN133)</f>
        <v>137202.99000000002</v>
      </c>
      <c r="AO135" s="321"/>
      <c r="AP135" s="319">
        <f t="shared" si="65"/>
        <v>1610.4100000000035</v>
      </c>
      <c r="AQ135" s="320">
        <f t="shared" si="66"/>
        <v>1.1876829838328936E-2</v>
      </c>
      <c r="AS135" s="317"/>
      <c r="AT135" s="317"/>
      <c r="AU135" s="318">
        <f>SUM(AU122:AU126,AU133)</f>
        <v>138687.99000000002</v>
      </c>
      <c r="AV135" s="321"/>
      <c r="AW135" s="319">
        <f t="shared" si="68"/>
        <v>1485</v>
      </c>
      <c r="AX135" s="320">
        <f t="shared" si="69"/>
        <v>1.0823379286413509E-2</v>
      </c>
    </row>
    <row r="136" spans="2:50" x14ac:dyDescent="0.3">
      <c r="B136" s="314" t="s">
        <v>51</v>
      </c>
      <c r="C136" s="268"/>
      <c r="D136" s="315"/>
      <c r="E136" s="268"/>
      <c r="F136" s="316"/>
      <c r="G136" s="142">
        <v>-0.11700000000000001</v>
      </c>
      <c r="H136" s="323"/>
      <c r="I136" s="273"/>
      <c r="J136" s="142">
        <v>-0.11700000000000001</v>
      </c>
      <c r="K136" s="323"/>
      <c r="L136" s="273"/>
      <c r="M136" s="273">
        <f t="shared" si="103"/>
        <v>0</v>
      </c>
      <c r="N136" s="274" t="str">
        <f t="shared" si="104"/>
        <v/>
      </c>
      <c r="O136" s="273"/>
      <c r="P136" s="142">
        <v>-0.11700000000000001</v>
      </c>
      <c r="Q136" s="323"/>
      <c r="R136" s="273"/>
      <c r="S136" s="321"/>
      <c r="T136" s="273">
        <f t="shared" si="58"/>
        <v>0</v>
      </c>
      <c r="U136" s="274" t="str">
        <f t="shared" si="59"/>
        <v/>
      </c>
      <c r="W136" s="142">
        <v>-0.11700000000000001</v>
      </c>
      <c r="X136" s="323"/>
      <c r="Y136" s="273"/>
      <c r="Z136" s="321"/>
      <c r="AA136" s="273">
        <f t="shared" si="61"/>
        <v>0</v>
      </c>
      <c r="AB136" s="274" t="str">
        <f t="shared" si="62"/>
        <v/>
      </c>
      <c r="AE136" s="142">
        <v>-0.11700000000000001</v>
      </c>
      <c r="AF136" s="323"/>
      <c r="AG136" s="273"/>
      <c r="AH136" s="321"/>
      <c r="AI136" s="273">
        <f t="shared" si="77"/>
        <v>0</v>
      </c>
      <c r="AJ136" s="274" t="str">
        <f t="shared" si="78"/>
        <v/>
      </c>
      <c r="AL136" s="142">
        <v>-0.11700000000000001</v>
      </c>
      <c r="AM136" s="323"/>
      <c r="AN136" s="273"/>
      <c r="AO136" s="321"/>
      <c r="AP136" s="273">
        <f t="shared" si="65"/>
        <v>0</v>
      </c>
      <c r="AQ136" s="274" t="str">
        <f t="shared" si="66"/>
        <v/>
      </c>
      <c r="AS136" s="142">
        <v>-0.11700000000000001</v>
      </c>
      <c r="AT136" s="323"/>
      <c r="AU136" s="273"/>
      <c r="AV136" s="321"/>
      <c r="AW136" s="273">
        <f t="shared" si="68"/>
        <v>0</v>
      </c>
      <c r="AX136" s="274" t="str">
        <f t="shared" si="69"/>
        <v/>
      </c>
    </row>
    <row r="137" spans="2:50" x14ac:dyDescent="0.3">
      <c r="B137" s="268" t="s">
        <v>52</v>
      </c>
      <c r="C137" s="268"/>
      <c r="D137" s="315"/>
      <c r="E137" s="268"/>
      <c r="F137" s="275"/>
      <c r="G137" s="325">
        <v>0.13</v>
      </c>
      <c r="H137" s="275"/>
      <c r="I137" s="273">
        <f>I135*G137</f>
        <v>16831.687600000001</v>
      </c>
      <c r="J137" s="325">
        <v>0.13</v>
      </c>
      <c r="K137" s="275"/>
      <c r="L137" s="273">
        <f>L135*J137</f>
        <v>17405.113700000002</v>
      </c>
      <c r="M137" s="273">
        <f t="shared" si="103"/>
        <v>573.42610000000059</v>
      </c>
      <c r="N137" s="274">
        <f t="shared" si="104"/>
        <v>3.4068247559442613E-2</v>
      </c>
      <c r="O137" s="273"/>
      <c r="P137" s="325">
        <v>0.13</v>
      </c>
      <c r="Q137" s="275"/>
      <c r="R137" s="273">
        <f>R135*P137</f>
        <v>17742.4169</v>
      </c>
      <c r="S137" s="32"/>
      <c r="T137" s="273">
        <f t="shared" si="58"/>
        <v>337.30319999999847</v>
      </c>
      <c r="U137" s="274">
        <f t="shared" si="59"/>
        <v>1.9379545908970331E-2</v>
      </c>
      <c r="W137" s="325">
        <v>0.13</v>
      </c>
      <c r="X137" s="275"/>
      <c r="Y137" s="273">
        <f>Y135*W137</f>
        <v>17475.448900000003</v>
      </c>
      <c r="Z137" s="32"/>
      <c r="AA137" s="273">
        <f t="shared" si="61"/>
        <v>-266.96799999999712</v>
      </c>
      <c r="AB137" s="274">
        <f t="shared" si="62"/>
        <v>-1.5046878985241133E-2</v>
      </c>
      <c r="AE137" s="325">
        <v>0.13</v>
      </c>
      <c r="AF137" s="275"/>
      <c r="AG137" s="273">
        <f>AG135*AE137</f>
        <v>17627.035400000004</v>
      </c>
      <c r="AH137" s="32"/>
      <c r="AI137" s="273">
        <f t="shared" si="77"/>
        <v>151.58650000000125</v>
      </c>
      <c r="AJ137" s="274">
        <f t="shared" si="78"/>
        <v>8.6742550001105388E-3</v>
      </c>
      <c r="AL137" s="325">
        <v>0.13</v>
      </c>
      <c r="AM137" s="275"/>
      <c r="AN137" s="273">
        <f>AN135*AL137</f>
        <v>17836.388700000003</v>
      </c>
      <c r="AO137" s="32"/>
      <c r="AP137" s="273">
        <f t="shared" si="65"/>
        <v>209.35329999999885</v>
      </c>
      <c r="AQ137" s="274">
        <f t="shared" si="66"/>
        <v>1.1876829838328844E-2</v>
      </c>
      <c r="AS137" s="325">
        <v>0.13</v>
      </c>
      <c r="AT137" s="275"/>
      <c r="AU137" s="273">
        <f>AU135*AS137</f>
        <v>18029.438700000002</v>
      </c>
      <c r="AV137" s="32"/>
      <c r="AW137" s="273">
        <f t="shared" si="68"/>
        <v>193.04999999999927</v>
      </c>
      <c r="AX137" s="274">
        <f t="shared" si="69"/>
        <v>1.0823379286413467E-2</v>
      </c>
    </row>
    <row r="138" spans="2:50" ht="15" thickBot="1" x14ac:dyDescent="0.35">
      <c r="B138" s="326" t="s">
        <v>83</v>
      </c>
      <c r="C138" s="326"/>
      <c r="D138" s="326"/>
      <c r="E138" s="327"/>
      <c r="F138" s="328"/>
      <c r="G138" s="328"/>
      <c r="H138" s="328"/>
      <c r="I138" s="413">
        <f>SUM(I135:I137)</f>
        <v>146306.20759999999</v>
      </c>
      <c r="J138" s="328"/>
      <c r="K138" s="328"/>
      <c r="L138" s="413">
        <f>SUM(L135:L137)</f>
        <v>151290.60370000004</v>
      </c>
      <c r="M138" s="388">
        <f t="shared" si="103"/>
        <v>4984.3961000000418</v>
      </c>
      <c r="N138" s="389">
        <f t="shared" si="104"/>
        <v>3.406824755944287E-2</v>
      </c>
      <c r="O138" s="330"/>
      <c r="P138" s="328"/>
      <c r="Q138" s="328"/>
      <c r="R138" s="413">
        <f>SUM(R135:R137)</f>
        <v>154222.54690000002</v>
      </c>
      <c r="S138" s="332"/>
      <c r="T138" s="388">
        <f t="shared" si="58"/>
        <v>2931.9431999999797</v>
      </c>
      <c r="U138" s="389">
        <f t="shared" si="59"/>
        <v>1.9379545908970279E-2</v>
      </c>
      <c r="W138" s="328"/>
      <c r="X138" s="328"/>
      <c r="Y138" s="413">
        <f>SUM(Y135:Y137)</f>
        <v>151901.97890000005</v>
      </c>
      <c r="Z138" s="332"/>
      <c r="AA138" s="388">
        <f t="shared" si="61"/>
        <v>-2320.5679999999702</v>
      </c>
      <c r="AB138" s="389">
        <f t="shared" si="62"/>
        <v>-1.50468789852411E-2</v>
      </c>
      <c r="AE138" s="328"/>
      <c r="AF138" s="328"/>
      <c r="AG138" s="413">
        <f>SUM(AG135:AG137)</f>
        <v>153219.61540000001</v>
      </c>
      <c r="AH138" s="332"/>
      <c r="AI138" s="388">
        <f t="shared" si="77"/>
        <v>1317.6364999999641</v>
      </c>
      <c r="AJ138" s="389">
        <f t="shared" si="78"/>
        <v>8.67425500011023E-3</v>
      </c>
      <c r="AL138" s="328"/>
      <c r="AM138" s="328"/>
      <c r="AN138" s="413">
        <f>SUM(AN135:AN137)</f>
        <v>155039.37870000003</v>
      </c>
      <c r="AO138" s="332"/>
      <c r="AP138" s="388">
        <f t="shared" si="65"/>
        <v>1819.7633000000205</v>
      </c>
      <c r="AQ138" s="389">
        <f t="shared" si="66"/>
        <v>1.1876829838329045E-2</v>
      </c>
      <c r="AS138" s="328"/>
      <c r="AT138" s="328"/>
      <c r="AU138" s="413">
        <f>SUM(AU135:AU137)</f>
        <v>156717.42870000002</v>
      </c>
      <c r="AV138" s="332"/>
      <c r="AW138" s="388">
        <f t="shared" si="68"/>
        <v>1678.0499999999884</v>
      </c>
      <c r="AX138" s="389">
        <f t="shared" si="69"/>
        <v>1.0823379286413434E-2</v>
      </c>
    </row>
    <row r="139" spans="2:50" ht="15" thickBot="1" x14ac:dyDescent="0.35">
      <c r="B139" s="390"/>
      <c r="C139" s="391"/>
      <c r="D139" s="392"/>
      <c r="E139" s="391"/>
      <c r="F139" s="393"/>
      <c r="G139" s="309"/>
      <c r="H139" s="394"/>
      <c r="I139" s="395"/>
      <c r="J139" s="309"/>
      <c r="K139" s="394"/>
      <c r="L139" s="395"/>
      <c r="M139" s="396"/>
      <c r="N139" s="313"/>
      <c r="O139" s="397"/>
      <c r="P139" s="309"/>
      <c r="Q139" s="394"/>
      <c r="R139" s="395"/>
      <c r="S139" s="393"/>
      <c r="T139" s="396">
        <f t="shared" si="58"/>
        <v>0</v>
      </c>
      <c r="U139" s="313" t="str">
        <f t="shared" si="59"/>
        <v/>
      </c>
      <c r="W139" s="309"/>
      <c r="X139" s="394"/>
      <c r="Y139" s="395"/>
      <c r="Z139" s="393"/>
      <c r="AA139" s="396">
        <f t="shared" si="61"/>
        <v>0</v>
      </c>
      <c r="AB139" s="313" t="str">
        <f t="shared" si="62"/>
        <v/>
      </c>
      <c r="AE139" s="309"/>
      <c r="AF139" s="394"/>
      <c r="AG139" s="395"/>
      <c r="AH139" s="393"/>
      <c r="AI139" s="396">
        <f t="shared" si="77"/>
        <v>0</v>
      </c>
      <c r="AJ139" s="313" t="str">
        <f t="shared" si="78"/>
        <v/>
      </c>
      <c r="AL139" s="309"/>
      <c r="AM139" s="394"/>
      <c r="AN139" s="395"/>
      <c r="AO139" s="393"/>
      <c r="AP139" s="396">
        <f t="shared" si="65"/>
        <v>0</v>
      </c>
      <c r="AQ139" s="313" t="str">
        <f t="shared" si="66"/>
        <v/>
      </c>
      <c r="AS139" s="309"/>
      <c r="AT139" s="394"/>
      <c r="AU139" s="395"/>
      <c r="AV139" s="393"/>
      <c r="AW139" s="396">
        <f t="shared" si="68"/>
        <v>0</v>
      </c>
      <c r="AX139" s="313" t="str">
        <f t="shared" si="69"/>
        <v/>
      </c>
    </row>
    <row r="140" spans="2:50" x14ac:dyDescent="0.3">
      <c r="B140" s="399" t="s">
        <v>74</v>
      </c>
      <c r="C140" s="399"/>
      <c r="D140" s="400"/>
      <c r="E140" s="399"/>
      <c r="F140" s="406"/>
      <c r="G140" s="408"/>
      <c r="H140" s="408"/>
      <c r="I140" s="450">
        <f>SUM(I130:I131,I122,I123:I126)</f>
        <v>125322.52</v>
      </c>
      <c r="J140" s="408"/>
      <c r="K140" s="408"/>
      <c r="L140" s="450">
        <f>SUM(L130:L131,L122,L123:L126)</f>
        <v>129733.49000000002</v>
      </c>
      <c r="M140" s="273">
        <f t="shared" ref="M140:M143" si="105">L140-I140</f>
        <v>4410.9700000000157</v>
      </c>
      <c r="N140" s="274">
        <f t="shared" ref="N140:N143" si="106">IF(OR(I140=0,L140=0),"",(M140/I140))</f>
        <v>3.5196946247171026E-2</v>
      </c>
      <c r="O140" s="409"/>
      <c r="P140" s="408"/>
      <c r="Q140" s="408"/>
      <c r="R140" s="450">
        <f>SUM(R130:R131,R122,R123:R126)</f>
        <v>132328.13</v>
      </c>
      <c r="S140" s="410"/>
      <c r="T140" s="273">
        <f t="shared" si="58"/>
        <v>2594.6399999999849</v>
      </c>
      <c r="U140" s="274">
        <f t="shared" si="59"/>
        <v>1.9999770298324546E-2</v>
      </c>
      <c r="W140" s="408"/>
      <c r="X140" s="408"/>
      <c r="Y140" s="450">
        <f>SUM(Y130:Y131,Y122,Y123:Y126)</f>
        <v>130274.53000000001</v>
      </c>
      <c r="Z140" s="410"/>
      <c r="AA140" s="273">
        <f t="shared" si="61"/>
        <v>-2053.5999999999913</v>
      </c>
      <c r="AB140" s="274">
        <f t="shared" si="62"/>
        <v>-1.5518998114762077E-2</v>
      </c>
      <c r="AE140" s="408"/>
      <c r="AF140" s="408"/>
      <c r="AG140" s="450">
        <f>SUM(AG130:AG131,AG122,AG123:AG126)</f>
        <v>131440.58000000002</v>
      </c>
      <c r="AH140" s="410"/>
      <c r="AI140" s="273">
        <f t="shared" si="77"/>
        <v>1166.0500000000029</v>
      </c>
      <c r="AJ140" s="274">
        <f t="shared" si="78"/>
        <v>8.9507135431615287E-3</v>
      </c>
      <c r="AL140" s="408"/>
      <c r="AM140" s="408"/>
      <c r="AN140" s="450">
        <f>SUM(AN130:AN131,AN122,AN123:AN126)</f>
        <v>133050.99000000002</v>
      </c>
      <c r="AO140" s="410"/>
      <c r="AP140" s="273">
        <f t="shared" si="65"/>
        <v>1610.4100000000035</v>
      </c>
      <c r="AQ140" s="274">
        <f t="shared" si="66"/>
        <v>1.2252000105294753E-2</v>
      </c>
      <c r="AS140" s="408"/>
      <c r="AT140" s="408"/>
      <c r="AU140" s="450">
        <f>SUM(AU130:AU131,AU122,AU123:AU126)</f>
        <v>134535.99000000002</v>
      </c>
      <c r="AV140" s="410"/>
      <c r="AW140" s="273">
        <f t="shared" si="68"/>
        <v>1485</v>
      </c>
      <c r="AX140" s="274">
        <f t="shared" si="69"/>
        <v>1.1161134539472421E-2</v>
      </c>
    </row>
    <row r="141" spans="2:50" x14ac:dyDescent="0.3">
      <c r="B141" s="268" t="s">
        <v>51</v>
      </c>
      <c r="C141" s="268"/>
      <c r="D141" s="315"/>
      <c r="E141" s="268"/>
      <c r="F141" s="275"/>
      <c r="G141" s="142">
        <v>-0.11700000000000001</v>
      </c>
      <c r="H141" s="323"/>
      <c r="I141" s="273"/>
      <c r="J141" s="142">
        <v>-0.11700000000000001</v>
      </c>
      <c r="K141" s="323"/>
      <c r="L141" s="273"/>
      <c r="M141" s="273">
        <f t="shared" si="105"/>
        <v>0</v>
      </c>
      <c r="N141" s="274" t="str">
        <f t="shared" si="106"/>
        <v/>
      </c>
      <c r="O141" s="273"/>
      <c r="P141" s="142">
        <v>-0.11700000000000001</v>
      </c>
      <c r="Q141" s="323"/>
      <c r="R141" s="273"/>
      <c r="S141" s="32"/>
      <c r="T141" s="273">
        <f t="shared" si="58"/>
        <v>0</v>
      </c>
      <c r="U141" s="274" t="str">
        <f t="shared" si="59"/>
        <v/>
      </c>
      <c r="W141" s="142">
        <v>-0.11700000000000001</v>
      </c>
      <c r="X141" s="323"/>
      <c r="Y141" s="273"/>
      <c r="Z141" s="32"/>
      <c r="AA141" s="273">
        <f t="shared" si="61"/>
        <v>0</v>
      </c>
      <c r="AB141" s="274" t="str">
        <f t="shared" si="62"/>
        <v/>
      </c>
      <c r="AE141" s="142">
        <v>-0.11700000000000001</v>
      </c>
      <c r="AF141" s="323"/>
      <c r="AG141" s="273"/>
      <c r="AH141" s="32"/>
      <c r="AI141" s="273">
        <f t="shared" si="77"/>
        <v>0</v>
      </c>
      <c r="AJ141" s="274" t="str">
        <f t="shared" si="78"/>
        <v/>
      </c>
      <c r="AL141" s="142">
        <v>-0.11700000000000001</v>
      </c>
      <c r="AM141" s="323"/>
      <c r="AN141" s="273"/>
      <c r="AO141" s="32"/>
      <c r="AP141" s="273">
        <f t="shared" si="65"/>
        <v>0</v>
      </c>
      <c r="AQ141" s="274" t="str">
        <f t="shared" si="66"/>
        <v/>
      </c>
      <c r="AS141" s="142">
        <v>-0.11700000000000001</v>
      </c>
      <c r="AT141" s="323"/>
      <c r="AU141" s="273"/>
      <c r="AV141" s="32"/>
      <c r="AW141" s="273">
        <f t="shared" si="68"/>
        <v>0</v>
      </c>
      <c r="AX141" s="274" t="str">
        <f t="shared" si="69"/>
        <v/>
      </c>
    </row>
    <row r="142" spans="2:50" x14ac:dyDescent="0.3">
      <c r="B142" s="469" t="s">
        <v>52</v>
      </c>
      <c r="C142" s="399"/>
      <c r="D142" s="400"/>
      <c r="E142" s="399"/>
      <c r="F142" s="406"/>
      <c r="G142" s="407">
        <v>0.13</v>
      </c>
      <c r="H142" s="408"/>
      <c r="I142" s="409">
        <f>I140*G142</f>
        <v>16291.927600000001</v>
      </c>
      <c r="J142" s="407">
        <v>0.13</v>
      </c>
      <c r="K142" s="408"/>
      <c r="L142" s="409">
        <f>L140*J142</f>
        <v>16865.353700000003</v>
      </c>
      <c r="M142" s="273">
        <f t="shared" si="105"/>
        <v>573.42610000000241</v>
      </c>
      <c r="N142" s="274">
        <f t="shared" si="106"/>
        <v>3.5196946247171047E-2</v>
      </c>
      <c r="O142" s="409"/>
      <c r="P142" s="407">
        <v>0.13</v>
      </c>
      <c r="Q142" s="408"/>
      <c r="R142" s="409">
        <f>R140*P142</f>
        <v>17202.656900000002</v>
      </c>
      <c r="S142" s="410"/>
      <c r="T142" s="273">
        <f t="shared" si="58"/>
        <v>337.30319999999847</v>
      </c>
      <c r="U142" s="274">
        <f t="shared" si="59"/>
        <v>1.999977029832457E-2</v>
      </c>
      <c r="W142" s="407">
        <v>0.13</v>
      </c>
      <c r="X142" s="408"/>
      <c r="Y142" s="409">
        <f>Y140*W142</f>
        <v>16935.688900000001</v>
      </c>
      <c r="Z142" s="410"/>
      <c r="AA142" s="273">
        <f t="shared" si="61"/>
        <v>-266.96800000000076</v>
      </c>
      <c r="AB142" s="274">
        <f t="shared" si="62"/>
        <v>-1.5518998114762187E-2</v>
      </c>
      <c r="AE142" s="407">
        <v>0.13</v>
      </c>
      <c r="AF142" s="408"/>
      <c r="AG142" s="409">
        <f>AG140*AE142</f>
        <v>17087.275400000002</v>
      </c>
      <c r="AH142" s="410"/>
      <c r="AI142" s="273">
        <f t="shared" si="77"/>
        <v>151.58650000000125</v>
      </c>
      <c r="AJ142" s="274">
        <f t="shared" si="78"/>
        <v>8.9507135431615807E-3</v>
      </c>
      <c r="AL142" s="407">
        <v>0.13</v>
      </c>
      <c r="AM142" s="408"/>
      <c r="AN142" s="409">
        <f>AN140*AL142</f>
        <v>17296.628700000005</v>
      </c>
      <c r="AO142" s="410"/>
      <c r="AP142" s="273">
        <f t="shared" si="65"/>
        <v>209.35330000000249</v>
      </c>
      <c r="AQ142" s="274">
        <f t="shared" si="66"/>
        <v>1.2252000105294871E-2</v>
      </c>
      <c r="AS142" s="407">
        <v>0.13</v>
      </c>
      <c r="AT142" s="408"/>
      <c r="AU142" s="409">
        <f>AU140*AS142</f>
        <v>17489.678700000004</v>
      </c>
      <c r="AV142" s="410"/>
      <c r="AW142" s="273">
        <f t="shared" si="68"/>
        <v>193.04999999999927</v>
      </c>
      <c r="AX142" s="274">
        <f t="shared" si="69"/>
        <v>1.1161134539472378E-2</v>
      </c>
    </row>
    <row r="143" spans="2:50" ht="15" thickBot="1" x14ac:dyDescent="0.35">
      <c r="B143" s="470" t="s">
        <v>84</v>
      </c>
      <c r="C143" s="470"/>
      <c r="D143" s="470"/>
      <c r="E143" s="268"/>
      <c r="F143" s="471"/>
      <c r="G143" s="471"/>
      <c r="H143" s="471"/>
      <c r="I143" s="472">
        <f>SUM(I140:I142)</f>
        <v>141614.44760000001</v>
      </c>
      <c r="J143" s="471"/>
      <c r="K143" s="471"/>
      <c r="L143" s="472">
        <f>SUM(L140:L142)</f>
        <v>146598.84370000003</v>
      </c>
      <c r="M143" s="273">
        <f t="shared" si="105"/>
        <v>4984.3961000000127</v>
      </c>
      <c r="N143" s="274">
        <f t="shared" si="106"/>
        <v>3.5196946247170985E-2</v>
      </c>
      <c r="O143" s="273"/>
      <c r="P143" s="471"/>
      <c r="Q143" s="471"/>
      <c r="R143" s="472">
        <f>SUM(R140:R142)</f>
        <v>149530.78690000001</v>
      </c>
      <c r="S143" s="473"/>
      <c r="T143" s="273">
        <f t="shared" si="58"/>
        <v>2931.9431999999797</v>
      </c>
      <c r="U143" s="274">
        <f t="shared" si="59"/>
        <v>1.9999770298324525E-2</v>
      </c>
      <c r="W143" s="471"/>
      <c r="X143" s="471"/>
      <c r="Y143" s="472">
        <f>SUM(Y140:Y142)</f>
        <v>147210.21890000001</v>
      </c>
      <c r="Z143" s="473"/>
      <c r="AA143" s="273">
        <f t="shared" si="61"/>
        <v>-2320.5679999999993</v>
      </c>
      <c r="AB143" s="274">
        <f t="shared" si="62"/>
        <v>-1.551899811476214E-2</v>
      </c>
      <c r="AE143" s="471"/>
      <c r="AF143" s="471"/>
      <c r="AG143" s="472">
        <f>SUM(AG140:AG142)</f>
        <v>148527.85540000003</v>
      </c>
      <c r="AH143" s="473"/>
      <c r="AI143" s="273">
        <f t="shared" si="77"/>
        <v>1317.6365000000224</v>
      </c>
      <c r="AJ143" s="274">
        <f t="shared" si="78"/>
        <v>8.9507135431616588E-3</v>
      </c>
      <c r="AL143" s="471"/>
      <c r="AM143" s="471"/>
      <c r="AN143" s="472">
        <f>SUM(AN140:AN142)</f>
        <v>150347.61870000002</v>
      </c>
      <c r="AO143" s="473"/>
      <c r="AP143" s="273">
        <f t="shared" si="65"/>
        <v>1819.7632999999914</v>
      </c>
      <c r="AQ143" s="274">
        <f t="shared" si="66"/>
        <v>1.2252000105294668E-2</v>
      </c>
      <c r="AS143" s="471"/>
      <c r="AT143" s="471"/>
      <c r="AU143" s="472">
        <f>SUM(AU140:AU142)</f>
        <v>152025.66870000004</v>
      </c>
      <c r="AV143" s="473"/>
      <c r="AW143" s="273">
        <f t="shared" si="68"/>
        <v>1678.0500000000175</v>
      </c>
      <c r="AX143" s="274">
        <f t="shared" si="69"/>
        <v>1.1161134539472537E-2</v>
      </c>
    </row>
    <row r="144" spans="2:50" ht="15" thickBot="1" x14ac:dyDescent="0.35">
      <c r="B144" s="334"/>
      <c r="C144" s="335"/>
      <c r="D144" s="336"/>
      <c r="E144" s="335"/>
      <c r="F144" s="474"/>
      <c r="G144" s="475"/>
      <c r="H144" s="476"/>
      <c r="I144" s="343"/>
      <c r="J144" s="475"/>
      <c r="K144" s="476"/>
      <c r="L144" s="343"/>
      <c r="M144" s="341"/>
      <c r="N144" s="477"/>
      <c r="O144" s="343"/>
      <c r="P144" s="475"/>
      <c r="Q144" s="476"/>
      <c r="R144" s="343"/>
      <c r="S144" s="337"/>
      <c r="T144" s="341"/>
      <c r="U144" s="477"/>
      <c r="W144" s="475"/>
      <c r="X144" s="476"/>
      <c r="Y144" s="343"/>
      <c r="Z144" s="337"/>
      <c r="AA144" s="341"/>
      <c r="AB144" s="477"/>
      <c r="AE144" s="475"/>
      <c r="AF144" s="476"/>
      <c r="AG144" s="343"/>
      <c r="AH144" s="337"/>
      <c r="AI144" s="341"/>
      <c r="AJ144" s="477"/>
      <c r="AL144" s="475"/>
      <c r="AM144" s="476"/>
      <c r="AN144" s="343"/>
      <c r="AO144" s="337"/>
      <c r="AP144" s="341"/>
      <c r="AQ144" s="477"/>
      <c r="AS144" s="475"/>
      <c r="AT144" s="476"/>
      <c r="AU144" s="343"/>
      <c r="AV144" s="337"/>
      <c r="AW144" s="341"/>
      <c r="AX144" s="477"/>
    </row>
    <row r="145" spans="2:52" x14ac:dyDescent="0.3">
      <c r="I145" s="251"/>
      <c r="L145" s="251"/>
      <c r="M145" s="251"/>
      <c r="N145" s="251"/>
      <c r="O145" s="251"/>
      <c r="R145" s="251"/>
      <c r="U145" s="485"/>
      <c r="Y145" s="251"/>
      <c r="AB145" s="485"/>
      <c r="AG145" s="251"/>
      <c r="AJ145" s="485"/>
      <c r="AN145" s="251"/>
      <c r="AQ145" s="485"/>
      <c r="AU145" s="251"/>
      <c r="AX145" s="485"/>
    </row>
    <row r="146" spans="2:52" x14ac:dyDescent="0.3">
      <c r="B146" s="249" t="s">
        <v>55</v>
      </c>
      <c r="G146" s="170">
        <v>2.9499999999999998E-2</v>
      </c>
      <c r="J146" s="170">
        <v>2.9499999999999998E-2</v>
      </c>
      <c r="P146" s="170">
        <v>2.9499999999999998E-2</v>
      </c>
      <c r="U146" s="485"/>
      <c r="W146" s="170">
        <v>2.9499999999999998E-2</v>
      </c>
      <c r="AB146" s="485"/>
      <c r="AE146" s="170">
        <v>2.9499999999999998E-2</v>
      </c>
      <c r="AJ146" s="485"/>
      <c r="AL146" s="170">
        <v>2.9499999999999998E-2</v>
      </c>
      <c r="AQ146" s="485"/>
      <c r="AS146" s="170">
        <v>2.9499999999999998E-2</v>
      </c>
      <c r="AX146" s="485"/>
    </row>
    <row r="147" spans="2:52" s="23" customFormat="1" x14ac:dyDescent="0.3">
      <c r="D147" s="29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</row>
    <row r="148" spans="2:52" s="23" customFormat="1" x14ac:dyDescent="0.3">
      <c r="D148" s="29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</row>
    <row r="149" spans="2:52" s="23" customFormat="1" x14ac:dyDescent="0.3">
      <c r="D149" s="29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</row>
    <row r="150" spans="2:52" s="23" customFormat="1" x14ac:dyDescent="0.3">
      <c r="D150" s="348">
        <v>0.63</v>
      </c>
      <c r="E150" s="349" t="s">
        <v>43</v>
      </c>
      <c r="F150" s="350"/>
      <c r="G150" s="351"/>
      <c r="H150" s="40"/>
      <c r="I150" s="40"/>
      <c r="J150" s="40"/>
      <c r="K150" s="25"/>
      <c r="L150" s="25"/>
      <c r="M150" s="25"/>
      <c r="N150" s="25"/>
      <c r="O150" s="25"/>
      <c r="P150" s="25"/>
      <c r="Q150" s="40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  <c r="AE150" s="362"/>
      <c r="AF150" s="40"/>
      <c r="AG150" s="25"/>
      <c r="AH150" s="25"/>
      <c r="AI150" s="25"/>
      <c r="AJ150" s="25"/>
      <c r="AK150" s="25"/>
      <c r="AL150" s="25"/>
      <c r="AM150" s="40"/>
      <c r="AN150" s="25"/>
      <c r="AO150" s="25"/>
      <c r="AP150" s="25"/>
      <c r="AQ150" s="25"/>
      <c r="AR150" s="25"/>
      <c r="AS150" s="25"/>
      <c r="AT150" s="40"/>
      <c r="AU150" s="25"/>
      <c r="AV150" s="25"/>
      <c r="AW150" s="25"/>
      <c r="AX150" s="25"/>
      <c r="AY150" s="25"/>
      <c r="AZ150" s="25"/>
    </row>
    <row r="151" spans="2:52" s="23" customFormat="1" x14ac:dyDescent="0.3">
      <c r="D151" s="352">
        <v>0.18</v>
      </c>
      <c r="E151" s="353" t="s">
        <v>44</v>
      </c>
      <c r="F151" s="354"/>
      <c r="G151" s="355"/>
      <c r="H151" s="40"/>
      <c r="I151" s="40"/>
      <c r="J151" s="40"/>
      <c r="K151" s="25"/>
      <c r="L151" s="25"/>
      <c r="M151" s="25"/>
      <c r="N151" s="25"/>
      <c r="O151" s="25"/>
      <c r="P151" s="25"/>
      <c r="Q151" s="40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  <c r="AE151" s="362"/>
      <c r="AF151" s="40"/>
      <c r="AG151" s="25"/>
      <c r="AH151" s="25"/>
      <c r="AI151" s="25"/>
      <c r="AJ151" s="25"/>
      <c r="AK151" s="25"/>
      <c r="AL151" s="25"/>
      <c r="AM151" s="40"/>
      <c r="AN151" s="25"/>
      <c r="AO151" s="25"/>
      <c r="AP151" s="25"/>
      <c r="AQ151" s="25"/>
      <c r="AR151" s="25"/>
      <c r="AS151" s="25"/>
      <c r="AT151" s="40"/>
      <c r="AU151" s="25"/>
      <c r="AV151" s="25"/>
      <c r="AW151" s="25"/>
      <c r="AX151" s="25"/>
      <c r="AY151" s="25"/>
      <c r="AZ151" s="25"/>
    </row>
    <row r="152" spans="2:52" s="23" customFormat="1" x14ac:dyDescent="0.3">
      <c r="D152" s="356">
        <v>0.19</v>
      </c>
      <c r="E152" s="357" t="s">
        <v>45</v>
      </c>
      <c r="F152" s="358"/>
      <c r="G152" s="359"/>
      <c r="H152" s="40"/>
      <c r="I152" s="40"/>
      <c r="J152" s="40"/>
      <c r="K152" s="25"/>
      <c r="L152" s="25"/>
      <c r="M152" s="25"/>
      <c r="N152" s="25"/>
      <c r="O152" s="25"/>
      <c r="P152" s="25"/>
      <c r="Q152" s="40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  <c r="AE152" s="362"/>
      <c r="AF152" s="40"/>
      <c r="AG152" s="25"/>
      <c r="AH152" s="25"/>
      <c r="AI152" s="25"/>
      <c r="AJ152" s="25"/>
      <c r="AK152" s="25"/>
      <c r="AL152" s="25"/>
      <c r="AM152" s="40"/>
      <c r="AN152" s="25"/>
      <c r="AO152" s="25"/>
      <c r="AP152" s="25"/>
      <c r="AQ152" s="25"/>
      <c r="AR152" s="25"/>
      <c r="AS152" s="25"/>
      <c r="AT152" s="40"/>
      <c r="AU152" s="25"/>
      <c r="AV152" s="25"/>
      <c r="AW152" s="25"/>
      <c r="AX152" s="25"/>
      <c r="AY152" s="25"/>
      <c r="AZ152" s="25"/>
    </row>
    <row r="153" spans="2:52" x14ac:dyDescent="0.3">
      <c r="G153" s="23"/>
      <c r="H153" s="23"/>
      <c r="I153" s="23"/>
      <c r="J153" s="23"/>
      <c r="K153" s="23"/>
      <c r="L153" s="23"/>
      <c r="M153" s="23"/>
      <c r="Q153" s="23"/>
      <c r="R153" s="23"/>
      <c r="S153" s="23"/>
      <c r="X153" s="23"/>
      <c r="Y153" s="23"/>
      <c r="Z153" s="23"/>
      <c r="AF153" s="23"/>
      <c r="AG153" s="23"/>
      <c r="AH153" s="23"/>
      <c r="AM153" s="23"/>
      <c r="AN153" s="23"/>
      <c r="AO153" s="23"/>
      <c r="AT153" s="23"/>
      <c r="AU153" s="23"/>
      <c r="AV153" s="23"/>
    </row>
    <row r="154" spans="2:52" x14ac:dyDescent="0.3">
      <c r="G154" s="23"/>
      <c r="H154" s="23"/>
      <c r="I154" s="23"/>
      <c r="J154" s="23"/>
      <c r="K154" s="23"/>
      <c r="L154" s="23"/>
      <c r="M154" s="23"/>
      <c r="Q154" s="362"/>
      <c r="R154" s="362"/>
      <c r="S154" s="362"/>
      <c r="T154" s="362"/>
      <c r="X154" s="362"/>
      <c r="Y154" s="362"/>
      <c r="Z154" s="362"/>
      <c r="AA154" s="362"/>
      <c r="AF154" s="362"/>
      <c r="AG154" s="362"/>
      <c r="AH154" s="362"/>
      <c r="AI154" s="362"/>
      <c r="AM154" s="362"/>
      <c r="AN154" s="362"/>
      <c r="AO154" s="362"/>
      <c r="AP154" s="362"/>
      <c r="AT154" s="362"/>
      <c r="AU154" s="362"/>
      <c r="AV154" s="362"/>
      <c r="AW154" s="362"/>
    </row>
    <row r="155" spans="2:52" x14ac:dyDescent="0.3">
      <c r="G155" s="23"/>
      <c r="H155" s="23"/>
      <c r="I155" s="23"/>
      <c r="J155" s="23"/>
      <c r="K155" s="23"/>
      <c r="L155" s="23"/>
      <c r="M155" s="23"/>
      <c r="Q155" s="362"/>
      <c r="R155" s="362"/>
      <c r="S155" s="362"/>
      <c r="T155" s="362"/>
      <c r="X155" s="362"/>
      <c r="Y155" s="362"/>
      <c r="Z155" s="362"/>
      <c r="AA155" s="362"/>
      <c r="AF155" s="362"/>
      <c r="AG155" s="362"/>
      <c r="AH155" s="362"/>
      <c r="AI155" s="362"/>
      <c r="AM155" s="362"/>
      <c r="AN155" s="362"/>
      <c r="AO155" s="362"/>
      <c r="AP155" s="362"/>
      <c r="AT155" s="362"/>
      <c r="AU155" s="362"/>
      <c r="AV155" s="362"/>
      <c r="AW155" s="362"/>
    </row>
    <row r="156" spans="2:52" x14ac:dyDescent="0.3">
      <c r="G156" s="23"/>
      <c r="H156" s="23"/>
      <c r="I156" s="23"/>
      <c r="J156" s="362"/>
      <c r="K156" s="362"/>
      <c r="L156" s="362"/>
      <c r="M156" s="362"/>
      <c r="Q156" s="362"/>
      <c r="R156" s="362"/>
      <c r="S156" s="362"/>
      <c r="T156" s="362"/>
      <c r="X156" s="362"/>
      <c r="Y156" s="362"/>
      <c r="Z156" s="362"/>
      <c r="AA156" s="362"/>
      <c r="AF156" s="362"/>
      <c r="AG156" s="362"/>
      <c r="AH156" s="362"/>
      <c r="AI156" s="362"/>
      <c r="AM156" s="362"/>
      <c r="AN156" s="362"/>
      <c r="AO156" s="362"/>
      <c r="AP156" s="362"/>
      <c r="AT156" s="362"/>
      <c r="AU156" s="362"/>
      <c r="AV156" s="362"/>
      <c r="AW156" s="362"/>
    </row>
    <row r="157" spans="2:52" x14ac:dyDescent="0.3">
      <c r="G157" s="23"/>
      <c r="H157" s="23"/>
      <c r="I157" s="23"/>
      <c r="J157" s="362"/>
      <c r="K157" s="362"/>
      <c r="L157" s="362"/>
      <c r="M157" s="362"/>
      <c r="Q157" s="362"/>
      <c r="R157" s="362"/>
      <c r="S157" s="362"/>
      <c r="T157" s="362"/>
      <c r="X157" s="362"/>
      <c r="Y157" s="362"/>
      <c r="Z157" s="362"/>
      <c r="AA157" s="362"/>
      <c r="AF157" s="362"/>
      <c r="AG157" s="362"/>
      <c r="AH157" s="362"/>
      <c r="AI157" s="362"/>
      <c r="AM157" s="362"/>
      <c r="AN157" s="362"/>
      <c r="AO157" s="362"/>
      <c r="AP157" s="362"/>
      <c r="AT157" s="362"/>
      <c r="AU157" s="362"/>
      <c r="AV157" s="362"/>
      <c r="AW157" s="362"/>
    </row>
    <row r="158" spans="2:52" x14ac:dyDescent="0.3">
      <c r="G158" s="23"/>
      <c r="H158" s="23"/>
      <c r="I158" s="23"/>
      <c r="J158" s="362"/>
      <c r="K158" s="362"/>
      <c r="L158" s="362"/>
      <c r="M158" s="362"/>
      <c r="Q158" s="362"/>
      <c r="R158" s="362"/>
      <c r="S158" s="362"/>
      <c r="T158" s="362"/>
      <c r="X158" s="362"/>
      <c r="Y158" s="362"/>
      <c r="Z158" s="362"/>
      <c r="AA158" s="362"/>
      <c r="AF158" s="362"/>
      <c r="AG158" s="362"/>
      <c r="AH158" s="362"/>
      <c r="AI158" s="362"/>
      <c r="AM158" s="362"/>
      <c r="AN158" s="362"/>
      <c r="AO158" s="362"/>
      <c r="AP158" s="362"/>
      <c r="AT158" s="362"/>
      <c r="AU158" s="362"/>
      <c r="AV158" s="362"/>
      <c r="AW158" s="362"/>
    </row>
    <row r="159" spans="2:52" x14ac:dyDescent="0.3">
      <c r="G159" s="23"/>
      <c r="H159" s="23"/>
      <c r="I159" s="23"/>
      <c r="J159" s="362"/>
      <c r="K159" s="362"/>
      <c r="L159" s="362"/>
      <c r="M159" s="362"/>
      <c r="Q159" s="362"/>
      <c r="R159" s="362"/>
      <c r="S159" s="362"/>
      <c r="T159" s="362"/>
      <c r="X159" s="362"/>
      <c r="Y159" s="362"/>
      <c r="Z159" s="362"/>
      <c r="AA159" s="362"/>
      <c r="AF159" s="362"/>
      <c r="AG159" s="362"/>
      <c r="AH159" s="362"/>
      <c r="AI159" s="362"/>
      <c r="AM159" s="362"/>
      <c r="AN159" s="362"/>
      <c r="AO159" s="362"/>
      <c r="AP159" s="362"/>
      <c r="AT159" s="362"/>
      <c r="AU159" s="362"/>
      <c r="AV159" s="362"/>
      <c r="AW159" s="362"/>
    </row>
    <row r="160" spans="2:52" x14ac:dyDescent="0.3">
      <c r="G160" s="23"/>
      <c r="H160" s="23"/>
      <c r="I160" s="23"/>
      <c r="J160" s="362"/>
      <c r="K160" s="362"/>
      <c r="L160" s="362"/>
      <c r="M160" s="362"/>
      <c r="Q160" s="362"/>
      <c r="R160" s="362"/>
      <c r="S160" s="362"/>
      <c r="T160" s="362"/>
      <c r="X160" s="362"/>
      <c r="Y160" s="362"/>
      <c r="Z160" s="362"/>
      <c r="AA160" s="362"/>
      <c r="AF160" s="362"/>
      <c r="AG160" s="362"/>
      <c r="AH160" s="362"/>
      <c r="AI160" s="362"/>
      <c r="AM160" s="362"/>
      <c r="AN160" s="362"/>
      <c r="AO160" s="362"/>
      <c r="AP160" s="362"/>
      <c r="AT160" s="362"/>
      <c r="AU160" s="362"/>
      <c r="AV160" s="362"/>
      <c r="AW160" s="362"/>
    </row>
    <row r="161" spans="7:49" x14ac:dyDescent="0.3">
      <c r="G161" s="23"/>
      <c r="H161" s="23"/>
      <c r="I161" s="23"/>
      <c r="J161" s="362"/>
      <c r="K161" s="362"/>
      <c r="L161" s="362"/>
      <c r="M161" s="362"/>
      <c r="Q161" s="362"/>
      <c r="R161" s="362"/>
      <c r="S161" s="362"/>
      <c r="T161" s="362"/>
      <c r="X161" s="362"/>
      <c r="Y161" s="362"/>
      <c r="Z161" s="362"/>
      <c r="AA161" s="362"/>
      <c r="AF161" s="362"/>
      <c r="AG161" s="362"/>
      <c r="AH161" s="362"/>
      <c r="AI161" s="362"/>
      <c r="AM161" s="362"/>
      <c r="AN161" s="362"/>
      <c r="AO161" s="362"/>
      <c r="AP161" s="362"/>
      <c r="AT161" s="362"/>
      <c r="AU161" s="362"/>
      <c r="AV161" s="362"/>
      <c r="AW161" s="362"/>
    </row>
    <row r="162" spans="7:49" x14ac:dyDescent="0.3">
      <c r="G162" s="23"/>
      <c r="H162" s="23"/>
      <c r="I162" s="23"/>
      <c r="J162" s="362"/>
      <c r="K162" s="362"/>
      <c r="L162" s="362"/>
      <c r="M162" s="362"/>
      <c r="Q162" s="362"/>
      <c r="R162" s="362"/>
      <c r="S162" s="362"/>
      <c r="T162" s="362"/>
      <c r="X162" s="362"/>
      <c r="Y162" s="362"/>
      <c r="Z162" s="362"/>
      <c r="AA162" s="362"/>
      <c r="AF162" s="362"/>
      <c r="AG162" s="362"/>
      <c r="AH162" s="362"/>
      <c r="AI162" s="362"/>
      <c r="AM162" s="362"/>
      <c r="AN162" s="362"/>
      <c r="AO162" s="362"/>
      <c r="AP162" s="362"/>
      <c r="AT162" s="362"/>
      <c r="AU162" s="362"/>
      <c r="AV162" s="362"/>
      <c r="AW162" s="362"/>
    </row>
    <row r="163" spans="7:49" x14ac:dyDescent="0.3">
      <c r="G163" s="23"/>
      <c r="H163" s="23"/>
      <c r="I163" s="23"/>
      <c r="J163" s="362"/>
      <c r="K163" s="362"/>
      <c r="L163" s="362"/>
      <c r="M163" s="362"/>
      <c r="Q163" s="362"/>
      <c r="R163" s="362"/>
      <c r="S163" s="362"/>
      <c r="T163" s="362"/>
      <c r="X163" s="362"/>
      <c r="Y163" s="362"/>
      <c r="Z163" s="362"/>
      <c r="AA163" s="362"/>
      <c r="AF163" s="362"/>
      <c r="AG163" s="362"/>
      <c r="AH163" s="362"/>
      <c r="AI163" s="362"/>
      <c r="AM163" s="362"/>
      <c r="AN163" s="362"/>
      <c r="AO163" s="362"/>
      <c r="AP163" s="362"/>
      <c r="AT163" s="362"/>
      <c r="AU163" s="362"/>
      <c r="AV163" s="362"/>
      <c r="AW163" s="362"/>
    </row>
    <row r="164" spans="7:49" x14ac:dyDescent="0.3">
      <c r="G164" s="23"/>
      <c r="H164" s="23"/>
      <c r="I164" s="23"/>
      <c r="J164" s="362"/>
      <c r="K164" s="362"/>
      <c r="L164" s="362"/>
      <c r="M164" s="362"/>
      <c r="Q164" s="362"/>
      <c r="R164" s="362"/>
      <c r="S164" s="362"/>
      <c r="T164" s="362"/>
      <c r="X164" s="362"/>
      <c r="Y164" s="362"/>
      <c r="Z164" s="362"/>
      <c r="AA164" s="362"/>
      <c r="AF164" s="362"/>
      <c r="AG164" s="362"/>
      <c r="AH164" s="362"/>
      <c r="AI164" s="362"/>
      <c r="AM164" s="362"/>
      <c r="AN164" s="362"/>
      <c r="AO164" s="362"/>
      <c r="AP164" s="362"/>
      <c r="AT164" s="362"/>
      <c r="AU164" s="362"/>
      <c r="AV164" s="362"/>
      <c r="AW164" s="362"/>
    </row>
    <row r="165" spans="7:49" x14ac:dyDescent="0.3">
      <c r="G165" s="23"/>
      <c r="H165" s="23"/>
      <c r="I165" s="23"/>
      <c r="J165" s="362"/>
      <c r="K165" s="362"/>
      <c r="L165" s="362"/>
      <c r="M165" s="362"/>
      <c r="Q165" s="362"/>
      <c r="R165" s="362"/>
      <c r="S165" s="362"/>
      <c r="T165" s="362"/>
      <c r="X165" s="362"/>
      <c r="Y165" s="362"/>
      <c r="Z165" s="362"/>
      <c r="AA165" s="362"/>
      <c r="AF165" s="362"/>
      <c r="AG165" s="362"/>
      <c r="AH165" s="362"/>
      <c r="AI165" s="362"/>
      <c r="AM165" s="362"/>
      <c r="AN165" s="362"/>
      <c r="AO165" s="362"/>
      <c r="AP165" s="362"/>
      <c r="AT165" s="362"/>
      <c r="AU165" s="362"/>
      <c r="AV165" s="362"/>
      <c r="AW165" s="362"/>
    </row>
    <row r="166" spans="7:49" x14ac:dyDescent="0.3">
      <c r="G166" s="23"/>
      <c r="H166" s="23"/>
      <c r="I166" s="23"/>
      <c r="J166" s="362"/>
      <c r="K166" s="362"/>
      <c r="L166" s="362"/>
      <c r="M166" s="362"/>
      <c r="Q166" s="362"/>
      <c r="R166" s="362"/>
      <c r="S166" s="362"/>
      <c r="T166" s="362"/>
      <c r="X166" s="362"/>
      <c r="Y166" s="362"/>
      <c r="Z166" s="362"/>
      <c r="AA166" s="362"/>
      <c r="AF166" s="362"/>
      <c r="AG166" s="362"/>
      <c r="AH166" s="362"/>
      <c r="AI166" s="362"/>
      <c r="AM166" s="362"/>
      <c r="AN166" s="362"/>
      <c r="AO166" s="362"/>
      <c r="AP166" s="362"/>
      <c r="AT166" s="362"/>
      <c r="AU166" s="362"/>
      <c r="AV166" s="362"/>
      <c r="AW166" s="362"/>
    </row>
    <row r="167" spans="7:49" x14ac:dyDescent="0.3">
      <c r="G167" s="23"/>
      <c r="H167" s="23"/>
      <c r="I167" s="23"/>
      <c r="J167" s="362"/>
      <c r="K167" s="362"/>
      <c r="L167" s="362"/>
      <c r="M167" s="362"/>
      <c r="Q167" s="362"/>
      <c r="R167" s="362"/>
      <c r="S167" s="362"/>
      <c r="T167" s="362"/>
      <c r="X167" s="362"/>
      <c r="Y167" s="362"/>
      <c r="Z167" s="362"/>
      <c r="AA167" s="362"/>
      <c r="AF167" s="362"/>
      <c r="AG167" s="362"/>
      <c r="AH167" s="362"/>
      <c r="AI167" s="362"/>
      <c r="AM167" s="362"/>
      <c r="AN167" s="362"/>
      <c r="AO167" s="362"/>
      <c r="AP167" s="362"/>
      <c r="AT167" s="362"/>
      <c r="AU167" s="362"/>
      <c r="AV167" s="362"/>
      <c r="AW167" s="362"/>
    </row>
    <row r="168" spans="7:49" x14ac:dyDescent="0.3">
      <c r="G168" s="23"/>
      <c r="H168" s="23"/>
      <c r="I168" s="23"/>
      <c r="J168" s="362"/>
      <c r="K168" s="362"/>
      <c r="L168" s="362"/>
      <c r="M168" s="362"/>
      <c r="Q168" s="362"/>
      <c r="R168" s="362"/>
      <c r="S168" s="362"/>
      <c r="T168" s="362"/>
      <c r="X168" s="362"/>
      <c r="Y168" s="362"/>
      <c r="Z168" s="362"/>
      <c r="AA168" s="362"/>
      <c r="AF168" s="362"/>
      <c r="AG168" s="362"/>
      <c r="AH168" s="362"/>
      <c r="AI168" s="362"/>
      <c r="AM168" s="362"/>
      <c r="AN168" s="362"/>
      <c r="AO168" s="362"/>
      <c r="AP168" s="362"/>
      <c r="AT168" s="362"/>
      <c r="AU168" s="362"/>
      <c r="AV168" s="362"/>
      <c r="AW168" s="362"/>
    </row>
    <row r="169" spans="7:49" x14ac:dyDescent="0.3">
      <c r="G169" s="23"/>
      <c r="H169" s="23"/>
      <c r="I169" s="23"/>
      <c r="J169" s="362"/>
      <c r="K169" s="362"/>
      <c r="L169" s="362"/>
      <c r="M169" s="362"/>
      <c r="Q169" s="362"/>
      <c r="R169" s="362"/>
      <c r="S169" s="362"/>
      <c r="T169" s="362"/>
      <c r="X169" s="362"/>
      <c r="Y169" s="362"/>
      <c r="Z169" s="362"/>
      <c r="AA169" s="362"/>
      <c r="AF169" s="362"/>
      <c r="AG169" s="362"/>
      <c r="AH169" s="362"/>
      <c r="AI169" s="362"/>
      <c r="AM169" s="362"/>
      <c r="AN169" s="362"/>
      <c r="AO169" s="362"/>
      <c r="AP169" s="362"/>
      <c r="AT169" s="362"/>
      <c r="AU169" s="362"/>
      <c r="AV169" s="362"/>
      <c r="AW169" s="362"/>
    </row>
    <row r="170" spans="7:49" x14ac:dyDescent="0.3">
      <c r="G170" s="23"/>
      <c r="H170" s="23"/>
      <c r="I170" s="23"/>
      <c r="J170" s="362"/>
      <c r="K170" s="362"/>
      <c r="L170" s="362"/>
      <c r="M170" s="362"/>
      <c r="Q170" s="362"/>
      <c r="R170" s="362"/>
      <c r="S170" s="362"/>
      <c r="T170" s="362"/>
      <c r="X170" s="362"/>
      <c r="Y170" s="362"/>
      <c r="Z170" s="362"/>
      <c r="AA170" s="362"/>
      <c r="AF170" s="362"/>
      <c r="AG170" s="362"/>
      <c r="AH170" s="362"/>
      <c r="AI170" s="362"/>
      <c r="AM170" s="362"/>
      <c r="AN170" s="362"/>
      <c r="AO170" s="362"/>
      <c r="AP170" s="362"/>
      <c r="AT170" s="362"/>
      <c r="AU170" s="362"/>
      <c r="AV170" s="362"/>
      <c r="AW170" s="362"/>
    </row>
    <row r="171" spans="7:49" x14ac:dyDescent="0.3">
      <c r="G171" s="23"/>
      <c r="H171" s="23"/>
      <c r="I171" s="23"/>
      <c r="J171" s="362"/>
      <c r="K171" s="362"/>
      <c r="L171" s="362"/>
      <c r="M171" s="362"/>
      <c r="Q171" s="362"/>
      <c r="R171" s="362"/>
      <c r="S171" s="362"/>
      <c r="T171" s="362"/>
      <c r="X171" s="362"/>
      <c r="Y171" s="362"/>
      <c r="Z171" s="362"/>
      <c r="AA171" s="362"/>
      <c r="AF171" s="362"/>
      <c r="AG171" s="362"/>
      <c r="AH171" s="362"/>
      <c r="AI171" s="362"/>
      <c r="AM171" s="362"/>
      <c r="AN171" s="362"/>
      <c r="AO171" s="362"/>
      <c r="AP171" s="362"/>
      <c r="AT171" s="362"/>
      <c r="AU171" s="362"/>
      <c r="AV171" s="362"/>
      <c r="AW171" s="362"/>
    </row>
    <row r="172" spans="7:49" x14ac:dyDescent="0.3">
      <c r="G172" s="23"/>
      <c r="H172" s="23"/>
      <c r="I172" s="23"/>
      <c r="J172" s="362"/>
      <c r="K172" s="362"/>
      <c r="L172" s="362"/>
      <c r="M172" s="362"/>
      <c r="Q172" s="362"/>
      <c r="R172" s="362"/>
      <c r="S172" s="362"/>
      <c r="T172" s="362"/>
      <c r="X172" s="362"/>
      <c r="Y172" s="362"/>
      <c r="Z172" s="362"/>
      <c r="AA172" s="362"/>
      <c r="AF172" s="362"/>
      <c r="AG172" s="362"/>
      <c r="AH172" s="362"/>
      <c r="AI172" s="362"/>
      <c r="AM172" s="362"/>
      <c r="AN172" s="362"/>
      <c r="AO172" s="362"/>
      <c r="AP172" s="362"/>
      <c r="AT172" s="362"/>
      <c r="AU172" s="362"/>
      <c r="AV172" s="362"/>
      <c r="AW172" s="362"/>
    </row>
    <row r="173" spans="7:49" x14ac:dyDescent="0.3">
      <c r="G173" s="23"/>
      <c r="H173" s="23"/>
      <c r="I173" s="23"/>
      <c r="J173" s="362"/>
      <c r="K173" s="362"/>
      <c r="L173" s="362"/>
      <c r="M173" s="362"/>
      <c r="Q173" s="362"/>
      <c r="R173" s="362"/>
      <c r="S173" s="362"/>
      <c r="T173" s="362"/>
      <c r="X173" s="362"/>
      <c r="Y173" s="362"/>
      <c r="Z173" s="362"/>
      <c r="AA173" s="362"/>
      <c r="AF173" s="362"/>
      <c r="AG173" s="362"/>
      <c r="AH173" s="362"/>
      <c r="AI173" s="362"/>
      <c r="AM173" s="362"/>
      <c r="AN173" s="362"/>
      <c r="AO173" s="362"/>
      <c r="AP173" s="362"/>
      <c r="AT173" s="362"/>
      <c r="AU173" s="362"/>
      <c r="AV173" s="362"/>
      <c r="AW173" s="362"/>
    </row>
    <row r="174" spans="7:49" x14ac:dyDescent="0.3">
      <c r="G174" s="23"/>
      <c r="H174" s="23"/>
      <c r="I174" s="23"/>
      <c r="J174" s="362"/>
      <c r="K174" s="362"/>
      <c r="L174" s="362"/>
      <c r="M174" s="362"/>
      <c r="Q174" s="362"/>
      <c r="R174" s="362"/>
      <c r="S174" s="362"/>
      <c r="T174" s="362"/>
      <c r="X174" s="362"/>
      <c r="Y174" s="362"/>
      <c r="Z174" s="362"/>
      <c r="AA174" s="362"/>
      <c r="AF174" s="362"/>
      <c r="AG174" s="362"/>
      <c r="AH174" s="362"/>
      <c r="AI174" s="362"/>
      <c r="AM174" s="362"/>
      <c r="AN174" s="362"/>
      <c r="AO174" s="362"/>
      <c r="AP174" s="362"/>
      <c r="AT174" s="362"/>
      <c r="AU174" s="362"/>
      <c r="AV174" s="362"/>
      <c r="AW174" s="362"/>
    </row>
    <row r="175" spans="7:49" x14ac:dyDescent="0.3">
      <c r="G175" s="23"/>
      <c r="H175" s="23"/>
      <c r="I175" s="23"/>
      <c r="J175" s="362"/>
      <c r="K175" s="362"/>
      <c r="L175" s="362"/>
      <c r="M175" s="362"/>
      <c r="Q175" s="362"/>
      <c r="R175" s="362"/>
      <c r="S175" s="362"/>
      <c r="T175" s="362"/>
      <c r="X175" s="362"/>
      <c r="Y175" s="362"/>
      <c r="Z175" s="362"/>
      <c r="AA175" s="362"/>
      <c r="AF175" s="362"/>
      <c r="AG175" s="362"/>
      <c r="AH175" s="362"/>
      <c r="AI175" s="362"/>
      <c r="AM175" s="362"/>
      <c r="AN175" s="362"/>
      <c r="AO175" s="362"/>
      <c r="AP175" s="362"/>
      <c r="AT175" s="362"/>
      <c r="AU175" s="362"/>
      <c r="AV175" s="362"/>
      <c r="AW175" s="362"/>
    </row>
    <row r="176" spans="7:49" x14ac:dyDescent="0.3">
      <c r="G176" s="23"/>
      <c r="H176" s="23"/>
      <c r="I176" s="23"/>
      <c r="J176" s="362"/>
      <c r="K176" s="362"/>
      <c r="L176" s="362"/>
      <c r="M176" s="362"/>
      <c r="Q176" s="362"/>
      <c r="R176" s="362"/>
      <c r="S176" s="362"/>
      <c r="T176" s="362"/>
      <c r="X176" s="362"/>
      <c r="Y176" s="362"/>
      <c r="Z176" s="362"/>
      <c r="AA176" s="362"/>
      <c r="AF176" s="362"/>
      <c r="AG176" s="362"/>
      <c r="AH176" s="362"/>
      <c r="AI176" s="362"/>
      <c r="AM176" s="362"/>
      <c r="AN176" s="362"/>
      <c r="AO176" s="362"/>
      <c r="AP176" s="362"/>
      <c r="AT176" s="362"/>
      <c r="AU176" s="362"/>
      <c r="AV176" s="362"/>
      <c r="AW176" s="362"/>
    </row>
    <row r="177" spans="7:49" x14ac:dyDescent="0.3">
      <c r="G177" s="23"/>
      <c r="H177" s="23"/>
      <c r="I177" s="23"/>
      <c r="J177" s="362"/>
      <c r="K177" s="362"/>
      <c r="L177" s="362"/>
      <c r="M177" s="362"/>
      <c r="Q177" s="362"/>
      <c r="R177" s="362"/>
      <c r="S177" s="362"/>
      <c r="T177" s="362"/>
      <c r="X177" s="362"/>
      <c r="Y177" s="362"/>
      <c r="Z177" s="362"/>
      <c r="AA177" s="362"/>
      <c r="AF177" s="362"/>
      <c r="AG177" s="362"/>
      <c r="AH177" s="362"/>
      <c r="AI177" s="362"/>
      <c r="AM177" s="362"/>
      <c r="AN177" s="362"/>
      <c r="AO177" s="362"/>
      <c r="AP177" s="362"/>
      <c r="AT177" s="362"/>
      <c r="AU177" s="362"/>
      <c r="AV177" s="362"/>
      <c r="AW177" s="362"/>
    </row>
    <row r="178" spans="7:49" x14ac:dyDescent="0.3">
      <c r="G178" s="23"/>
      <c r="H178" s="23"/>
      <c r="I178" s="23"/>
      <c r="J178" s="362"/>
      <c r="K178" s="362"/>
      <c r="L178" s="362"/>
      <c r="M178" s="362"/>
      <c r="Q178" s="362"/>
      <c r="R178" s="362"/>
      <c r="S178" s="362"/>
      <c r="T178" s="362"/>
      <c r="X178" s="362"/>
      <c r="Y178" s="362"/>
      <c r="Z178" s="362"/>
      <c r="AA178" s="362"/>
      <c r="AF178" s="362"/>
      <c r="AG178" s="362"/>
      <c r="AH178" s="362"/>
      <c r="AI178" s="362"/>
      <c r="AM178" s="362"/>
      <c r="AN178" s="362"/>
      <c r="AO178" s="362"/>
      <c r="AP178" s="362"/>
      <c r="AT178" s="362"/>
      <c r="AU178" s="362"/>
      <c r="AV178" s="362"/>
      <c r="AW178" s="362"/>
    </row>
    <row r="179" spans="7:49" x14ac:dyDescent="0.3">
      <c r="G179" s="23"/>
      <c r="H179" s="23"/>
      <c r="I179" s="23"/>
      <c r="J179" s="362"/>
      <c r="K179" s="362"/>
      <c r="L179" s="362"/>
      <c r="M179" s="362"/>
      <c r="Q179" s="362"/>
      <c r="R179" s="362"/>
      <c r="S179" s="362"/>
      <c r="T179" s="362"/>
      <c r="X179" s="362"/>
      <c r="Y179" s="362"/>
      <c r="Z179" s="362"/>
      <c r="AA179" s="362"/>
      <c r="AF179" s="362"/>
      <c r="AG179" s="362"/>
      <c r="AH179" s="362"/>
      <c r="AI179" s="362"/>
      <c r="AM179" s="362"/>
      <c r="AN179" s="362"/>
      <c r="AO179" s="362"/>
      <c r="AP179" s="362"/>
      <c r="AT179" s="362"/>
      <c r="AU179" s="362"/>
      <c r="AV179" s="362"/>
      <c r="AW179" s="362"/>
    </row>
    <row r="180" spans="7:49" x14ac:dyDescent="0.3">
      <c r="G180" s="23"/>
      <c r="H180" s="23"/>
      <c r="I180" s="23"/>
      <c r="J180" s="362"/>
      <c r="K180" s="362"/>
      <c r="L180" s="362"/>
      <c r="M180" s="362"/>
      <c r="Q180" s="362"/>
      <c r="R180" s="362"/>
      <c r="S180" s="362"/>
      <c r="T180" s="362"/>
      <c r="X180" s="362"/>
      <c r="Y180" s="362"/>
      <c r="Z180" s="362"/>
      <c r="AA180" s="362"/>
      <c r="AF180" s="362"/>
      <c r="AG180" s="362"/>
      <c r="AH180" s="362"/>
      <c r="AI180" s="362"/>
      <c r="AM180" s="362"/>
      <c r="AN180" s="362"/>
      <c r="AO180" s="362"/>
      <c r="AP180" s="362"/>
      <c r="AT180" s="362"/>
      <c r="AU180" s="362"/>
      <c r="AV180" s="362"/>
      <c r="AW180" s="362"/>
    </row>
    <row r="181" spans="7:49" x14ac:dyDescent="0.3">
      <c r="G181" s="23"/>
      <c r="H181" s="23"/>
      <c r="I181" s="23"/>
      <c r="J181" s="362"/>
      <c r="K181" s="362"/>
      <c r="L181" s="362"/>
      <c r="M181" s="362"/>
      <c r="Q181" s="362"/>
      <c r="R181" s="362"/>
      <c r="S181" s="362"/>
      <c r="T181" s="362"/>
      <c r="X181" s="362"/>
      <c r="Y181" s="362"/>
      <c r="Z181" s="362"/>
      <c r="AA181" s="362"/>
      <c r="AF181" s="362"/>
      <c r="AG181" s="362"/>
      <c r="AH181" s="362"/>
      <c r="AI181" s="362"/>
      <c r="AM181" s="362"/>
      <c r="AN181" s="362"/>
      <c r="AO181" s="362"/>
      <c r="AP181" s="362"/>
      <c r="AT181" s="362"/>
      <c r="AU181" s="362"/>
      <c r="AV181" s="362"/>
      <c r="AW181" s="362"/>
    </row>
    <row r="182" spans="7:49" x14ac:dyDescent="0.3">
      <c r="G182" s="23"/>
      <c r="H182" s="23"/>
      <c r="I182" s="23"/>
      <c r="J182" s="362"/>
      <c r="K182" s="362"/>
      <c r="L182" s="362"/>
      <c r="M182" s="362"/>
      <c r="Q182" s="362"/>
      <c r="R182" s="362"/>
      <c r="S182" s="362"/>
      <c r="T182" s="362"/>
      <c r="X182" s="362"/>
      <c r="Y182" s="362"/>
      <c r="Z182" s="362"/>
      <c r="AA182" s="362"/>
      <c r="AF182" s="362"/>
      <c r="AG182" s="362"/>
      <c r="AH182" s="362"/>
      <c r="AI182" s="362"/>
      <c r="AM182" s="362"/>
      <c r="AN182" s="362"/>
      <c r="AO182" s="362"/>
      <c r="AP182" s="362"/>
      <c r="AT182" s="362"/>
      <c r="AU182" s="362"/>
      <c r="AV182" s="362"/>
      <c r="AW182" s="362"/>
    </row>
    <row r="183" spans="7:49" x14ac:dyDescent="0.3">
      <c r="G183" s="23"/>
      <c r="H183" s="23"/>
      <c r="I183" s="23"/>
      <c r="J183" s="362"/>
      <c r="K183" s="362"/>
      <c r="L183" s="362"/>
      <c r="M183" s="362"/>
      <c r="Q183" s="362"/>
      <c r="R183" s="362"/>
      <c r="S183" s="362"/>
      <c r="T183" s="362"/>
      <c r="X183" s="362"/>
      <c r="Y183" s="362"/>
      <c r="Z183" s="362"/>
      <c r="AA183" s="362"/>
      <c r="AF183" s="362"/>
      <c r="AG183" s="362"/>
      <c r="AH183" s="362"/>
      <c r="AI183" s="362"/>
      <c r="AM183" s="362"/>
      <c r="AN183" s="362"/>
      <c r="AO183" s="362"/>
      <c r="AP183" s="362"/>
      <c r="AT183" s="362"/>
      <c r="AU183" s="362"/>
      <c r="AV183" s="362"/>
      <c r="AW183" s="362"/>
    </row>
    <row r="184" spans="7:49" x14ac:dyDescent="0.3">
      <c r="G184" s="23"/>
      <c r="H184" s="23"/>
      <c r="I184" s="23"/>
      <c r="J184" s="362"/>
      <c r="K184" s="362"/>
      <c r="L184" s="362"/>
      <c r="M184" s="362"/>
      <c r="Q184" s="362"/>
      <c r="R184" s="362"/>
      <c r="S184" s="362"/>
      <c r="T184" s="362"/>
      <c r="X184" s="362"/>
      <c r="Y184" s="362"/>
      <c r="Z184" s="362"/>
      <c r="AA184" s="362"/>
      <c r="AF184" s="362"/>
      <c r="AG184" s="362"/>
      <c r="AH184" s="362"/>
      <c r="AI184" s="362"/>
      <c r="AM184" s="362"/>
      <c r="AN184" s="362"/>
      <c r="AO184" s="362"/>
      <c r="AP184" s="362"/>
      <c r="AT184" s="362"/>
      <c r="AU184" s="362"/>
      <c r="AV184" s="362"/>
      <c r="AW184" s="362"/>
    </row>
    <row r="185" spans="7:49" x14ac:dyDescent="0.3">
      <c r="G185" s="23"/>
      <c r="H185" s="23"/>
      <c r="I185" s="23"/>
      <c r="J185" s="362"/>
      <c r="K185" s="362"/>
      <c r="L185" s="362"/>
      <c r="M185" s="362"/>
      <c r="Q185" s="362"/>
      <c r="R185" s="362"/>
      <c r="S185" s="362"/>
      <c r="T185" s="362"/>
      <c r="X185" s="362"/>
      <c r="Y185" s="362"/>
      <c r="Z185" s="362"/>
      <c r="AA185" s="362"/>
      <c r="AF185" s="362"/>
      <c r="AG185" s="362"/>
      <c r="AH185" s="362"/>
      <c r="AI185" s="362"/>
      <c r="AM185" s="362"/>
      <c r="AN185" s="362"/>
      <c r="AO185" s="362"/>
      <c r="AP185" s="362"/>
      <c r="AT185" s="362"/>
      <c r="AU185" s="362"/>
      <c r="AV185" s="362"/>
      <c r="AW185" s="362"/>
    </row>
    <row r="186" spans="7:49" x14ac:dyDescent="0.3">
      <c r="G186" s="23"/>
      <c r="H186" s="23"/>
      <c r="I186" s="23"/>
      <c r="J186" s="362"/>
      <c r="K186" s="362"/>
      <c r="L186" s="362"/>
      <c r="M186" s="362"/>
      <c r="Q186" s="362"/>
      <c r="R186" s="362"/>
      <c r="S186" s="362"/>
      <c r="T186" s="362"/>
      <c r="X186" s="362"/>
      <c r="Y186" s="362"/>
      <c r="Z186" s="362"/>
      <c r="AA186" s="362"/>
      <c r="AF186" s="362"/>
      <c r="AG186" s="362"/>
      <c r="AH186" s="362"/>
      <c r="AI186" s="362"/>
      <c r="AM186" s="362"/>
      <c r="AN186" s="362"/>
      <c r="AO186" s="362"/>
      <c r="AP186" s="362"/>
      <c r="AT186" s="362"/>
      <c r="AU186" s="362"/>
      <c r="AV186" s="362"/>
      <c r="AW186" s="362"/>
    </row>
    <row r="187" spans="7:49" x14ac:dyDescent="0.3">
      <c r="G187" s="23"/>
      <c r="H187" s="23"/>
      <c r="I187" s="23"/>
      <c r="J187" s="362"/>
      <c r="K187" s="362"/>
      <c r="L187" s="362"/>
      <c r="M187" s="362"/>
      <c r="Q187" s="362"/>
      <c r="R187" s="362"/>
      <c r="S187" s="362"/>
      <c r="T187" s="362"/>
      <c r="X187" s="362"/>
      <c r="Y187" s="362"/>
      <c r="Z187" s="362"/>
      <c r="AA187" s="362"/>
      <c r="AF187" s="362"/>
      <c r="AG187" s="362"/>
      <c r="AH187" s="362"/>
      <c r="AI187" s="362"/>
      <c r="AM187" s="362"/>
      <c r="AN187" s="362"/>
      <c r="AO187" s="362"/>
      <c r="AP187" s="362"/>
      <c r="AT187" s="362"/>
      <c r="AU187" s="362"/>
      <c r="AV187" s="362"/>
      <c r="AW187" s="362"/>
    </row>
    <row r="188" spans="7:49" x14ac:dyDescent="0.3">
      <c r="G188" s="23"/>
      <c r="H188" s="23"/>
      <c r="I188" s="23"/>
      <c r="J188" s="362"/>
      <c r="K188" s="362"/>
      <c r="L188" s="362"/>
      <c r="M188" s="362"/>
      <c r="Q188" s="362"/>
      <c r="R188" s="362"/>
      <c r="S188" s="362"/>
      <c r="T188" s="362"/>
      <c r="X188" s="362"/>
      <c r="Y188" s="362"/>
      <c r="Z188" s="362"/>
      <c r="AA188" s="362"/>
      <c r="AF188" s="362"/>
      <c r="AG188" s="362"/>
      <c r="AH188" s="362"/>
      <c r="AI188" s="362"/>
      <c r="AM188" s="362"/>
      <c r="AN188" s="362"/>
      <c r="AO188" s="362"/>
      <c r="AP188" s="362"/>
      <c r="AT188" s="362"/>
      <c r="AU188" s="362"/>
      <c r="AV188" s="362"/>
      <c r="AW188" s="362"/>
    </row>
    <row r="189" spans="7:49" x14ac:dyDescent="0.3">
      <c r="G189" s="23"/>
      <c r="H189" s="23"/>
      <c r="I189" s="23"/>
      <c r="J189" s="362"/>
      <c r="K189" s="362"/>
      <c r="L189" s="362"/>
      <c r="M189" s="362"/>
      <c r="Q189" s="362"/>
      <c r="R189" s="362"/>
      <c r="S189" s="362"/>
      <c r="T189" s="362"/>
      <c r="X189" s="362"/>
      <c r="Y189" s="362"/>
      <c r="Z189" s="362"/>
      <c r="AA189" s="362"/>
      <c r="AF189" s="362"/>
      <c r="AG189" s="362"/>
      <c r="AH189" s="362"/>
      <c r="AI189" s="362"/>
      <c r="AM189" s="362"/>
      <c r="AN189" s="362"/>
      <c r="AO189" s="362"/>
      <c r="AP189" s="362"/>
      <c r="AT189" s="362"/>
      <c r="AU189" s="362"/>
      <c r="AV189" s="362"/>
      <c r="AW189" s="362"/>
    </row>
    <row r="190" spans="7:49" x14ac:dyDescent="0.3">
      <c r="G190" s="23"/>
      <c r="H190" s="23"/>
      <c r="I190" s="23"/>
      <c r="J190" s="362"/>
      <c r="K190" s="362"/>
      <c r="L190" s="362"/>
      <c r="M190" s="362"/>
      <c r="Q190" s="362"/>
      <c r="R190" s="362"/>
      <c r="S190" s="362"/>
      <c r="T190" s="362"/>
      <c r="X190" s="362"/>
      <c r="Y190" s="362"/>
      <c r="Z190" s="362"/>
      <c r="AA190" s="362"/>
      <c r="AF190" s="362"/>
      <c r="AG190" s="362"/>
      <c r="AH190" s="362"/>
      <c r="AI190" s="362"/>
      <c r="AM190" s="362"/>
      <c r="AN190" s="362"/>
      <c r="AO190" s="362"/>
      <c r="AP190" s="362"/>
      <c r="AT190" s="362"/>
      <c r="AU190" s="362"/>
      <c r="AV190" s="362"/>
      <c r="AW190" s="362"/>
    </row>
    <row r="191" spans="7:49" x14ac:dyDescent="0.3">
      <c r="G191" s="23"/>
      <c r="H191" s="23"/>
      <c r="I191" s="23"/>
      <c r="J191" s="362"/>
      <c r="K191" s="362"/>
      <c r="L191" s="362"/>
      <c r="M191" s="362"/>
      <c r="Q191" s="362"/>
      <c r="R191" s="362"/>
      <c r="S191" s="362"/>
      <c r="T191" s="362"/>
      <c r="X191" s="362"/>
      <c r="Y191" s="362"/>
      <c r="Z191" s="362"/>
      <c r="AA191" s="362"/>
      <c r="AF191" s="362"/>
      <c r="AG191" s="362"/>
      <c r="AH191" s="362"/>
      <c r="AI191" s="362"/>
      <c r="AM191" s="362"/>
      <c r="AN191" s="362"/>
      <c r="AO191" s="362"/>
      <c r="AP191" s="362"/>
      <c r="AT191" s="362"/>
      <c r="AU191" s="362"/>
      <c r="AV191" s="362"/>
      <c r="AW191" s="362"/>
    </row>
    <row r="192" spans="7:49" x14ac:dyDescent="0.3">
      <c r="G192" s="23"/>
      <c r="H192" s="23"/>
      <c r="I192" s="23"/>
      <c r="J192" s="362"/>
      <c r="K192" s="362"/>
      <c r="L192" s="362"/>
      <c r="M192" s="362"/>
      <c r="Q192" s="362"/>
      <c r="R192" s="362"/>
      <c r="S192" s="362"/>
      <c r="T192" s="362"/>
      <c r="X192" s="362"/>
      <c r="Y192" s="362"/>
      <c r="Z192" s="362"/>
      <c r="AA192" s="362"/>
      <c r="AF192" s="362"/>
      <c r="AG192" s="362"/>
      <c r="AH192" s="362"/>
      <c r="AI192" s="362"/>
      <c r="AM192" s="362"/>
      <c r="AN192" s="362"/>
      <c r="AO192" s="362"/>
      <c r="AP192" s="362"/>
      <c r="AT192" s="362"/>
      <c r="AU192" s="362"/>
      <c r="AV192" s="362"/>
      <c r="AW192" s="362"/>
    </row>
    <row r="193" spans="7:49" x14ac:dyDescent="0.3">
      <c r="G193" s="23"/>
      <c r="H193" s="23"/>
      <c r="I193" s="23"/>
      <c r="J193" s="362"/>
      <c r="K193" s="362"/>
      <c r="L193" s="362"/>
      <c r="M193" s="362"/>
      <c r="Q193" s="362"/>
      <c r="R193" s="362"/>
      <c r="S193" s="362"/>
      <c r="T193" s="362"/>
      <c r="X193" s="362"/>
      <c r="Y193" s="362"/>
      <c r="Z193" s="362"/>
      <c r="AA193" s="362"/>
      <c r="AF193" s="362"/>
      <c r="AG193" s="362"/>
      <c r="AH193" s="362"/>
      <c r="AI193" s="362"/>
      <c r="AM193" s="362"/>
      <c r="AN193" s="362"/>
      <c r="AO193" s="362"/>
      <c r="AP193" s="362"/>
      <c r="AT193" s="362"/>
      <c r="AU193" s="362"/>
      <c r="AV193" s="362"/>
      <c r="AW193" s="362"/>
    </row>
    <row r="194" spans="7:49" x14ac:dyDescent="0.3">
      <c r="G194" s="23"/>
      <c r="H194" s="23"/>
      <c r="I194" s="23"/>
      <c r="J194" s="362"/>
      <c r="K194" s="362"/>
      <c r="L194" s="362"/>
      <c r="M194" s="362"/>
      <c r="Q194" s="362"/>
      <c r="R194" s="362"/>
      <c r="S194" s="362"/>
      <c r="T194" s="362"/>
      <c r="X194" s="362"/>
      <c r="Y194" s="362"/>
      <c r="Z194" s="362"/>
      <c r="AA194" s="362"/>
      <c r="AF194" s="362"/>
      <c r="AG194" s="362"/>
      <c r="AH194" s="362"/>
      <c r="AI194" s="362"/>
      <c r="AM194" s="362"/>
      <c r="AN194" s="362"/>
      <c r="AO194" s="362"/>
      <c r="AP194" s="362"/>
      <c r="AT194" s="362"/>
      <c r="AU194" s="362"/>
      <c r="AV194" s="362"/>
      <c r="AW194" s="362"/>
    </row>
    <row r="195" spans="7:49" x14ac:dyDescent="0.3">
      <c r="G195" s="23"/>
      <c r="H195" s="23"/>
      <c r="I195" s="23"/>
      <c r="J195" s="362"/>
      <c r="K195" s="362"/>
      <c r="L195" s="362"/>
      <c r="M195" s="362"/>
      <c r="Q195" s="362"/>
      <c r="R195" s="362"/>
      <c r="S195" s="362"/>
      <c r="T195" s="362"/>
      <c r="X195" s="362"/>
      <c r="Y195" s="362"/>
      <c r="Z195" s="362"/>
      <c r="AA195" s="362"/>
      <c r="AF195" s="362"/>
      <c r="AG195" s="362"/>
      <c r="AH195" s="362"/>
      <c r="AI195" s="362"/>
      <c r="AM195" s="362"/>
      <c r="AN195" s="362"/>
      <c r="AO195" s="362"/>
      <c r="AP195" s="362"/>
      <c r="AT195" s="362"/>
      <c r="AU195" s="362"/>
      <c r="AV195" s="362"/>
      <c r="AW195" s="362"/>
    </row>
    <row r="196" spans="7:49" x14ac:dyDescent="0.3">
      <c r="G196" s="23"/>
      <c r="H196" s="23"/>
      <c r="I196" s="23"/>
      <c r="J196" s="362"/>
      <c r="K196" s="362"/>
      <c r="L196" s="362"/>
      <c r="M196" s="362"/>
      <c r="Q196" s="362"/>
      <c r="R196" s="362"/>
      <c r="S196" s="362"/>
      <c r="T196" s="362"/>
      <c r="X196" s="362"/>
      <c r="Y196" s="362"/>
      <c r="Z196" s="362"/>
      <c r="AA196" s="362"/>
      <c r="AF196" s="362"/>
      <c r="AG196" s="362"/>
      <c r="AH196" s="362"/>
      <c r="AI196" s="362"/>
      <c r="AM196" s="362"/>
      <c r="AN196" s="362"/>
      <c r="AO196" s="362"/>
      <c r="AP196" s="362"/>
      <c r="AT196" s="362"/>
      <c r="AU196" s="362"/>
      <c r="AV196" s="362"/>
      <c r="AW196" s="362"/>
    </row>
    <row r="197" spans="7:49" x14ac:dyDescent="0.3">
      <c r="G197" s="23"/>
      <c r="H197" s="23"/>
      <c r="I197" s="23"/>
      <c r="J197" s="362"/>
      <c r="K197" s="362"/>
      <c r="L197" s="362"/>
      <c r="M197" s="362"/>
      <c r="Q197" s="362"/>
      <c r="R197" s="362"/>
      <c r="S197" s="362"/>
      <c r="T197" s="362"/>
      <c r="X197" s="362"/>
      <c r="Y197" s="362"/>
      <c r="Z197" s="362"/>
      <c r="AA197" s="362"/>
      <c r="AF197" s="362"/>
      <c r="AG197" s="362"/>
      <c r="AH197" s="362"/>
      <c r="AI197" s="362"/>
      <c r="AM197" s="362"/>
      <c r="AN197" s="362"/>
      <c r="AO197" s="362"/>
      <c r="AP197" s="362"/>
      <c r="AT197" s="362"/>
      <c r="AU197" s="362"/>
      <c r="AV197" s="362"/>
      <c r="AW197" s="362"/>
    </row>
    <row r="198" spans="7:49" x14ac:dyDescent="0.3">
      <c r="G198" s="23"/>
      <c r="H198" s="23"/>
      <c r="I198" s="23"/>
      <c r="J198" s="362"/>
      <c r="K198" s="362"/>
      <c r="L198" s="362"/>
      <c r="M198" s="362"/>
      <c r="Q198" s="362"/>
      <c r="R198" s="362"/>
      <c r="S198" s="362"/>
      <c r="T198" s="362"/>
      <c r="X198" s="362"/>
      <c r="Y198" s="362"/>
      <c r="Z198" s="362"/>
      <c r="AA198" s="362"/>
      <c r="AF198" s="362"/>
      <c r="AG198" s="362"/>
      <c r="AH198" s="362"/>
      <c r="AI198" s="362"/>
      <c r="AM198" s="362"/>
      <c r="AN198" s="362"/>
      <c r="AO198" s="362"/>
      <c r="AP198" s="362"/>
      <c r="AT198" s="362"/>
      <c r="AU198" s="362"/>
      <c r="AV198" s="362"/>
      <c r="AW198" s="362"/>
    </row>
    <row r="199" spans="7:49" x14ac:dyDescent="0.3">
      <c r="G199" s="23"/>
      <c r="H199" s="23"/>
      <c r="I199" s="23"/>
      <c r="J199" s="362"/>
      <c r="K199" s="362"/>
      <c r="L199" s="362"/>
      <c r="M199" s="362"/>
      <c r="Q199" s="362"/>
      <c r="R199" s="362"/>
      <c r="S199" s="362"/>
      <c r="T199" s="362"/>
      <c r="X199" s="362"/>
      <c r="Y199" s="362"/>
      <c r="Z199" s="362"/>
      <c r="AA199" s="362"/>
      <c r="AF199" s="362"/>
      <c r="AG199" s="362"/>
      <c r="AH199" s="362"/>
      <c r="AI199" s="362"/>
      <c r="AM199" s="362"/>
      <c r="AN199" s="362"/>
      <c r="AO199" s="362"/>
      <c r="AP199" s="362"/>
      <c r="AT199" s="362"/>
      <c r="AU199" s="362"/>
      <c r="AV199" s="362"/>
      <c r="AW199" s="362"/>
    </row>
    <row r="200" spans="7:49" x14ac:dyDescent="0.3">
      <c r="G200" s="23"/>
      <c r="H200" s="23"/>
      <c r="I200" s="23"/>
      <c r="J200" s="362"/>
      <c r="K200" s="362"/>
      <c r="L200" s="362"/>
      <c r="M200" s="362"/>
      <c r="Q200" s="362"/>
      <c r="R200" s="362"/>
      <c r="S200" s="362"/>
      <c r="T200" s="362"/>
      <c r="X200" s="362"/>
      <c r="Y200" s="362"/>
      <c r="Z200" s="362"/>
      <c r="AA200" s="362"/>
      <c r="AF200" s="362"/>
      <c r="AG200" s="362"/>
      <c r="AH200" s="362"/>
      <c r="AI200" s="362"/>
      <c r="AM200" s="362"/>
      <c r="AN200" s="362"/>
      <c r="AO200" s="362"/>
      <c r="AP200" s="362"/>
      <c r="AT200" s="362"/>
      <c r="AU200" s="362"/>
      <c r="AV200" s="362"/>
      <c r="AW200" s="362"/>
    </row>
    <row r="201" spans="7:49" x14ac:dyDescent="0.3">
      <c r="G201" s="23"/>
      <c r="H201" s="23"/>
      <c r="I201" s="23"/>
      <c r="J201" s="362"/>
      <c r="K201" s="362"/>
      <c r="L201" s="362"/>
      <c r="M201" s="362"/>
      <c r="Q201" s="362"/>
      <c r="R201" s="362"/>
      <c r="S201" s="362"/>
      <c r="T201" s="362"/>
      <c r="X201" s="362"/>
      <c r="Y201" s="362"/>
      <c r="Z201" s="362"/>
      <c r="AA201" s="362"/>
      <c r="AF201" s="362"/>
      <c r="AG201" s="362"/>
      <c r="AH201" s="362"/>
      <c r="AI201" s="362"/>
      <c r="AM201" s="362"/>
      <c r="AN201" s="362"/>
      <c r="AO201" s="362"/>
      <c r="AP201" s="362"/>
      <c r="AT201" s="362"/>
      <c r="AU201" s="362"/>
      <c r="AV201" s="362"/>
      <c r="AW201" s="362"/>
    </row>
    <row r="202" spans="7:49" x14ac:dyDescent="0.3">
      <c r="G202" s="23"/>
      <c r="H202" s="23"/>
      <c r="I202" s="23"/>
      <c r="J202" s="362"/>
      <c r="K202" s="362"/>
      <c r="L202" s="362"/>
      <c r="M202" s="362"/>
      <c r="Q202" s="362"/>
      <c r="R202" s="362"/>
      <c r="S202" s="362"/>
      <c r="T202" s="362"/>
      <c r="X202" s="362"/>
      <c r="Y202" s="362"/>
      <c r="Z202" s="362"/>
      <c r="AA202" s="362"/>
      <c r="AF202" s="362"/>
      <c r="AG202" s="362"/>
      <c r="AH202" s="362"/>
      <c r="AI202" s="362"/>
      <c r="AM202" s="362"/>
      <c r="AN202" s="362"/>
      <c r="AO202" s="362"/>
      <c r="AP202" s="362"/>
      <c r="AT202" s="362"/>
      <c r="AU202" s="362"/>
      <c r="AV202" s="362"/>
      <c r="AW202" s="362"/>
    </row>
    <row r="203" spans="7:49" x14ac:dyDescent="0.3">
      <c r="G203" s="23"/>
      <c r="H203" s="23"/>
      <c r="I203" s="23"/>
      <c r="J203" s="362"/>
      <c r="K203" s="362"/>
      <c r="L203" s="362"/>
      <c r="M203" s="362"/>
      <c r="Q203" s="362"/>
      <c r="R203" s="362"/>
      <c r="S203" s="362"/>
      <c r="T203" s="362"/>
      <c r="X203" s="362"/>
      <c r="Y203" s="362"/>
      <c r="Z203" s="362"/>
      <c r="AA203" s="362"/>
      <c r="AF203" s="362"/>
      <c r="AG203" s="362"/>
      <c r="AH203" s="362"/>
      <c r="AI203" s="362"/>
      <c r="AM203" s="362"/>
      <c r="AN203" s="362"/>
      <c r="AO203" s="362"/>
      <c r="AP203" s="362"/>
      <c r="AT203" s="362"/>
      <c r="AU203" s="362"/>
      <c r="AV203" s="362"/>
      <c r="AW203" s="362"/>
    </row>
    <row r="204" spans="7:49" x14ac:dyDescent="0.3">
      <c r="G204" s="23"/>
      <c r="H204" s="23"/>
      <c r="I204" s="23"/>
      <c r="J204" s="362"/>
      <c r="K204" s="362"/>
      <c r="L204" s="362"/>
      <c r="M204" s="362"/>
      <c r="Q204" s="362"/>
      <c r="R204" s="362"/>
      <c r="S204" s="362"/>
      <c r="T204" s="362"/>
      <c r="X204" s="362"/>
      <c r="Y204" s="362"/>
      <c r="Z204" s="362"/>
      <c r="AA204" s="362"/>
      <c r="AF204" s="362"/>
      <c r="AG204" s="362"/>
      <c r="AH204" s="362"/>
      <c r="AI204" s="362"/>
      <c r="AM204" s="362"/>
      <c r="AN204" s="362"/>
      <c r="AO204" s="362"/>
      <c r="AP204" s="362"/>
      <c r="AT204" s="362"/>
      <c r="AU204" s="362"/>
      <c r="AV204" s="362"/>
      <c r="AW204" s="362"/>
    </row>
    <row r="205" spans="7:49" x14ac:dyDescent="0.3">
      <c r="G205" s="23"/>
      <c r="H205" s="23"/>
      <c r="I205" s="23"/>
      <c r="J205" s="362"/>
      <c r="K205" s="362"/>
      <c r="L205" s="362"/>
      <c r="M205" s="362"/>
      <c r="Q205" s="362"/>
      <c r="R205" s="362"/>
      <c r="S205" s="362"/>
      <c r="T205" s="362"/>
      <c r="X205" s="362"/>
      <c r="Y205" s="362"/>
      <c r="Z205" s="362"/>
      <c r="AA205" s="362"/>
      <c r="AF205" s="362"/>
      <c r="AG205" s="362"/>
      <c r="AH205" s="362"/>
      <c r="AI205" s="362"/>
      <c r="AM205" s="362"/>
      <c r="AN205" s="362"/>
      <c r="AO205" s="362"/>
      <c r="AP205" s="362"/>
      <c r="AT205" s="362"/>
      <c r="AU205" s="362"/>
      <c r="AV205" s="362"/>
      <c r="AW205" s="362"/>
    </row>
    <row r="206" spans="7:49" x14ac:dyDescent="0.3">
      <c r="G206" s="23"/>
      <c r="H206" s="23"/>
      <c r="I206" s="23"/>
      <c r="J206" s="362"/>
      <c r="K206" s="362"/>
      <c r="L206" s="362"/>
      <c r="M206" s="362"/>
      <c r="Q206" s="362"/>
      <c r="R206" s="362"/>
      <c r="S206" s="362"/>
      <c r="T206" s="362"/>
      <c r="X206" s="362"/>
      <c r="Y206" s="362"/>
      <c r="Z206" s="362"/>
      <c r="AA206" s="362"/>
      <c r="AF206" s="362"/>
      <c r="AG206" s="362"/>
      <c r="AH206" s="362"/>
      <c r="AI206" s="362"/>
      <c r="AM206" s="362"/>
      <c r="AN206" s="362"/>
      <c r="AO206" s="362"/>
      <c r="AP206" s="362"/>
      <c r="AT206" s="362"/>
      <c r="AU206" s="362"/>
      <c r="AV206" s="362"/>
      <c r="AW206" s="362"/>
    </row>
    <row r="207" spans="7:49" x14ac:dyDescent="0.3">
      <c r="G207" s="23"/>
      <c r="H207" s="23"/>
      <c r="I207" s="23"/>
      <c r="J207" s="362"/>
      <c r="K207" s="362"/>
      <c r="L207" s="362"/>
      <c r="M207" s="362"/>
      <c r="Q207" s="362"/>
      <c r="R207" s="362"/>
      <c r="S207" s="362"/>
      <c r="T207" s="362"/>
      <c r="X207" s="362"/>
      <c r="Y207" s="362"/>
      <c r="Z207" s="362"/>
      <c r="AA207" s="362"/>
      <c r="AF207" s="362"/>
      <c r="AG207" s="362"/>
      <c r="AH207" s="362"/>
      <c r="AI207" s="362"/>
      <c r="AM207" s="362"/>
      <c r="AN207" s="362"/>
      <c r="AO207" s="362"/>
      <c r="AP207" s="362"/>
      <c r="AT207" s="362"/>
      <c r="AU207" s="362"/>
      <c r="AV207" s="362"/>
      <c r="AW207" s="362"/>
    </row>
    <row r="208" spans="7:49" x14ac:dyDescent="0.3">
      <c r="G208" s="23"/>
      <c r="H208" s="23"/>
      <c r="I208" s="23"/>
      <c r="J208" s="362"/>
      <c r="K208" s="362"/>
      <c r="L208" s="362"/>
      <c r="M208" s="362"/>
      <c r="Q208" s="362"/>
      <c r="R208" s="362"/>
      <c r="S208" s="362"/>
      <c r="T208" s="362"/>
      <c r="X208" s="362"/>
      <c r="Y208" s="362"/>
      <c r="Z208" s="362"/>
      <c r="AA208" s="362"/>
      <c r="AF208" s="362"/>
      <c r="AG208" s="362"/>
      <c r="AH208" s="362"/>
      <c r="AI208" s="362"/>
      <c r="AM208" s="362"/>
      <c r="AN208" s="362"/>
      <c r="AO208" s="362"/>
      <c r="AP208" s="362"/>
      <c r="AT208" s="362"/>
      <c r="AU208" s="362"/>
      <c r="AV208" s="362"/>
      <c r="AW208" s="362"/>
    </row>
    <row r="209" spans="7:49" x14ac:dyDescent="0.3">
      <c r="G209" s="23"/>
      <c r="H209" s="23"/>
      <c r="I209" s="23"/>
      <c r="J209" s="362"/>
      <c r="K209" s="362"/>
      <c r="L209" s="362"/>
      <c r="M209" s="362"/>
      <c r="Q209" s="362"/>
      <c r="R209" s="362"/>
      <c r="S209" s="362"/>
      <c r="T209" s="362"/>
      <c r="X209" s="362"/>
      <c r="Y209" s="362"/>
      <c r="Z209" s="362"/>
      <c r="AA209" s="362"/>
      <c r="AF209" s="362"/>
      <c r="AG209" s="362"/>
      <c r="AH209" s="362"/>
      <c r="AI209" s="362"/>
      <c r="AM209" s="362"/>
      <c r="AN209" s="362"/>
      <c r="AO209" s="362"/>
      <c r="AP209" s="362"/>
      <c r="AT209" s="362"/>
      <c r="AU209" s="362"/>
      <c r="AV209" s="362"/>
      <c r="AW209" s="362"/>
    </row>
    <row r="210" spans="7:49" x14ac:dyDescent="0.3">
      <c r="G210" s="23"/>
      <c r="H210" s="23"/>
      <c r="I210" s="23"/>
      <c r="J210" s="362"/>
      <c r="K210" s="362"/>
      <c r="L210" s="362"/>
      <c r="M210" s="362"/>
      <c r="Q210" s="362"/>
      <c r="R210" s="362"/>
      <c r="S210" s="362"/>
      <c r="T210" s="362"/>
      <c r="X210" s="362"/>
      <c r="Y210" s="362"/>
      <c r="Z210" s="362"/>
      <c r="AA210" s="362"/>
      <c r="AF210" s="362"/>
      <c r="AG210" s="362"/>
      <c r="AH210" s="362"/>
      <c r="AI210" s="362"/>
      <c r="AM210" s="362"/>
      <c r="AN210" s="362"/>
      <c r="AO210" s="362"/>
      <c r="AP210" s="362"/>
      <c r="AT210" s="362"/>
      <c r="AU210" s="362"/>
      <c r="AV210" s="362"/>
      <c r="AW210" s="362"/>
    </row>
    <row r="211" spans="7:49" x14ac:dyDescent="0.3">
      <c r="G211" s="23"/>
      <c r="H211" s="23"/>
      <c r="I211" s="23"/>
      <c r="J211" s="362"/>
      <c r="K211" s="362"/>
      <c r="L211" s="362"/>
      <c r="M211" s="362"/>
      <c r="Q211" s="362"/>
      <c r="R211" s="362"/>
      <c r="S211" s="362"/>
      <c r="T211" s="362"/>
      <c r="X211" s="362"/>
      <c r="Y211" s="362"/>
      <c r="Z211" s="362"/>
      <c r="AA211" s="362"/>
      <c r="AF211" s="362"/>
      <c r="AG211" s="362"/>
      <c r="AH211" s="362"/>
      <c r="AI211" s="362"/>
      <c r="AM211" s="362"/>
      <c r="AN211" s="362"/>
      <c r="AO211" s="362"/>
      <c r="AP211" s="362"/>
      <c r="AT211" s="362"/>
      <c r="AU211" s="362"/>
      <c r="AV211" s="362"/>
      <c r="AW211" s="362"/>
    </row>
    <row r="212" spans="7:49" x14ac:dyDescent="0.3">
      <c r="G212" s="23"/>
      <c r="H212" s="23"/>
      <c r="I212" s="23"/>
      <c r="J212" s="362"/>
      <c r="K212" s="362"/>
      <c r="L212" s="362"/>
      <c r="M212" s="362"/>
      <c r="Q212" s="362"/>
      <c r="R212" s="362"/>
      <c r="S212" s="362"/>
      <c r="T212" s="362"/>
      <c r="X212" s="362"/>
      <c r="Y212" s="362"/>
      <c r="Z212" s="362"/>
      <c r="AA212" s="362"/>
      <c r="AF212" s="362"/>
      <c r="AG212" s="362"/>
      <c r="AH212" s="362"/>
      <c r="AI212" s="362"/>
      <c r="AM212" s="362"/>
      <c r="AN212" s="362"/>
      <c r="AO212" s="362"/>
      <c r="AP212" s="362"/>
      <c r="AT212" s="362"/>
      <c r="AU212" s="362"/>
      <c r="AV212" s="362"/>
      <c r="AW212" s="362"/>
    </row>
    <row r="213" spans="7:49" x14ac:dyDescent="0.3">
      <c r="G213" s="23"/>
      <c r="H213" s="23"/>
      <c r="I213" s="23"/>
      <c r="J213" s="362"/>
      <c r="K213" s="362"/>
      <c r="L213" s="362"/>
      <c r="M213" s="362"/>
      <c r="Q213" s="362"/>
      <c r="R213" s="362"/>
      <c r="S213" s="362"/>
      <c r="T213" s="362"/>
      <c r="X213" s="362"/>
      <c r="Y213" s="362"/>
      <c r="Z213" s="362"/>
      <c r="AA213" s="362"/>
      <c r="AF213" s="362"/>
      <c r="AG213" s="362"/>
      <c r="AH213" s="362"/>
      <c r="AI213" s="362"/>
      <c r="AM213" s="362"/>
      <c r="AN213" s="362"/>
      <c r="AO213" s="362"/>
      <c r="AP213" s="362"/>
      <c r="AT213" s="362"/>
      <c r="AU213" s="362"/>
      <c r="AV213" s="362"/>
      <c r="AW213" s="362"/>
    </row>
    <row r="214" spans="7:49" x14ac:dyDescent="0.3">
      <c r="G214" s="23"/>
      <c r="H214" s="23"/>
      <c r="I214" s="23"/>
      <c r="J214" s="362"/>
      <c r="K214" s="362"/>
      <c r="L214" s="362"/>
      <c r="M214" s="362"/>
      <c r="Q214" s="362"/>
      <c r="R214" s="362"/>
      <c r="S214" s="362"/>
      <c r="T214" s="362"/>
      <c r="X214" s="362"/>
      <c r="Y214" s="362"/>
      <c r="Z214" s="362"/>
      <c r="AA214" s="362"/>
      <c r="AF214" s="362"/>
      <c r="AG214" s="362"/>
      <c r="AH214" s="362"/>
      <c r="AI214" s="362"/>
      <c r="AM214" s="362"/>
      <c r="AN214" s="362"/>
      <c r="AO214" s="362"/>
      <c r="AP214" s="362"/>
      <c r="AT214" s="362"/>
      <c r="AU214" s="362"/>
      <c r="AV214" s="362"/>
      <c r="AW214" s="362"/>
    </row>
    <row r="215" spans="7:49" x14ac:dyDescent="0.3">
      <c r="G215" s="23"/>
      <c r="H215" s="23"/>
      <c r="I215" s="23"/>
      <c r="J215" s="362"/>
      <c r="K215" s="362"/>
      <c r="L215" s="362"/>
      <c r="M215" s="362"/>
      <c r="Q215" s="362"/>
      <c r="R215" s="362"/>
      <c r="S215" s="362"/>
      <c r="T215" s="362"/>
      <c r="X215" s="362"/>
      <c r="Y215" s="362"/>
      <c r="Z215" s="362"/>
      <c r="AA215" s="362"/>
      <c r="AF215" s="362"/>
      <c r="AG215" s="362"/>
      <c r="AH215" s="362"/>
      <c r="AI215" s="362"/>
      <c r="AM215" s="362"/>
      <c r="AN215" s="362"/>
      <c r="AO215" s="362"/>
      <c r="AP215" s="362"/>
      <c r="AT215" s="362"/>
      <c r="AU215" s="362"/>
      <c r="AV215" s="362"/>
      <c r="AW215" s="362"/>
    </row>
    <row r="216" spans="7:49" x14ac:dyDescent="0.3">
      <c r="G216" s="23"/>
      <c r="H216" s="23"/>
      <c r="I216" s="23"/>
      <c r="J216" s="362"/>
      <c r="K216" s="362"/>
      <c r="L216" s="362"/>
      <c r="M216" s="362"/>
      <c r="Q216" s="362"/>
      <c r="R216" s="362"/>
      <c r="S216" s="362"/>
      <c r="T216" s="362"/>
      <c r="X216" s="362"/>
      <c r="Y216" s="362"/>
      <c r="Z216" s="362"/>
      <c r="AA216" s="362"/>
      <c r="AF216" s="362"/>
      <c r="AG216" s="362"/>
      <c r="AH216" s="362"/>
      <c r="AI216" s="362"/>
      <c r="AM216" s="362"/>
      <c r="AN216" s="362"/>
      <c r="AO216" s="362"/>
      <c r="AP216" s="362"/>
      <c r="AT216" s="362"/>
      <c r="AU216" s="362"/>
      <c r="AV216" s="362"/>
      <c r="AW216" s="362"/>
    </row>
    <row r="217" spans="7:49" x14ac:dyDescent="0.3">
      <c r="G217" s="23"/>
      <c r="H217" s="23"/>
      <c r="I217" s="23"/>
      <c r="J217" s="362"/>
      <c r="K217" s="362"/>
      <c r="L217" s="362"/>
      <c r="M217" s="362"/>
      <c r="Q217" s="362"/>
      <c r="R217" s="362"/>
      <c r="S217" s="362"/>
      <c r="T217" s="362"/>
      <c r="X217" s="362"/>
      <c r="Y217" s="362"/>
      <c r="Z217" s="362"/>
      <c r="AA217" s="362"/>
      <c r="AF217" s="362"/>
      <c r="AG217" s="362"/>
      <c r="AH217" s="362"/>
      <c r="AI217" s="362"/>
      <c r="AM217" s="362"/>
      <c r="AN217" s="362"/>
      <c r="AO217" s="362"/>
      <c r="AP217" s="362"/>
      <c r="AT217" s="362"/>
      <c r="AU217" s="362"/>
      <c r="AV217" s="362"/>
      <c r="AW217" s="362"/>
    </row>
    <row r="218" spans="7:49" x14ac:dyDescent="0.3">
      <c r="G218" s="23"/>
      <c r="H218" s="23"/>
      <c r="I218" s="23"/>
      <c r="J218" s="362"/>
      <c r="K218" s="362"/>
      <c r="L218" s="362"/>
      <c r="M218" s="362"/>
      <c r="Q218" s="362"/>
      <c r="R218" s="362"/>
      <c r="S218" s="362"/>
      <c r="T218" s="362"/>
      <c r="X218" s="362"/>
      <c r="Y218" s="362"/>
      <c r="Z218" s="362"/>
      <c r="AA218" s="362"/>
      <c r="AF218" s="362"/>
      <c r="AG218" s="362"/>
      <c r="AH218" s="362"/>
      <c r="AI218" s="362"/>
      <c r="AM218" s="362"/>
      <c r="AN218" s="362"/>
      <c r="AO218" s="362"/>
      <c r="AP218" s="362"/>
      <c r="AT218" s="362"/>
      <c r="AU218" s="362"/>
      <c r="AV218" s="362"/>
      <c r="AW218" s="362"/>
    </row>
    <row r="219" spans="7:49" x14ac:dyDescent="0.3">
      <c r="G219" s="23"/>
      <c r="H219" s="23"/>
      <c r="I219" s="23"/>
      <c r="J219" s="362"/>
      <c r="K219" s="362"/>
      <c r="L219" s="362"/>
      <c r="M219" s="362"/>
      <c r="Q219" s="362"/>
      <c r="R219" s="362"/>
      <c r="S219" s="362"/>
      <c r="T219" s="362"/>
      <c r="X219" s="362"/>
      <c r="Y219" s="362"/>
      <c r="Z219" s="362"/>
      <c r="AA219" s="362"/>
      <c r="AF219" s="362"/>
      <c r="AG219" s="362"/>
      <c r="AH219" s="362"/>
      <c r="AI219" s="362"/>
      <c r="AM219" s="362"/>
      <c r="AN219" s="362"/>
      <c r="AO219" s="362"/>
      <c r="AP219" s="362"/>
      <c r="AT219" s="362"/>
      <c r="AU219" s="362"/>
      <c r="AV219" s="362"/>
      <c r="AW219" s="362"/>
    </row>
    <row r="220" spans="7:49" x14ac:dyDescent="0.3">
      <c r="G220" s="23"/>
      <c r="H220" s="23"/>
      <c r="I220" s="23"/>
      <c r="J220" s="362"/>
      <c r="K220" s="362"/>
      <c r="L220" s="362"/>
      <c r="M220" s="362"/>
      <c r="Q220" s="362"/>
      <c r="R220" s="362"/>
      <c r="S220" s="362"/>
      <c r="T220" s="362"/>
      <c r="X220" s="362"/>
      <c r="Y220" s="362"/>
      <c r="Z220" s="362"/>
      <c r="AA220" s="362"/>
      <c r="AF220" s="362"/>
      <c r="AG220" s="362"/>
      <c r="AH220" s="362"/>
      <c r="AI220" s="362"/>
      <c r="AM220" s="362"/>
      <c r="AN220" s="362"/>
      <c r="AO220" s="362"/>
      <c r="AP220" s="362"/>
      <c r="AT220" s="362"/>
      <c r="AU220" s="362"/>
      <c r="AV220" s="362"/>
      <c r="AW220" s="362"/>
    </row>
    <row r="221" spans="7:49" x14ac:dyDescent="0.3">
      <c r="G221" s="23"/>
      <c r="H221" s="23"/>
      <c r="I221" s="23"/>
      <c r="J221" s="362"/>
      <c r="K221" s="362"/>
      <c r="L221" s="362"/>
      <c r="M221" s="362"/>
      <c r="Q221" s="362"/>
      <c r="R221" s="362"/>
      <c r="S221" s="362"/>
      <c r="T221" s="362"/>
      <c r="X221" s="362"/>
      <c r="Y221" s="362"/>
      <c r="Z221" s="362"/>
      <c r="AA221" s="362"/>
      <c r="AF221" s="362"/>
      <c r="AG221" s="362"/>
      <c r="AH221" s="362"/>
      <c r="AI221" s="362"/>
      <c r="AM221" s="362"/>
      <c r="AN221" s="362"/>
      <c r="AO221" s="362"/>
      <c r="AP221" s="362"/>
      <c r="AT221" s="362"/>
      <c r="AU221" s="362"/>
      <c r="AV221" s="362"/>
      <c r="AW221" s="362"/>
    </row>
    <row r="222" spans="7:49" x14ac:dyDescent="0.3">
      <c r="G222" s="23"/>
      <c r="H222" s="23"/>
      <c r="I222" s="23"/>
      <c r="J222" s="362"/>
      <c r="K222" s="362"/>
      <c r="L222" s="362"/>
      <c r="M222" s="362"/>
      <c r="Q222" s="362"/>
      <c r="R222" s="362"/>
      <c r="S222" s="362"/>
      <c r="T222" s="362"/>
      <c r="X222" s="362"/>
      <c r="Y222" s="362"/>
      <c r="Z222" s="362"/>
      <c r="AA222" s="362"/>
      <c r="AF222" s="362"/>
      <c r="AG222" s="362"/>
      <c r="AH222" s="362"/>
      <c r="AI222" s="362"/>
      <c r="AM222" s="362"/>
      <c r="AN222" s="362"/>
      <c r="AO222" s="362"/>
      <c r="AP222" s="362"/>
      <c r="AT222" s="362"/>
      <c r="AU222" s="362"/>
      <c r="AV222" s="362"/>
      <c r="AW222" s="362"/>
    </row>
    <row r="223" spans="7:49" x14ac:dyDescent="0.3">
      <c r="G223" s="23"/>
      <c r="H223" s="23"/>
      <c r="I223" s="23"/>
      <c r="J223" s="362"/>
      <c r="K223" s="362"/>
      <c r="L223" s="362"/>
      <c r="M223" s="362"/>
      <c r="Q223" s="362"/>
      <c r="R223" s="362"/>
      <c r="S223" s="362"/>
      <c r="T223" s="362"/>
      <c r="X223" s="362"/>
      <c r="Y223" s="362"/>
      <c r="Z223" s="362"/>
      <c r="AA223" s="362"/>
      <c r="AF223" s="362"/>
      <c r="AG223" s="362"/>
      <c r="AH223" s="362"/>
      <c r="AI223" s="362"/>
      <c r="AM223" s="362"/>
      <c r="AN223" s="362"/>
      <c r="AO223" s="362"/>
      <c r="AP223" s="362"/>
      <c r="AT223" s="362"/>
      <c r="AU223" s="362"/>
      <c r="AV223" s="362"/>
      <c r="AW223" s="362"/>
    </row>
    <row r="224" spans="7:49" x14ac:dyDescent="0.3">
      <c r="G224" s="23"/>
      <c r="H224" s="23"/>
      <c r="I224" s="23"/>
      <c r="J224" s="362"/>
      <c r="K224" s="362"/>
      <c r="L224" s="362"/>
      <c r="M224" s="362"/>
      <c r="Q224" s="362"/>
      <c r="R224" s="362"/>
      <c r="S224" s="362"/>
      <c r="T224" s="362"/>
      <c r="X224" s="362"/>
      <c r="Y224" s="362"/>
      <c r="Z224" s="362"/>
      <c r="AA224" s="362"/>
      <c r="AF224" s="362"/>
      <c r="AG224" s="362"/>
      <c r="AH224" s="362"/>
      <c r="AI224" s="362"/>
      <c r="AM224" s="362"/>
      <c r="AN224" s="362"/>
      <c r="AO224" s="362"/>
      <c r="AP224" s="362"/>
      <c r="AT224" s="362"/>
      <c r="AU224" s="362"/>
      <c r="AV224" s="362"/>
      <c r="AW224" s="362"/>
    </row>
    <row r="225" spans="7:49" x14ac:dyDescent="0.3">
      <c r="G225" s="23"/>
      <c r="H225" s="23"/>
      <c r="I225" s="23"/>
      <c r="J225" s="362"/>
      <c r="K225" s="362"/>
      <c r="L225" s="362"/>
      <c r="M225" s="362"/>
      <c r="Q225" s="362"/>
      <c r="R225" s="362"/>
      <c r="S225" s="362"/>
      <c r="T225" s="362"/>
      <c r="X225" s="362"/>
      <c r="Y225" s="362"/>
      <c r="Z225" s="362"/>
      <c r="AA225" s="362"/>
      <c r="AF225" s="362"/>
      <c r="AG225" s="362"/>
      <c r="AH225" s="362"/>
      <c r="AI225" s="362"/>
      <c r="AM225" s="362"/>
      <c r="AN225" s="362"/>
      <c r="AO225" s="362"/>
      <c r="AP225" s="362"/>
      <c r="AT225" s="362"/>
      <c r="AU225" s="362"/>
      <c r="AV225" s="362"/>
      <c r="AW225" s="362"/>
    </row>
    <row r="226" spans="7:49" x14ac:dyDescent="0.3">
      <c r="G226" s="23"/>
      <c r="H226" s="23"/>
      <c r="I226" s="23"/>
      <c r="J226" s="362"/>
      <c r="K226" s="362"/>
      <c r="L226" s="362"/>
      <c r="M226" s="362"/>
      <c r="Q226" s="362"/>
      <c r="R226" s="362"/>
      <c r="S226" s="362"/>
      <c r="T226" s="362"/>
      <c r="X226" s="362"/>
      <c r="Y226" s="362"/>
      <c r="Z226" s="362"/>
      <c r="AA226" s="362"/>
      <c r="AF226" s="362"/>
      <c r="AG226" s="362"/>
      <c r="AH226" s="362"/>
      <c r="AI226" s="362"/>
      <c r="AM226" s="362"/>
      <c r="AN226" s="362"/>
      <c r="AO226" s="362"/>
      <c r="AP226" s="362"/>
      <c r="AT226" s="362"/>
      <c r="AU226" s="362"/>
      <c r="AV226" s="362"/>
      <c r="AW226" s="362"/>
    </row>
    <row r="227" spans="7:49" x14ac:dyDescent="0.3">
      <c r="G227" s="23"/>
      <c r="H227" s="23"/>
      <c r="I227" s="23"/>
      <c r="J227" s="362"/>
      <c r="K227" s="362"/>
      <c r="L227" s="362"/>
      <c r="M227" s="362"/>
      <c r="Q227" s="362"/>
      <c r="R227" s="362"/>
      <c r="S227" s="362"/>
      <c r="T227" s="362"/>
      <c r="X227" s="362"/>
      <c r="Y227" s="362"/>
      <c r="Z227" s="362"/>
      <c r="AA227" s="362"/>
      <c r="AF227" s="362"/>
      <c r="AG227" s="362"/>
      <c r="AH227" s="362"/>
      <c r="AI227" s="362"/>
      <c r="AM227" s="362"/>
      <c r="AN227" s="362"/>
      <c r="AO227" s="362"/>
      <c r="AP227" s="362"/>
      <c r="AT227" s="362"/>
      <c r="AU227" s="362"/>
      <c r="AV227" s="362"/>
      <c r="AW227" s="362"/>
    </row>
    <row r="228" spans="7:49" x14ac:dyDescent="0.3">
      <c r="G228" s="23"/>
      <c r="H228" s="23"/>
      <c r="I228" s="23"/>
      <c r="J228" s="362"/>
      <c r="K228" s="362"/>
      <c r="L228" s="362"/>
      <c r="M228" s="362"/>
      <c r="Q228" s="362"/>
      <c r="R228" s="362"/>
      <c r="S228" s="362"/>
      <c r="T228" s="362"/>
      <c r="X228" s="362"/>
      <c r="Y228" s="362"/>
      <c r="Z228" s="362"/>
      <c r="AA228" s="362"/>
      <c r="AF228" s="362"/>
      <c r="AG228" s="362"/>
      <c r="AH228" s="362"/>
      <c r="AI228" s="362"/>
      <c r="AM228" s="362"/>
      <c r="AN228" s="362"/>
      <c r="AO228" s="362"/>
      <c r="AP228" s="362"/>
      <c r="AT228" s="362"/>
      <c r="AU228" s="362"/>
      <c r="AV228" s="362"/>
      <c r="AW228" s="362"/>
    </row>
    <row r="229" spans="7:49" x14ac:dyDescent="0.3">
      <c r="G229" s="23"/>
      <c r="H229" s="23"/>
      <c r="I229" s="23"/>
      <c r="J229" s="362"/>
      <c r="K229" s="362"/>
      <c r="L229" s="362"/>
      <c r="M229" s="362"/>
      <c r="Q229" s="362"/>
      <c r="R229" s="362"/>
      <c r="S229" s="362"/>
      <c r="T229" s="362"/>
      <c r="X229" s="362"/>
      <c r="Y229" s="362"/>
      <c r="Z229" s="362"/>
      <c r="AA229" s="362"/>
      <c r="AF229" s="362"/>
      <c r="AG229" s="362"/>
      <c r="AH229" s="362"/>
      <c r="AI229" s="362"/>
      <c r="AM229" s="362"/>
      <c r="AN229" s="362"/>
      <c r="AO229" s="362"/>
      <c r="AP229" s="362"/>
      <c r="AT229" s="362"/>
      <c r="AU229" s="362"/>
      <c r="AV229" s="362"/>
      <c r="AW229" s="362"/>
    </row>
    <row r="230" spans="7:49" x14ac:dyDescent="0.3">
      <c r="G230" s="23"/>
      <c r="H230" s="23"/>
      <c r="I230" s="23"/>
      <c r="J230" s="362"/>
      <c r="K230" s="362"/>
      <c r="L230" s="362"/>
      <c r="M230" s="362"/>
      <c r="Q230" s="362"/>
      <c r="R230" s="362"/>
      <c r="S230" s="362"/>
      <c r="T230" s="362"/>
      <c r="X230" s="362"/>
      <c r="Y230" s="362"/>
      <c r="Z230" s="362"/>
      <c r="AA230" s="362"/>
      <c r="AF230" s="362"/>
      <c r="AG230" s="362"/>
      <c r="AH230" s="362"/>
      <c r="AI230" s="362"/>
      <c r="AM230" s="362"/>
      <c r="AN230" s="362"/>
      <c r="AO230" s="362"/>
      <c r="AP230" s="362"/>
      <c r="AT230" s="362"/>
      <c r="AU230" s="362"/>
      <c r="AV230" s="362"/>
      <c r="AW230" s="362"/>
    </row>
    <row r="231" spans="7:49" x14ac:dyDescent="0.3">
      <c r="G231" s="23"/>
      <c r="H231" s="23"/>
      <c r="I231" s="23"/>
      <c r="J231" s="362"/>
      <c r="K231" s="362"/>
      <c r="L231" s="362"/>
      <c r="M231" s="362"/>
      <c r="Q231" s="362"/>
      <c r="R231" s="362"/>
      <c r="S231" s="362"/>
      <c r="T231" s="362"/>
      <c r="X231" s="362"/>
      <c r="Y231" s="362"/>
      <c r="Z231" s="362"/>
      <c r="AA231" s="362"/>
      <c r="AF231" s="362"/>
      <c r="AG231" s="362"/>
      <c r="AH231" s="362"/>
      <c r="AI231" s="362"/>
      <c r="AM231" s="362"/>
      <c r="AN231" s="362"/>
      <c r="AO231" s="362"/>
      <c r="AP231" s="362"/>
      <c r="AT231" s="362"/>
      <c r="AU231" s="362"/>
      <c r="AV231" s="362"/>
      <c r="AW231" s="362"/>
    </row>
    <row r="232" spans="7:49" x14ac:dyDescent="0.3">
      <c r="G232" s="23"/>
      <c r="H232" s="23"/>
      <c r="I232" s="23"/>
      <c r="J232" s="362"/>
      <c r="K232" s="362"/>
      <c r="L232" s="362"/>
      <c r="M232" s="362"/>
      <c r="Q232" s="362"/>
      <c r="R232" s="362"/>
      <c r="S232" s="362"/>
      <c r="T232" s="362"/>
      <c r="X232" s="362"/>
      <c r="Y232" s="362"/>
      <c r="Z232" s="362"/>
      <c r="AA232" s="362"/>
      <c r="AF232" s="362"/>
      <c r="AG232" s="362"/>
      <c r="AH232" s="362"/>
      <c r="AI232" s="362"/>
      <c r="AM232" s="362"/>
      <c r="AN232" s="362"/>
      <c r="AO232" s="362"/>
      <c r="AP232" s="362"/>
      <c r="AT232" s="362"/>
      <c r="AU232" s="362"/>
      <c r="AV232" s="362"/>
      <c r="AW232" s="362"/>
    </row>
    <row r="233" spans="7:49" x14ac:dyDescent="0.3">
      <c r="G233" s="23"/>
      <c r="H233" s="23"/>
      <c r="I233" s="23"/>
      <c r="J233" s="362"/>
      <c r="K233" s="362"/>
      <c r="L233" s="362"/>
      <c r="M233" s="362"/>
      <c r="Q233" s="362"/>
      <c r="R233" s="362"/>
      <c r="S233" s="362"/>
      <c r="T233" s="362"/>
      <c r="X233" s="362"/>
      <c r="Y233" s="362"/>
      <c r="Z233" s="362"/>
      <c r="AA233" s="362"/>
      <c r="AF233" s="362"/>
      <c r="AG233" s="362"/>
      <c r="AH233" s="362"/>
      <c r="AI233" s="362"/>
      <c r="AM233" s="362"/>
      <c r="AN233" s="362"/>
      <c r="AO233" s="362"/>
      <c r="AP233" s="362"/>
      <c r="AT233" s="362"/>
      <c r="AU233" s="362"/>
      <c r="AV233" s="362"/>
      <c r="AW233" s="362"/>
    </row>
    <row r="234" spans="7:49" x14ac:dyDescent="0.3">
      <c r="G234" s="23"/>
      <c r="H234" s="23"/>
      <c r="I234" s="23"/>
      <c r="J234" s="362"/>
      <c r="K234" s="362"/>
      <c r="L234" s="362"/>
      <c r="M234" s="362"/>
      <c r="Q234" s="362"/>
      <c r="R234" s="362"/>
      <c r="S234" s="362"/>
      <c r="T234" s="362"/>
      <c r="X234" s="362"/>
      <c r="Y234" s="362"/>
      <c r="Z234" s="362"/>
      <c r="AA234" s="362"/>
      <c r="AF234" s="362"/>
      <c r="AG234" s="362"/>
      <c r="AH234" s="362"/>
      <c r="AI234" s="362"/>
      <c r="AM234" s="362"/>
      <c r="AN234" s="362"/>
      <c r="AO234" s="362"/>
      <c r="AP234" s="362"/>
      <c r="AT234" s="362"/>
      <c r="AU234" s="362"/>
      <c r="AV234" s="362"/>
      <c r="AW234" s="362"/>
    </row>
    <row r="235" spans="7:49" x14ac:dyDescent="0.3">
      <c r="G235" s="23"/>
      <c r="H235" s="23"/>
      <c r="I235" s="23"/>
      <c r="J235" s="362"/>
      <c r="K235" s="362"/>
      <c r="L235" s="362"/>
      <c r="M235" s="362"/>
      <c r="Q235" s="362"/>
      <c r="R235" s="362"/>
      <c r="S235" s="362"/>
      <c r="T235" s="362"/>
      <c r="X235" s="362"/>
      <c r="Y235" s="362"/>
      <c r="Z235" s="362"/>
      <c r="AA235" s="362"/>
      <c r="AF235" s="362"/>
      <c r="AG235" s="362"/>
      <c r="AH235" s="362"/>
      <c r="AI235" s="362"/>
      <c r="AM235" s="362"/>
      <c r="AN235" s="362"/>
      <c r="AO235" s="362"/>
      <c r="AP235" s="362"/>
      <c r="AT235" s="362"/>
      <c r="AU235" s="362"/>
      <c r="AV235" s="362"/>
      <c r="AW235" s="362"/>
    </row>
    <row r="236" spans="7:49" x14ac:dyDescent="0.3">
      <c r="G236" s="23"/>
      <c r="H236" s="23"/>
      <c r="I236" s="23"/>
      <c r="J236" s="362"/>
      <c r="K236" s="362"/>
      <c r="L236" s="362"/>
      <c r="M236" s="362"/>
      <c r="Q236" s="362"/>
      <c r="R236" s="362"/>
      <c r="S236" s="362"/>
      <c r="T236" s="362"/>
      <c r="X236" s="362"/>
      <c r="Y236" s="362"/>
      <c r="Z236" s="362"/>
      <c r="AA236" s="362"/>
      <c r="AF236" s="362"/>
      <c r="AG236" s="362"/>
      <c r="AH236" s="362"/>
      <c r="AI236" s="362"/>
      <c r="AM236" s="362"/>
      <c r="AN236" s="362"/>
      <c r="AO236" s="362"/>
      <c r="AP236" s="362"/>
      <c r="AT236" s="362"/>
      <c r="AU236" s="362"/>
      <c r="AV236" s="362"/>
      <c r="AW236" s="362"/>
    </row>
    <row r="237" spans="7:49" x14ac:dyDescent="0.3">
      <c r="G237" s="23"/>
      <c r="H237" s="23"/>
      <c r="I237" s="23"/>
      <c r="J237" s="362"/>
      <c r="K237" s="362"/>
      <c r="L237" s="362"/>
      <c r="M237" s="362"/>
      <c r="Q237" s="362"/>
      <c r="R237" s="362"/>
      <c r="S237" s="362"/>
      <c r="T237" s="362"/>
      <c r="X237" s="362"/>
      <c r="Y237" s="362"/>
      <c r="Z237" s="362"/>
      <c r="AA237" s="362"/>
      <c r="AF237" s="362"/>
      <c r="AG237" s="362"/>
      <c r="AH237" s="362"/>
      <c r="AI237" s="362"/>
      <c r="AM237" s="362"/>
      <c r="AN237" s="362"/>
      <c r="AO237" s="362"/>
      <c r="AP237" s="362"/>
      <c r="AT237" s="362"/>
      <c r="AU237" s="362"/>
      <c r="AV237" s="362"/>
      <c r="AW237" s="362"/>
    </row>
    <row r="238" spans="7:49" x14ac:dyDescent="0.3">
      <c r="G238" s="23"/>
      <c r="H238" s="23"/>
      <c r="I238" s="23"/>
      <c r="J238" s="362"/>
      <c r="K238" s="362"/>
      <c r="L238" s="362"/>
      <c r="M238" s="362"/>
      <c r="Q238" s="362"/>
      <c r="R238" s="362"/>
      <c r="S238" s="362"/>
      <c r="T238" s="362"/>
      <c r="X238" s="362"/>
      <c r="Y238" s="362"/>
      <c r="Z238" s="362"/>
      <c r="AA238" s="362"/>
      <c r="AF238" s="362"/>
      <c r="AG238" s="362"/>
      <c r="AH238" s="362"/>
      <c r="AI238" s="362"/>
      <c r="AM238" s="362"/>
      <c r="AN238" s="362"/>
      <c r="AO238" s="362"/>
      <c r="AP238" s="362"/>
      <c r="AT238" s="362"/>
      <c r="AU238" s="362"/>
      <c r="AV238" s="362"/>
      <c r="AW238" s="362"/>
    </row>
    <row r="239" spans="7:49" x14ac:dyDescent="0.3">
      <c r="G239" s="23"/>
      <c r="H239" s="23"/>
      <c r="I239" s="23"/>
      <c r="J239" s="362"/>
      <c r="K239" s="362"/>
      <c r="L239" s="362"/>
      <c r="M239" s="362"/>
      <c r="Q239" s="362"/>
      <c r="R239" s="362"/>
      <c r="S239" s="362"/>
      <c r="T239" s="362"/>
      <c r="X239" s="362"/>
      <c r="Y239" s="362"/>
      <c r="Z239" s="362"/>
      <c r="AA239" s="362"/>
      <c r="AF239" s="362"/>
      <c r="AG239" s="362"/>
      <c r="AH239" s="362"/>
      <c r="AI239" s="362"/>
      <c r="AM239" s="362"/>
      <c r="AN239" s="362"/>
      <c r="AO239" s="362"/>
      <c r="AP239" s="362"/>
      <c r="AT239" s="362"/>
      <c r="AU239" s="362"/>
      <c r="AV239" s="362"/>
      <c r="AW239" s="362"/>
    </row>
    <row r="240" spans="7:49" x14ac:dyDescent="0.3">
      <c r="G240" s="23"/>
      <c r="H240" s="23"/>
      <c r="I240" s="23"/>
      <c r="J240" s="362"/>
      <c r="K240" s="362"/>
      <c r="L240" s="362"/>
      <c r="M240" s="362"/>
      <c r="Q240" s="362"/>
      <c r="R240" s="362"/>
      <c r="S240" s="362"/>
      <c r="T240" s="362"/>
      <c r="X240" s="362"/>
      <c r="Y240" s="362"/>
      <c r="Z240" s="362"/>
      <c r="AA240" s="362"/>
      <c r="AF240" s="362"/>
      <c r="AG240" s="362"/>
      <c r="AH240" s="362"/>
      <c r="AI240" s="362"/>
      <c r="AM240" s="362"/>
      <c r="AN240" s="362"/>
      <c r="AO240" s="362"/>
      <c r="AP240" s="362"/>
      <c r="AT240" s="362"/>
      <c r="AU240" s="362"/>
      <c r="AV240" s="362"/>
      <c r="AW240" s="362"/>
    </row>
    <row r="241" spans="7:49" x14ac:dyDescent="0.3">
      <c r="G241" s="23"/>
      <c r="H241" s="23"/>
      <c r="I241" s="23"/>
      <c r="J241" s="362"/>
      <c r="K241" s="362"/>
      <c r="L241" s="362"/>
      <c r="M241" s="362"/>
      <c r="Q241" s="362"/>
      <c r="R241" s="362"/>
      <c r="S241" s="362"/>
      <c r="T241" s="362"/>
      <c r="X241" s="362"/>
      <c r="Y241" s="362"/>
      <c r="Z241" s="362"/>
      <c r="AA241" s="362"/>
      <c r="AF241" s="362"/>
      <c r="AG241" s="362"/>
      <c r="AH241" s="362"/>
      <c r="AI241" s="362"/>
      <c r="AM241" s="362"/>
      <c r="AN241" s="362"/>
      <c r="AO241" s="362"/>
      <c r="AP241" s="362"/>
      <c r="AT241" s="362"/>
      <c r="AU241" s="362"/>
      <c r="AV241" s="362"/>
      <c r="AW241" s="362"/>
    </row>
    <row r="242" spans="7:49" x14ac:dyDescent="0.3">
      <c r="G242" s="23"/>
      <c r="H242" s="23"/>
      <c r="I242" s="23"/>
      <c r="J242" s="362"/>
      <c r="K242" s="362"/>
      <c r="L242" s="362"/>
      <c r="M242" s="362"/>
      <c r="Q242" s="362"/>
      <c r="R242" s="362"/>
      <c r="S242" s="362"/>
      <c r="T242" s="362"/>
      <c r="X242" s="362"/>
      <c r="Y242" s="362"/>
      <c r="Z242" s="362"/>
      <c r="AA242" s="362"/>
      <c r="AF242" s="362"/>
      <c r="AG242" s="362"/>
      <c r="AH242" s="362"/>
      <c r="AI242" s="362"/>
      <c r="AM242" s="362"/>
      <c r="AN242" s="362"/>
      <c r="AO242" s="362"/>
      <c r="AP242" s="362"/>
      <c r="AT242" s="362"/>
      <c r="AU242" s="362"/>
      <c r="AV242" s="362"/>
      <c r="AW242" s="362"/>
    </row>
    <row r="243" spans="7:49" x14ac:dyDescent="0.3">
      <c r="G243" s="23"/>
      <c r="H243" s="23"/>
      <c r="I243" s="23"/>
      <c r="J243" s="362"/>
      <c r="K243" s="362"/>
      <c r="L243" s="362"/>
      <c r="M243" s="362"/>
      <c r="Q243" s="362"/>
      <c r="R243" s="362"/>
      <c r="S243" s="362"/>
      <c r="T243" s="362"/>
      <c r="X243" s="362"/>
      <c r="Y243" s="362"/>
      <c r="Z243" s="362"/>
      <c r="AA243" s="362"/>
      <c r="AF243" s="362"/>
      <c r="AG243" s="362"/>
      <c r="AH243" s="362"/>
      <c r="AI243" s="362"/>
      <c r="AM243" s="362"/>
      <c r="AN243" s="362"/>
      <c r="AO243" s="362"/>
      <c r="AP243" s="362"/>
      <c r="AT243" s="362"/>
      <c r="AU243" s="362"/>
      <c r="AV243" s="362"/>
      <c r="AW243" s="362"/>
    </row>
    <row r="244" spans="7:49" x14ac:dyDescent="0.3">
      <c r="G244" s="23"/>
      <c r="H244" s="23"/>
      <c r="I244" s="23"/>
      <c r="J244" s="362"/>
      <c r="K244" s="362"/>
      <c r="L244" s="362"/>
      <c r="M244" s="362"/>
      <c r="Q244" s="362"/>
      <c r="R244" s="362"/>
      <c r="S244" s="362"/>
      <c r="T244" s="362"/>
      <c r="X244" s="362"/>
      <c r="Y244" s="362"/>
      <c r="Z244" s="362"/>
      <c r="AA244" s="362"/>
      <c r="AF244" s="362"/>
      <c r="AG244" s="362"/>
      <c r="AH244" s="362"/>
      <c r="AI244" s="362"/>
      <c r="AM244" s="362"/>
      <c r="AN244" s="362"/>
      <c r="AO244" s="362"/>
      <c r="AP244" s="362"/>
      <c r="AT244" s="362"/>
      <c r="AU244" s="362"/>
      <c r="AV244" s="362"/>
      <c r="AW244" s="362"/>
    </row>
    <row r="245" spans="7:49" x14ac:dyDescent="0.3">
      <c r="G245" s="23"/>
      <c r="H245" s="23"/>
      <c r="I245" s="23"/>
      <c r="J245" s="362"/>
      <c r="K245" s="362"/>
      <c r="L245" s="362"/>
      <c r="M245" s="362"/>
      <c r="Q245" s="362"/>
      <c r="R245" s="362"/>
      <c r="S245" s="362"/>
      <c r="T245" s="362"/>
      <c r="X245" s="362"/>
      <c r="Y245" s="362"/>
      <c r="Z245" s="362"/>
      <c r="AA245" s="362"/>
      <c r="AF245" s="362"/>
      <c r="AG245" s="362"/>
      <c r="AH245" s="362"/>
      <c r="AI245" s="362"/>
      <c r="AM245" s="362"/>
      <c r="AN245" s="362"/>
      <c r="AO245" s="362"/>
      <c r="AP245" s="362"/>
      <c r="AT245" s="362"/>
      <c r="AU245" s="362"/>
      <c r="AV245" s="362"/>
      <c r="AW245" s="362"/>
    </row>
    <row r="246" spans="7:49" x14ac:dyDescent="0.3">
      <c r="G246" s="23"/>
      <c r="H246" s="23"/>
      <c r="I246" s="23"/>
      <c r="J246" s="362"/>
      <c r="K246" s="362"/>
      <c r="L246" s="362"/>
      <c r="M246" s="362"/>
      <c r="Q246" s="362"/>
      <c r="R246" s="362"/>
      <c r="S246" s="362"/>
      <c r="T246" s="362"/>
      <c r="X246" s="362"/>
      <c r="Y246" s="362"/>
      <c r="Z246" s="362"/>
      <c r="AA246" s="362"/>
      <c r="AF246" s="362"/>
      <c r="AG246" s="362"/>
      <c r="AH246" s="362"/>
      <c r="AI246" s="362"/>
      <c r="AM246" s="362"/>
      <c r="AN246" s="362"/>
      <c r="AO246" s="362"/>
      <c r="AP246" s="362"/>
      <c r="AT246" s="362"/>
      <c r="AU246" s="362"/>
      <c r="AV246" s="362"/>
      <c r="AW246" s="362"/>
    </row>
    <row r="247" spans="7:49" x14ac:dyDescent="0.3">
      <c r="G247" s="23"/>
      <c r="H247" s="23"/>
      <c r="I247" s="23"/>
      <c r="J247" s="362"/>
      <c r="K247" s="362"/>
      <c r="L247" s="362"/>
      <c r="M247" s="362"/>
      <c r="Q247" s="362"/>
      <c r="R247" s="362"/>
      <c r="S247" s="362"/>
      <c r="T247" s="362"/>
      <c r="X247" s="362"/>
      <c r="Y247" s="362"/>
      <c r="Z247" s="362"/>
      <c r="AA247" s="362"/>
      <c r="AF247" s="362"/>
      <c r="AG247" s="362"/>
      <c r="AH247" s="362"/>
      <c r="AI247" s="362"/>
      <c r="AM247" s="362"/>
      <c r="AN247" s="362"/>
      <c r="AO247" s="362"/>
      <c r="AP247" s="362"/>
      <c r="AT247" s="362"/>
      <c r="AU247" s="362"/>
      <c r="AV247" s="362"/>
      <c r="AW247" s="362"/>
    </row>
    <row r="248" spans="7:49" x14ac:dyDescent="0.3">
      <c r="G248" s="23"/>
      <c r="H248" s="23"/>
      <c r="I248" s="23"/>
      <c r="J248" s="362"/>
      <c r="K248" s="362"/>
      <c r="L248" s="362"/>
      <c r="M248" s="362"/>
      <c r="Q248" s="362"/>
      <c r="R248" s="362"/>
      <c r="S248" s="362"/>
      <c r="T248" s="362"/>
      <c r="X248" s="362"/>
      <c r="Y248" s="362"/>
      <c r="Z248" s="362"/>
      <c r="AA248" s="362"/>
      <c r="AF248" s="362"/>
      <c r="AG248" s="362"/>
      <c r="AH248" s="362"/>
      <c r="AI248" s="362"/>
      <c r="AM248" s="362"/>
      <c r="AN248" s="362"/>
      <c r="AO248" s="362"/>
      <c r="AP248" s="362"/>
      <c r="AT248" s="362"/>
      <c r="AU248" s="362"/>
      <c r="AV248" s="362"/>
      <c r="AW248" s="362"/>
    </row>
    <row r="249" spans="7:49" x14ac:dyDescent="0.3">
      <c r="G249" s="23"/>
      <c r="H249" s="23"/>
      <c r="I249" s="23"/>
      <c r="J249" s="362"/>
      <c r="K249" s="362"/>
      <c r="L249" s="362"/>
      <c r="M249" s="362"/>
      <c r="Q249" s="362"/>
      <c r="R249" s="362"/>
      <c r="S249" s="362"/>
      <c r="T249" s="362"/>
      <c r="X249" s="362"/>
      <c r="Y249" s="362"/>
      <c r="Z249" s="362"/>
      <c r="AA249" s="362"/>
      <c r="AF249" s="362"/>
      <c r="AG249" s="362"/>
      <c r="AH249" s="362"/>
      <c r="AI249" s="362"/>
      <c r="AM249" s="362"/>
      <c r="AN249" s="362"/>
      <c r="AO249" s="362"/>
      <c r="AP249" s="362"/>
      <c r="AT249" s="362"/>
      <c r="AU249" s="362"/>
      <c r="AV249" s="362"/>
      <c r="AW249" s="362"/>
    </row>
    <row r="250" spans="7:49" x14ac:dyDescent="0.3">
      <c r="G250" s="23"/>
      <c r="H250" s="23"/>
      <c r="I250" s="23"/>
      <c r="J250" s="362"/>
      <c r="K250" s="362"/>
      <c r="L250" s="362"/>
      <c r="M250" s="362"/>
      <c r="Q250" s="362"/>
      <c r="R250" s="362"/>
      <c r="S250" s="362"/>
      <c r="T250" s="362"/>
      <c r="X250" s="362"/>
      <c r="Y250" s="362"/>
      <c r="Z250" s="362"/>
      <c r="AA250" s="362"/>
      <c r="AF250" s="362"/>
      <c r="AG250" s="362"/>
      <c r="AH250" s="362"/>
      <c r="AI250" s="362"/>
      <c r="AM250" s="362"/>
      <c r="AN250" s="362"/>
      <c r="AO250" s="362"/>
      <c r="AP250" s="362"/>
      <c r="AT250" s="362"/>
      <c r="AU250" s="362"/>
      <c r="AV250" s="362"/>
      <c r="AW250" s="362"/>
    </row>
    <row r="251" spans="7:49" x14ac:dyDescent="0.3">
      <c r="G251" s="23"/>
      <c r="H251" s="23"/>
      <c r="I251" s="23"/>
      <c r="J251" s="362"/>
      <c r="K251" s="362"/>
      <c r="L251" s="362"/>
      <c r="M251" s="362"/>
      <c r="Q251" s="362"/>
      <c r="R251" s="362"/>
      <c r="S251" s="362"/>
      <c r="T251" s="362"/>
      <c r="X251" s="362"/>
      <c r="Y251" s="362"/>
      <c r="Z251" s="362"/>
      <c r="AA251" s="362"/>
      <c r="AF251" s="362"/>
      <c r="AG251" s="362"/>
      <c r="AH251" s="362"/>
      <c r="AI251" s="362"/>
      <c r="AM251" s="362"/>
      <c r="AN251" s="362"/>
      <c r="AO251" s="362"/>
      <c r="AP251" s="362"/>
      <c r="AT251" s="362"/>
      <c r="AU251" s="362"/>
      <c r="AV251" s="362"/>
      <c r="AW251" s="362"/>
    </row>
    <row r="252" spans="7:49" x14ac:dyDescent="0.3">
      <c r="G252" s="23"/>
      <c r="H252" s="23"/>
      <c r="I252" s="23"/>
      <c r="J252" s="362"/>
      <c r="K252" s="362"/>
      <c r="L252" s="362"/>
      <c r="M252" s="362"/>
      <c r="Q252" s="362"/>
      <c r="R252" s="362"/>
      <c r="S252" s="362"/>
      <c r="T252" s="362"/>
      <c r="X252" s="362"/>
      <c r="Y252" s="362"/>
      <c r="Z252" s="362"/>
      <c r="AA252" s="362"/>
      <c r="AF252" s="362"/>
      <c r="AG252" s="362"/>
      <c r="AH252" s="362"/>
      <c r="AI252" s="362"/>
      <c r="AM252" s="362"/>
      <c r="AN252" s="362"/>
      <c r="AO252" s="362"/>
      <c r="AP252" s="362"/>
      <c r="AT252" s="362"/>
      <c r="AU252" s="362"/>
      <c r="AV252" s="362"/>
      <c r="AW252" s="362"/>
    </row>
    <row r="253" spans="7:49" x14ac:dyDescent="0.3">
      <c r="G253" s="23"/>
      <c r="H253" s="23"/>
      <c r="I253" s="23"/>
      <c r="J253" s="362"/>
      <c r="K253" s="362"/>
      <c r="L253" s="362"/>
      <c r="M253" s="362"/>
      <c r="Q253" s="362"/>
      <c r="R253" s="362"/>
      <c r="S253" s="362"/>
      <c r="T253" s="362"/>
      <c r="X253" s="362"/>
      <c r="Y253" s="362"/>
      <c r="Z253" s="362"/>
      <c r="AA253" s="362"/>
      <c r="AF253" s="362"/>
      <c r="AG253" s="362"/>
      <c r="AH253" s="362"/>
      <c r="AI253" s="362"/>
      <c r="AM253" s="362"/>
      <c r="AN253" s="362"/>
      <c r="AO253" s="362"/>
      <c r="AP253" s="362"/>
      <c r="AT253" s="362"/>
      <c r="AU253" s="362"/>
      <c r="AV253" s="362"/>
      <c r="AW253" s="362"/>
    </row>
    <row r="254" spans="7:49" x14ac:dyDescent="0.3">
      <c r="G254" s="23"/>
      <c r="H254" s="23"/>
      <c r="I254" s="23"/>
      <c r="J254" s="362"/>
      <c r="K254" s="362"/>
      <c r="L254" s="362"/>
      <c r="M254" s="362"/>
      <c r="Q254" s="362"/>
      <c r="R254" s="362"/>
      <c r="S254" s="362"/>
      <c r="T254" s="362"/>
      <c r="X254" s="362"/>
      <c r="Y254" s="362"/>
      <c r="Z254" s="362"/>
      <c r="AA254" s="362"/>
      <c r="AF254" s="362"/>
      <c r="AG254" s="362"/>
      <c r="AH254" s="362"/>
      <c r="AI254" s="362"/>
      <c r="AM254" s="362"/>
      <c r="AN254" s="362"/>
      <c r="AO254" s="362"/>
      <c r="AP254" s="362"/>
      <c r="AT254" s="362"/>
      <c r="AU254" s="362"/>
      <c r="AV254" s="362"/>
      <c r="AW254" s="362"/>
    </row>
    <row r="255" spans="7:49" x14ac:dyDescent="0.3">
      <c r="G255" s="23"/>
      <c r="H255" s="23"/>
      <c r="I255" s="23"/>
      <c r="J255" s="362"/>
      <c r="K255" s="362"/>
      <c r="L255" s="362"/>
      <c r="M255" s="362"/>
      <c r="Q255" s="362"/>
      <c r="R255" s="362"/>
      <c r="S255" s="362"/>
      <c r="T255" s="362"/>
      <c r="X255" s="362"/>
      <c r="Y255" s="362"/>
      <c r="Z255" s="362"/>
      <c r="AA255" s="362"/>
      <c r="AF255" s="362"/>
      <c r="AG255" s="362"/>
      <c r="AH255" s="362"/>
      <c r="AI255" s="362"/>
      <c r="AM255" s="362"/>
      <c r="AN255" s="362"/>
      <c r="AO255" s="362"/>
      <c r="AP255" s="362"/>
      <c r="AT255" s="362"/>
      <c r="AU255" s="362"/>
      <c r="AV255" s="362"/>
      <c r="AW255" s="362"/>
    </row>
    <row r="256" spans="7:49" x14ac:dyDescent="0.3">
      <c r="G256" s="23"/>
      <c r="H256" s="23"/>
      <c r="I256" s="23"/>
      <c r="J256" s="362"/>
      <c r="K256" s="362"/>
      <c r="L256" s="362"/>
      <c r="M256" s="362"/>
      <c r="Q256" s="362"/>
      <c r="R256" s="362"/>
      <c r="S256" s="362"/>
      <c r="T256" s="362"/>
      <c r="X256" s="362"/>
      <c r="Y256" s="362"/>
      <c r="Z256" s="362"/>
      <c r="AA256" s="362"/>
      <c r="AF256" s="362"/>
      <c r="AG256" s="362"/>
      <c r="AH256" s="362"/>
      <c r="AI256" s="362"/>
      <c r="AM256" s="362"/>
      <c r="AN256" s="362"/>
      <c r="AO256" s="362"/>
      <c r="AP256" s="362"/>
      <c r="AT256" s="362"/>
      <c r="AU256" s="362"/>
      <c r="AV256" s="362"/>
      <c r="AW256" s="362"/>
    </row>
    <row r="257" spans="7:49" x14ac:dyDescent="0.3">
      <c r="G257" s="23"/>
      <c r="H257" s="23"/>
      <c r="I257" s="23"/>
      <c r="J257" s="362"/>
      <c r="K257" s="362"/>
      <c r="L257" s="362"/>
      <c r="M257" s="362"/>
      <c r="Q257" s="362"/>
      <c r="R257" s="362"/>
      <c r="S257" s="362"/>
      <c r="T257" s="362"/>
      <c r="X257" s="362"/>
      <c r="Y257" s="362"/>
      <c r="Z257" s="362"/>
      <c r="AA257" s="362"/>
      <c r="AF257" s="362"/>
      <c r="AG257" s="362"/>
      <c r="AH257" s="362"/>
      <c r="AI257" s="362"/>
      <c r="AM257" s="362"/>
      <c r="AN257" s="362"/>
      <c r="AO257" s="362"/>
      <c r="AP257" s="362"/>
      <c r="AT257" s="362"/>
      <c r="AU257" s="362"/>
      <c r="AV257" s="362"/>
      <c r="AW257" s="362"/>
    </row>
    <row r="258" spans="7:49" x14ac:dyDescent="0.3">
      <c r="G258" s="23"/>
      <c r="H258" s="23"/>
      <c r="I258" s="23"/>
      <c r="J258" s="362"/>
      <c r="K258" s="362"/>
      <c r="L258" s="362"/>
      <c r="M258" s="362"/>
      <c r="Q258" s="362"/>
      <c r="R258" s="362"/>
      <c r="S258" s="362"/>
      <c r="T258" s="362"/>
      <c r="X258" s="362"/>
      <c r="Y258" s="362"/>
      <c r="Z258" s="362"/>
      <c r="AA258" s="362"/>
      <c r="AF258" s="362"/>
      <c r="AG258" s="362"/>
      <c r="AH258" s="362"/>
      <c r="AI258" s="362"/>
      <c r="AM258" s="362"/>
      <c r="AN258" s="362"/>
      <c r="AO258" s="362"/>
      <c r="AP258" s="362"/>
      <c r="AT258" s="362"/>
      <c r="AU258" s="362"/>
      <c r="AV258" s="362"/>
      <c r="AW258" s="362"/>
    </row>
    <row r="259" spans="7:49" x14ac:dyDescent="0.3">
      <c r="G259" s="23"/>
      <c r="H259" s="23"/>
      <c r="I259" s="23"/>
      <c r="J259" s="362"/>
      <c r="K259" s="362"/>
      <c r="L259" s="362"/>
      <c r="M259" s="362"/>
      <c r="Q259" s="362"/>
      <c r="R259" s="362"/>
      <c r="S259" s="362"/>
      <c r="T259" s="362"/>
      <c r="X259" s="362"/>
      <c r="Y259" s="362"/>
      <c r="Z259" s="362"/>
      <c r="AA259" s="362"/>
      <c r="AF259" s="362"/>
      <c r="AG259" s="362"/>
      <c r="AH259" s="362"/>
      <c r="AI259" s="362"/>
      <c r="AM259" s="362"/>
      <c r="AN259" s="362"/>
      <c r="AO259" s="362"/>
      <c r="AP259" s="362"/>
      <c r="AT259" s="362"/>
      <c r="AU259" s="362"/>
      <c r="AV259" s="362"/>
      <c r="AW259" s="362"/>
    </row>
    <row r="260" spans="7:49" x14ac:dyDescent="0.3">
      <c r="G260" s="23"/>
      <c r="H260" s="23"/>
      <c r="I260" s="23"/>
      <c r="J260" s="362"/>
      <c r="K260" s="362"/>
      <c r="L260" s="362"/>
      <c r="M260" s="362"/>
      <c r="Q260" s="362"/>
      <c r="R260" s="362"/>
      <c r="S260" s="362"/>
      <c r="T260" s="362"/>
      <c r="X260" s="362"/>
      <c r="Y260" s="362"/>
      <c r="Z260" s="362"/>
      <c r="AA260" s="362"/>
      <c r="AF260" s="362"/>
      <c r="AG260" s="362"/>
      <c r="AH260" s="362"/>
      <c r="AI260" s="362"/>
      <c r="AM260" s="362"/>
      <c r="AN260" s="362"/>
      <c r="AO260" s="362"/>
      <c r="AP260" s="362"/>
      <c r="AT260" s="362"/>
      <c r="AU260" s="362"/>
      <c r="AV260" s="362"/>
      <c r="AW260" s="362"/>
    </row>
    <row r="261" spans="7:49" x14ac:dyDescent="0.3">
      <c r="G261" s="23"/>
      <c r="H261" s="23"/>
      <c r="I261" s="23"/>
      <c r="J261" s="362"/>
      <c r="K261" s="362"/>
      <c r="L261" s="362"/>
      <c r="M261" s="362"/>
      <c r="Q261" s="362"/>
      <c r="R261" s="362"/>
      <c r="S261" s="362"/>
      <c r="T261" s="362"/>
      <c r="X261" s="362"/>
      <c r="Y261" s="362"/>
      <c r="Z261" s="362"/>
      <c r="AA261" s="362"/>
      <c r="AF261" s="362"/>
      <c r="AG261" s="362"/>
      <c r="AH261" s="362"/>
      <c r="AI261" s="362"/>
      <c r="AM261" s="362"/>
      <c r="AN261" s="362"/>
      <c r="AO261" s="362"/>
      <c r="AP261" s="362"/>
      <c r="AT261" s="362"/>
      <c r="AU261" s="362"/>
      <c r="AV261" s="362"/>
      <c r="AW261" s="362"/>
    </row>
    <row r="262" spans="7:49" x14ac:dyDescent="0.3">
      <c r="G262" s="23"/>
      <c r="H262" s="23"/>
      <c r="I262" s="23"/>
      <c r="J262" s="362"/>
      <c r="K262" s="362"/>
      <c r="L262" s="362"/>
      <c r="M262" s="362"/>
      <c r="Q262" s="362"/>
      <c r="R262" s="362"/>
      <c r="S262" s="362"/>
      <c r="T262" s="362"/>
      <c r="X262" s="362"/>
      <c r="Y262" s="362"/>
      <c r="Z262" s="362"/>
      <c r="AA262" s="362"/>
      <c r="AF262" s="362"/>
      <c r="AG262" s="362"/>
      <c r="AH262" s="362"/>
      <c r="AI262" s="362"/>
      <c r="AM262" s="362"/>
      <c r="AN262" s="362"/>
      <c r="AO262" s="362"/>
      <c r="AP262" s="362"/>
      <c r="AT262" s="362"/>
      <c r="AU262" s="362"/>
      <c r="AV262" s="362"/>
      <c r="AW262" s="362"/>
    </row>
    <row r="263" spans="7:49" x14ac:dyDescent="0.3">
      <c r="G263" s="23"/>
      <c r="H263" s="23"/>
      <c r="I263" s="23"/>
      <c r="J263" s="362"/>
      <c r="K263" s="362"/>
      <c r="L263" s="362"/>
      <c r="M263" s="362"/>
      <c r="Q263" s="362"/>
      <c r="R263" s="362"/>
      <c r="S263" s="362"/>
      <c r="T263" s="362"/>
      <c r="X263" s="362"/>
      <c r="Y263" s="362"/>
      <c r="Z263" s="362"/>
      <c r="AA263" s="362"/>
      <c r="AF263" s="362"/>
      <c r="AG263" s="362"/>
      <c r="AH263" s="362"/>
      <c r="AI263" s="362"/>
      <c r="AM263" s="362"/>
      <c r="AN263" s="362"/>
      <c r="AO263" s="362"/>
      <c r="AP263" s="362"/>
      <c r="AT263" s="362"/>
      <c r="AU263" s="362"/>
      <c r="AV263" s="362"/>
      <c r="AW263" s="362"/>
    </row>
    <row r="264" spans="7:49" x14ac:dyDescent="0.3">
      <c r="G264" s="23"/>
      <c r="H264" s="23"/>
      <c r="I264" s="23"/>
      <c r="J264" s="362"/>
      <c r="K264" s="362"/>
      <c r="L264" s="362"/>
      <c r="M264" s="362"/>
      <c r="Q264" s="362"/>
      <c r="R264" s="362"/>
      <c r="S264" s="362"/>
      <c r="T264" s="362"/>
      <c r="X264" s="362"/>
      <c r="Y264" s="362"/>
      <c r="Z264" s="362"/>
      <c r="AA264" s="362"/>
      <c r="AF264" s="362"/>
      <c r="AG264" s="362"/>
      <c r="AH264" s="362"/>
      <c r="AI264" s="362"/>
      <c r="AM264" s="362"/>
      <c r="AN264" s="362"/>
      <c r="AO264" s="362"/>
      <c r="AP264" s="362"/>
      <c r="AT264" s="362"/>
      <c r="AU264" s="362"/>
      <c r="AV264" s="362"/>
      <c r="AW264" s="362"/>
    </row>
    <row r="265" spans="7:49" x14ac:dyDescent="0.3">
      <c r="G265" s="23"/>
      <c r="H265" s="23"/>
      <c r="I265" s="23"/>
      <c r="J265" s="362"/>
      <c r="K265" s="362"/>
      <c r="L265" s="362"/>
      <c r="M265" s="362"/>
      <c r="Q265" s="362"/>
      <c r="R265" s="362"/>
      <c r="S265" s="362"/>
      <c r="T265" s="362"/>
      <c r="X265" s="362"/>
      <c r="Y265" s="362"/>
      <c r="Z265" s="362"/>
      <c r="AA265" s="362"/>
      <c r="AF265" s="362"/>
      <c r="AG265" s="362"/>
      <c r="AH265" s="362"/>
      <c r="AI265" s="362"/>
      <c r="AM265" s="362"/>
      <c r="AN265" s="362"/>
      <c r="AO265" s="362"/>
      <c r="AP265" s="362"/>
      <c r="AT265" s="362"/>
      <c r="AU265" s="362"/>
      <c r="AV265" s="362"/>
      <c r="AW265" s="362"/>
    </row>
    <row r="266" spans="7:49" x14ac:dyDescent="0.3">
      <c r="G266" s="23"/>
      <c r="H266" s="23"/>
      <c r="I266" s="23"/>
      <c r="J266" s="362"/>
      <c r="K266" s="362"/>
      <c r="L266" s="362"/>
      <c r="M266" s="362"/>
      <c r="Q266" s="362"/>
      <c r="R266" s="362"/>
      <c r="S266" s="362"/>
      <c r="T266" s="362"/>
      <c r="X266" s="362"/>
      <c r="Y266" s="362"/>
      <c r="Z266" s="362"/>
      <c r="AA266" s="362"/>
      <c r="AF266" s="362"/>
      <c r="AG266" s="362"/>
      <c r="AH266" s="362"/>
      <c r="AI266" s="362"/>
      <c r="AM266" s="362"/>
      <c r="AN266" s="362"/>
      <c r="AO266" s="362"/>
      <c r="AP266" s="362"/>
      <c r="AT266" s="362"/>
      <c r="AU266" s="362"/>
      <c r="AV266" s="362"/>
      <c r="AW266" s="362"/>
    </row>
    <row r="267" spans="7:49" x14ac:dyDescent="0.3">
      <c r="G267" s="23"/>
      <c r="H267" s="23"/>
      <c r="I267" s="23"/>
      <c r="J267" s="362"/>
      <c r="K267" s="362"/>
      <c r="L267" s="362"/>
      <c r="M267" s="362"/>
      <c r="Q267" s="362"/>
      <c r="R267" s="362"/>
      <c r="S267" s="362"/>
      <c r="T267" s="362"/>
      <c r="X267" s="362"/>
      <c r="Y267" s="362"/>
      <c r="Z267" s="362"/>
      <c r="AA267" s="362"/>
      <c r="AF267" s="362"/>
      <c r="AG267" s="362"/>
      <c r="AH267" s="362"/>
      <c r="AI267" s="362"/>
      <c r="AM267" s="362"/>
      <c r="AN267" s="362"/>
      <c r="AO267" s="362"/>
      <c r="AP267" s="362"/>
      <c r="AT267" s="362"/>
      <c r="AU267" s="362"/>
      <c r="AV267" s="362"/>
      <c r="AW267" s="362"/>
    </row>
    <row r="268" spans="7:49" x14ac:dyDescent="0.3">
      <c r="G268" s="23"/>
      <c r="H268" s="23"/>
      <c r="I268" s="23"/>
      <c r="J268" s="362"/>
      <c r="K268" s="362"/>
      <c r="L268" s="362"/>
      <c r="M268" s="362"/>
      <c r="Q268" s="362"/>
      <c r="R268" s="362"/>
      <c r="S268" s="362"/>
      <c r="T268" s="362"/>
      <c r="X268" s="362"/>
      <c r="Y268" s="362"/>
      <c r="Z268" s="362"/>
      <c r="AA268" s="362"/>
      <c r="AF268" s="362"/>
      <c r="AG268" s="362"/>
      <c r="AH268" s="362"/>
      <c r="AI268" s="362"/>
      <c r="AM268" s="362"/>
      <c r="AN268" s="362"/>
      <c r="AO268" s="362"/>
      <c r="AP268" s="362"/>
      <c r="AT268" s="362"/>
      <c r="AU268" s="362"/>
      <c r="AV268" s="362"/>
      <c r="AW268" s="362"/>
    </row>
    <row r="269" spans="7:49" x14ac:dyDescent="0.3">
      <c r="G269" s="23"/>
      <c r="H269" s="23"/>
      <c r="I269" s="23"/>
      <c r="J269" s="362"/>
      <c r="K269" s="362"/>
      <c r="L269" s="362"/>
      <c r="M269" s="362"/>
      <c r="Q269" s="362"/>
      <c r="R269" s="362"/>
      <c r="S269" s="362"/>
      <c r="T269" s="362"/>
      <c r="X269" s="362"/>
      <c r="Y269" s="362"/>
      <c r="Z269" s="362"/>
      <c r="AA269" s="362"/>
      <c r="AF269" s="362"/>
      <c r="AG269" s="362"/>
      <c r="AH269" s="362"/>
      <c r="AI269" s="362"/>
      <c r="AM269" s="362"/>
      <c r="AN269" s="362"/>
      <c r="AO269" s="362"/>
      <c r="AP269" s="362"/>
      <c r="AT269" s="362"/>
      <c r="AU269" s="362"/>
      <c r="AV269" s="362"/>
      <c r="AW269" s="362"/>
    </row>
    <row r="270" spans="7:49" x14ac:dyDescent="0.3">
      <c r="G270" s="23"/>
      <c r="H270" s="23"/>
      <c r="I270" s="23"/>
      <c r="J270" s="362"/>
      <c r="K270" s="362"/>
      <c r="L270" s="362"/>
      <c r="M270" s="362"/>
      <c r="Q270" s="362"/>
      <c r="R270" s="362"/>
      <c r="S270" s="362"/>
      <c r="T270" s="362"/>
      <c r="X270" s="362"/>
      <c r="Y270" s="362"/>
      <c r="Z270" s="362"/>
      <c r="AA270" s="362"/>
      <c r="AF270" s="362"/>
      <c r="AG270" s="362"/>
      <c r="AH270" s="362"/>
      <c r="AI270" s="362"/>
      <c r="AM270" s="362"/>
      <c r="AN270" s="362"/>
      <c r="AO270" s="362"/>
      <c r="AP270" s="362"/>
      <c r="AT270" s="362"/>
      <c r="AU270" s="362"/>
      <c r="AV270" s="362"/>
      <c r="AW270" s="362"/>
    </row>
    <row r="271" spans="7:49" x14ac:dyDescent="0.3">
      <c r="G271" s="23"/>
      <c r="H271" s="23"/>
      <c r="I271" s="23"/>
      <c r="J271" s="362"/>
      <c r="K271" s="362"/>
      <c r="L271" s="362"/>
      <c r="M271" s="362"/>
      <c r="Q271" s="362"/>
      <c r="R271" s="362"/>
      <c r="S271" s="362"/>
      <c r="T271" s="362"/>
      <c r="X271" s="362"/>
      <c r="Y271" s="362"/>
      <c r="Z271" s="362"/>
      <c r="AA271" s="362"/>
      <c r="AF271" s="362"/>
      <c r="AG271" s="362"/>
      <c r="AH271" s="362"/>
      <c r="AI271" s="362"/>
      <c r="AM271" s="362"/>
      <c r="AN271" s="362"/>
      <c r="AO271" s="362"/>
      <c r="AP271" s="362"/>
      <c r="AT271" s="362"/>
      <c r="AU271" s="362"/>
      <c r="AV271" s="362"/>
      <c r="AW271" s="362"/>
    </row>
    <row r="272" spans="7:49" x14ac:dyDescent="0.3">
      <c r="G272" s="23"/>
      <c r="H272" s="23"/>
      <c r="I272" s="23"/>
      <c r="J272" s="362"/>
      <c r="K272" s="362"/>
      <c r="L272" s="362"/>
      <c r="M272" s="362"/>
      <c r="Q272" s="362"/>
      <c r="R272" s="362"/>
      <c r="S272" s="362"/>
      <c r="T272" s="362"/>
      <c r="X272" s="362"/>
      <c r="Y272" s="362"/>
      <c r="Z272" s="362"/>
      <c r="AA272" s="362"/>
      <c r="AF272" s="362"/>
      <c r="AG272" s="362"/>
      <c r="AH272" s="362"/>
      <c r="AI272" s="362"/>
      <c r="AM272" s="362"/>
      <c r="AN272" s="362"/>
      <c r="AO272" s="362"/>
      <c r="AP272" s="362"/>
      <c r="AT272" s="362"/>
      <c r="AU272" s="362"/>
      <c r="AV272" s="362"/>
      <c r="AW272" s="362"/>
    </row>
    <row r="273" spans="7:49" x14ac:dyDescent="0.3">
      <c r="G273" s="23"/>
      <c r="H273" s="23"/>
      <c r="I273" s="23"/>
      <c r="J273" s="362"/>
      <c r="K273" s="362"/>
      <c r="L273" s="362"/>
      <c r="M273" s="362"/>
      <c r="Q273" s="362"/>
      <c r="R273" s="362"/>
      <c r="S273" s="362"/>
      <c r="T273" s="362"/>
      <c r="X273" s="362"/>
      <c r="Y273" s="362"/>
      <c r="Z273" s="362"/>
      <c r="AA273" s="362"/>
      <c r="AF273" s="362"/>
      <c r="AG273" s="362"/>
      <c r="AH273" s="362"/>
      <c r="AI273" s="362"/>
      <c r="AM273" s="362"/>
      <c r="AN273" s="362"/>
      <c r="AO273" s="362"/>
      <c r="AP273" s="362"/>
      <c r="AT273" s="362"/>
      <c r="AU273" s="362"/>
      <c r="AV273" s="362"/>
      <c r="AW273" s="362"/>
    </row>
    <row r="274" spans="7:49" x14ac:dyDescent="0.3">
      <c r="G274" s="23"/>
      <c r="H274" s="23"/>
      <c r="I274" s="23"/>
      <c r="J274" s="362"/>
      <c r="K274" s="362"/>
      <c r="L274" s="362"/>
      <c r="M274" s="362"/>
      <c r="Q274" s="362"/>
      <c r="R274" s="362"/>
      <c r="S274" s="362"/>
      <c r="T274" s="362"/>
      <c r="X274" s="362"/>
      <c r="Y274" s="362"/>
      <c r="Z274" s="362"/>
      <c r="AA274" s="362"/>
      <c r="AF274" s="362"/>
      <c r="AG274" s="362"/>
      <c r="AH274" s="362"/>
      <c r="AI274" s="362"/>
      <c r="AM274" s="362"/>
      <c r="AN274" s="362"/>
      <c r="AO274" s="362"/>
      <c r="AP274" s="362"/>
      <c r="AT274" s="362"/>
      <c r="AU274" s="362"/>
      <c r="AV274" s="362"/>
      <c r="AW274" s="362"/>
    </row>
    <row r="275" spans="7:49" x14ac:dyDescent="0.3">
      <c r="G275" s="23"/>
      <c r="H275" s="23"/>
      <c r="I275" s="23"/>
      <c r="J275" s="362"/>
      <c r="K275" s="362"/>
      <c r="L275" s="362"/>
      <c r="M275" s="362"/>
      <c r="Q275" s="362"/>
      <c r="R275" s="362"/>
      <c r="S275" s="362"/>
      <c r="T275" s="362"/>
      <c r="X275" s="362"/>
      <c r="Y275" s="362"/>
      <c r="Z275" s="362"/>
      <c r="AA275" s="362"/>
      <c r="AF275" s="362"/>
      <c r="AG275" s="362"/>
      <c r="AH275" s="362"/>
      <c r="AI275" s="362"/>
      <c r="AM275" s="362"/>
      <c r="AN275" s="362"/>
      <c r="AO275" s="362"/>
      <c r="AP275" s="362"/>
      <c r="AT275" s="362"/>
      <c r="AU275" s="362"/>
      <c r="AV275" s="362"/>
      <c r="AW275" s="362"/>
    </row>
    <row r="276" spans="7:49" x14ac:dyDescent="0.3">
      <c r="G276" s="23"/>
      <c r="H276" s="23"/>
      <c r="I276" s="23"/>
      <c r="J276" s="362"/>
      <c r="K276" s="362"/>
      <c r="L276" s="362"/>
      <c r="M276" s="362"/>
      <c r="Q276" s="362"/>
      <c r="R276" s="362"/>
      <c r="S276" s="362"/>
      <c r="T276" s="362"/>
      <c r="X276" s="362"/>
      <c r="Y276" s="362"/>
      <c r="Z276" s="362"/>
      <c r="AA276" s="362"/>
      <c r="AF276" s="362"/>
      <c r="AG276" s="362"/>
      <c r="AH276" s="362"/>
      <c r="AI276" s="362"/>
      <c r="AM276" s="362"/>
      <c r="AN276" s="362"/>
      <c r="AO276" s="362"/>
      <c r="AP276" s="362"/>
      <c r="AT276" s="362"/>
      <c r="AU276" s="362"/>
      <c r="AV276" s="362"/>
      <c r="AW276" s="362"/>
    </row>
    <row r="277" spans="7:49" x14ac:dyDescent="0.3">
      <c r="G277" s="23"/>
      <c r="H277" s="23"/>
      <c r="I277" s="23"/>
      <c r="J277" s="362"/>
      <c r="K277" s="362"/>
      <c r="L277" s="362"/>
      <c r="M277" s="362"/>
      <c r="Q277" s="362"/>
      <c r="R277" s="362"/>
      <c r="S277" s="362"/>
      <c r="T277" s="362"/>
      <c r="X277" s="362"/>
      <c r="Y277" s="362"/>
      <c r="Z277" s="362"/>
      <c r="AA277" s="362"/>
      <c r="AF277" s="362"/>
      <c r="AG277" s="362"/>
      <c r="AH277" s="362"/>
      <c r="AI277" s="362"/>
      <c r="AM277" s="362"/>
      <c r="AN277" s="362"/>
      <c r="AO277" s="362"/>
      <c r="AP277" s="362"/>
      <c r="AT277" s="362"/>
      <c r="AU277" s="362"/>
      <c r="AV277" s="362"/>
      <c r="AW277" s="362"/>
    </row>
    <row r="278" spans="7:49" x14ac:dyDescent="0.3">
      <c r="G278" s="23"/>
      <c r="H278" s="23"/>
      <c r="I278" s="23"/>
      <c r="J278" s="362"/>
      <c r="K278" s="362"/>
      <c r="L278" s="362"/>
      <c r="M278" s="362"/>
      <c r="Q278" s="362"/>
      <c r="R278" s="362"/>
      <c r="S278" s="362"/>
      <c r="T278" s="362"/>
      <c r="X278" s="362"/>
      <c r="Y278" s="362"/>
      <c r="Z278" s="362"/>
      <c r="AA278" s="362"/>
      <c r="AF278" s="362"/>
      <c r="AG278" s="362"/>
      <c r="AH278" s="362"/>
      <c r="AI278" s="362"/>
      <c r="AM278" s="362"/>
      <c r="AN278" s="362"/>
      <c r="AO278" s="362"/>
      <c r="AP278" s="362"/>
      <c r="AT278" s="362"/>
      <c r="AU278" s="362"/>
      <c r="AV278" s="362"/>
      <c r="AW278" s="362"/>
    </row>
    <row r="279" spans="7:49" x14ac:dyDescent="0.3">
      <c r="G279" s="23"/>
      <c r="H279" s="23"/>
      <c r="I279" s="23"/>
      <c r="J279" s="362"/>
      <c r="K279" s="362"/>
      <c r="L279" s="362"/>
      <c r="M279" s="362"/>
      <c r="Q279" s="362"/>
      <c r="R279" s="362"/>
      <c r="S279" s="362"/>
      <c r="T279" s="362"/>
      <c r="X279" s="362"/>
      <c r="Y279" s="362"/>
      <c r="Z279" s="362"/>
      <c r="AA279" s="362"/>
      <c r="AF279" s="362"/>
      <c r="AG279" s="362"/>
      <c r="AH279" s="362"/>
      <c r="AI279" s="362"/>
      <c r="AM279" s="362"/>
      <c r="AN279" s="362"/>
      <c r="AO279" s="362"/>
      <c r="AP279" s="362"/>
      <c r="AT279" s="362"/>
      <c r="AU279" s="362"/>
      <c r="AV279" s="362"/>
      <c r="AW279" s="362"/>
    </row>
    <row r="280" spans="7:49" x14ac:dyDescent="0.3">
      <c r="G280" s="23"/>
      <c r="H280" s="23"/>
      <c r="I280" s="23"/>
      <c r="J280" s="362"/>
      <c r="K280" s="362"/>
      <c r="L280" s="362"/>
      <c r="M280" s="362"/>
      <c r="Q280" s="362"/>
      <c r="R280" s="362"/>
      <c r="S280" s="362"/>
      <c r="T280" s="362"/>
      <c r="X280" s="362"/>
      <c r="Y280" s="362"/>
      <c r="Z280" s="362"/>
      <c r="AA280" s="362"/>
      <c r="AF280" s="362"/>
      <c r="AG280" s="362"/>
      <c r="AH280" s="362"/>
      <c r="AI280" s="362"/>
      <c r="AM280" s="362"/>
      <c r="AN280" s="362"/>
      <c r="AO280" s="362"/>
      <c r="AP280" s="362"/>
      <c r="AT280" s="362"/>
      <c r="AU280" s="362"/>
      <c r="AV280" s="362"/>
      <c r="AW280" s="362"/>
    </row>
    <row r="281" spans="7:49" x14ac:dyDescent="0.3">
      <c r="G281" s="23"/>
      <c r="H281" s="23"/>
      <c r="I281" s="23"/>
      <c r="J281" s="362"/>
      <c r="K281" s="362"/>
      <c r="L281" s="362"/>
      <c r="M281" s="362"/>
      <c r="Q281" s="362"/>
      <c r="R281" s="362"/>
      <c r="S281" s="362"/>
      <c r="T281" s="362"/>
      <c r="X281" s="362"/>
      <c r="Y281" s="362"/>
      <c r="Z281" s="362"/>
      <c r="AA281" s="362"/>
      <c r="AF281" s="362"/>
      <c r="AG281" s="362"/>
      <c r="AH281" s="362"/>
      <c r="AI281" s="362"/>
      <c r="AM281" s="362"/>
      <c r="AN281" s="362"/>
      <c r="AO281" s="362"/>
      <c r="AP281" s="362"/>
      <c r="AT281" s="362"/>
      <c r="AU281" s="362"/>
      <c r="AV281" s="362"/>
      <c r="AW281" s="362"/>
    </row>
    <row r="282" spans="7:49" x14ac:dyDescent="0.3">
      <c r="G282" s="23"/>
      <c r="H282" s="23"/>
      <c r="I282" s="23"/>
      <c r="J282" s="362"/>
      <c r="K282" s="362"/>
      <c r="L282" s="362"/>
      <c r="M282" s="362"/>
      <c r="Q282" s="362"/>
      <c r="R282" s="362"/>
      <c r="S282" s="362"/>
      <c r="T282" s="362"/>
      <c r="X282" s="362"/>
      <c r="Y282" s="362"/>
      <c r="Z282" s="362"/>
      <c r="AA282" s="362"/>
      <c r="AF282" s="362"/>
      <c r="AG282" s="362"/>
      <c r="AH282" s="362"/>
      <c r="AI282" s="362"/>
      <c r="AM282" s="362"/>
      <c r="AN282" s="362"/>
      <c r="AO282" s="362"/>
      <c r="AP282" s="362"/>
      <c r="AT282" s="362"/>
      <c r="AU282" s="362"/>
      <c r="AV282" s="362"/>
      <c r="AW282" s="362"/>
    </row>
    <row r="283" spans="7:49" x14ac:dyDescent="0.3">
      <c r="G283" s="23"/>
      <c r="H283" s="23"/>
      <c r="I283" s="23"/>
      <c r="J283" s="362"/>
      <c r="K283" s="362"/>
      <c r="L283" s="362"/>
      <c r="M283" s="362"/>
      <c r="Q283" s="362"/>
      <c r="R283" s="362"/>
      <c r="S283" s="362"/>
      <c r="T283" s="362"/>
      <c r="X283" s="362"/>
      <c r="Y283" s="362"/>
      <c r="Z283" s="362"/>
      <c r="AA283" s="362"/>
      <c r="AF283" s="362"/>
      <c r="AG283" s="362"/>
      <c r="AH283" s="362"/>
      <c r="AI283" s="362"/>
      <c r="AM283" s="362"/>
      <c r="AN283" s="362"/>
      <c r="AO283" s="362"/>
      <c r="AP283" s="362"/>
      <c r="AT283" s="362"/>
      <c r="AU283" s="362"/>
      <c r="AV283" s="362"/>
      <c r="AW283" s="362"/>
    </row>
    <row r="284" spans="7:49" x14ac:dyDescent="0.3">
      <c r="G284" s="23"/>
      <c r="H284" s="23"/>
      <c r="I284" s="23"/>
      <c r="J284" s="362"/>
      <c r="K284" s="362"/>
      <c r="L284" s="362"/>
      <c r="M284" s="362"/>
      <c r="Q284" s="362"/>
      <c r="R284" s="362"/>
      <c r="S284" s="362"/>
      <c r="T284" s="362"/>
      <c r="X284" s="362"/>
      <c r="Y284" s="362"/>
      <c r="Z284" s="362"/>
      <c r="AA284" s="362"/>
      <c r="AF284" s="362"/>
      <c r="AG284" s="362"/>
      <c r="AH284" s="362"/>
      <c r="AI284" s="362"/>
      <c r="AM284" s="362"/>
      <c r="AN284" s="362"/>
      <c r="AO284" s="362"/>
      <c r="AP284" s="362"/>
      <c r="AT284" s="362"/>
      <c r="AU284" s="362"/>
      <c r="AV284" s="362"/>
      <c r="AW284" s="362"/>
    </row>
    <row r="285" spans="7:49" x14ac:dyDescent="0.3">
      <c r="G285" s="23"/>
      <c r="H285" s="23"/>
      <c r="I285" s="23"/>
      <c r="J285" s="362"/>
      <c r="K285" s="362"/>
      <c r="L285" s="362"/>
      <c r="M285" s="362"/>
      <c r="Q285" s="362"/>
      <c r="R285" s="362"/>
      <c r="S285" s="362"/>
      <c r="T285" s="362"/>
      <c r="X285" s="362"/>
      <c r="Y285" s="362"/>
      <c r="Z285" s="362"/>
      <c r="AA285" s="362"/>
      <c r="AF285" s="362"/>
      <c r="AG285" s="362"/>
      <c r="AH285" s="362"/>
      <c r="AI285" s="362"/>
      <c r="AM285" s="362"/>
      <c r="AN285" s="362"/>
      <c r="AO285" s="362"/>
      <c r="AP285" s="362"/>
      <c r="AT285" s="362"/>
      <c r="AU285" s="362"/>
      <c r="AV285" s="362"/>
      <c r="AW285" s="362"/>
    </row>
    <row r="286" spans="7:49" x14ac:dyDescent="0.3">
      <c r="G286" s="23"/>
      <c r="H286" s="23"/>
      <c r="I286" s="23"/>
      <c r="J286" s="362"/>
      <c r="K286" s="362"/>
      <c r="L286" s="362"/>
      <c r="M286" s="362"/>
      <c r="Q286" s="362"/>
      <c r="R286" s="362"/>
      <c r="S286" s="362"/>
      <c r="T286" s="362"/>
      <c r="X286" s="362"/>
      <c r="Y286" s="362"/>
      <c r="Z286" s="362"/>
      <c r="AA286" s="362"/>
      <c r="AF286" s="362"/>
      <c r="AG286" s="362"/>
      <c r="AH286" s="362"/>
      <c r="AI286" s="362"/>
      <c r="AM286" s="362"/>
      <c r="AN286" s="362"/>
      <c r="AO286" s="362"/>
      <c r="AP286" s="362"/>
      <c r="AT286" s="362"/>
      <c r="AU286" s="362"/>
      <c r="AV286" s="362"/>
      <c r="AW286" s="362"/>
    </row>
    <row r="287" spans="7:49" x14ac:dyDescent="0.3">
      <c r="G287" s="23"/>
      <c r="H287" s="23"/>
      <c r="I287" s="23"/>
      <c r="J287" s="362"/>
      <c r="K287" s="362"/>
      <c r="L287" s="362"/>
      <c r="M287" s="362"/>
      <c r="Q287" s="362"/>
      <c r="R287" s="362"/>
      <c r="S287" s="362"/>
      <c r="T287" s="362"/>
      <c r="X287" s="362"/>
      <c r="Y287" s="362"/>
      <c r="Z287" s="362"/>
      <c r="AA287" s="362"/>
      <c r="AF287" s="362"/>
      <c r="AG287" s="362"/>
      <c r="AH287" s="362"/>
      <c r="AI287" s="362"/>
      <c r="AM287" s="362"/>
      <c r="AN287" s="362"/>
      <c r="AO287" s="362"/>
      <c r="AP287" s="362"/>
      <c r="AT287" s="362"/>
      <c r="AU287" s="362"/>
      <c r="AV287" s="362"/>
      <c r="AW287" s="362"/>
    </row>
    <row r="288" spans="7:49" x14ac:dyDescent="0.3">
      <c r="G288" s="23"/>
      <c r="H288" s="23"/>
      <c r="I288" s="23"/>
      <c r="J288" s="362"/>
      <c r="K288" s="362"/>
      <c r="L288" s="362"/>
      <c r="M288" s="362"/>
      <c r="Q288" s="362"/>
      <c r="R288" s="362"/>
      <c r="S288" s="362"/>
      <c r="T288" s="362"/>
      <c r="X288" s="362"/>
      <c r="Y288" s="362"/>
      <c r="Z288" s="362"/>
      <c r="AA288" s="362"/>
      <c r="AF288" s="362"/>
      <c r="AG288" s="362"/>
      <c r="AH288" s="362"/>
      <c r="AI288" s="362"/>
      <c r="AM288" s="362"/>
      <c r="AN288" s="362"/>
      <c r="AO288" s="362"/>
      <c r="AP288" s="362"/>
      <c r="AT288" s="362"/>
      <c r="AU288" s="362"/>
      <c r="AV288" s="362"/>
      <c r="AW288" s="362"/>
    </row>
    <row r="289" spans="7:49" x14ac:dyDescent="0.3">
      <c r="G289" s="23"/>
      <c r="H289" s="23"/>
      <c r="I289" s="23"/>
      <c r="J289" s="362"/>
      <c r="K289" s="362"/>
      <c r="L289" s="362"/>
      <c r="M289" s="362"/>
      <c r="Q289" s="362"/>
      <c r="R289" s="362"/>
      <c r="S289" s="362"/>
      <c r="T289" s="362"/>
      <c r="X289" s="362"/>
      <c r="Y289" s="362"/>
      <c r="Z289" s="362"/>
      <c r="AA289" s="362"/>
      <c r="AF289" s="362"/>
      <c r="AG289" s="362"/>
      <c r="AH289" s="362"/>
      <c r="AI289" s="362"/>
      <c r="AM289" s="362"/>
      <c r="AN289" s="362"/>
      <c r="AO289" s="362"/>
      <c r="AP289" s="362"/>
      <c r="AT289" s="362"/>
      <c r="AU289" s="362"/>
      <c r="AV289" s="362"/>
      <c r="AW289" s="362"/>
    </row>
    <row r="290" spans="7:49" x14ac:dyDescent="0.3">
      <c r="G290" s="23"/>
      <c r="H290" s="23"/>
      <c r="I290" s="23"/>
      <c r="J290" s="362"/>
      <c r="K290" s="362"/>
      <c r="L290" s="362"/>
      <c r="M290" s="362"/>
      <c r="Q290" s="362"/>
      <c r="R290" s="362"/>
      <c r="S290" s="362"/>
      <c r="T290" s="362"/>
      <c r="X290" s="362"/>
      <c r="Y290" s="362"/>
      <c r="Z290" s="362"/>
      <c r="AA290" s="362"/>
      <c r="AF290" s="362"/>
      <c r="AG290" s="362"/>
      <c r="AH290" s="362"/>
      <c r="AI290" s="362"/>
      <c r="AM290" s="362"/>
      <c r="AN290" s="362"/>
      <c r="AO290" s="362"/>
      <c r="AP290" s="362"/>
      <c r="AT290" s="362"/>
      <c r="AU290" s="362"/>
      <c r="AV290" s="362"/>
      <c r="AW290" s="362"/>
    </row>
    <row r="291" spans="7:49" x14ac:dyDescent="0.3">
      <c r="G291" s="23"/>
      <c r="H291" s="23"/>
      <c r="I291" s="23"/>
      <c r="J291" s="362"/>
      <c r="K291" s="362"/>
      <c r="L291" s="362"/>
      <c r="M291" s="362"/>
      <c r="Q291" s="362"/>
      <c r="R291" s="362"/>
      <c r="S291" s="362"/>
      <c r="T291" s="362"/>
      <c r="X291" s="362"/>
      <c r="Y291" s="362"/>
      <c r="Z291" s="362"/>
      <c r="AA291" s="362"/>
      <c r="AF291" s="362"/>
      <c r="AG291" s="362"/>
      <c r="AH291" s="362"/>
      <c r="AI291" s="362"/>
      <c r="AM291" s="362"/>
      <c r="AN291" s="362"/>
      <c r="AO291" s="362"/>
      <c r="AP291" s="362"/>
      <c r="AT291" s="362"/>
      <c r="AU291" s="362"/>
      <c r="AV291" s="362"/>
      <c r="AW291" s="362"/>
    </row>
    <row r="292" spans="7:49" x14ac:dyDescent="0.3">
      <c r="G292" s="23"/>
      <c r="H292" s="23"/>
      <c r="I292" s="23"/>
      <c r="J292" s="362"/>
      <c r="K292" s="362"/>
      <c r="L292" s="362"/>
      <c r="M292" s="362"/>
      <c r="Q292" s="362"/>
      <c r="R292" s="362"/>
      <c r="S292" s="362"/>
      <c r="T292" s="362"/>
      <c r="X292" s="362"/>
      <c r="Y292" s="362"/>
      <c r="Z292" s="362"/>
      <c r="AA292" s="362"/>
      <c r="AF292" s="362"/>
      <c r="AG292" s="362"/>
      <c r="AH292" s="362"/>
      <c r="AI292" s="362"/>
      <c r="AM292" s="362"/>
      <c r="AN292" s="362"/>
      <c r="AO292" s="362"/>
      <c r="AP292" s="362"/>
      <c r="AT292" s="362"/>
      <c r="AU292" s="362"/>
      <c r="AV292" s="362"/>
      <c r="AW292" s="362"/>
    </row>
    <row r="293" spans="7:49" x14ac:dyDescent="0.3">
      <c r="G293" s="23"/>
      <c r="H293" s="23"/>
      <c r="I293" s="23"/>
      <c r="J293" s="362"/>
      <c r="K293" s="362"/>
      <c r="L293" s="362"/>
      <c r="M293" s="362"/>
      <c r="Q293" s="362"/>
      <c r="R293" s="362"/>
      <c r="S293" s="362"/>
      <c r="T293" s="362"/>
      <c r="X293" s="362"/>
      <c r="Y293" s="362"/>
      <c r="Z293" s="362"/>
      <c r="AA293" s="362"/>
      <c r="AF293" s="362"/>
      <c r="AG293" s="362"/>
      <c r="AH293" s="362"/>
      <c r="AI293" s="362"/>
      <c r="AM293" s="362"/>
      <c r="AN293" s="362"/>
      <c r="AO293" s="362"/>
      <c r="AP293" s="362"/>
      <c r="AT293" s="362"/>
      <c r="AU293" s="362"/>
      <c r="AV293" s="362"/>
      <c r="AW293" s="362"/>
    </row>
    <row r="294" spans="7:49" x14ac:dyDescent="0.3">
      <c r="G294" s="23"/>
      <c r="H294" s="23"/>
      <c r="I294" s="23"/>
      <c r="J294" s="362"/>
      <c r="K294" s="362"/>
      <c r="L294" s="362"/>
      <c r="M294" s="362"/>
      <c r="Q294" s="362"/>
      <c r="R294" s="362"/>
      <c r="S294" s="362"/>
      <c r="T294" s="362"/>
      <c r="X294" s="362"/>
      <c r="Y294" s="362"/>
      <c r="Z294" s="362"/>
      <c r="AA294" s="362"/>
      <c r="AF294" s="362"/>
      <c r="AG294" s="362"/>
      <c r="AH294" s="362"/>
      <c r="AI294" s="362"/>
      <c r="AM294" s="362"/>
      <c r="AN294" s="362"/>
      <c r="AO294" s="362"/>
      <c r="AP294" s="362"/>
      <c r="AT294" s="362"/>
      <c r="AU294" s="362"/>
      <c r="AV294" s="362"/>
      <c r="AW294" s="362"/>
    </row>
    <row r="295" spans="7:49" x14ac:dyDescent="0.3">
      <c r="G295" s="23"/>
      <c r="H295" s="23"/>
      <c r="I295" s="23"/>
      <c r="J295" s="362"/>
      <c r="K295" s="362"/>
      <c r="L295" s="362"/>
      <c r="M295" s="362"/>
      <c r="Q295" s="362"/>
      <c r="R295" s="362"/>
      <c r="S295" s="362"/>
      <c r="T295" s="362"/>
      <c r="X295" s="362"/>
      <c r="Y295" s="362"/>
      <c r="Z295" s="362"/>
      <c r="AA295" s="362"/>
      <c r="AF295" s="362"/>
      <c r="AG295" s="362"/>
      <c r="AH295" s="362"/>
      <c r="AI295" s="362"/>
      <c r="AM295" s="362"/>
      <c r="AN295" s="362"/>
      <c r="AO295" s="362"/>
      <c r="AP295" s="362"/>
      <c r="AT295" s="362"/>
      <c r="AU295" s="362"/>
      <c r="AV295" s="362"/>
      <c r="AW295" s="362"/>
    </row>
    <row r="296" spans="7:49" x14ac:dyDescent="0.3">
      <c r="G296" s="23"/>
      <c r="H296" s="23"/>
      <c r="I296" s="23"/>
      <c r="J296" s="362"/>
      <c r="K296" s="362"/>
      <c r="L296" s="362"/>
      <c r="M296" s="362"/>
      <c r="Q296" s="362"/>
      <c r="R296" s="362"/>
      <c r="S296" s="362"/>
      <c r="T296" s="362"/>
      <c r="X296" s="362"/>
      <c r="Y296" s="362"/>
      <c r="Z296" s="362"/>
      <c r="AA296" s="362"/>
      <c r="AF296" s="362"/>
      <c r="AG296" s="362"/>
      <c r="AH296" s="362"/>
      <c r="AI296" s="362"/>
      <c r="AM296" s="362"/>
      <c r="AN296" s="362"/>
      <c r="AO296" s="362"/>
      <c r="AP296" s="362"/>
      <c r="AT296" s="362"/>
      <c r="AU296" s="362"/>
      <c r="AV296" s="362"/>
      <c r="AW296" s="362"/>
    </row>
    <row r="297" spans="7:49" x14ac:dyDescent="0.3">
      <c r="G297" s="23"/>
      <c r="H297" s="23"/>
      <c r="I297" s="23"/>
      <c r="J297" s="362"/>
      <c r="K297" s="362"/>
      <c r="L297" s="362"/>
      <c r="M297" s="362"/>
      <c r="Q297" s="362"/>
      <c r="R297" s="362"/>
      <c r="S297" s="362"/>
      <c r="T297" s="362"/>
      <c r="X297" s="362"/>
      <c r="Y297" s="362"/>
      <c r="Z297" s="362"/>
      <c r="AA297" s="362"/>
      <c r="AF297" s="362"/>
      <c r="AG297" s="362"/>
      <c r="AH297" s="362"/>
      <c r="AI297" s="362"/>
      <c r="AM297" s="362"/>
      <c r="AN297" s="362"/>
      <c r="AO297" s="362"/>
      <c r="AP297" s="362"/>
      <c r="AT297" s="362"/>
      <c r="AU297" s="362"/>
      <c r="AV297" s="362"/>
      <c r="AW297" s="362"/>
    </row>
    <row r="298" spans="7:49" x14ac:dyDescent="0.3">
      <c r="G298" s="23"/>
      <c r="H298" s="23"/>
      <c r="I298" s="23"/>
      <c r="J298" s="362"/>
      <c r="K298" s="362"/>
      <c r="L298" s="362"/>
      <c r="M298" s="362"/>
      <c r="Q298" s="362"/>
      <c r="R298" s="362"/>
      <c r="S298" s="362"/>
      <c r="T298" s="362"/>
      <c r="X298" s="362"/>
      <c r="Y298" s="362"/>
      <c r="Z298" s="362"/>
      <c r="AA298" s="362"/>
      <c r="AF298" s="362"/>
      <c r="AG298" s="362"/>
      <c r="AH298" s="362"/>
      <c r="AI298" s="362"/>
      <c r="AM298" s="362"/>
      <c r="AN298" s="362"/>
      <c r="AO298" s="362"/>
      <c r="AP298" s="362"/>
      <c r="AT298" s="362"/>
      <c r="AU298" s="362"/>
      <c r="AV298" s="362"/>
      <c r="AW298" s="362"/>
    </row>
  </sheetData>
  <mergeCells count="62">
    <mergeCell ref="AP90:AP91"/>
    <mergeCell ref="AQ90:AQ91"/>
    <mergeCell ref="AW90:AW91"/>
    <mergeCell ref="AX90:AX91"/>
    <mergeCell ref="B138:D138"/>
    <mergeCell ref="B143:D143"/>
    <mergeCell ref="AW89:AX89"/>
    <mergeCell ref="D90:D91"/>
    <mergeCell ref="M90:M91"/>
    <mergeCell ref="N90:N91"/>
    <mergeCell ref="T90:T91"/>
    <mergeCell ref="U90:U91"/>
    <mergeCell ref="AA90:AA91"/>
    <mergeCell ref="AB90:AB91"/>
    <mergeCell ref="AI90:AI91"/>
    <mergeCell ref="AJ90:AJ91"/>
    <mergeCell ref="AA89:AB89"/>
    <mergeCell ref="AE89:AG89"/>
    <mergeCell ref="AI89:AJ89"/>
    <mergeCell ref="AL89:AN89"/>
    <mergeCell ref="AP89:AQ89"/>
    <mergeCell ref="AS89:AU89"/>
    <mergeCell ref="G89:I89"/>
    <mergeCell ref="J89:L89"/>
    <mergeCell ref="M89:N89"/>
    <mergeCell ref="P89:R89"/>
    <mergeCell ref="T89:U89"/>
    <mergeCell ref="W89:Y89"/>
    <mergeCell ref="AW21:AW22"/>
    <mergeCell ref="AX21:AX22"/>
    <mergeCell ref="B69:D69"/>
    <mergeCell ref="B74:D74"/>
    <mergeCell ref="B79:I79"/>
    <mergeCell ref="B80:I80"/>
    <mergeCell ref="AA21:AA22"/>
    <mergeCell ref="AB21:AB22"/>
    <mergeCell ref="AI21:AI22"/>
    <mergeCell ref="AJ21:AJ22"/>
    <mergeCell ref="AP21:AP22"/>
    <mergeCell ref="AQ21:AQ22"/>
    <mergeCell ref="AI20:AJ20"/>
    <mergeCell ref="AL20:AN20"/>
    <mergeCell ref="AP20:AQ20"/>
    <mergeCell ref="AS20:AU20"/>
    <mergeCell ref="AW20:AX20"/>
    <mergeCell ref="D21:D22"/>
    <mergeCell ref="M21:M22"/>
    <mergeCell ref="N21:N22"/>
    <mergeCell ref="T21:T22"/>
    <mergeCell ref="U21:U22"/>
    <mergeCell ref="M20:N20"/>
    <mergeCell ref="P20:R20"/>
    <mergeCell ref="T20:U20"/>
    <mergeCell ref="W20:Y20"/>
    <mergeCell ref="AA20:AB20"/>
    <mergeCell ref="AE20:AG20"/>
    <mergeCell ref="A3:H3"/>
    <mergeCell ref="B10:I10"/>
    <mergeCell ref="B11:I11"/>
    <mergeCell ref="D14:K14"/>
    <mergeCell ref="G20:I20"/>
    <mergeCell ref="J20:L20"/>
  </mergeCells>
  <conditionalFormatting sqref="J156:M298">
    <cfRule type="cellIs" dxfId="103" priority="25" operator="lessThan">
      <formula>0</formula>
    </cfRule>
    <cfRule type="cellIs" dxfId="102" priority="26" operator="greaterThan">
      <formula>0</formula>
    </cfRule>
  </conditionalFormatting>
  <conditionalFormatting sqref="H150:J152">
    <cfRule type="cellIs" dxfId="101" priority="23" operator="lessThan">
      <formula>0</formula>
    </cfRule>
    <cfRule type="cellIs" dxfId="100" priority="24" operator="greaterThan">
      <formula>0</formula>
    </cfRule>
  </conditionalFormatting>
  <conditionalFormatting sqref="G150:G152">
    <cfRule type="cellIs" dxfId="99" priority="21" operator="lessThan">
      <formula>0</formula>
    </cfRule>
    <cfRule type="cellIs" dxfId="98" priority="22" operator="greaterThan">
      <formula>0</formula>
    </cfRule>
  </conditionalFormatting>
  <conditionalFormatting sqref="Q154:T298">
    <cfRule type="cellIs" dxfId="97" priority="19" operator="lessThan">
      <formula>0</formula>
    </cfRule>
    <cfRule type="cellIs" dxfId="96" priority="20" operator="greaterThan">
      <formula>0</formula>
    </cfRule>
  </conditionalFormatting>
  <conditionalFormatting sqref="Q150:Q152">
    <cfRule type="cellIs" dxfId="95" priority="17" operator="lessThan">
      <formula>0</formula>
    </cfRule>
    <cfRule type="cellIs" dxfId="94" priority="18" operator="greaterThan">
      <formula>0</formula>
    </cfRule>
  </conditionalFormatting>
  <conditionalFormatting sqref="AT154:AW298">
    <cfRule type="cellIs" dxfId="93" priority="3" operator="lessThan">
      <formula>0</formula>
    </cfRule>
    <cfRule type="cellIs" dxfId="92" priority="4" operator="greaterThan">
      <formula>0</formula>
    </cfRule>
  </conditionalFormatting>
  <conditionalFormatting sqref="AT150:AT152">
    <cfRule type="cellIs" dxfId="91" priority="1" operator="lessThan">
      <formula>0</formula>
    </cfRule>
    <cfRule type="cellIs" dxfId="90" priority="2" operator="greaterThan">
      <formula>0</formula>
    </cfRule>
  </conditionalFormatting>
  <conditionalFormatting sqref="X154:AA298">
    <cfRule type="cellIs" dxfId="89" priority="15" operator="lessThan">
      <formula>0</formula>
    </cfRule>
    <cfRule type="cellIs" dxfId="88" priority="16" operator="greaterThan">
      <formula>0</formula>
    </cfRule>
  </conditionalFormatting>
  <conditionalFormatting sqref="X150:X152">
    <cfRule type="cellIs" dxfId="87" priority="13" operator="lessThan">
      <formula>0</formula>
    </cfRule>
    <cfRule type="cellIs" dxfId="86" priority="14" operator="greaterThan">
      <formula>0</formula>
    </cfRule>
  </conditionalFormatting>
  <conditionalFormatting sqref="AF154:AI298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AF150:AF152">
    <cfRule type="cellIs" dxfId="83" priority="9" operator="lessThan">
      <formula>0</formula>
    </cfRule>
    <cfRule type="cellIs" dxfId="82" priority="10" operator="greaterThan">
      <formula>0</formula>
    </cfRule>
  </conditionalFormatting>
  <conditionalFormatting sqref="AM154:AP298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AM150:AM152">
    <cfRule type="cellIs" dxfId="79" priority="5" operator="lessThan">
      <formula>0</formula>
    </cfRule>
    <cfRule type="cellIs" dxfId="78" priority="6" operator="greaterThan">
      <formula>0</formula>
    </cfRule>
  </conditionalFormatting>
  <dataValidations count="6">
    <dataValidation type="list" allowBlank="1" showInputMessage="1" showErrorMessage="1" sqref="D26 D23 D95 D92" xr:uid="{9A09C871-957B-438E-8A92-3C1CBFF747C6}">
      <formula1>"per 30 days, per kWh, per kW, per kVA"</formula1>
    </dataValidation>
    <dataValidation type="list" allowBlank="1" showInputMessage="1" showErrorMessage="1" sqref="D85 D16" xr:uid="{09ADDEC9-DED9-4D9F-B048-3223714BD034}">
      <formula1>"TOU, non-TOU"</formula1>
    </dataValidation>
    <dataValidation type="list" allowBlank="1" showInputMessage="1" showErrorMessage="1" prompt="Select Charge Unit - per 30 days, per kWh, per kW, per kVA." sqref="D51:D52 D54:D64 D120:D121 D123:D133 D24:D25 D114:D118 D45:D49 D93:D94 D27:D43 D96:D112" xr:uid="{BA3BACB8-EAAC-475F-9D13-16B9EEE1F949}">
      <formula1>"per 30 days, per kWh, per kW, per kVA"</formula1>
    </dataValidation>
    <dataValidation type="list" allowBlank="1" showInputMessage="1" showErrorMessage="1" sqref="E63:E65 E54:E60 E51:E52 E132:E134 E123:E129 E120:E121 E45:E49 E114:E118 E23:E43 E92:E112" xr:uid="{32880AF4-1B37-40F5-A524-FF8241F43668}">
      <formula1>#REF!</formula1>
    </dataValidation>
    <dataValidation type="list" allowBlank="1" showInputMessage="1" showErrorMessage="1" prompt="Select Charge Unit - monthly, per kWh, per kW" sqref="D70 D65 D75 D139 D134 D144" xr:uid="{C6C3220C-4CAD-42B5-8A57-038EE6CDDA38}">
      <formula1>"Monthly, per kWh, per kW"</formula1>
    </dataValidation>
    <dataValidation type="list" allowBlank="1" showInputMessage="1" showErrorMessage="1" sqref="E70 E75 E61:E62 E139 E144 E130:E131" xr:uid="{A1A3CE1F-2922-4BD4-AA6B-7DB518FD07A1}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2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77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411480</xdr:colOff>
                    <xdr:row>85</xdr:row>
                    <xdr:rowOff>60960</xdr:rowOff>
                  </from>
                  <to>
                    <xdr:col>16</xdr:col>
                    <xdr:colOff>121920</xdr:colOff>
                    <xdr:row>87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556260</xdr:colOff>
                    <xdr:row>86</xdr:row>
                    <xdr:rowOff>30480</xdr:rowOff>
                  </from>
                  <to>
                    <xdr:col>9</xdr:col>
                    <xdr:colOff>480060</xdr:colOff>
                    <xdr:row>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182880</xdr:colOff>
                    <xdr:row>16</xdr:row>
                    <xdr:rowOff>99060</xdr:rowOff>
                  </from>
                  <to>
                    <xdr:col>15</xdr:col>
                    <xdr:colOff>716280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449580</xdr:colOff>
                    <xdr:row>17</xdr:row>
                    <xdr:rowOff>22860</xdr:rowOff>
                  </from>
                  <to>
                    <xdr:col>9</xdr:col>
                    <xdr:colOff>365760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17</xdr:col>
                    <xdr:colOff>411480</xdr:colOff>
                    <xdr:row>85</xdr:row>
                    <xdr:rowOff>60960</xdr:rowOff>
                  </from>
                  <to>
                    <xdr:col>24</xdr:col>
                    <xdr:colOff>106680</xdr:colOff>
                    <xdr:row>87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BC3B-0550-45D5-B282-8C107E0B0EFF}">
  <sheetPr>
    <tabColor theme="7" tint="0.79998168889431442"/>
    <pageSetUpPr fitToPage="1"/>
  </sheetPr>
  <dimension ref="A1:BA137"/>
  <sheetViews>
    <sheetView topLeftCell="F38" zoomScale="90" zoomScaleNormal="90" workbookViewId="0">
      <selection activeCell="AY28" sqref="AY28"/>
    </sheetView>
  </sheetViews>
  <sheetFormatPr defaultColWidth="9.33203125" defaultRowHeight="14.4" x14ac:dyDescent="0.3"/>
  <cols>
    <col min="1" max="1" width="1.6640625" style="228" customWidth="1"/>
    <col min="2" max="2" width="117.6640625" style="228" bestFit="1" customWidth="1"/>
    <col min="3" max="3" width="1.5546875" style="228" customWidth="1"/>
    <col min="4" max="4" width="12.6640625" style="237" customWidth="1"/>
    <col min="5" max="5" width="1.6640625" style="228" customWidth="1"/>
    <col min="6" max="6" width="1.33203125" style="228" customWidth="1"/>
    <col min="7" max="14" width="13.6640625" style="228" customWidth="1"/>
    <col min="15" max="15" width="0.88671875" style="228" customWidth="1"/>
    <col min="16" max="16" width="13.6640625" style="228" customWidth="1"/>
    <col min="17" max="17" width="14.33203125" style="228" bestFit="1" customWidth="1"/>
    <col min="18" max="18" width="13.6640625" style="228" customWidth="1"/>
    <col min="19" max="19" width="1" style="228" customWidth="1"/>
    <col min="20" max="21" width="13.6640625" style="228" customWidth="1"/>
    <col min="22" max="22" width="0.6640625" style="228" customWidth="1"/>
    <col min="23" max="25" width="13.6640625" style="228" customWidth="1"/>
    <col min="26" max="26" width="0.44140625" style="228" customWidth="1"/>
    <col min="27" max="28" width="13.6640625" style="228" customWidth="1"/>
    <col min="29" max="29" width="0.44140625" style="228" customWidth="1"/>
    <col min="30" max="32" width="13.6640625" style="228" customWidth="1"/>
    <col min="33" max="33" width="0.44140625" style="228" customWidth="1"/>
    <col min="34" max="35" width="13.6640625" style="228" customWidth="1"/>
    <col min="36" max="36" width="1" style="228" customWidth="1"/>
    <col min="37" max="39" width="13.6640625" style="228" customWidth="1"/>
    <col min="40" max="40" width="1" style="228" customWidth="1"/>
    <col min="41" max="42" width="13.6640625" style="228" customWidth="1"/>
    <col min="43" max="43" width="0.88671875" style="228" customWidth="1"/>
    <col min="44" max="46" width="14.33203125" style="228" customWidth="1"/>
    <col min="47" max="47" width="0.5546875" style="228" customWidth="1"/>
    <col min="48" max="51" width="14.33203125" style="228" customWidth="1"/>
    <col min="52" max="16384" width="9.33203125" style="228"/>
  </cols>
  <sheetData>
    <row r="1" spans="1:51" ht="20.399999999999999" x14ac:dyDescent="0.3">
      <c r="A1" s="225"/>
      <c r="B1" s="226"/>
      <c r="C1" s="226"/>
      <c r="D1" s="227"/>
      <c r="E1" s="226"/>
      <c r="F1" s="226"/>
      <c r="G1" s="226"/>
      <c r="H1" s="226"/>
      <c r="I1" s="225"/>
      <c r="J1" s="225"/>
      <c r="N1" s="228">
        <v>1</v>
      </c>
      <c r="Q1" s="225"/>
      <c r="U1" s="228">
        <v>1</v>
      </c>
      <c r="X1" s="225"/>
      <c r="AB1" s="228">
        <v>1</v>
      </c>
      <c r="AE1" s="225"/>
      <c r="AI1" s="228">
        <v>1</v>
      </c>
      <c r="AL1" s="225"/>
      <c r="AP1" s="228">
        <v>1</v>
      </c>
      <c r="AS1" s="225"/>
      <c r="AW1" s="228">
        <v>1</v>
      </c>
    </row>
    <row r="2" spans="1:51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J2" s="225"/>
      <c r="Q2" s="225"/>
      <c r="X2" s="225"/>
      <c r="AE2" s="225"/>
      <c r="AL2" s="225"/>
      <c r="AS2" s="225"/>
    </row>
    <row r="3" spans="1:51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J3" s="225"/>
      <c r="Q3" s="225"/>
      <c r="X3" s="225"/>
      <c r="AE3" s="225"/>
      <c r="AL3" s="225"/>
      <c r="AS3" s="225"/>
    </row>
    <row r="4" spans="1:51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J4" s="225"/>
      <c r="Q4" s="225"/>
      <c r="X4" s="225"/>
      <c r="AE4" s="225"/>
      <c r="AL4" s="225"/>
      <c r="AS4" s="225"/>
    </row>
    <row r="5" spans="1:51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J5" s="225"/>
      <c r="M5" s="13"/>
      <c r="N5" s="13"/>
      <c r="O5" s="13"/>
      <c r="P5" s="13"/>
      <c r="Q5" s="225"/>
      <c r="T5" s="13"/>
      <c r="U5" s="13"/>
      <c r="V5" s="13"/>
      <c r="W5" s="13"/>
      <c r="X5" s="225"/>
      <c r="AA5" s="13"/>
      <c r="AB5" s="13"/>
      <c r="AC5" s="13"/>
      <c r="AD5" s="13"/>
      <c r="AE5" s="225"/>
      <c r="AH5" s="13"/>
      <c r="AI5" s="13"/>
      <c r="AJ5" s="13"/>
      <c r="AK5" s="13"/>
      <c r="AL5" s="225"/>
      <c r="AO5" s="13"/>
      <c r="AP5" s="13"/>
      <c r="AQ5" s="13"/>
      <c r="AR5" s="13"/>
      <c r="AS5" s="225"/>
      <c r="AV5" s="13"/>
      <c r="AW5" s="13"/>
      <c r="AX5" s="13"/>
      <c r="AY5" s="13"/>
    </row>
    <row r="6" spans="1:51" x14ac:dyDescent="0.3">
      <c r="A6" s="225"/>
      <c r="B6" s="225"/>
      <c r="C6" s="225"/>
      <c r="D6" s="235"/>
      <c r="E6" s="225"/>
      <c r="F6" s="225"/>
      <c r="G6" s="225"/>
      <c r="H6" s="225"/>
      <c r="I6" s="225"/>
      <c r="J6" s="225"/>
      <c r="M6" s="13"/>
      <c r="N6" s="13"/>
      <c r="O6" s="13"/>
      <c r="P6" s="13"/>
      <c r="Q6" s="225"/>
      <c r="T6" s="13"/>
      <c r="U6" s="13"/>
      <c r="V6" s="13"/>
      <c r="W6" s="13"/>
      <c r="X6" s="225"/>
      <c r="AA6" s="13"/>
      <c r="AB6" s="13"/>
      <c r="AC6" s="13"/>
      <c r="AD6" s="13"/>
      <c r="AE6" s="225"/>
      <c r="AH6" s="13"/>
      <c r="AI6" s="13"/>
      <c r="AJ6" s="13"/>
      <c r="AK6" s="13"/>
      <c r="AL6" s="225"/>
      <c r="AO6" s="13"/>
      <c r="AP6" s="13"/>
      <c r="AQ6" s="13"/>
      <c r="AR6" s="13"/>
      <c r="AS6" s="225"/>
      <c r="AV6" s="13"/>
      <c r="AW6" s="13"/>
      <c r="AX6" s="13"/>
      <c r="AY6" s="13"/>
    </row>
    <row r="7" spans="1:51" x14ac:dyDescent="0.3">
      <c r="A7" s="225"/>
      <c r="B7" s="225"/>
      <c r="C7" s="225"/>
      <c r="D7" s="235"/>
      <c r="E7" s="225"/>
      <c r="F7" s="225"/>
      <c r="G7" s="225"/>
      <c r="H7" s="225"/>
      <c r="I7" s="225"/>
      <c r="J7" s="225"/>
      <c r="M7" s="13"/>
      <c r="N7" s="13"/>
      <c r="O7" s="13"/>
      <c r="P7" s="13"/>
      <c r="Q7" s="225"/>
      <c r="T7" s="13"/>
      <c r="U7" s="13"/>
      <c r="V7" s="13"/>
      <c r="W7" s="13"/>
      <c r="X7" s="225"/>
      <c r="AA7" s="13"/>
      <c r="AB7" s="13"/>
      <c r="AC7" s="13"/>
      <c r="AD7" s="13"/>
      <c r="AE7" s="225"/>
      <c r="AH7" s="13"/>
      <c r="AI7" s="13"/>
      <c r="AJ7" s="13"/>
      <c r="AK7" s="13"/>
      <c r="AL7" s="225"/>
      <c r="AO7" s="13"/>
      <c r="AP7" s="13"/>
      <c r="AQ7" s="13"/>
      <c r="AR7" s="13"/>
      <c r="AS7" s="225"/>
      <c r="AV7" s="13"/>
      <c r="AW7" s="13"/>
      <c r="AX7" s="13"/>
      <c r="AY7" s="13"/>
    </row>
    <row r="8" spans="1:51" x14ac:dyDescent="0.3">
      <c r="A8" s="236"/>
      <c r="B8" s="225"/>
      <c r="C8" s="225"/>
      <c r="D8" s="235"/>
      <c r="E8" s="225"/>
      <c r="F8" s="225"/>
      <c r="G8" s="225"/>
      <c r="H8" s="225"/>
      <c r="I8" s="225"/>
      <c r="J8" s="225"/>
      <c r="M8" s="13"/>
      <c r="N8" s="13"/>
      <c r="O8" s="13"/>
      <c r="P8" s="13"/>
      <c r="Q8" s="225"/>
      <c r="T8" s="13"/>
      <c r="U8" s="13"/>
      <c r="V8" s="13"/>
      <c r="W8" s="13"/>
      <c r="X8" s="225"/>
      <c r="AA8" s="13"/>
      <c r="AB8" s="13"/>
      <c r="AC8" s="13"/>
      <c r="AD8" s="13"/>
      <c r="AE8" s="225"/>
      <c r="AH8" s="13"/>
      <c r="AI8" s="13"/>
      <c r="AJ8" s="13"/>
      <c r="AK8" s="13"/>
      <c r="AL8" s="225"/>
      <c r="AO8" s="13"/>
      <c r="AP8" s="13"/>
      <c r="AQ8" s="13"/>
      <c r="AR8" s="13"/>
      <c r="AS8" s="225"/>
      <c r="AV8" s="13"/>
      <c r="AW8" s="13"/>
      <c r="AX8" s="13"/>
      <c r="AY8" s="13"/>
    </row>
    <row r="9" spans="1:51" x14ac:dyDescent="0.3">
      <c r="M9" s="13"/>
      <c r="N9" s="13"/>
      <c r="O9" s="13"/>
      <c r="P9" s="13"/>
      <c r="T9" s="13"/>
      <c r="U9" s="13"/>
      <c r="V9" s="13"/>
      <c r="W9" s="13"/>
      <c r="AA9" s="13"/>
      <c r="AB9" s="13"/>
      <c r="AC9" s="13"/>
      <c r="AD9" s="13"/>
      <c r="AH9" s="13"/>
      <c r="AI9" s="13"/>
      <c r="AJ9" s="13"/>
      <c r="AK9" s="13"/>
      <c r="AO9" s="13"/>
      <c r="AP9" s="13"/>
      <c r="AQ9" s="13"/>
      <c r="AR9" s="13"/>
      <c r="AV9" s="13"/>
      <c r="AW9" s="13"/>
      <c r="AX9" s="13"/>
      <c r="AY9" s="13"/>
    </row>
    <row r="10" spans="1:51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J10" s="238"/>
      <c r="M10" s="13"/>
      <c r="N10" s="13"/>
      <c r="O10" s="13"/>
      <c r="P10" s="13"/>
      <c r="Q10" s="13"/>
      <c r="T10" s="13"/>
      <c r="U10" s="13"/>
      <c r="V10" s="13"/>
      <c r="W10" s="13"/>
      <c r="X10" s="13"/>
      <c r="AA10" s="13"/>
      <c r="AB10" s="13"/>
      <c r="AC10" s="13"/>
      <c r="AD10" s="13"/>
      <c r="AE10" s="13"/>
      <c r="AH10" s="13"/>
      <c r="AI10" s="13"/>
      <c r="AJ10" s="13"/>
      <c r="AK10" s="13"/>
      <c r="AL10" s="13"/>
      <c r="AO10" s="13"/>
      <c r="AP10" s="13"/>
      <c r="AQ10" s="13"/>
      <c r="AR10" s="13"/>
      <c r="AS10" s="13"/>
      <c r="AV10" s="13"/>
      <c r="AW10" s="13"/>
      <c r="AX10" s="13"/>
      <c r="AY10" s="13"/>
    </row>
    <row r="11" spans="1:51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J11" s="238"/>
      <c r="M11" s="13"/>
      <c r="N11" s="13"/>
      <c r="O11" s="13"/>
      <c r="P11" s="13"/>
      <c r="Q11" s="13"/>
      <c r="T11" s="13"/>
      <c r="U11" s="13"/>
      <c r="V11" s="13"/>
      <c r="W11" s="13"/>
      <c r="X11" s="13"/>
      <c r="AA11" s="13"/>
      <c r="AB11" s="13"/>
      <c r="AC11" s="13"/>
      <c r="AD11" s="13"/>
      <c r="AE11" s="13"/>
      <c r="AH11" s="13"/>
      <c r="AI11" s="13"/>
      <c r="AJ11" s="13"/>
      <c r="AK11" s="13"/>
      <c r="AL11" s="13"/>
      <c r="AO11" s="13"/>
      <c r="AP11" s="13"/>
      <c r="AQ11" s="13"/>
      <c r="AR11" s="13"/>
      <c r="AS11" s="13"/>
      <c r="AV11" s="13"/>
      <c r="AW11" s="13"/>
      <c r="AX11" s="13"/>
      <c r="AY11" s="13"/>
    </row>
    <row r="12" spans="1:51" x14ac:dyDescent="0.3">
      <c r="M12" s="13"/>
      <c r="N12" s="13"/>
      <c r="O12" s="13"/>
      <c r="P12" s="13"/>
      <c r="T12" s="13"/>
      <c r="U12" s="13"/>
      <c r="V12" s="13"/>
      <c r="W12" s="13"/>
      <c r="AA12" s="13"/>
      <c r="AB12" s="13"/>
      <c r="AC12" s="13"/>
      <c r="AD12" s="13"/>
      <c r="AH12" s="13"/>
      <c r="AI12" s="13"/>
      <c r="AJ12" s="13"/>
      <c r="AK12" s="13"/>
      <c r="AO12" s="13"/>
      <c r="AP12" s="13"/>
      <c r="AQ12" s="13"/>
      <c r="AR12" s="13"/>
      <c r="AV12" s="13"/>
      <c r="AW12" s="13"/>
      <c r="AX12" s="13"/>
      <c r="AY12" s="13"/>
    </row>
    <row r="13" spans="1:51" x14ac:dyDescent="0.3">
      <c r="M13" s="13"/>
      <c r="N13" s="13"/>
      <c r="O13" s="13"/>
      <c r="P13" s="13"/>
      <c r="T13" s="13"/>
      <c r="U13" s="13"/>
      <c r="V13" s="13"/>
      <c r="W13" s="13"/>
      <c r="AA13" s="13"/>
      <c r="AB13" s="13"/>
      <c r="AC13" s="13"/>
      <c r="AD13" s="13"/>
      <c r="AH13" s="13"/>
      <c r="AI13" s="13"/>
      <c r="AJ13" s="13"/>
      <c r="AK13" s="13"/>
      <c r="AO13" s="13"/>
      <c r="AP13" s="13"/>
      <c r="AQ13" s="13"/>
      <c r="AR13" s="13"/>
      <c r="AV13" s="13"/>
      <c r="AW13" s="13"/>
      <c r="AX13" s="13"/>
      <c r="AY13" s="13"/>
    </row>
    <row r="14" spans="1:51" ht="15.6" x14ac:dyDescent="0.3">
      <c r="B14" s="239" t="s">
        <v>2</v>
      </c>
      <c r="D14" s="240" t="s">
        <v>88</v>
      </c>
      <c r="E14" s="240"/>
      <c r="F14" s="240"/>
      <c r="G14" s="240"/>
      <c r="H14" s="240"/>
      <c r="I14" s="240"/>
      <c r="J14" s="240"/>
      <c r="M14" s="13"/>
      <c r="N14" s="13"/>
      <c r="O14" s="13"/>
      <c r="P14" s="13"/>
      <c r="Q14" s="13"/>
      <c r="T14" s="13"/>
      <c r="U14" s="13"/>
      <c r="V14" s="13"/>
      <c r="W14" s="13"/>
      <c r="X14" s="13"/>
      <c r="AA14" s="13"/>
      <c r="AB14" s="13"/>
      <c r="AC14" s="13"/>
      <c r="AD14" s="13"/>
      <c r="AE14" s="13"/>
      <c r="AH14" s="13"/>
      <c r="AI14" s="13"/>
      <c r="AJ14" s="13"/>
      <c r="AK14" s="13"/>
      <c r="AL14" s="13"/>
      <c r="AO14" s="13"/>
      <c r="AP14" s="13"/>
      <c r="AQ14" s="13"/>
      <c r="AR14" s="13"/>
      <c r="AS14" s="13"/>
      <c r="AV14" s="13"/>
      <c r="AW14" s="13"/>
      <c r="AX14" s="13"/>
      <c r="AY14" s="13"/>
    </row>
    <row r="15" spans="1:51" ht="15.6" x14ac:dyDescent="0.3">
      <c r="B15" s="241"/>
      <c r="D15" s="242"/>
      <c r="E15" s="242"/>
      <c r="F15" s="242"/>
      <c r="G15" s="242"/>
      <c r="H15" s="242"/>
      <c r="I15" s="242"/>
      <c r="J15" s="242"/>
      <c r="M15" s="242"/>
      <c r="O15" s="13"/>
      <c r="P15" s="13"/>
      <c r="Q15" s="242"/>
      <c r="T15" s="242"/>
      <c r="V15" s="13"/>
      <c r="W15" s="13"/>
      <c r="X15" s="242"/>
      <c r="AA15" s="242"/>
      <c r="AC15" s="13"/>
      <c r="AD15" s="13"/>
      <c r="AE15" s="242"/>
      <c r="AH15" s="242"/>
      <c r="AJ15" s="13"/>
      <c r="AK15" s="13"/>
      <c r="AL15" s="242"/>
      <c r="AO15" s="242"/>
      <c r="AQ15" s="13"/>
      <c r="AR15" s="13"/>
      <c r="AS15" s="242"/>
      <c r="AV15" s="242"/>
      <c r="AX15" s="13"/>
      <c r="AY15" s="13"/>
    </row>
    <row r="16" spans="1:51" ht="15.6" x14ac:dyDescent="0.3">
      <c r="B16" s="239" t="s">
        <v>4</v>
      </c>
      <c r="D16" s="243" t="s">
        <v>57</v>
      </c>
      <c r="E16" s="242"/>
      <c r="F16" s="242"/>
      <c r="G16" s="487" t="s">
        <v>89</v>
      </c>
      <c r="H16" s="242"/>
      <c r="I16" s="244"/>
      <c r="J16" s="242"/>
      <c r="K16" s="245"/>
      <c r="M16" s="244"/>
      <c r="O16" s="27"/>
      <c r="P16" s="246"/>
      <c r="Q16" s="488"/>
      <c r="R16" s="489"/>
      <c r="T16" s="244"/>
      <c r="V16" s="27"/>
      <c r="W16" s="246"/>
      <c r="X16" s="242"/>
      <c r="Y16" s="245"/>
      <c r="AA16" s="244"/>
      <c r="AC16" s="27"/>
      <c r="AD16" s="246"/>
      <c r="AE16" s="242"/>
      <c r="AF16" s="245"/>
      <c r="AH16" s="244"/>
      <c r="AJ16" s="27"/>
      <c r="AK16" s="246"/>
      <c r="AL16" s="242"/>
      <c r="AM16" s="245"/>
      <c r="AO16" s="244"/>
      <c r="AQ16" s="27"/>
      <c r="AR16" s="246"/>
      <c r="AS16" s="242"/>
      <c r="AT16" s="245"/>
      <c r="AV16" s="244"/>
      <c r="AX16" s="27"/>
      <c r="AY16" s="246"/>
    </row>
    <row r="17" spans="2:49" ht="15.6" x14ac:dyDescent="0.3">
      <c r="B17" s="241"/>
      <c r="D17" s="242"/>
      <c r="E17" s="242"/>
      <c r="F17" s="242"/>
      <c r="G17" s="461">
        <v>8400</v>
      </c>
      <c r="H17" s="459" t="s">
        <v>78</v>
      </c>
      <c r="I17" s="242"/>
      <c r="J17" s="242"/>
      <c r="Q17" s="490"/>
      <c r="X17" s="242"/>
      <c r="AE17" s="242"/>
      <c r="AL17" s="242"/>
      <c r="AS17" s="242"/>
    </row>
    <row r="18" spans="2:49" x14ac:dyDescent="0.3">
      <c r="B18" s="247"/>
      <c r="D18" s="248"/>
      <c r="E18" s="249"/>
      <c r="G18" s="461">
        <v>9200</v>
      </c>
      <c r="H18" s="249" t="s">
        <v>79</v>
      </c>
    </row>
    <row r="19" spans="2:49" x14ac:dyDescent="0.3">
      <c r="B19" s="460"/>
      <c r="D19" s="248" t="s">
        <v>6</v>
      </c>
      <c r="G19" s="461">
        <v>3900000</v>
      </c>
      <c r="H19" s="459" t="s">
        <v>7</v>
      </c>
      <c r="I19" s="251"/>
      <c r="M19" s="251"/>
      <c r="T19" s="251"/>
      <c r="AA19" s="251"/>
      <c r="AH19" s="251"/>
      <c r="AO19" s="251"/>
      <c r="AV19" s="251"/>
    </row>
    <row r="20" spans="2:49" s="23" customFormat="1" x14ac:dyDescent="0.3">
      <c r="B20" s="43"/>
      <c r="D20" s="52"/>
      <c r="E20" s="45"/>
      <c r="G20" s="252" t="str">
        <f>'GS 1,000-4,999 kW'!G20:I20</f>
        <v>2023 Board-Approved</v>
      </c>
      <c r="H20" s="253"/>
      <c r="I20" s="254"/>
      <c r="J20" s="252" t="s">
        <v>9</v>
      </c>
      <c r="K20" s="253"/>
      <c r="L20" s="254"/>
      <c r="M20" s="252" t="s">
        <v>10</v>
      </c>
      <c r="N20" s="254"/>
      <c r="O20" s="255"/>
      <c r="P20" s="252" t="s">
        <v>11</v>
      </c>
      <c r="Q20" s="253"/>
      <c r="R20" s="254"/>
      <c r="T20" s="252" t="s">
        <v>10</v>
      </c>
      <c r="U20" s="254"/>
      <c r="W20" s="252" t="s">
        <v>12</v>
      </c>
      <c r="X20" s="253"/>
      <c r="Y20" s="254"/>
      <c r="AA20" s="252" t="s">
        <v>10</v>
      </c>
      <c r="AB20" s="254"/>
      <c r="AD20" s="252" t="s">
        <v>13</v>
      </c>
      <c r="AE20" s="253"/>
      <c r="AF20" s="254"/>
      <c r="AH20" s="252" t="s">
        <v>10</v>
      </c>
      <c r="AI20" s="254"/>
      <c r="AK20" s="252" t="s">
        <v>14</v>
      </c>
      <c r="AL20" s="253"/>
      <c r="AM20" s="254"/>
      <c r="AO20" s="252" t="s">
        <v>10</v>
      </c>
      <c r="AP20" s="254"/>
      <c r="AR20" s="252" t="s">
        <v>15</v>
      </c>
      <c r="AS20" s="253"/>
      <c r="AT20" s="254"/>
      <c r="AV20" s="252" t="s">
        <v>10</v>
      </c>
      <c r="AW20" s="254"/>
    </row>
    <row r="21" spans="2:49" x14ac:dyDescent="0.3">
      <c r="B21" s="256"/>
      <c r="D21" s="257" t="s">
        <v>16</v>
      </c>
      <c r="E21" s="248"/>
      <c r="G21" s="258" t="s">
        <v>17</v>
      </c>
      <c r="H21" s="259" t="s">
        <v>18</v>
      </c>
      <c r="I21" s="260" t="s">
        <v>19</v>
      </c>
      <c r="J21" s="258" t="s">
        <v>17</v>
      </c>
      <c r="K21" s="259" t="s">
        <v>18</v>
      </c>
      <c r="L21" s="260" t="s">
        <v>19</v>
      </c>
      <c r="M21" s="261" t="s">
        <v>20</v>
      </c>
      <c r="N21" s="262" t="s">
        <v>21</v>
      </c>
      <c r="O21" s="260"/>
      <c r="P21" s="258" t="s">
        <v>17</v>
      </c>
      <c r="Q21" s="259" t="s">
        <v>18</v>
      </c>
      <c r="R21" s="260" t="s">
        <v>19</v>
      </c>
      <c r="T21" s="261" t="s">
        <v>20</v>
      </c>
      <c r="U21" s="262" t="s">
        <v>21</v>
      </c>
      <c r="W21" s="258" t="s">
        <v>17</v>
      </c>
      <c r="X21" s="259" t="s">
        <v>18</v>
      </c>
      <c r="Y21" s="260" t="s">
        <v>19</v>
      </c>
      <c r="AA21" s="261" t="s">
        <v>20</v>
      </c>
      <c r="AB21" s="262" t="s">
        <v>21</v>
      </c>
      <c r="AD21" s="258" t="s">
        <v>17</v>
      </c>
      <c r="AE21" s="259" t="s">
        <v>18</v>
      </c>
      <c r="AF21" s="260" t="s">
        <v>19</v>
      </c>
      <c r="AH21" s="261" t="s">
        <v>20</v>
      </c>
      <c r="AI21" s="262" t="s">
        <v>21</v>
      </c>
      <c r="AK21" s="258" t="s">
        <v>17</v>
      </c>
      <c r="AL21" s="259" t="s">
        <v>18</v>
      </c>
      <c r="AM21" s="260" t="s">
        <v>19</v>
      </c>
      <c r="AO21" s="261" t="s">
        <v>20</v>
      </c>
      <c r="AP21" s="262" t="s">
        <v>21</v>
      </c>
      <c r="AR21" s="258" t="s">
        <v>17</v>
      </c>
      <c r="AS21" s="259" t="s">
        <v>18</v>
      </c>
      <c r="AT21" s="260" t="s">
        <v>19</v>
      </c>
      <c r="AV21" s="261" t="s">
        <v>20</v>
      </c>
      <c r="AW21" s="262" t="s">
        <v>21</v>
      </c>
    </row>
    <row r="22" spans="2:49" x14ac:dyDescent="0.3">
      <c r="B22" s="256"/>
      <c r="D22" s="263"/>
      <c r="E22" s="248"/>
      <c r="G22" s="264" t="s">
        <v>22</v>
      </c>
      <c r="H22" s="265"/>
      <c r="I22" s="265" t="s">
        <v>22</v>
      </c>
      <c r="J22" s="264" t="s">
        <v>22</v>
      </c>
      <c r="K22" s="265"/>
      <c r="L22" s="265" t="s">
        <v>22</v>
      </c>
      <c r="M22" s="266"/>
      <c r="N22" s="267"/>
      <c r="O22" s="265"/>
      <c r="P22" s="264" t="s">
        <v>22</v>
      </c>
      <c r="Q22" s="265"/>
      <c r="R22" s="265" t="s">
        <v>22</v>
      </c>
      <c r="T22" s="266"/>
      <c r="U22" s="267"/>
      <c r="W22" s="264" t="s">
        <v>22</v>
      </c>
      <c r="X22" s="265"/>
      <c r="Y22" s="265" t="s">
        <v>22</v>
      </c>
      <c r="AA22" s="266"/>
      <c r="AB22" s="267"/>
      <c r="AD22" s="264" t="s">
        <v>22</v>
      </c>
      <c r="AE22" s="265"/>
      <c r="AF22" s="265" t="s">
        <v>22</v>
      </c>
      <c r="AH22" s="266"/>
      <c r="AI22" s="267"/>
      <c r="AK22" s="264" t="s">
        <v>22</v>
      </c>
      <c r="AL22" s="265"/>
      <c r="AM22" s="265" t="s">
        <v>22</v>
      </c>
      <c r="AO22" s="266"/>
      <c r="AP22" s="267"/>
      <c r="AR22" s="264" t="s">
        <v>22</v>
      </c>
      <c r="AS22" s="265"/>
      <c r="AT22" s="265" t="s">
        <v>22</v>
      </c>
      <c r="AV22" s="266"/>
      <c r="AW22" s="267"/>
    </row>
    <row r="23" spans="2:49" s="23" customFormat="1" x14ac:dyDescent="0.3">
      <c r="B23" s="64" t="s">
        <v>23</v>
      </c>
      <c r="C23" s="65"/>
      <c r="D23" s="66" t="s">
        <v>24</v>
      </c>
      <c r="E23" s="65"/>
      <c r="F23" s="25"/>
      <c r="G23" s="67">
        <v>4630.5200000000004</v>
      </c>
      <c r="H23" s="68">
        <v>1</v>
      </c>
      <c r="I23" s="69">
        <f t="shared" ref="I23:I35" si="0">H23*G23</f>
        <v>4630.5200000000004</v>
      </c>
      <c r="J23" s="67">
        <v>4843.5200000000004</v>
      </c>
      <c r="K23" s="68">
        <v>1</v>
      </c>
      <c r="L23" s="69">
        <f t="shared" ref="L23:L41" si="1">K23*J23</f>
        <v>4843.5200000000004</v>
      </c>
      <c r="M23" s="70">
        <f>L23-I23</f>
        <v>213</v>
      </c>
      <c r="N23" s="71">
        <f>IF(OR(I23=0,L23=0),"",(M23/I23))</f>
        <v>4.5999153442809873E-2</v>
      </c>
      <c r="O23" s="69"/>
      <c r="P23" s="67">
        <v>5169.75</v>
      </c>
      <c r="Q23" s="68">
        <v>1</v>
      </c>
      <c r="R23" s="69">
        <f t="shared" ref="R23:R43" si="2">Q23*P23</f>
        <v>5169.75</v>
      </c>
      <c r="S23" s="73"/>
      <c r="T23" s="70">
        <f t="shared" ref="T23:T74" si="3">R23-L23</f>
        <v>326.22999999999956</v>
      </c>
      <c r="U23" s="71">
        <f t="shared" ref="U23:U74" si="4">IF(OR(L23=0,R23=0),"",(T23/L23))</f>
        <v>6.735390790169124E-2</v>
      </c>
      <c r="V23" s="73"/>
      <c r="W23" s="67">
        <v>4965.07</v>
      </c>
      <c r="X23" s="68">
        <v>1</v>
      </c>
      <c r="Y23" s="69">
        <f t="shared" ref="Y23:Y43" si="5">X23*W23</f>
        <v>4965.07</v>
      </c>
      <c r="Z23" s="73"/>
      <c r="AA23" s="70">
        <f>Y23-R23</f>
        <v>-204.68000000000029</v>
      </c>
      <c r="AB23" s="71">
        <f>IF(OR(R23=0,Y23=0),"",(AA23/R23))</f>
        <v>-3.9591856472750188E-2</v>
      </c>
      <c r="AC23" s="73"/>
      <c r="AD23" s="67">
        <v>5256.35</v>
      </c>
      <c r="AE23" s="68">
        <v>1</v>
      </c>
      <c r="AF23" s="69">
        <f t="shared" ref="AF23:AF43" si="6">AE23*AD23</f>
        <v>5256.35</v>
      </c>
      <c r="AG23" s="73"/>
      <c r="AH23" s="70">
        <f>AF23-Y23</f>
        <v>291.28000000000065</v>
      </c>
      <c r="AI23" s="71">
        <f>IF(OR(Y23=0,AF23=0),"",(AH23/Y23))</f>
        <v>5.8665839555132292E-2</v>
      </c>
      <c r="AJ23" s="73"/>
      <c r="AK23" s="67">
        <v>5810.63</v>
      </c>
      <c r="AL23" s="68">
        <v>1</v>
      </c>
      <c r="AM23" s="69">
        <f t="shared" ref="AM23:AM43" si="7">AL23*AK23</f>
        <v>5810.63</v>
      </c>
      <c r="AN23" s="73"/>
      <c r="AO23" s="70">
        <f>AM23-AF23</f>
        <v>554.27999999999975</v>
      </c>
      <c r="AP23" s="71">
        <f>IF(OR(AF23=0,AM23=0),"",(AO23/AF23))</f>
        <v>0.10544959905637936</v>
      </c>
      <c r="AQ23" s="73"/>
      <c r="AR23" s="67">
        <v>6134.08</v>
      </c>
      <c r="AS23" s="68">
        <v>1</v>
      </c>
      <c r="AT23" s="69">
        <f t="shared" ref="AT23:AT43" si="8">AS23*AR23</f>
        <v>6134.08</v>
      </c>
      <c r="AU23" s="73"/>
      <c r="AV23" s="70">
        <f>AT23-AM23</f>
        <v>323.44999999999982</v>
      </c>
      <c r="AW23" s="71">
        <f>IF(OR(AM23=0,AT23=0),"",(AV23/AM23))</f>
        <v>5.5665220466627509E-2</v>
      </c>
    </row>
    <row r="24" spans="2:49" x14ac:dyDescent="0.3">
      <c r="B24" s="78" t="s">
        <v>103</v>
      </c>
      <c r="C24" s="268"/>
      <c r="D24" s="269" t="s">
        <v>80</v>
      </c>
      <c r="E24" s="268"/>
      <c r="F24" s="32"/>
      <c r="G24" s="462">
        <v>-5.9999999999999995E-4</v>
      </c>
      <c r="H24" s="366">
        <f t="shared" ref="H24:H43" si="9">$G$18</f>
        <v>9200</v>
      </c>
      <c r="I24" s="272">
        <f t="shared" si="0"/>
        <v>-5.52</v>
      </c>
      <c r="J24" s="462">
        <v>-5.9999999999999995E-4</v>
      </c>
      <c r="K24" s="366">
        <f t="shared" ref="K24:K43" si="10">$G$18</f>
        <v>9200</v>
      </c>
      <c r="L24" s="272">
        <f t="shared" si="1"/>
        <v>-5.52</v>
      </c>
      <c r="M24" s="273">
        <f t="shared" ref="M24:M74" si="11">L24-I24</f>
        <v>0</v>
      </c>
      <c r="N24" s="274">
        <f t="shared" ref="N24:N74" si="12">IF(OR(I24=0,L24=0),"",(M24/I24))</f>
        <v>0</v>
      </c>
      <c r="O24" s="272"/>
      <c r="P24" s="462">
        <v>0</v>
      </c>
      <c r="Q24" s="366">
        <f t="shared" ref="Q24:Q43" si="13">$G$18</f>
        <v>9200</v>
      </c>
      <c r="R24" s="69">
        <f t="shared" si="2"/>
        <v>0</v>
      </c>
      <c r="S24" s="32"/>
      <c r="T24" s="273">
        <f t="shared" si="3"/>
        <v>5.52</v>
      </c>
      <c r="U24" s="274" t="str">
        <f t="shared" si="4"/>
        <v/>
      </c>
      <c r="W24" s="462">
        <v>0</v>
      </c>
      <c r="X24" s="366">
        <f t="shared" ref="X24:X43" si="14">$G$18</f>
        <v>9200</v>
      </c>
      <c r="Y24" s="69">
        <f t="shared" si="5"/>
        <v>0</v>
      </c>
      <c r="Z24" s="32"/>
      <c r="AA24" s="273">
        <f t="shared" ref="AA24:AA74" si="15">Y24-R24</f>
        <v>0</v>
      </c>
      <c r="AB24" s="274" t="str">
        <f t="shared" ref="AB24:AB74" si="16">IF(OR(R24=0,Y24=0),"",(AA24/R24))</f>
        <v/>
      </c>
      <c r="AD24" s="462">
        <v>2.1100000000000001E-2</v>
      </c>
      <c r="AE24" s="366">
        <f t="shared" ref="AE24:AE43" si="17">$G$18</f>
        <v>9200</v>
      </c>
      <c r="AF24" s="69">
        <f t="shared" si="6"/>
        <v>194.12</v>
      </c>
      <c r="AG24" s="32"/>
      <c r="AH24" s="273">
        <f t="shared" ref="AH24:AH74" si="18">AF24-Y24</f>
        <v>194.12</v>
      </c>
      <c r="AI24" s="274" t="str">
        <f t="shared" ref="AI24:AI74" si="19">IF(OR(Y24=0,AF24=0),"",(AH24/Y24))</f>
        <v/>
      </c>
      <c r="AK24" s="462">
        <v>0</v>
      </c>
      <c r="AL24" s="366">
        <f t="shared" ref="AL24:AL43" si="20">$G$18</f>
        <v>9200</v>
      </c>
      <c r="AM24" s="69">
        <f t="shared" si="7"/>
        <v>0</v>
      </c>
      <c r="AN24" s="32"/>
      <c r="AO24" s="273">
        <f t="shared" ref="AO24:AO74" si="21">AM24-AF24</f>
        <v>-194.12</v>
      </c>
      <c r="AP24" s="274" t="str">
        <f t="shared" ref="AP24:AP74" si="22">IF(OR(AF24=0,AM24=0),"",(AO24/AF24))</f>
        <v/>
      </c>
      <c r="AR24" s="462">
        <v>0</v>
      </c>
      <c r="AS24" s="366">
        <f t="shared" ref="AS24:AS43" si="23">$G$18</f>
        <v>9200</v>
      </c>
      <c r="AT24" s="69">
        <f t="shared" si="8"/>
        <v>0</v>
      </c>
      <c r="AU24" s="32"/>
      <c r="AV24" s="273">
        <f t="shared" ref="AV24:AV74" si="24">AT24-AM24</f>
        <v>0</v>
      </c>
      <c r="AW24" s="274" t="str">
        <f t="shared" ref="AW24:AW74" si="25">IF(OR(AM24=0,AT24=0),"",(AV24/AM24))</f>
        <v/>
      </c>
    </row>
    <row r="25" spans="2:49" x14ac:dyDescent="0.3">
      <c r="B25" s="78" t="s">
        <v>26</v>
      </c>
      <c r="C25" s="268"/>
      <c r="D25" s="269" t="s">
        <v>80</v>
      </c>
      <c r="E25" s="268"/>
      <c r="F25" s="32"/>
      <c r="G25" s="462">
        <v>-0.38940000000000002</v>
      </c>
      <c r="H25" s="366">
        <f t="shared" si="9"/>
        <v>9200</v>
      </c>
      <c r="I25" s="272">
        <f t="shared" si="0"/>
        <v>-3582.48</v>
      </c>
      <c r="J25" s="462">
        <v>-0.38940000000000002</v>
      </c>
      <c r="K25" s="366">
        <f t="shared" si="10"/>
        <v>9200</v>
      </c>
      <c r="L25" s="272">
        <f t="shared" si="1"/>
        <v>-3582.48</v>
      </c>
      <c r="M25" s="273">
        <f t="shared" si="11"/>
        <v>0</v>
      </c>
      <c r="N25" s="274">
        <f t="shared" si="12"/>
        <v>0</v>
      </c>
      <c r="O25" s="272"/>
      <c r="P25" s="462"/>
      <c r="Q25" s="366"/>
      <c r="R25" s="69">
        <f t="shared" si="2"/>
        <v>0</v>
      </c>
      <c r="S25" s="32"/>
      <c r="T25" s="273">
        <f t="shared" si="3"/>
        <v>3582.48</v>
      </c>
      <c r="U25" s="274" t="str">
        <f t="shared" si="4"/>
        <v/>
      </c>
      <c r="W25" s="462"/>
      <c r="X25" s="366"/>
      <c r="Y25" s="69">
        <f t="shared" si="5"/>
        <v>0</v>
      </c>
      <c r="Z25" s="32"/>
      <c r="AA25" s="273">
        <f t="shared" si="15"/>
        <v>0</v>
      </c>
      <c r="AB25" s="274" t="str">
        <f t="shared" si="16"/>
        <v/>
      </c>
      <c r="AD25" s="462"/>
      <c r="AE25" s="366"/>
      <c r="AF25" s="69">
        <f t="shared" si="6"/>
        <v>0</v>
      </c>
      <c r="AG25" s="32"/>
      <c r="AH25" s="273">
        <f t="shared" si="18"/>
        <v>0</v>
      </c>
      <c r="AI25" s="274" t="str">
        <f t="shared" si="19"/>
        <v/>
      </c>
      <c r="AK25" s="462"/>
      <c r="AL25" s="366"/>
      <c r="AM25" s="69">
        <f t="shared" si="7"/>
        <v>0</v>
      </c>
      <c r="AN25" s="32"/>
      <c r="AO25" s="273">
        <f t="shared" si="21"/>
        <v>0</v>
      </c>
      <c r="AP25" s="274" t="str">
        <f t="shared" si="22"/>
        <v/>
      </c>
      <c r="AR25" s="462"/>
      <c r="AS25" s="366"/>
      <c r="AT25" s="69">
        <f t="shared" si="8"/>
        <v>0</v>
      </c>
      <c r="AU25" s="32"/>
      <c r="AV25" s="273">
        <f t="shared" si="24"/>
        <v>0</v>
      </c>
      <c r="AW25" s="274" t="str">
        <f t="shared" si="25"/>
        <v/>
      </c>
    </row>
    <row r="26" spans="2:49" x14ac:dyDescent="0.3">
      <c r="B26" s="78" t="s">
        <v>104</v>
      </c>
      <c r="C26" s="268"/>
      <c r="D26" s="269" t="s">
        <v>80</v>
      </c>
      <c r="E26" s="268"/>
      <c r="F26" s="32"/>
      <c r="G26" s="462">
        <v>-5.5199999999999999E-2</v>
      </c>
      <c r="H26" s="366">
        <f t="shared" si="9"/>
        <v>9200</v>
      </c>
      <c r="I26" s="272">
        <f t="shared" si="0"/>
        <v>-507.84</v>
      </c>
      <c r="J26" s="462">
        <v>-5.5199999999999999E-2</v>
      </c>
      <c r="K26" s="366">
        <f t="shared" si="10"/>
        <v>9200</v>
      </c>
      <c r="L26" s="272">
        <f t="shared" si="1"/>
        <v>-507.84</v>
      </c>
      <c r="M26" s="273">
        <f t="shared" si="11"/>
        <v>0</v>
      </c>
      <c r="N26" s="274">
        <f t="shared" si="12"/>
        <v>0</v>
      </c>
      <c r="O26" s="272"/>
      <c r="P26" s="462">
        <v>-1.7399999999999999E-2</v>
      </c>
      <c r="Q26" s="366">
        <f t="shared" si="13"/>
        <v>9200</v>
      </c>
      <c r="R26" s="69">
        <f t="shared" si="2"/>
        <v>-160.07999999999998</v>
      </c>
      <c r="S26" s="32"/>
      <c r="T26" s="273">
        <f t="shared" si="3"/>
        <v>347.76</v>
      </c>
      <c r="U26" s="274">
        <f t="shared" si="4"/>
        <v>-0.68478260869565222</v>
      </c>
      <c r="W26" s="462">
        <v>0</v>
      </c>
      <c r="X26" s="366">
        <f t="shared" si="14"/>
        <v>9200</v>
      </c>
      <c r="Y26" s="69">
        <f t="shared" si="5"/>
        <v>0</v>
      </c>
      <c r="Z26" s="32"/>
      <c r="AA26" s="273">
        <f t="shared" si="15"/>
        <v>160.07999999999998</v>
      </c>
      <c r="AB26" s="274" t="str">
        <f t="shared" si="16"/>
        <v/>
      </c>
      <c r="AD26" s="462">
        <v>0</v>
      </c>
      <c r="AE26" s="366">
        <f t="shared" si="17"/>
        <v>9200</v>
      </c>
      <c r="AF26" s="69">
        <f t="shared" si="6"/>
        <v>0</v>
      </c>
      <c r="AG26" s="32"/>
      <c r="AH26" s="273">
        <f t="shared" si="18"/>
        <v>0</v>
      </c>
      <c r="AI26" s="274" t="str">
        <f t="shared" si="19"/>
        <v/>
      </c>
      <c r="AK26" s="462">
        <v>0</v>
      </c>
      <c r="AL26" s="366">
        <f t="shared" si="20"/>
        <v>9200</v>
      </c>
      <c r="AM26" s="69">
        <f t="shared" si="7"/>
        <v>0</v>
      </c>
      <c r="AN26" s="32"/>
      <c r="AO26" s="273">
        <f t="shared" si="21"/>
        <v>0</v>
      </c>
      <c r="AP26" s="274" t="str">
        <f t="shared" si="22"/>
        <v/>
      </c>
      <c r="AR26" s="462">
        <v>0</v>
      </c>
      <c r="AS26" s="366">
        <f t="shared" si="23"/>
        <v>9200</v>
      </c>
      <c r="AT26" s="69">
        <f t="shared" si="8"/>
        <v>0</v>
      </c>
      <c r="AU26" s="32"/>
      <c r="AV26" s="273">
        <f t="shared" si="24"/>
        <v>0</v>
      </c>
      <c r="AW26" s="274" t="str">
        <f t="shared" si="25"/>
        <v/>
      </c>
    </row>
    <row r="27" spans="2:49" x14ac:dyDescent="0.3">
      <c r="B27" s="288" t="s">
        <v>121</v>
      </c>
      <c r="C27" s="268"/>
      <c r="D27" s="269" t="s">
        <v>80</v>
      </c>
      <c r="E27" s="268"/>
      <c r="F27" s="32"/>
      <c r="G27" s="462">
        <v>-6.2199999999999998E-2</v>
      </c>
      <c r="H27" s="366">
        <f t="shared" si="9"/>
        <v>9200</v>
      </c>
      <c r="I27" s="272">
        <f t="shared" si="0"/>
        <v>-572.24</v>
      </c>
      <c r="J27" s="462">
        <v>-6.2199999999999998E-2</v>
      </c>
      <c r="K27" s="366">
        <f t="shared" si="10"/>
        <v>9200</v>
      </c>
      <c r="L27" s="272">
        <f t="shared" si="1"/>
        <v>-572.24</v>
      </c>
      <c r="M27" s="273">
        <f t="shared" si="11"/>
        <v>0</v>
      </c>
      <c r="N27" s="274">
        <f t="shared" si="12"/>
        <v>0</v>
      </c>
      <c r="O27" s="272"/>
      <c r="P27" s="462">
        <v>-4.1700000000000001E-2</v>
      </c>
      <c r="Q27" s="366">
        <f t="shared" si="13"/>
        <v>9200</v>
      </c>
      <c r="R27" s="69">
        <f t="shared" si="2"/>
        <v>-383.64</v>
      </c>
      <c r="S27" s="32"/>
      <c r="T27" s="273">
        <f t="shared" si="3"/>
        <v>188.60000000000002</v>
      </c>
      <c r="U27" s="274">
        <f t="shared" si="4"/>
        <v>-0.32958199356913187</v>
      </c>
      <c r="W27" s="462">
        <v>-4.1700000000000001E-2</v>
      </c>
      <c r="X27" s="366">
        <f t="shared" si="14"/>
        <v>9200</v>
      </c>
      <c r="Y27" s="69">
        <f t="shared" si="5"/>
        <v>-383.64</v>
      </c>
      <c r="Z27" s="32"/>
      <c r="AA27" s="273">
        <f t="shared" si="15"/>
        <v>0</v>
      </c>
      <c r="AB27" s="274">
        <f t="shared" si="16"/>
        <v>0</v>
      </c>
      <c r="AD27" s="462">
        <v>-4.1700000000000001E-2</v>
      </c>
      <c r="AE27" s="366">
        <f t="shared" si="17"/>
        <v>9200</v>
      </c>
      <c r="AF27" s="69">
        <f t="shared" si="6"/>
        <v>-383.64</v>
      </c>
      <c r="AG27" s="32"/>
      <c r="AH27" s="273">
        <f t="shared" si="18"/>
        <v>0</v>
      </c>
      <c r="AI27" s="274">
        <f t="shared" si="19"/>
        <v>0</v>
      </c>
      <c r="AK27" s="462">
        <v>-4.1700000000000001E-2</v>
      </c>
      <c r="AL27" s="366">
        <f t="shared" si="20"/>
        <v>9200</v>
      </c>
      <c r="AM27" s="69">
        <f t="shared" si="7"/>
        <v>-383.64</v>
      </c>
      <c r="AN27" s="32"/>
      <c r="AO27" s="273">
        <f t="shared" si="21"/>
        <v>0</v>
      </c>
      <c r="AP27" s="274">
        <f t="shared" si="22"/>
        <v>0</v>
      </c>
      <c r="AR27" s="462">
        <v>-4.1700000000000001E-2</v>
      </c>
      <c r="AS27" s="366">
        <f t="shared" si="23"/>
        <v>9200</v>
      </c>
      <c r="AT27" s="69">
        <f t="shared" si="8"/>
        <v>-383.64</v>
      </c>
      <c r="AU27" s="32"/>
      <c r="AV27" s="273">
        <f t="shared" si="24"/>
        <v>0</v>
      </c>
      <c r="AW27" s="274">
        <f t="shared" si="25"/>
        <v>0</v>
      </c>
    </row>
    <row r="28" spans="2:49" x14ac:dyDescent="0.3">
      <c r="B28" s="78" t="s">
        <v>105</v>
      </c>
      <c r="C28" s="268"/>
      <c r="D28" s="269" t="s">
        <v>80</v>
      </c>
      <c r="E28" s="268"/>
      <c r="F28" s="32"/>
      <c r="G28" s="462"/>
      <c r="H28" s="366">
        <f t="shared" si="9"/>
        <v>9200</v>
      </c>
      <c r="I28" s="272">
        <f t="shared" si="0"/>
        <v>0</v>
      </c>
      <c r="J28" s="462"/>
      <c r="K28" s="366">
        <f t="shared" si="10"/>
        <v>9200</v>
      </c>
      <c r="L28" s="272">
        <f t="shared" si="1"/>
        <v>0</v>
      </c>
      <c r="M28" s="273">
        <f t="shared" si="11"/>
        <v>0</v>
      </c>
      <c r="N28" s="274" t="str">
        <f t="shared" si="12"/>
        <v/>
      </c>
      <c r="O28" s="272"/>
      <c r="P28" s="462">
        <v>0</v>
      </c>
      <c r="Q28" s="366">
        <f t="shared" si="13"/>
        <v>9200</v>
      </c>
      <c r="R28" s="69">
        <f t="shared" si="2"/>
        <v>0</v>
      </c>
      <c r="S28" s="32"/>
      <c r="T28" s="273">
        <f t="shared" si="3"/>
        <v>0</v>
      </c>
      <c r="U28" s="274" t="str">
        <f t="shared" si="4"/>
        <v/>
      </c>
      <c r="W28" s="462">
        <v>0</v>
      </c>
      <c r="X28" s="366">
        <f t="shared" si="14"/>
        <v>9200</v>
      </c>
      <c r="Y28" s="69">
        <f t="shared" si="5"/>
        <v>0</v>
      </c>
      <c r="Z28" s="32"/>
      <c r="AA28" s="273">
        <f t="shared" si="15"/>
        <v>0</v>
      </c>
      <c r="AB28" s="274" t="str">
        <f t="shared" si="16"/>
        <v/>
      </c>
      <c r="AD28" s="462">
        <v>-2.2100000000000002E-2</v>
      </c>
      <c r="AE28" s="366">
        <f t="shared" si="17"/>
        <v>9200</v>
      </c>
      <c r="AF28" s="69">
        <f t="shared" si="6"/>
        <v>-203.32000000000002</v>
      </c>
      <c r="AG28" s="32"/>
      <c r="AH28" s="273">
        <f t="shared" si="18"/>
        <v>-203.32000000000002</v>
      </c>
      <c r="AI28" s="274" t="str">
        <f t="shared" si="19"/>
        <v/>
      </c>
      <c r="AK28" s="462">
        <v>0</v>
      </c>
      <c r="AL28" s="366">
        <f t="shared" si="20"/>
        <v>9200</v>
      </c>
      <c r="AM28" s="69">
        <f t="shared" si="7"/>
        <v>0</v>
      </c>
      <c r="AN28" s="32"/>
      <c r="AO28" s="273">
        <f t="shared" si="21"/>
        <v>203.32000000000002</v>
      </c>
      <c r="AP28" s="274" t="str">
        <f t="shared" si="22"/>
        <v/>
      </c>
      <c r="AR28" s="462">
        <v>0</v>
      </c>
      <c r="AS28" s="366">
        <f t="shared" si="23"/>
        <v>9200</v>
      </c>
      <c r="AT28" s="69">
        <f t="shared" si="8"/>
        <v>0</v>
      </c>
      <c r="AU28" s="32"/>
      <c r="AV28" s="273">
        <f t="shared" si="24"/>
        <v>0</v>
      </c>
      <c r="AW28" s="274" t="str">
        <f t="shared" si="25"/>
        <v/>
      </c>
    </row>
    <row r="29" spans="2:49" x14ac:dyDescent="0.3">
      <c r="B29" s="78" t="s">
        <v>106</v>
      </c>
      <c r="C29" s="268"/>
      <c r="D29" s="269" t="s">
        <v>80</v>
      </c>
      <c r="E29" s="268"/>
      <c r="F29" s="32"/>
      <c r="G29" s="462"/>
      <c r="H29" s="366">
        <f t="shared" si="9"/>
        <v>9200</v>
      </c>
      <c r="I29" s="272">
        <f t="shared" si="0"/>
        <v>0</v>
      </c>
      <c r="J29" s="462"/>
      <c r="K29" s="366">
        <f t="shared" si="10"/>
        <v>9200</v>
      </c>
      <c r="L29" s="272">
        <f t="shared" si="1"/>
        <v>0</v>
      </c>
      <c r="M29" s="273">
        <f t="shared" si="11"/>
        <v>0</v>
      </c>
      <c r="N29" s="274" t="str">
        <f t="shared" si="12"/>
        <v/>
      </c>
      <c r="O29" s="272"/>
      <c r="P29" s="462">
        <v>-0.3362</v>
      </c>
      <c r="Q29" s="366">
        <f t="shared" si="13"/>
        <v>9200</v>
      </c>
      <c r="R29" s="69">
        <f t="shared" si="2"/>
        <v>-3093.04</v>
      </c>
      <c r="S29" s="32"/>
      <c r="T29" s="273">
        <f t="shared" si="3"/>
        <v>-3093.04</v>
      </c>
      <c r="U29" s="274" t="str">
        <f t="shared" si="4"/>
        <v/>
      </c>
      <c r="W29" s="462">
        <v>0</v>
      </c>
      <c r="X29" s="366">
        <f t="shared" si="14"/>
        <v>9200</v>
      </c>
      <c r="Y29" s="69">
        <f t="shared" si="5"/>
        <v>0</v>
      </c>
      <c r="Z29" s="32"/>
      <c r="AA29" s="273">
        <f t="shared" si="15"/>
        <v>3093.04</v>
      </c>
      <c r="AB29" s="274" t="str">
        <f t="shared" si="16"/>
        <v/>
      </c>
      <c r="AD29" s="462">
        <v>0</v>
      </c>
      <c r="AE29" s="366">
        <f t="shared" si="17"/>
        <v>9200</v>
      </c>
      <c r="AF29" s="69">
        <f t="shared" si="6"/>
        <v>0</v>
      </c>
      <c r="AG29" s="32"/>
      <c r="AH29" s="273">
        <f t="shared" si="18"/>
        <v>0</v>
      </c>
      <c r="AI29" s="274" t="str">
        <f t="shared" si="19"/>
        <v/>
      </c>
      <c r="AK29" s="462">
        <v>0</v>
      </c>
      <c r="AL29" s="366">
        <f t="shared" si="20"/>
        <v>9200</v>
      </c>
      <c r="AM29" s="69">
        <f t="shared" si="7"/>
        <v>0</v>
      </c>
      <c r="AN29" s="32"/>
      <c r="AO29" s="273">
        <f t="shared" si="21"/>
        <v>0</v>
      </c>
      <c r="AP29" s="274" t="str">
        <f t="shared" si="22"/>
        <v/>
      </c>
      <c r="AR29" s="462">
        <v>0</v>
      </c>
      <c r="AS29" s="366">
        <f t="shared" si="23"/>
        <v>9200</v>
      </c>
      <c r="AT29" s="69">
        <f t="shared" si="8"/>
        <v>0</v>
      </c>
      <c r="AU29" s="32"/>
      <c r="AV29" s="273">
        <f t="shared" si="24"/>
        <v>0</v>
      </c>
      <c r="AW29" s="274" t="str">
        <f t="shared" si="25"/>
        <v/>
      </c>
    </row>
    <row r="30" spans="2:49" x14ac:dyDescent="0.3">
      <c r="B30" s="78" t="s">
        <v>107</v>
      </c>
      <c r="C30" s="268"/>
      <c r="D30" s="269" t="s">
        <v>80</v>
      </c>
      <c r="E30" s="268"/>
      <c r="F30" s="32"/>
      <c r="G30" s="462"/>
      <c r="H30" s="366">
        <f t="shared" si="9"/>
        <v>9200</v>
      </c>
      <c r="I30" s="272">
        <f t="shared" si="0"/>
        <v>0</v>
      </c>
      <c r="J30" s="462"/>
      <c r="K30" s="366">
        <f t="shared" si="10"/>
        <v>9200</v>
      </c>
      <c r="L30" s="272">
        <f t="shared" si="1"/>
        <v>0</v>
      </c>
      <c r="M30" s="273">
        <f t="shared" si="11"/>
        <v>0</v>
      </c>
      <c r="N30" s="274" t="str">
        <f t="shared" si="12"/>
        <v/>
      </c>
      <c r="O30" s="272"/>
      <c r="P30" s="462">
        <v>0</v>
      </c>
      <c r="Q30" s="366">
        <f t="shared" si="13"/>
        <v>9200</v>
      </c>
      <c r="R30" s="69">
        <f t="shared" si="2"/>
        <v>0</v>
      </c>
      <c r="S30" s="32"/>
      <c r="T30" s="273">
        <f t="shared" si="3"/>
        <v>0</v>
      </c>
      <c r="U30" s="274" t="str">
        <f t="shared" si="4"/>
        <v/>
      </c>
      <c r="W30" s="462">
        <v>0</v>
      </c>
      <c r="X30" s="366">
        <f t="shared" si="14"/>
        <v>9200</v>
      </c>
      <c r="Y30" s="69">
        <f t="shared" si="5"/>
        <v>0</v>
      </c>
      <c r="Z30" s="32"/>
      <c r="AA30" s="273">
        <f t="shared" si="15"/>
        <v>0</v>
      </c>
      <c r="AB30" s="274" t="str">
        <f t="shared" si="16"/>
        <v/>
      </c>
      <c r="AD30" s="462">
        <v>0</v>
      </c>
      <c r="AE30" s="366">
        <f t="shared" si="17"/>
        <v>9200</v>
      </c>
      <c r="AF30" s="69">
        <f t="shared" si="6"/>
        <v>0</v>
      </c>
      <c r="AG30" s="32"/>
      <c r="AH30" s="273">
        <f t="shared" si="18"/>
        <v>0</v>
      </c>
      <c r="AI30" s="274" t="str">
        <f t="shared" si="19"/>
        <v/>
      </c>
      <c r="AK30" s="462">
        <v>0</v>
      </c>
      <c r="AL30" s="366">
        <f t="shared" si="20"/>
        <v>9200</v>
      </c>
      <c r="AM30" s="69">
        <f t="shared" si="7"/>
        <v>0</v>
      </c>
      <c r="AN30" s="32"/>
      <c r="AO30" s="273">
        <f t="shared" si="21"/>
        <v>0</v>
      </c>
      <c r="AP30" s="274" t="str">
        <f t="shared" si="22"/>
        <v/>
      </c>
      <c r="AR30" s="462">
        <v>0</v>
      </c>
      <c r="AS30" s="366">
        <f t="shared" si="23"/>
        <v>9200</v>
      </c>
      <c r="AT30" s="69">
        <f t="shared" si="8"/>
        <v>0</v>
      </c>
      <c r="AU30" s="32"/>
      <c r="AV30" s="273">
        <f t="shared" si="24"/>
        <v>0</v>
      </c>
      <c r="AW30" s="274" t="str">
        <f t="shared" si="25"/>
        <v/>
      </c>
    </row>
    <row r="31" spans="2:49" x14ac:dyDescent="0.3">
      <c r="B31" s="78" t="s">
        <v>108</v>
      </c>
      <c r="C31" s="268"/>
      <c r="D31" s="269" t="s">
        <v>80</v>
      </c>
      <c r="E31" s="268"/>
      <c r="F31" s="32"/>
      <c r="G31" s="462"/>
      <c r="H31" s="366">
        <f t="shared" si="9"/>
        <v>9200</v>
      </c>
      <c r="I31" s="272">
        <f t="shared" si="0"/>
        <v>0</v>
      </c>
      <c r="J31" s="462"/>
      <c r="K31" s="366">
        <f t="shared" si="10"/>
        <v>9200</v>
      </c>
      <c r="L31" s="272">
        <f t="shared" si="1"/>
        <v>0</v>
      </c>
      <c r="M31" s="273">
        <f t="shared" si="11"/>
        <v>0</v>
      </c>
      <c r="N31" s="274" t="str">
        <f t="shared" si="12"/>
        <v/>
      </c>
      <c r="O31" s="272"/>
      <c r="P31" s="462">
        <v>0</v>
      </c>
      <c r="Q31" s="366">
        <f t="shared" si="13"/>
        <v>9200</v>
      </c>
      <c r="R31" s="69">
        <f t="shared" si="2"/>
        <v>0</v>
      </c>
      <c r="S31" s="32"/>
      <c r="T31" s="273">
        <f t="shared" si="3"/>
        <v>0</v>
      </c>
      <c r="U31" s="274" t="str">
        <f t="shared" si="4"/>
        <v/>
      </c>
      <c r="W31" s="462">
        <v>8.8200000000000001E-2</v>
      </c>
      <c r="X31" s="366">
        <f t="shared" si="14"/>
        <v>9200</v>
      </c>
      <c r="Y31" s="69">
        <f t="shared" si="5"/>
        <v>811.44</v>
      </c>
      <c r="Z31" s="32"/>
      <c r="AA31" s="273">
        <f t="shared" si="15"/>
        <v>811.44</v>
      </c>
      <c r="AB31" s="274" t="str">
        <f t="shared" si="16"/>
        <v/>
      </c>
      <c r="AD31" s="462">
        <v>0</v>
      </c>
      <c r="AE31" s="366">
        <f t="shared" si="17"/>
        <v>9200</v>
      </c>
      <c r="AF31" s="69">
        <f t="shared" si="6"/>
        <v>0</v>
      </c>
      <c r="AG31" s="32"/>
      <c r="AH31" s="273">
        <f t="shared" si="18"/>
        <v>-811.44</v>
      </c>
      <c r="AI31" s="274" t="str">
        <f t="shared" si="19"/>
        <v/>
      </c>
      <c r="AK31" s="462">
        <v>0</v>
      </c>
      <c r="AL31" s="366">
        <f t="shared" si="20"/>
        <v>9200</v>
      </c>
      <c r="AM31" s="69">
        <f t="shared" si="7"/>
        <v>0</v>
      </c>
      <c r="AN31" s="32"/>
      <c r="AO31" s="273">
        <f t="shared" si="21"/>
        <v>0</v>
      </c>
      <c r="AP31" s="274" t="str">
        <f t="shared" si="22"/>
        <v/>
      </c>
      <c r="AR31" s="462">
        <v>0</v>
      </c>
      <c r="AS31" s="366">
        <f t="shared" si="23"/>
        <v>9200</v>
      </c>
      <c r="AT31" s="69">
        <f t="shared" si="8"/>
        <v>0</v>
      </c>
      <c r="AU31" s="32"/>
      <c r="AV31" s="273">
        <f t="shared" si="24"/>
        <v>0</v>
      </c>
      <c r="AW31" s="274" t="str">
        <f t="shared" si="25"/>
        <v/>
      </c>
    </row>
    <row r="32" spans="2:49" x14ac:dyDescent="0.3">
      <c r="B32" s="78" t="s">
        <v>110</v>
      </c>
      <c r="C32" s="268"/>
      <c r="D32" s="269" t="s">
        <v>80</v>
      </c>
      <c r="E32" s="268"/>
      <c r="F32" s="32"/>
      <c r="G32" s="462"/>
      <c r="H32" s="366">
        <f t="shared" si="9"/>
        <v>9200</v>
      </c>
      <c r="I32" s="272">
        <f t="shared" si="0"/>
        <v>0</v>
      </c>
      <c r="J32" s="462"/>
      <c r="K32" s="366">
        <f t="shared" si="10"/>
        <v>9200</v>
      </c>
      <c r="L32" s="272">
        <f t="shared" si="1"/>
        <v>0</v>
      </c>
      <c r="M32" s="273">
        <f t="shared" si="11"/>
        <v>0</v>
      </c>
      <c r="N32" s="274" t="str">
        <f t="shared" si="12"/>
        <v/>
      </c>
      <c r="O32" s="272"/>
      <c r="P32" s="462">
        <v>0</v>
      </c>
      <c r="Q32" s="366">
        <f t="shared" si="13"/>
        <v>9200</v>
      </c>
      <c r="R32" s="69">
        <f t="shared" si="2"/>
        <v>0</v>
      </c>
      <c r="S32" s="32"/>
      <c r="T32" s="273">
        <f t="shared" si="3"/>
        <v>0</v>
      </c>
      <c r="U32" s="274" t="str">
        <f t="shared" si="4"/>
        <v/>
      </c>
      <c r="W32" s="462">
        <v>0</v>
      </c>
      <c r="X32" s="366">
        <f t="shared" si="14"/>
        <v>9200</v>
      </c>
      <c r="Y32" s="69">
        <f t="shared" si="5"/>
        <v>0</v>
      </c>
      <c r="Z32" s="32"/>
      <c r="AA32" s="273">
        <f t="shared" si="15"/>
        <v>0</v>
      </c>
      <c r="AB32" s="274" t="str">
        <f t="shared" si="16"/>
        <v/>
      </c>
      <c r="AD32" s="462">
        <v>0</v>
      </c>
      <c r="AE32" s="366">
        <f t="shared" si="17"/>
        <v>9200</v>
      </c>
      <c r="AF32" s="69">
        <f t="shared" si="6"/>
        <v>0</v>
      </c>
      <c r="AG32" s="32"/>
      <c r="AH32" s="273">
        <f t="shared" si="18"/>
        <v>0</v>
      </c>
      <c r="AI32" s="274" t="str">
        <f t="shared" si="19"/>
        <v/>
      </c>
      <c r="AK32" s="462">
        <v>0</v>
      </c>
      <c r="AL32" s="366">
        <f t="shared" si="20"/>
        <v>9200</v>
      </c>
      <c r="AM32" s="69">
        <f t="shared" si="7"/>
        <v>0</v>
      </c>
      <c r="AN32" s="32"/>
      <c r="AO32" s="273">
        <f t="shared" si="21"/>
        <v>0</v>
      </c>
      <c r="AP32" s="274" t="str">
        <f t="shared" si="22"/>
        <v/>
      </c>
      <c r="AR32" s="462">
        <v>0.15759999999999999</v>
      </c>
      <c r="AS32" s="366">
        <f t="shared" si="23"/>
        <v>9200</v>
      </c>
      <c r="AT32" s="69">
        <f t="shared" si="8"/>
        <v>1449.9199999999998</v>
      </c>
      <c r="AU32" s="32"/>
      <c r="AV32" s="273">
        <f t="shared" si="24"/>
        <v>1449.9199999999998</v>
      </c>
      <c r="AW32" s="274" t="str">
        <f t="shared" si="25"/>
        <v/>
      </c>
    </row>
    <row r="33" spans="2:49" x14ac:dyDescent="0.3">
      <c r="B33" s="74" t="s">
        <v>117</v>
      </c>
      <c r="C33" s="268"/>
      <c r="D33" s="269" t="s">
        <v>80</v>
      </c>
      <c r="E33" s="268"/>
      <c r="F33" s="32"/>
      <c r="G33" s="462"/>
      <c r="H33" s="366">
        <f t="shared" si="9"/>
        <v>9200</v>
      </c>
      <c r="I33" s="272">
        <f t="shared" si="0"/>
        <v>0</v>
      </c>
      <c r="J33" s="462"/>
      <c r="K33" s="366">
        <f t="shared" si="10"/>
        <v>9200</v>
      </c>
      <c r="L33" s="272">
        <f t="shared" si="1"/>
        <v>0</v>
      </c>
      <c r="M33" s="273">
        <f t="shared" si="11"/>
        <v>0</v>
      </c>
      <c r="N33" s="274" t="str">
        <f t="shared" si="12"/>
        <v/>
      </c>
      <c r="O33" s="272"/>
      <c r="P33" s="462">
        <v>-1E-3</v>
      </c>
      <c r="Q33" s="366">
        <f t="shared" si="13"/>
        <v>9200</v>
      </c>
      <c r="R33" s="69">
        <f t="shared" si="2"/>
        <v>-9.2000000000000011</v>
      </c>
      <c r="S33" s="32"/>
      <c r="T33" s="273">
        <f t="shared" si="3"/>
        <v>-9.2000000000000011</v>
      </c>
      <c r="U33" s="274" t="str">
        <f t="shared" si="4"/>
        <v/>
      </c>
      <c r="W33" s="462">
        <v>-1E-3</v>
      </c>
      <c r="X33" s="366">
        <f t="shared" si="14"/>
        <v>9200</v>
      </c>
      <c r="Y33" s="69">
        <f t="shared" si="5"/>
        <v>-9.2000000000000011</v>
      </c>
      <c r="Z33" s="32"/>
      <c r="AA33" s="273">
        <f t="shared" si="15"/>
        <v>0</v>
      </c>
      <c r="AB33" s="274">
        <f t="shared" si="16"/>
        <v>0</v>
      </c>
      <c r="AD33" s="462">
        <v>-1E-3</v>
      </c>
      <c r="AE33" s="366">
        <f t="shared" si="17"/>
        <v>9200</v>
      </c>
      <c r="AF33" s="69">
        <f t="shared" si="6"/>
        <v>-9.2000000000000011</v>
      </c>
      <c r="AG33" s="32"/>
      <c r="AH33" s="273">
        <f t="shared" si="18"/>
        <v>0</v>
      </c>
      <c r="AI33" s="274">
        <f t="shared" si="19"/>
        <v>0</v>
      </c>
      <c r="AK33" s="462">
        <v>-1E-3</v>
      </c>
      <c r="AL33" s="366">
        <f t="shared" si="20"/>
        <v>9200</v>
      </c>
      <c r="AM33" s="69">
        <f t="shared" si="7"/>
        <v>-9.2000000000000011</v>
      </c>
      <c r="AN33" s="32"/>
      <c r="AO33" s="273">
        <f t="shared" si="21"/>
        <v>0</v>
      </c>
      <c r="AP33" s="274">
        <f t="shared" si="22"/>
        <v>0</v>
      </c>
      <c r="AR33" s="462">
        <v>0</v>
      </c>
      <c r="AS33" s="366">
        <f t="shared" si="23"/>
        <v>9200</v>
      </c>
      <c r="AT33" s="69">
        <f t="shared" si="8"/>
        <v>0</v>
      </c>
      <c r="AU33" s="32"/>
      <c r="AV33" s="273">
        <f t="shared" si="24"/>
        <v>9.2000000000000011</v>
      </c>
      <c r="AW33" s="274" t="str">
        <f t="shared" si="25"/>
        <v/>
      </c>
    </row>
    <row r="34" spans="2:49" x14ac:dyDescent="0.3">
      <c r="B34" s="78" t="s">
        <v>112</v>
      </c>
      <c r="C34" s="268"/>
      <c r="D34" s="269" t="s">
        <v>80</v>
      </c>
      <c r="E34" s="268"/>
      <c r="F34" s="32"/>
      <c r="G34" s="462"/>
      <c r="H34" s="366">
        <f t="shared" si="9"/>
        <v>9200</v>
      </c>
      <c r="I34" s="272">
        <f t="shared" si="0"/>
        <v>0</v>
      </c>
      <c r="J34" s="462"/>
      <c r="K34" s="366">
        <f t="shared" si="10"/>
        <v>9200</v>
      </c>
      <c r="L34" s="272">
        <f t="shared" si="1"/>
        <v>0</v>
      </c>
      <c r="M34" s="273">
        <f t="shared" si="11"/>
        <v>0</v>
      </c>
      <c r="N34" s="274" t="str">
        <f t="shared" si="12"/>
        <v/>
      </c>
      <c r="O34" s="272"/>
      <c r="P34" s="462">
        <v>0</v>
      </c>
      <c r="Q34" s="366">
        <f t="shared" si="13"/>
        <v>9200</v>
      </c>
      <c r="R34" s="69">
        <f t="shared" si="2"/>
        <v>0</v>
      </c>
      <c r="S34" s="32"/>
      <c r="T34" s="273">
        <f t="shared" si="3"/>
        <v>0</v>
      </c>
      <c r="U34" s="274" t="str">
        <f t="shared" si="4"/>
        <v/>
      </c>
      <c r="W34" s="462">
        <v>-5.4999999999999997E-3</v>
      </c>
      <c r="X34" s="366">
        <f t="shared" si="14"/>
        <v>9200</v>
      </c>
      <c r="Y34" s="69">
        <f t="shared" si="5"/>
        <v>-50.599999999999994</v>
      </c>
      <c r="Z34" s="32"/>
      <c r="AA34" s="273">
        <f t="shared" si="15"/>
        <v>-50.599999999999994</v>
      </c>
      <c r="AB34" s="274" t="str">
        <f t="shared" si="16"/>
        <v/>
      </c>
      <c r="AD34" s="462">
        <v>-5.4999999999999997E-3</v>
      </c>
      <c r="AE34" s="366">
        <f t="shared" si="17"/>
        <v>9200</v>
      </c>
      <c r="AF34" s="69">
        <f t="shared" si="6"/>
        <v>-50.599999999999994</v>
      </c>
      <c r="AG34" s="32"/>
      <c r="AH34" s="273">
        <f t="shared" si="18"/>
        <v>0</v>
      </c>
      <c r="AI34" s="274">
        <f t="shared" si="19"/>
        <v>0</v>
      </c>
      <c r="AK34" s="462">
        <v>-5.4999999999999997E-3</v>
      </c>
      <c r="AL34" s="366">
        <f t="shared" si="20"/>
        <v>9200</v>
      </c>
      <c r="AM34" s="69">
        <f t="shared" si="7"/>
        <v>-50.599999999999994</v>
      </c>
      <c r="AN34" s="32"/>
      <c r="AO34" s="273">
        <f t="shared" si="21"/>
        <v>0</v>
      </c>
      <c r="AP34" s="274">
        <f t="shared" si="22"/>
        <v>0</v>
      </c>
      <c r="AR34" s="462">
        <v>0</v>
      </c>
      <c r="AS34" s="366">
        <f t="shared" si="23"/>
        <v>9200</v>
      </c>
      <c r="AT34" s="69">
        <f t="shared" si="8"/>
        <v>0</v>
      </c>
      <c r="AU34" s="32"/>
      <c r="AV34" s="273">
        <f t="shared" si="24"/>
        <v>50.599999999999994</v>
      </c>
      <c r="AW34" s="274" t="str">
        <f t="shared" si="25"/>
        <v/>
      </c>
    </row>
    <row r="35" spans="2:49" x14ac:dyDescent="0.3">
      <c r="B35" s="74" t="s">
        <v>113</v>
      </c>
      <c r="C35" s="268"/>
      <c r="D35" s="269" t="s">
        <v>80</v>
      </c>
      <c r="E35" s="268"/>
      <c r="F35" s="32"/>
      <c r="G35" s="462"/>
      <c r="H35" s="366">
        <f t="shared" si="9"/>
        <v>9200</v>
      </c>
      <c r="I35" s="272">
        <f t="shared" si="0"/>
        <v>0</v>
      </c>
      <c r="J35" s="462"/>
      <c r="K35" s="366">
        <f t="shared" si="10"/>
        <v>9200</v>
      </c>
      <c r="L35" s="272">
        <f t="shared" si="1"/>
        <v>0</v>
      </c>
      <c r="M35" s="273">
        <f t="shared" si="11"/>
        <v>0</v>
      </c>
      <c r="N35" s="274" t="str">
        <f t="shared" si="12"/>
        <v/>
      </c>
      <c r="O35" s="272"/>
      <c r="P35" s="462">
        <v>0</v>
      </c>
      <c r="Q35" s="366">
        <f t="shared" si="13"/>
        <v>9200</v>
      </c>
      <c r="R35" s="69">
        <f t="shared" si="2"/>
        <v>0</v>
      </c>
      <c r="S35" s="32"/>
      <c r="T35" s="273">
        <f t="shared" si="3"/>
        <v>0</v>
      </c>
      <c r="U35" s="274" t="str">
        <f t="shared" si="4"/>
        <v/>
      </c>
      <c r="W35" s="462">
        <v>-2.7099999999999999E-2</v>
      </c>
      <c r="X35" s="366">
        <f t="shared" si="14"/>
        <v>9200</v>
      </c>
      <c r="Y35" s="69">
        <f t="shared" si="5"/>
        <v>-249.32</v>
      </c>
      <c r="Z35" s="32"/>
      <c r="AA35" s="273">
        <f t="shared" si="15"/>
        <v>-249.32</v>
      </c>
      <c r="AB35" s="274" t="str">
        <f t="shared" si="16"/>
        <v/>
      </c>
      <c r="AD35" s="462">
        <v>-2.7099999999999999E-2</v>
      </c>
      <c r="AE35" s="366">
        <f t="shared" si="17"/>
        <v>9200</v>
      </c>
      <c r="AF35" s="69">
        <f t="shared" si="6"/>
        <v>-249.32</v>
      </c>
      <c r="AG35" s="32"/>
      <c r="AH35" s="273">
        <f t="shared" si="18"/>
        <v>0</v>
      </c>
      <c r="AI35" s="274">
        <f t="shared" si="19"/>
        <v>0</v>
      </c>
      <c r="AK35" s="462">
        <v>-2.7099999999999999E-2</v>
      </c>
      <c r="AL35" s="366">
        <f t="shared" si="20"/>
        <v>9200</v>
      </c>
      <c r="AM35" s="69">
        <f t="shared" si="7"/>
        <v>-249.32</v>
      </c>
      <c r="AN35" s="32"/>
      <c r="AO35" s="273">
        <f t="shared" si="21"/>
        <v>0</v>
      </c>
      <c r="AP35" s="274">
        <f t="shared" si="22"/>
        <v>0</v>
      </c>
      <c r="AR35" s="462">
        <v>-2.7099999999999999E-2</v>
      </c>
      <c r="AS35" s="366">
        <f t="shared" si="23"/>
        <v>9200</v>
      </c>
      <c r="AT35" s="69">
        <f t="shared" si="8"/>
        <v>-249.32</v>
      </c>
      <c r="AU35" s="32"/>
      <c r="AV35" s="273">
        <f t="shared" si="24"/>
        <v>0</v>
      </c>
      <c r="AW35" s="274">
        <f t="shared" si="25"/>
        <v>0</v>
      </c>
    </row>
    <row r="36" spans="2:49" x14ac:dyDescent="0.3">
      <c r="B36" s="74" t="s">
        <v>114</v>
      </c>
      <c r="C36" s="268"/>
      <c r="D36" s="269" t="s">
        <v>80</v>
      </c>
      <c r="E36" s="268"/>
      <c r="F36" s="32"/>
      <c r="G36" s="462"/>
      <c r="H36" s="366">
        <f t="shared" si="9"/>
        <v>9200</v>
      </c>
      <c r="I36" s="272">
        <f>H36*G36</f>
        <v>0</v>
      </c>
      <c r="J36" s="462"/>
      <c r="K36" s="366">
        <f t="shared" si="10"/>
        <v>9200</v>
      </c>
      <c r="L36" s="272">
        <f>K36*J36</f>
        <v>0</v>
      </c>
      <c r="M36" s="273">
        <f t="shared" si="11"/>
        <v>0</v>
      </c>
      <c r="N36" s="274" t="str">
        <f t="shared" si="12"/>
        <v/>
      </c>
      <c r="O36" s="272"/>
      <c r="P36" s="462">
        <v>-0.26550000000000001</v>
      </c>
      <c r="Q36" s="366">
        <f t="shared" si="13"/>
        <v>9200</v>
      </c>
      <c r="R36" s="69">
        <f>Q36*P36</f>
        <v>-2442.6</v>
      </c>
      <c r="S36" s="32"/>
      <c r="T36" s="273">
        <f t="shared" si="3"/>
        <v>-2442.6</v>
      </c>
      <c r="U36" s="274" t="str">
        <f t="shared" si="4"/>
        <v/>
      </c>
      <c r="W36" s="462">
        <v>-0.26550000000000001</v>
      </c>
      <c r="X36" s="366">
        <f t="shared" si="14"/>
        <v>9200</v>
      </c>
      <c r="Y36" s="69">
        <f>X36*W36</f>
        <v>-2442.6</v>
      </c>
      <c r="Z36" s="32"/>
      <c r="AA36" s="273">
        <f>Y36-R36</f>
        <v>0</v>
      </c>
      <c r="AB36" s="274">
        <f>IF(OR(R36=0,Y36=0),"",(AA36/R36))</f>
        <v>0</v>
      </c>
      <c r="AD36" s="462">
        <v>0</v>
      </c>
      <c r="AE36" s="366">
        <f t="shared" si="17"/>
        <v>9200</v>
      </c>
      <c r="AF36" s="69">
        <f>AE36*AD36</f>
        <v>0</v>
      </c>
      <c r="AG36" s="32"/>
      <c r="AH36" s="273">
        <f>AF36-Y36</f>
        <v>2442.6</v>
      </c>
      <c r="AI36" s="274" t="str">
        <f>IF(OR(Y36=0,AF36=0),"",(AH36/Y36))</f>
        <v/>
      </c>
      <c r="AK36" s="462">
        <v>0</v>
      </c>
      <c r="AL36" s="366">
        <f t="shared" si="20"/>
        <v>9200</v>
      </c>
      <c r="AM36" s="69">
        <f>AL36*AK36</f>
        <v>0</v>
      </c>
      <c r="AN36" s="32"/>
      <c r="AO36" s="273">
        <f>AM36-AF36</f>
        <v>0</v>
      </c>
      <c r="AP36" s="274" t="str">
        <f>IF(OR(AF36=0,AM36=0),"",(AO36/AF36))</f>
        <v/>
      </c>
      <c r="AR36" s="462">
        <v>0</v>
      </c>
      <c r="AS36" s="366">
        <f t="shared" si="23"/>
        <v>9200</v>
      </c>
      <c r="AT36" s="69">
        <f>AS36*AR36</f>
        <v>0</v>
      </c>
      <c r="AU36" s="32"/>
      <c r="AV36" s="273">
        <f>AT36-AM36</f>
        <v>0</v>
      </c>
      <c r="AW36" s="274" t="str">
        <f>IF(OR(AM36=0,AT36=0),"",(AV36/AM36))</f>
        <v/>
      </c>
    </row>
    <row r="37" spans="2:49" x14ac:dyDescent="0.3">
      <c r="B37" s="74" t="s">
        <v>115</v>
      </c>
      <c r="C37" s="268"/>
      <c r="D37" s="269" t="s">
        <v>80</v>
      </c>
      <c r="E37" s="268"/>
      <c r="F37" s="32"/>
      <c r="G37" s="462"/>
      <c r="H37" s="366">
        <f t="shared" si="9"/>
        <v>9200</v>
      </c>
      <c r="I37" s="272">
        <f>H37*G37</f>
        <v>0</v>
      </c>
      <c r="J37" s="462"/>
      <c r="K37" s="366">
        <f t="shared" si="10"/>
        <v>9200</v>
      </c>
      <c r="L37" s="272">
        <f>K37*J37</f>
        <v>0</v>
      </c>
      <c r="M37" s="273">
        <f>L37-I37</f>
        <v>0</v>
      </c>
      <c r="N37" s="274" t="str">
        <f>IF(OR(I37=0,L37=0),"",(M37/I37))</f>
        <v/>
      </c>
      <c r="O37" s="272"/>
      <c r="P37" s="462">
        <v>-5.1299999999999998E-2</v>
      </c>
      <c r="Q37" s="366">
        <f t="shared" si="13"/>
        <v>9200</v>
      </c>
      <c r="R37" s="69">
        <f>Q37*P37</f>
        <v>-471.96</v>
      </c>
      <c r="S37" s="32"/>
      <c r="T37" s="273">
        <f>R37-L37</f>
        <v>-471.96</v>
      </c>
      <c r="U37" s="274" t="str">
        <f>IF(OR(L37=0,R37=0),"",(T37/L37))</f>
        <v/>
      </c>
      <c r="W37" s="462">
        <v>-5.1299999999999998E-2</v>
      </c>
      <c r="X37" s="366">
        <f t="shared" si="14"/>
        <v>9200</v>
      </c>
      <c r="Y37" s="69">
        <f>X37*W37</f>
        <v>-471.96</v>
      </c>
      <c r="Z37" s="32"/>
      <c r="AA37" s="273">
        <f>Y37-R37</f>
        <v>0</v>
      </c>
      <c r="AB37" s="274">
        <f>IF(OR(R37=0,Y37=0),"",(AA37/R37))</f>
        <v>0</v>
      </c>
      <c r="AD37" s="462">
        <v>-5.1299999999999998E-2</v>
      </c>
      <c r="AE37" s="366">
        <f t="shared" si="17"/>
        <v>9200</v>
      </c>
      <c r="AF37" s="69">
        <f>AE37*AD37</f>
        <v>-471.96</v>
      </c>
      <c r="AG37" s="32"/>
      <c r="AH37" s="273">
        <f>AF37-Y37</f>
        <v>0</v>
      </c>
      <c r="AI37" s="274">
        <f>IF(OR(Y37=0,AF37=0),"",(AH37/Y37))</f>
        <v>0</v>
      </c>
      <c r="AK37" s="462">
        <v>-5.1299999999999998E-2</v>
      </c>
      <c r="AL37" s="366">
        <f t="shared" si="20"/>
        <v>9200</v>
      </c>
      <c r="AM37" s="69">
        <f>AL37*AK37</f>
        <v>-471.96</v>
      </c>
      <c r="AN37" s="32"/>
      <c r="AO37" s="273">
        <f>AM37-AF37</f>
        <v>0</v>
      </c>
      <c r="AP37" s="274">
        <f>IF(OR(AF37=0,AM37=0),"",(AO37/AF37))</f>
        <v>0</v>
      </c>
      <c r="AR37" s="462">
        <v>-5.1299999999999998E-2</v>
      </c>
      <c r="AS37" s="366">
        <f t="shared" si="23"/>
        <v>9200</v>
      </c>
      <c r="AT37" s="69">
        <f>AS37*AR37</f>
        <v>-471.96</v>
      </c>
      <c r="AU37" s="32"/>
      <c r="AV37" s="273">
        <f>AT37-AM37</f>
        <v>0</v>
      </c>
      <c r="AW37" s="274">
        <f>IF(OR(AM37=0,AT37=0),"",(AV37/AM37))</f>
        <v>0</v>
      </c>
    </row>
    <row r="38" spans="2:49" x14ac:dyDescent="0.3">
      <c r="B38" s="79" t="s">
        <v>116</v>
      </c>
      <c r="C38" s="268"/>
      <c r="D38" s="269" t="s">
        <v>80</v>
      </c>
      <c r="E38" s="268"/>
      <c r="F38" s="32"/>
      <c r="G38" s="462"/>
      <c r="H38" s="366">
        <f t="shared" si="9"/>
        <v>9200</v>
      </c>
      <c r="I38" s="272">
        <f t="shared" ref="I38:I41" si="26">H38*G38</f>
        <v>0</v>
      </c>
      <c r="J38" s="462"/>
      <c r="K38" s="366">
        <f t="shared" si="10"/>
        <v>9200</v>
      </c>
      <c r="L38" s="272">
        <f t="shared" si="1"/>
        <v>0</v>
      </c>
      <c r="M38" s="273">
        <f t="shared" si="11"/>
        <v>0</v>
      </c>
      <c r="N38" s="274" t="str">
        <f t="shared" si="12"/>
        <v/>
      </c>
      <c r="O38" s="272"/>
      <c r="P38" s="462">
        <v>0</v>
      </c>
      <c r="Q38" s="366">
        <f t="shared" si="13"/>
        <v>9200</v>
      </c>
      <c r="R38" s="69">
        <f t="shared" si="2"/>
        <v>0</v>
      </c>
      <c r="S38" s="32"/>
      <c r="T38" s="273">
        <f t="shared" si="3"/>
        <v>0</v>
      </c>
      <c r="U38" s="274" t="str">
        <f t="shared" si="4"/>
        <v/>
      </c>
      <c r="W38" s="462">
        <v>-0.13969999999999999</v>
      </c>
      <c r="X38" s="366">
        <f t="shared" si="14"/>
        <v>9200</v>
      </c>
      <c r="Y38" s="69">
        <f t="shared" si="5"/>
        <v>-1285.24</v>
      </c>
      <c r="Z38" s="32"/>
      <c r="AA38" s="273">
        <f t="shared" si="15"/>
        <v>-1285.24</v>
      </c>
      <c r="AB38" s="274" t="str">
        <f t="shared" si="16"/>
        <v/>
      </c>
      <c r="AD38" s="462">
        <v>-0.13969999999999999</v>
      </c>
      <c r="AE38" s="366">
        <f t="shared" si="17"/>
        <v>9200</v>
      </c>
      <c r="AF38" s="69">
        <f t="shared" si="6"/>
        <v>-1285.24</v>
      </c>
      <c r="AG38" s="32"/>
      <c r="AH38" s="273">
        <f t="shared" si="18"/>
        <v>0</v>
      </c>
      <c r="AI38" s="274">
        <f t="shared" si="19"/>
        <v>0</v>
      </c>
      <c r="AK38" s="462">
        <v>-0.13969999999999999</v>
      </c>
      <c r="AL38" s="366">
        <f t="shared" si="20"/>
        <v>9200</v>
      </c>
      <c r="AM38" s="69">
        <f t="shared" si="7"/>
        <v>-1285.24</v>
      </c>
      <c r="AN38" s="32"/>
      <c r="AO38" s="273">
        <f t="shared" si="21"/>
        <v>0</v>
      </c>
      <c r="AP38" s="274">
        <f t="shared" si="22"/>
        <v>0</v>
      </c>
      <c r="AR38" s="462">
        <v>-0.13969999999999999</v>
      </c>
      <c r="AS38" s="366">
        <f t="shared" si="23"/>
        <v>9200</v>
      </c>
      <c r="AT38" s="69">
        <f t="shared" si="8"/>
        <v>-1285.24</v>
      </c>
      <c r="AU38" s="32"/>
      <c r="AV38" s="273">
        <f t="shared" si="24"/>
        <v>0</v>
      </c>
      <c r="AW38" s="274">
        <f t="shared" si="25"/>
        <v>0</v>
      </c>
    </row>
    <row r="39" spans="2:49" x14ac:dyDescent="0.3">
      <c r="B39" s="80" t="s">
        <v>118</v>
      </c>
      <c r="C39" s="268"/>
      <c r="D39" s="269" t="s">
        <v>80</v>
      </c>
      <c r="E39" s="268"/>
      <c r="F39" s="32"/>
      <c r="G39" s="367"/>
      <c r="H39" s="366">
        <f t="shared" si="9"/>
        <v>9200</v>
      </c>
      <c r="I39" s="272">
        <f t="shared" si="26"/>
        <v>0</v>
      </c>
      <c r="J39" s="367"/>
      <c r="K39" s="366">
        <f t="shared" si="10"/>
        <v>9200</v>
      </c>
      <c r="L39" s="272">
        <f t="shared" si="1"/>
        <v>0</v>
      </c>
      <c r="M39" s="70">
        <f t="shared" si="11"/>
        <v>0</v>
      </c>
      <c r="N39" s="71" t="str">
        <f t="shared" si="12"/>
        <v/>
      </c>
      <c r="O39" s="272"/>
      <c r="P39" s="367">
        <v>8.0000000000000002E-3</v>
      </c>
      <c r="Q39" s="366">
        <f t="shared" si="13"/>
        <v>9200</v>
      </c>
      <c r="R39" s="272">
        <f t="shared" si="2"/>
        <v>73.600000000000009</v>
      </c>
      <c r="S39" s="32"/>
      <c r="T39" s="273">
        <f t="shared" si="3"/>
        <v>73.600000000000009</v>
      </c>
      <c r="U39" s="274" t="str">
        <f t="shared" si="4"/>
        <v/>
      </c>
      <c r="W39" s="367">
        <v>8.0000000000000002E-3</v>
      </c>
      <c r="X39" s="366">
        <f t="shared" si="14"/>
        <v>9200</v>
      </c>
      <c r="Y39" s="272">
        <f t="shared" si="5"/>
        <v>73.600000000000009</v>
      </c>
      <c r="Z39" s="32"/>
      <c r="AA39" s="273">
        <f t="shared" si="15"/>
        <v>0</v>
      </c>
      <c r="AB39" s="274">
        <f t="shared" si="16"/>
        <v>0</v>
      </c>
      <c r="AD39" s="367">
        <v>8.0000000000000002E-3</v>
      </c>
      <c r="AE39" s="366">
        <f t="shared" si="17"/>
        <v>9200</v>
      </c>
      <c r="AF39" s="272">
        <f t="shared" si="6"/>
        <v>73.600000000000009</v>
      </c>
      <c r="AG39" s="32"/>
      <c r="AH39" s="273">
        <f>AF39-Y39</f>
        <v>0</v>
      </c>
      <c r="AI39" s="274">
        <f>IF(OR(Y39=0,AF39=0),"",(AH39/Y39))</f>
        <v>0</v>
      </c>
      <c r="AK39" s="367">
        <v>8.0000000000000002E-3</v>
      </c>
      <c r="AL39" s="366">
        <f t="shared" si="20"/>
        <v>9200</v>
      </c>
      <c r="AM39" s="272">
        <f t="shared" si="7"/>
        <v>73.600000000000009</v>
      </c>
      <c r="AN39" s="32"/>
      <c r="AO39" s="273">
        <f t="shared" si="21"/>
        <v>0</v>
      </c>
      <c r="AP39" s="274">
        <f t="shared" si="22"/>
        <v>0</v>
      </c>
      <c r="AR39" s="367">
        <v>8.0000000000000002E-3</v>
      </c>
      <c r="AS39" s="366">
        <f t="shared" si="23"/>
        <v>9200</v>
      </c>
      <c r="AT39" s="272">
        <f t="shared" si="8"/>
        <v>73.600000000000009</v>
      </c>
      <c r="AU39" s="32"/>
      <c r="AV39" s="273">
        <f t="shared" si="24"/>
        <v>0</v>
      </c>
      <c r="AW39" s="274">
        <f t="shared" si="25"/>
        <v>0</v>
      </c>
    </row>
    <row r="40" spans="2:49" x14ac:dyDescent="0.3">
      <c r="B40" s="80" t="s">
        <v>119</v>
      </c>
      <c r="C40" s="268"/>
      <c r="D40" s="269" t="s">
        <v>80</v>
      </c>
      <c r="E40" s="268"/>
      <c r="F40" s="32"/>
      <c r="G40" s="367"/>
      <c r="H40" s="366">
        <f t="shared" si="9"/>
        <v>9200</v>
      </c>
      <c r="I40" s="272">
        <f t="shared" si="26"/>
        <v>0</v>
      </c>
      <c r="J40" s="367"/>
      <c r="K40" s="366">
        <f t="shared" si="10"/>
        <v>9200</v>
      </c>
      <c r="L40" s="272">
        <f t="shared" si="1"/>
        <v>0</v>
      </c>
      <c r="M40" s="70">
        <f t="shared" si="11"/>
        <v>0</v>
      </c>
      <c r="N40" s="71" t="str">
        <f t="shared" si="12"/>
        <v/>
      </c>
      <c r="O40" s="272"/>
      <c r="P40" s="367">
        <v>4.8999999999999998E-3</v>
      </c>
      <c r="Q40" s="366">
        <f t="shared" si="13"/>
        <v>9200</v>
      </c>
      <c r="R40" s="272">
        <f t="shared" si="2"/>
        <v>45.08</v>
      </c>
      <c r="S40" s="32"/>
      <c r="T40" s="273">
        <f t="shared" si="3"/>
        <v>45.08</v>
      </c>
      <c r="U40" s="274" t="str">
        <f t="shared" si="4"/>
        <v/>
      </c>
      <c r="W40" s="367">
        <v>4.8999999999999998E-3</v>
      </c>
      <c r="X40" s="366">
        <f t="shared" si="14"/>
        <v>9200</v>
      </c>
      <c r="Y40" s="272">
        <f t="shared" si="5"/>
        <v>45.08</v>
      </c>
      <c r="Z40" s="32"/>
      <c r="AA40" s="273">
        <f t="shared" si="15"/>
        <v>0</v>
      </c>
      <c r="AB40" s="274">
        <f t="shared" si="16"/>
        <v>0</v>
      </c>
      <c r="AD40" s="367">
        <v>4.8999999999999998E-3</v>
      </c>
      <c r="AE40" s="366">
        <f t="shared" si="17"/>
        <v>9200</v>
      </c>
      <c r="AF40" s="272">
        <f t="shared" si="6"/>
        <v>45.08</v>
      </c>
      <c r="AG40" s="32"/>
      <c r="AH40" s="273">
        <f>AF40-Y40</f>
        <v>0</v>
      </c>
      <c r="AI40" s="274">
        <f>IF(OR(Y40=0,AF40=0),"",(AH40/Y40))</f>
        <v>0</v>
      </c>
      <c r="AK40" s="367">
        <v>4.8999999999999998E-3</v>
      </c>
      <c r="AL40" s="366">
        <f t="shared" si="20"/>
        <v>9200</v>
      </c>
      <c r="AM40" s="272">
        <f t="shared" si="7"/>
        <v>45.08</v>
      </c>
      <c r="AN40" s="32"/>
      <c r="AO40" s="273">
        <f t="shared" si="21"/>
        <v>0</v>
      </c>
      <c r="AP40" s="274">
        <f t="shared" si="22"/>
        <v>0</v>
      </c>
      <c r="AR40" s="367">
        <v>4.8999999999999998E-3</v>
      </c>
      <c r="AS40" s="366">
        <f t="shared" si="23"/>
        <v>9200</v>
      </c>
      <c r="AT40" s="272">
        <f t="shared" si="8"/>
        <v>45.08</v>
      </c>
      <c r="AU40" s="32"/>
      <c r="AV40" s="273">
        <f t="shared" si="24"/>
        <v>0</v>
      </c>
      <c r="AW40" s="274">
        <f t="shared" si="25"/>
        <v>0</v>
      </c>
    </row>
    <row r="41" spans="2:49" x14ac:dyDescent="0.3">
      <c r="B41" s="80" t="s">
        <v>120</v>
      </c>
      <c r="C41" s="268"/>
      <c r="D41" s="269" t="s">
        <v>80</v>
      </c>
      <c r="E41" s="268"/>
      <c r="F41" s="32"/>
      <c r="G41" s="367"/>
      <c r="H41" s="366">
        <f t="shared" si="9"/>
        <v>9200</v>
      </c>
      <c r="I41" s="272">
        <f t="shared" si="26"/>
        <v>0</v>
      </c>
      <c r="J41" s="367"/>
      <c r="K41" s="366">
        <f t="shared" si="10"/>
        <v>9200</v>
      </c>
      <c r="L41" s="272">
        <f t="shared" si="1"/>
        <v>0</v>
      </c>
      <c r="M41" s="70">
        <f t="shared" si="11"/>
        <v>0</v>
      </c>
      <c r="N41" s="71" t="str">
        <f t="shared" si="12"/>
        <v/>
      </c>
      <c r="O41" s="272"/>
      <c r="P41" s="367">
        <v>4.1000000000000003E-3</v>
      </c>
      <c r="Q41" s="366">
        <f t="shared" si="13"/>
        <v>9200</v>
      </c>
      <c r="R41" s="272">
        <f t="shared" si="2"/>
        <v>37.720000000000006</v>
      </c>
      <c r="S41" s="32"/>
      <c r="T41" s="273">
        <f t="shared" si="3"/>
        <v>37.720000000000006</v>
      </c>
      <c r="U41" s="274" t="str">
        <f t="shared" si="4"/>
        <v/>
      </c>
      <c r="W41" s="367">
        <v>4.1000000000000003E-3</v>
      </c>
      <c r="X41" s="366">
        <f t="shared" si="14"/>
        <v>9200</v>
      </c>
      <c r="Y41" s="272">
        <f t="shared" si="5"/>
        <v>37.720000000000006</v>
      </c>
      <c r="Z41" s="32"/>
      <c r="AA41" s="273">
        <f t="shared" si="15"/>
        <v>0</v>
      </c>
      <c r="AB41" s="274">
        <f t="shared" si="16"/>
        <v>0</v>
      </c>
      <c r="AD41" s="367">
        <v>4.1000000000000003E-3</v>
      </c>
      <c r="AE41" s="366">
        <f t="shared" si="17"/>
        <v>9200</v>
      </c>
      <c r="AF41" s="272">
        <f t="shared" si="6"/>
        <v>37.720000000000006</v>
      </c>
      <c r="AG41" s="32"/>
      <c r="AH41" s="273">
        <f>AF41-Y41</f>
        <v>0</v>
      </c>
      <c r="AI41" s="274">
        <f>IF(OR(Y41=0,AF41=0),"",(AH41/Y41))</f>
        <v>0</v>
      </c>
      <c r="AK41" s="367">
        <v>4.1000000000000003E-3</v>
      </c>
      <c r="AL41" s="366">
        <f t="shared" si="20"/>
        <v>9200</v>
      </c>
      <c r="AM41" s="272">
        <f t="shared" si="7"/>
        <v>37.720000000000006</v>
      </c>
      <c r="AN41" s="32"/>
      <c r="AO41" s="273">
        <f t="shared" si="21"/>
        <v>0</v>
      </c>
      <c r="AP41" s="274">
        <f t="shared" si="22"/>
        <v>0</v>
      </c>
      <c r="AR41" s="367">
        <v>4.1000000000000003E-3</v>
      </c>
      <c r="AS41" s="366">
        <f t="shared" si="23"/>
        <v>9200</v>
      </c>
      <c r="AT41" s="272">
        <f t="shared" si="8"/>
        <v>37.720000000000006</v>
      </c>
      <c r="AU41" s="32"/>
      <c r="AV41" s="273">
        <f t="shared" si="24"/>
        <v>0</v>
      </c>
      <c r="AW41" s="274">
        <f t="shared" si="25"/>
        <v>0</v>
      </c>
    </row>
    <row r="42" spans="2:49" x14ac:dyDescent="0.3">
      <c r="B42" s="288" t="s">
        <v>68</v>
      </c>
      <c r="C42" s="268"/>
      <c r="D42" s="269" t="s">
        <v>80</v>
      </c>
      <c r="E42" s="268"/>
      <c r="F42" s="32"/>
      <c r="G42" s="115">
        <v>7.9825999999999997</v>
      </c>
      <c r="H42" s="366">
        <f t="shared" si="9"/>
        <v>9200</v>
      </c>
      <c r="I42" s="287">
        <f>H42*G42</f>
        <v>73439.92</v>
      </c>
      <c r="J42" s="115">
        <v>8.3498000000000001</v>
      </c>
      <c r="K42" s="366">
        <f t="shared" si="10"/>
        <v>9200</v>
      </c>
      <c r="L42" s="287">
        <f>K42*J42</f>
        <v>76818.16</v>
      </c>
      <c r="M42" s="273">
        <f t="shared" si="11"/>
        <v>3378.2400000000052</v>
      </c>
      <c r="N42" s="274">
        <f t="shared" si="12"/>
        <v>4.6000050108987119E-2</v>
      </c>
      <c r="O42" s="287"/>
      <c r="P42" s="115">
        <v>9.5146999999999995</v>
      </c>
      <c r="Q42" s="366">
        <f t="shared" si="13"/>
        <v>9200</v>
      </c>
      <c r="R42" s="69">
        <f t="shared" si="2"/>
        <v>87535.239999999991</v>
      </c>
      <c r="S42" s="32"/>
      <c r="T42" s="273">
        <f t="shared" si="3"/>
        <v>10717.079999999987</v>
      </c>
      <c r="U42" s="274">
        <f t="shared" si="4"/>
        <v>0.13951232364847044</v>
      </c>
      <c r="W42" s="115">
        <v>9.9128000000000007</v>
      </c>
      <c r="X42" s="366">
        <f t="shared" si="14"/>
        <v>9200</v>
      </c>
      <c r="Y42" s="69">
        <f t="shared" si="5"/>
        <v>91197.760000000009</v>
      </c>
      <c r="Z42" s="32"/>
      <c r="AA42" s="273">
        <f t="shared" si="15"/>
        <v>3662.5200000000186</v>
      </c>
      <c r="AB42" s="274">
        <f t="shared" si="16"/>
        <v>4.1840520457818123E-2</v>
      </c>
      <c r="AD42" s="115">
        <v>10.4854</v>
      </c>
      <c r="AE42" s="366">
        <f t="shared" si="17"/>
        <v>9200</v>
      </c>
      <c r="AF42" s="69">
        <f t="shared" si="6"/>
        <v>96465.680000000008</v>
      </c>
      <c r="AG42" s="32"/>
      <c r="AH42" s="273">
        <f t="shared" si="18"/>
        <v>5267.9199999999983</v>
      </c>
      <c r="AI42" s="274">
        <f t="shared" si="19"/>
        <v>5.7763699459284938E-2</v>
      </c>
      <c r="AK42" s="115">
        <v>11.493399999999999</v>
      </c>
      <c r="AL42" s="366">
        <f t="shared" si="20"/>
        <v>9200</v>
      </c>
      <c r="AM42" s="69">
        <f t="shared" si="7"/>
        <v>105739.28</v>
      </c>
      <c r="AN42" s="32"/>
      <c r="AO42" s="273">
        <f t="shared" si="21"/>
        <v>9273.5999999999913</v>
      </c>
      <c r="AP42" s="274">
        <f t="shared" si="22"/>
        <v>9.6133671581436944E-2</v>
      </c>
      <c r="AR42" s="115">
        <v>12.245100000000001</v>
      </c>
      <c r="AS42" s="366">
        <f t="shared" si="23"/>
        <v>9200</v>
      </c>
      <c r="AT42" s="69">
        <f t="shared" si="8"/>
        <v>112654.92000000001</v>
      </c>
      <c r="AU42" s="32"/>
      <c r="AV42" s="273">
        <f t="shared" si="24"/>
        <v>6915.640000000014</v>
      </c>
      <c r="AW42" s="274">
        <f t="shared" si="25"/>
        <v>6.5402752884264143E-2</v>
      </c>
    </row>
    <row r="43" spans="2:49" x14ac:dyDescent="0.3">
      <c r="B43" s="93" t="s">
        <v>69</v>
      </c>
      <c r="C43" s="268"/>
      <c r="D43" s="269" t="s">
        <v>80</v>
      </c>
      <c r="E43" s="268"/>
      <c r="F43" s="32"/>
      <c r="G43" s="115">
        <v>0</v>
      </c>
      <c r="H43" s="366">
        <f t="shared" si="9"/>
        <v>9200</v>
      </c>
      <c r="I43" s="287">
        <f>H43*G43</f>
        <v>0</v>
      </c>
      <c r="J43" s="115">
        <v>0</v>
      </c>
      <c r="K43" s="366">
        <f t="shared" si="10"/>
        <v>9200</v>
      </c>
      <c r="L43" s="287">
        <f>K43*J43</f>
        <v>0</v>
      </c>
      <c r="M43" s="273">
        <f t="shared" si="11"/>
        <v>0</v>
      </c>
      <c r="N43" s="274" t="str">
        <f t="shared" si="12"/>
        <v/>
      </c>
      <c r="O43" s="287"/>
      <c r="P43" s="115">
        <v>0.28639999999999999</v>
      </c>
      <c r="Q43" s="366">
        <f t="shared" si="13"/>
        <v>9200</v>
      </c>
      <c r="R43" s="69">
        <f t="shared" si="2"/>
        <v>2634.88</v>
      </c>
      <c r="S43" s="32"/>
      <c r="T43" s="273">
        <f t="shared" si="3"/>
        <v>2634.88</v>
      </c>
      <c r="U43" s="274" t="str">
        <f t="shared" si="4"/>
        <v/>
      </c>
      <c r="W43" s="115">
        <v>0.28639999999999999</v>
      </c>
      <c r="X43" s="366">
        <f t="shared" si="14"/>
        <v>9200</v>
      </c>
      <c r="Y43" s="69">
        <f t="shared" si="5"/>
        <v>2634.88</v>
      </c>
      <c r="Z43" s="32"/>
      <c r="AA43" s="273">
        <f t="shared" si="15"/>
        <v>0</v>
      </c>
      <c r="AB43" s="274">
        <f t="shared" si="16"/>
        <v>0</v>
      </c>
      <c r="AD43" s="115">
        <v>0.28639999999999999</v>
      </c>
      <c r="AE43" s="366">
        <f t="shared" si="17"/>
        <v>9200</v>
      </c>
      <c r="AF43" s="69">
        <f t="shared" si="6"/>
        <v>2634.88</v>
      </c>
      <c r="AG43" s="32"/>
      <c r="AH43" s="273">
        <f t="shared" si="18"/>
        <v>0</v>
      </c>
      <c r="AI43" s="274">
        <f t="shared" si="19"/>
        <v>0</v>
      </c>
      <c r="AK43" s="115">
        <v>0.28639999999999999</v>
      </c>
      <c r="AL43" s="366">
        <f t="shared" si="20"/>
        <v>9200</v>
      </c>
      <c r="AM43" s="69">
        <f t="shared" si="7"/>
        <v>2634.88</v>
      </c>
      <c r="AN43" s="32"/>
      <c r="AO43" s="273">
        <f t="shared" si="21"/>
        <v>0</v>
      </c>
      <c r="AP43" s="274">
        <f t="shared" si="22"/>
        <v>0</v>
      </c>
      <c r="AR43" s="115">
        <v>0.28639999999999999</v>
      </c>
      <c r="AS43" s="366">
        <f t="shared" si="23"/>
        <v>9200</v>
      </c>
      <c r="AT43" s="69">
        <f t="shared" si="8"/>
        <v>2634.88</v>
      </c>
      <c r="AU43" s="32"/>
      <c r="AV43" s="273">
        <f t="shared" si="24"/>
        <v>0</v>
      </c>
      <c r="AW43" s="274">
        <f t="shared" si="25"/>
        <v>0</v>
      </c>
    </row>
    <row r="44" spans="2:49" x14ac:dyDescent="0.3">
      <c r="B44" s="429" t="s">
        <v>28</v>
      </c>
      <c r="C44" s="430"/>
      <c r="D44" s="431"/>
      <c r="E44" s="430"/>
      <c r="F44" s="432"/>
      <c r="G44" s="433"/>
      <c r="H44" s="434"/>
      <c r="I44" s="435">
        <f>SUM(I23:I43)</f>
        <v>73402.36</v>
      </c>
      <c r="J44" s="433"/>
      <c r="K44" s="434"/>
      <c r="L44" s="435">
        <f>SUM(L23:L43)</f>
        <v>76993.600000000006</v>
      </c>
      <c r="M44" s="436">
        <f t="shared" si="11"/>
        <v>3591.2400000000052</v>
      </c>
      <c r="N44" s="437">
        <f t="shared" si="12"/>
        <v>4.8925402398506061E-2</v>
      </c>
      <c r="O44" s="435"/>
      <c r="P44" s="433"/>
      <c r="Q44" s="434"/>
      <c r="R44" s="435">
        <f>SUM(R23:R43)</f>
        <v>88935.75</v>
      </c>
      <c r="S44" s="432"/>
      <c r="T44" s="436">
        <f t="shared" si="3"/>
        <v>11942.149999999994</v>
      </c>
      <c r="U44" s="437">
        <f t="shared" si="4"/>
        <v>0.15510574904927155</v>
      </c>
      <c r="W44" s="433"/>
      <c r="X44" s="434"/>
      <c r="Y44" s="435">
        <f>SUM(Y23:Y43)</f>
        <v>94872.99000000002</v>
      </c>
      <c r="Z44" s="432"/>
      <c r="AA44" s="436">
        <f t="shared" si="15"/>
        <v>5937.2400000000198</v>
      </c>
      <c r="AB44" s="437">
        <f t="shared" si="16"/>
        <v>6.6758755618522583E-2</v>
      </c>
      <c r="AD44" s="433"/>
      <c r="AE44" s="434"/>
      <c r="AF44" s="435">
        <f>SUM(AF23:AF43)</f>
        <v>102054.15000000001</v>
      </c>
      <c r="AG44" s="432"/>
      <c r="AH44" s="436">
        <f>AF44-Y44</f>
        <v>7181.1599999999889</v>
      </c>
      <c r="AI44" s="437">
        <f t="shared" si="19"/>
        <v>7.5692354589014091E-2</v>
      </c>
      <c r="AK44" s="433"/>
      <c r="AL44" s="434"/>
      <c r="AM44" s="435">
        <f>SUM(AM23:AM43)</f>
        <v>111891.23000000001</v>
      </c>
      <c r="AN44" s="432"/>
      <c r="AO44" s="436">
        <f t="shared" si="21"/>
        <v>9837.0800000000017</v>
      </c>
      <c r="AP44" s="437">
        <f t="shared" si="22"/>
        <v>9.6390788615651604E-2</v>
      </c>
      <c r="AR44" s="433"/>
      <c r="AS44" s="434"/>
      <c r="AT44" s="435">
        <f>SUM(AT23:AT43)</f>
        <v>120640.04000000002</v>
      </c>
      <c r="AU44" s="432"/>
      <c r="AV44" s="436">
        <f t="shared" si="24"/>
        <v>8748.8100000000122</v>
      </c>
      <c r="AW44" s="437">
        <f t="shared" si="25"/>
        <v>7.8190310357657264E-2</v>
      </c>
    </row>
    <row r="45" spans="2:49" x14ac:dyDescent="0.3">
      <c r="B45" s="74" t="s">
        <v>29</v>
      </c>
      <c r="C45" s="32"/>
      <c r="D45" s="269" t="s">
        <v>30</v>
      </c>
      <c r="E45" s="32"/>
      <c r="F45" s="32"/>
      <c r="G45" s="285">
        <f>G64</f>
        <v>0.1076</v>
      </c>
      <c r="H45" s="482">
        <f>$G19*(1+G77)-$G19</f>
        <v>67080.000000000466</v>
      </c>
      <c r="I45" s="287">
        <f>H45*G45</f>
        <v>7217.80800000005</v>
      </c>
      <c r="J45" s="285">
        <f>J64</f>
        <v>0.1076</v>
      </c>
      <c r="K45" s="482">
        <f>$G19*(1+J77)-$G19</f>
        <v>67080.000000000466</v>
      </c>
      <c r="L45" s="287">
        <f>K45*J45</f>
        <v>7217.80800000005</v>
      </c>
      <c r="M45" s="273">
        <f t="shared" si="11"/>
        <v>0</v>
      </c>
      <c r="N45" s="274">
        <f t="shared" si="12"/>
        <v>0</v>
      </c>
      <c r="O45" s="287"/>
      <c r="P45" s="285">
        <f>P64</f>
        <v>0.1076</v>
      </c>
      <c r="Q45" s="482">
        <f>$G19*(1+P77)-$G19</f>
        <v>67080.000000000466</v>
      </c>
      <c r="R45" s="287">
        <f>Q45*P45</f>
        <v>7217.80800000005</v>
      </c>
      <c r="S45" s="32"/>
      <c r="T45" s="273">
        <f t="shared" si="3"/>
        <v>0</v>
      </c>
      <c r="U45" s="274">
        <f t="shared" si="4"/>
        <v>0</v>
      </c>
      <c r="W45" s="285">
        <f>W64</f>
        <v>0.1076</v>
      </c>
      <c r="X45" s="482">
        <f>$G19*(1+W77)-$G19</f>
        <v>67080.000000000466</v>
      </c>
      <c r="Y45" s="287">
        <f>X45*W45</f>
        <v>7217.80800000005</v>
      </c>
      <c r="Z45" s="32"/>
      <c r="AA45" s="273">
        <f t="shared" si="15"/>
        <v>0</v>
      </c>
      <c r="AB45" s="274">
        <f t="shared" si="16"/>
        <v>0</v>
      </c>
      <c r="AD45" s="285">
        <f>AD64</f>
        <v>0.1076</v>
      </c>
      <c r="AE45" s="482">
        <f>$G19*(1+AD77)-$G19</f>
        <v>67080.000000000466</v>
      </c>
      <c r="AF45" s="287">
        <f>AE45*AD45</f>
        <v>7217.80800000005</v>
      </c>
      <c r="AG45" s="32"/>
      <c r="AH45" s="273">
        <f t="shared" si="18"/>
        <v>0</v>
      </c>
      <c r="AI45" s="274">
        <f t="shared" si="19"/>
        <v>0</v>
      </c>
      <c r="AK45" s="285">
        <f>AK64</f>
        <v>0.1076</v>
      </c>
      <c r="AL45" s="482">
        <f>$G19*(1+AK77)-$G19</f>
        <v>67080.000000000466</v>
      </c>
      <c r="AM45" s="287">
        <f>AL45*AK45</f>
        <v>7217.80800000005</v>
      </c>
      <c r="AN45" s="32"/>
      <c r="AO45" s="273">
        <f t="shared" si="21"/>
        <v>0</v>
      </c>
      <c r="AP45" s="274">
        <f t="shared" si="22"/>
        <v>0</v>
      </c>
      <c r="AR45" s="285">
        <f>AR64</f>
        <v>0.1076</v>
      </c>
      <c r="AS45" s="482">
        <f>$G19*(1+AR77)-$G19</f>
        <v>67080.000000000466</v>
      </c>
      <c r="AT45" s="287">
        <f>AS45*AR45</f>
        <v>7217.80800000005</v>
      </c>
      <c r="AU45" s="32"/>
      <c r="AV45" s="273">
        <f t="shared" si="24"/>
        <v>0</v>
      </c>
      <c r="AW45" s="274">
        <f t="shared" si="25"/>
        <v>0</v>
      </c>
    </row>
    <row r="46" spans="2:49" s="23" customFormat="1" x14ac:dyDescent="0.3">
      <c r="B46" s="93" t="str">
        <f>+RESIDENTIAL!$B$47</f>
        <v>Rate Rider for Disposition of Deferral/Variance Accounts - effective until December 31, 2024</v>
      </c>
      <c r="C46" s="65"/>
      <c r="D46" s="66" t="s">
        <v>80</v>
      </c>
      <c r="E46" s="65"/>
      <c r="F46" s="25"/>
      <c r="G46" s="96">
        <v>1.0390999999999999</v>
      </c>
      <c r="H46" s="97">
        <f>$G$18</f>
        <v>9200</v>
      </c>
      <c r="I46" s="76">
        <f>H46*G46</f>
        <v>9559.7199999999993</v>
      </c>
      <c r="J46" s="96">
        <v>1.1144000000000001</v>
      </c>
      <c r="K46" s="97">
        <f>$G$18</f>
        <v>9200</v>
      </c>
      <c r="L46" s="76">
        <f>K46*J46</f>
        <v>10252.480000000001</v>
      </c>
      <c r="M46" s="70">
        <f t="shared" si="11"/>
        <v>692.76000000000204</v>
      </c>
      <c r="N46" s="71">
        <f t="shared" si="12"/>
        <v>7.2466557597921491E-2</v>
      </c>
      <c r="O46" s="76"/>
      <c r="P46" s="96">
        <v>0.77900000000000003</v>
      </c>
      <c r="Q46" s="97">
        <f>$G$18</f>
        <v>9200</v>
      </c>
      <c r="R46" s="76">
        <f>Q46*P46</f>
        <v>7166.8</v>
      </c>
      <c r="S46" s="73"/>
      <c r="T46" s="70">
        <f t="shared" si="3"/>
        <v>-3085.6800000000012</v>
      </c>
      <c r="U46" s="71">
        <f t="shared" si="4"/>
        <v>-0.30096913137114151</v>
      </c>
      <c r="V46" s="73"/>
      <c r="W46" s="96">
        <v>0</v>
      </c>
      <c r="X46" s="97">
        <f>$G$18</f>
        <v>9200</v>
      </c>
      <c r="Y46" s="76">
        <f>X46*W46</f>
        <v>0</v>
      </c>
      <c r="Z46" s="73"/>
      <c r="AA46" s="70">
        <f t="shared" si="15"/>
        <v>-7166.8</v>
      </c>
      <c r="AB46" s="71" t="str">
        <f t="shared" si="16"/>
        <v/>
      </c>
      <c r="AC46" s="73"/>
      <c r="AD46" s="96">
        <v>0</v>
      </c>
      <c r="AE46" s="97">
        <f>$G$18</f>
        <v>9200</v>
      </c>
      <c r="AF46" s="76">
        <f>AE46*AD46</f>
        <v>0</v>
      </c>
      <c r="AG46" s="73"/>
      <c r="AH46" s="70">
        <f t="shared" si="18"/>
        <v>0</v>
      </c>
      <c r="AI46" s="71" t="str">
        <f t="shared" si="19"/>
        <v/>
      </c>
      <c r="AJ46" s="73"/>
      <c r="AK46" s="96">
        <v>0</v>
      </c>
      <c r="AL46" s="97">
        <f>$G$18</f>
        <v>9200</v>
      </c>
      <c r="AM46" s="76">
        <f>AL46*AK46</f>
        <v>0</v>
      </c>
      <c r="AN46" s="73"/>
      <c r="AO46" s="70">
        <f t="shared" si="21"/>
        <v>0</v>
      </c>
      <c r="AP46" s="71" t="str">
        <f t="shared" si="22"/>
        <v/>
      </c>
      <c r="AQ46" s="73"/>
      <c r="AR46" s="96">
        <v>0</v>
      </c>
      <c r="AS46" s="97">
        <f>$G$18</f>
        <v>9200</v>
      </c>
      <c r="AT46" s="76">
        <f>AS46*AR46</f>
        <v>0</v>
      </c>
      <c r="AU46" s="73"/>
      <c r="AV46" s="70">
        <f t="shared" si="24"/>
        <v>0</v>
      </c>
      <c r="AW46" s="71" t="str">
        <f t="shared" si="25"/>
        <v/>
      </c>
    </row>
    <row r="47" spans="2:49" s="23" customFormat="1" x14ac:dyDescent="0.3">
      <c r="B47" s="74" t="str">
        <f>+'GS 50-999 kW'!$B$50</f>
        <v>Rate Rider for Disposition of Deferral/Variance Accounts for Non -Wholesale Market Participants -effective until December 31, 2024</v>
      </c>
      <c r="C47" s="65"/>
      <c r="D47" s="66" t="s">
        <v>80</v>
      </c>
      <c r="E47" s="65"/>
      <c r="F47" s="25"/>
      <c r="G47" s="96">
        <v>0.41189999999999999</v>
      </c>
      <c r="H47" s="97">
        <f>$G$18</f>
        <v>9200</v>
      </c>
      <c r="I47" s="76">
        <f t="shared" ref="I47:I49" si="27">H47*G47</f>
        <v>3789.48</v>
      </c>
      <c r="J47" s="96">
        <v>1.0801000000000001</v>
      </c>
      <c r="K47" s="97">
        <f>$G$18</f>
        <v>9200</v>
      </c>
      <c r="L47" s="76">
        <f t="shared" ref="L47:L49" si="28">K47*J47</f>
        <v>9936.92</v>
      </c>
      <c r="M47" s="70">
        <f t="shared" si="11"/>
        <v>6147.4400000000005</v>
      </c>
      <c r="N47" s="71">
        <f t="shared" si="12"/>
        <v>1.6222384073804323</v>
      </c>
      <c r="O47" s="76"/>
      <c r="P47" s="96">
        <v>0.2626</v>
      </c>
      <c r="Q47" s="97">
        <f>$G$18</f>
        <v>9200</v>
      </c>
      <c r="R47" s="76">
        <f t="shared" ref="R47:R49" si="29">Q47*P47</f>
        <v>2415.92</v>
      </c>
      <c r="S47" s="73"/>
      <c r="T47" s="70">
        <f t="shared" si="3"/>
        <v>-7521</v>
      </c>
      <c r="U47" s="71">
        <f t="shared" si="4"/>
        <v>-0.75687436348486248</v>
      </c>
      <c r="V47" s="73"/>
      <c r="W47" s="96">
        <v>0</v>
      </c>
      <c r="X47" s="97">
        <f>$G$18</f>
        <v>9200</v>
      </c>
      <c r="Y47" s="76">
        <f t="shared" ref="Y47:Y49" si="30">X47*W47</f>
        <v>0</v>
      </c>
      <c r="Z47" s="73"/>
      <c r="AA47" s="70">
        <f t="shared" si="15"/>
        <v>-2415.92</v>
      </c>
      <c r="AB47" s="71" t="str">
        <f t="shared" si="16"/>
        <v/>
      </c>
      <c r="AC47" s="73"/>
      <c r="AD47" s="96">
        <v>0</v>
      </c>
      <c r="AE47" s="97">
        <f>$G$18</f>
        <v>9200</v>
      </c>
      <c r="AF47" s="76">
        <f t="shared" ref="AF47:AF49" si="31">AE47*AD47</f>
        <v>0</v>
      </c>
      <c r="AG47" s="73"/>
      <c r="AH47" s="70">
        <f t="shared" si="18"/>
        <v>0</v>
      </c>
      <c r="AI47" s="71" t="str">
        <f t="shared" si="19"/>
        <v/>
      </c>
      <c r="AJ47" s="73"/>
      <c r="AK47" s="96">
        <v>0</v>
      </c>
      <c r="AL47" s="97">
        <f>$G$18</f>
        <v>9200</v>
      </c>
      <c r="AM47" s="76">
        <f t="shared" ref="AM47:AM49" si="32">AL47*AK47</f>
        <v>0</v>
      </c>
      <c r="AN47" s="73"/>
      <c r="AO47" s="70">
        <f t="shared" si="21"/>
        <v>0</v>
      </c>
      <c r="AP47" s="71" t="str">
        <f t="shared" si="22"/>
        <v/>
      </c>
      <c r="AQ47" s="73"/>
      <c r="AR47" s="96">
        <v>0</v>
      </c>
      <c r="AS47" s="97">
        <f>$G$18</f>
        <v>9200</v>
      </c>
      <c r="AT47" s="76">
        <f t="shared" ref="AT47:AT49" si="33">AS47*AR47</f>
        <v>0</v>
      </c>
      <c r="AU47" s="73"/>
      <c r="AV47" s="70">
        <f t="shared" si="24"/>
        <v>0</v>
      </c>
      <c r="AW47" s="71" t="str">
        <f t="shared" si="25"/>
        <v/>
      </c>
    </row>
    <row r="48" spans="2:49" s="23" customFormat="1" x14ac:dyDescent="0.3">
      <c r="B48" s="74" t="str">
        <f>+RESIDENTIAL!$B$48</f>
        <v>Rate Rider for Disposition of Capacity Based Recovery Account - Applicable only for Class B Customers - effective until December 31, 2024</v>
      </c>
      <c r="C48" s="65"/>
      <c r="D48" s="66" t="s">
        <v>80</v>
      </c>
      <c r="E48" s="65"/>
      <c r="F48" s="25"/>
      <c r="G48" s="96">
        <v>-3.4000000000000002E-2</v>
      </c>
      <c r="H48" s="97"/>
      <c r="I48" s="76">
        <f t="shared" si="27"/>
        <v>0</v>
      </c>
      <c r="J48" s="96">
        <v>-2.7400000000000001E-2</v>
      </c>
      <c r="K48" s="97"/>
      <c r="L48" s="76">
        <f t="shared" si="28"/>
        <v>0</v>
      </c>
      <c r="M48" s="70">
        <f t="shared" si="11"/>
        <v>0</v>
      </c>
      <c r="N48" s="71" t="str">
        <f t="shared" si="12"/>
        <v/>
      </c>
      <c r="O48" s="76"/>
      <c r="P48" s="96">
        <v>0.1779</v>
      </c>
      <c r="Q48" s="97"/>
      <c r="R48" s="76">
        <f t="shared" si="29"/>
        <v>0</v>
      </c>
      <c r="S48" s="73"/>
      <c r="T48" s="70">
        <f t="shared" si="3"/>
        <v>0</v>
      </c>
      <c r="U48" s="71" t="str">
        <f t="shared" si="4"/>
        <v/>
      </c>
      <c r="V48" s="73"/>
      <c r="W48" s="96">
        <v>0</v>
      </c>
      <c r="X48" s="97"/>
      <c r="Y48" s="76">
        <f t="shared" si="30"/>
        <v>0</v>
      </c>
      <c r="Z48" s="73"/>
      <c r="AA48" s="70">
        <f t="shared" si="15"/>
        <v>0</v>
      </c>
      <c r="AB48" s="71" t="str">
        <f t="shared" si="16"/>
        <v/>
      </c>
      <c r="AC48" s="73"/>
      <c r="AD48" s="96">
        <v>0</v>
      </c>
      <c r="AE48" s="97"/>
      <c r="AF48" s="76">
        <f t="shared" si="31"/>
        <v>0</v>
      </c>
      <c r="AG48" s="73"/>
      <c r="AH48" s="70">
        <f t="shared" si="18"/>
        <v>0</v>
      </c>
      <c r="AI48" s="71" t="str">
        <f t="shared" si="19"/>
        <v/>
      </c>
      <c r="AJ48" s="73"/>
      <c r="AK48" s="96">
        <v>0</v>
      </c>
      <c r="AL48" s="97"/>
      <c r="AM48" s="76">
        <f t="shared" si="32"/>
        <v>0</v>
      </c>
      <c r="AN48" s="73"/>
      <c r="AO48" s="70">
        <f t="shared" si="21"/>
        <v>0</v>
      </c>
      <c r="AP48" s="71" t="str">
        <f t="shared" si="22"/>
        <v/>
      </c>
      <c r="AQ48" s="73"/>
      <c r="AR48" s="96">
        <v>0</v>
      </c>
      <c r="AS48" s="97"/>
      <c r="AT48" s="76">
        <f t="shared" si="33"/>
        <v>0</v>
      </c>
      <c r="AU48" s="73"/>
      <c r="AV48" s="70">
        <f t="shared" si="24"/>
        <v>0</v>
      </c>
      <c r="AW48" s="71" t="str">
        <f t="shared" si="25"/>
        <v/>
      </c>
    </row>
    <row r="49" spans="2:49" s="23" customFormat="1" x14ac:dyDescent="0.3">
      <c r="B49" s="93" t="str">
        <f>+RESIDENTIAL!$B$49</f>
        <v>Rate Rider for Disposition of Global Adjustment Account - Applicable only for Non-RPP Customers - effective until December 31, 2023</v>
      </c>
      <c r="C49" s="65"/>
      <c r="D49" s="491" t="s">
        <v>30</v>
      </c>
      <c r="E49" s="65"/>
      <c r="F49" s="25"/>
      <c r="G49" s="96">
        <v>-2.5100000000000001E-3</v>
      </c>
      <c r="H49" s="97"/>
      <c r="I49" s="76">
        <f t="shared" si="27"/>
        <v>0</v>
      </c>
      <c r="J49" s="96">
        <v>0</v>
      </c>
      <c r="K49" s="97"/>
      <c r="L49" s="76">
        <f t="shared" si="28"/>
        <v>0</v>
      </c>
      <c r="M49" s="70">
        <f t="shared" si="11"/>
        <v>0</v>
      </c>
      <c r="N49" s="71" t="str">
        <f t="shared" si="12"/>
        <v/>
      </c>
      <c r="O49" s="76"/>
      <c r="P49" s="96">
        <v>1.2099999999999999E-3</v>
      </c>
      <c r="Q49" s="97"/>
      <c r="R49" s="76">
        <f t="shared" si="29"/>
        <v>0</v>
      </c>
      <c r="S49" s="73"/>
      <c r="T49" s="70">
        <f t="shared" si="3"/>
        <v>0</v>
      </c>
      <c r="U49" s="71" t="str">
        <f t="shared" si="4"/>
        <v/>
      </c>
      <c r="V49" s="73"/>
      <c r="W49" s="96">
        <v>0</v>
      </c>
      <c r="X49" s="97"/>
      <c r="Y49" s="76">
        <f t="shared" si="30"/>
        <v>0</v>
      </c>
      <c r="Z49" s="73"/>
      <c r="AA49" s="70">
        <f t="shared" si="15"/>
        <v>0</v>
      </c>
      <c r="AB49" s="71" t="str">
        <f t="shared" si="16"/>
        <v/>
      </c>
      <c r="AC49" s="73"/>
      <c r="AD49" s="96">
        <v>0</v>
      </c>
      <c r="AE49" s="97"/>
      <c r="AF49" s="76">
        <f t="shared" si="31"/>
        <v>0</v>
      </c>
      <c r="AG49" s="73"/>
      <c r="AH49" s="70">
        <f t="shared" si="18"/>
        <v>0</v>
      </c>
      <c r="AI49" s="71" t="str">
        <f t="shared" si="19"/>
        <v/>
      </c>
      <c r="AJ49" s="73"/>
      <c r="AK49" s="96">
        <v>0</v>
      </c>
      <c r="AL49" s="97"/>
      <c r="AM49" s="76">
        <f t="shared" si="32"/>
        <v>0</v>
      </c>
      <c r="AN49" s="73"/>
      <c r="AO49" s="70">
        <f t="shared" si="21"/>
        <v>0</v>
      </c>
      <c r="AP49" s="71" t="str">
        <f t="shared" si="22"/>
        <v/>
      </c>
      <c r="AQ49" s="73"/>
      <c r="AR49" s="96">
        <v>0</v>
      </c>
      <c r="AS49" s="97"/>
      <c r="AT49" s="76">
        <f t="shared" si="33"/>
        <v>0</v>
      </c>
      <c r="AU49" s="73"/>
      <c r="AV49" s="70">
        <f t="shared" si="24"/>
        <v>0</v>
      </c>
      <c r="AW49" s="71" t="str">
        <f t="shared" si="25"/>
        <v/>
      </c>
    </row>
    <row r="50" spans="2:49" x14ac:dyDescent="0.3">
      <c r="B50" s="439" t="s">
        <v>35</v>
      </c>
      <c r="C50" s="440"/>
      <c r="D50" s="441"/>
      <c r="E50" s="440"/>
      <c r="F50" s="432"/>
      <c r="G50" s="442"/>
      <c r="H50" s="443"/>
      <c r="I50" s="444">
        <f>SUM(I45:I49)+I44</f>
        <v>93969.368000000046</v>
      </c>
      <c r="J50" s="442"/>
      <c r="K50" s="443"/>
      <c r="L50" s="444">
        <f>SUM(L45:L49)+L44</f>
        <v>104400.80800000005</v>
      </c>
      <c r="M50" s="436">
        <f t="shared" si="11"/>
        <v>10431.440000000002</v>
      </c>
      <c r="N50" s="437">
        <f t="shared" si="12"/>
        <v>0.11100894070076109</v>
      </c>
      <c r="O50" s="444"/>
      <c r="P50" s="442"/>
      <c r="Q50" s="443"/>
      <c r="R50" s="444">
        <f>SUM(R45:R49)+R44</f>
        <v>105736.27800000005</v>
      </c>
      <c r="S50" s="432"/>
      <c r="T50" s="436">
        <f t="shared" si="3"/>
        <v>1335.4700000000012</v>
      </c>
      <c r="U50" s="437">
        <f t="shared" si="4"/>
        <v>1.279175923619289E-2</v>
      </c>
      <c r="W50" s="442"/>
      <c r="X50" s="443"/>
      <c r="Y50" s="444">
        <f>SUM(Y45:Y49)+Y44</f>
        <v>102090.79800000007</v>
      </c>
      <c r="Z50" s="432"/>
      <c r="AA50" s="436">
        <f>Y50-R50</f>
        <v>-3645.4799999999814</v>
      </c>
      <c r="AB50" s="437">
        <f t="shared" si="16"/>
        <v>-3.4477097822565493E-2</v>
      </c>
      <c r="AD50" s="442"/>
      <c r="AE50" s="443"/>
      <c r="AF50" s="444">
        <f>SUM(AF45:AF49)+AF44</f>
        <v>109271.95800000006</v>
      </c>
      <c r="AG50" s="432"/>
      <c r="AH50" s="436">
        <f t="shared" si="18"/>
        <v>7181.1599999999889</v>
      </c>
      <c r="AI50" s="437">
        <f t="shared" si="19"/>
        <v>7.0340913585570999E-2</v>
      </c>
      <c r="AK50" s="442"/>
      <c r="AL50" s="443"/>
      <c r="AM50" s="444">
        <f>SUM(AM45:AM49)+AM44</f>
        <v>119109.03800000006</v>
      </c>
      <c r="AN50" s="432"/>
      <c r="AO50" s="436">
        <f t="shared" si="21"/>
        <v>9837.0800000000017</v>
      </c>
      <c r="AP50" s="437">
        <f t="shared" si="22"/>
        <v>9.0023828437301334E-2</v>
      </c>
      <c r="AR50" s="442"/>
      <c r="AS50" s="443"/>
      <c r="AT50" s="444">
        <f>SUM(AT45:AT49)+AT44</f>
        <v>127857.84800000007</v>
      </c>
      <c r="AU50" s="432"/>
      <c r="AV50" s="436">
        <f t="shared" si="24"/>
        <v>8748.8100000000122</v>
      </c>
      <c r="AW50" s="437">
        <f t="shared" si="25"/>
        <v>7.3452108646868658E-2</v>
      </c>
    </row>
    <row r="51" spans="2:49" x14ac:dyDescent="0.3">
      <c r="B51" s="296" t="s">
        <v>36</v>
      </c>
      <c r="C51" s="32"/>
      <c r="D51" s="269" t="s">
        <v>81</v>
      </c>
      <c r="E51" s="32"/>
      <c r="F51" s="32"/>
      <c r="G51" s="115">
        <v>4.1977000000000002</v>
      </c>
      <c r="H51" s="366">
        <f>+$G$17</f>
        <v>8400</v>
      </c>
      <c r="I51" s="287">
        <f>H51*G51</f>
        <v>35260.68</v>
      </c>
      <c r="J51" s="115">
        <v>4.1376999999999997</v>
      </c>
      <c r="K51" s="366">
        <f>+$G$17</f>
        <v>8400</v>
      </c>
      <c r="L51" s="287">
        <f>K51*J51</f>
        <v>34756.68</v>
      </c>
      <c r="M51" s="273">
        <f t="shared" si="11"/>
        <v>-504</v>
      </c>
      <c r="N51" s="274">
        <f t="shared" si="12"/>
        <v>-1.4293541701407914E-2</v>
      </c>
      <c r="O51" s="287"/>
      <c r="P51" s="115">
        <v>4.3562000000000003</v>
      </c>
      <c r="Q51" s="366">
        <f>+$G$17</f>
        <v>8400</v>
      </c>
      <c r="R51" s="287">
        <f>Q51*P51</f>
        <v>36592.080000000002</v>
      </c>
      <c r="S51" s="32"/>
      <c r="T51" s="273">
        <f t="shared" si="3"/>
        <v>1835.4000000000015</v>
      </c>
      <c r="U51" s="274">
        <f t="shared" si="4"/>
        <v>5.2807115063924444E-2</v>
      </c>
      <c r="W51" s="115">
        <v>4.3562000000000003</v>
      </c>
      <c r="X51" s="366">
        <f>+$G$17</f>
        <v>8400</v>
      </c>
      <c r="Y51" s="287">
        <f>X51*W51</f>
        <v>36592.080000000002</v>
      </c>
      <c r="Z51" s="32"/>
      <c r="AA51" s="273">
        <f t="shared" si="15"/>
        <v>0</v>
      </c>
      <c r="AB51" s="274">
        <f t="shared" si="16"/>
        <v>0</v>
      </c>
      <c r="AD51" s="115">
        <v>4.3562000000000003</v>
      </c>
      <c r="AE51" s="366">
        <f>+$G$17</f>
        <v>8400</v>
      </c>
      <c r="AF51" s="287">
        <f>AE51*AD51</f>
        <v>36592.080000000002</v>
      </c>
      <c r="AG51" s="32"/>
      <c r="AH51" s="273">
        <f t="shared" si="18"/>
        <v>0</v>
      </c>
      <c r="AI51" s="274">
        <f t="shared" si="19"/>
        <v>0</v>
      </c>
      <c r="AK51" s="115">
        <v>4.3562000000000003</v>
      </c>
      <c r="AL51" s="366">
        <f>+$G$17</f>
        <v>8400</v>
      </c>
      <c r="AM51" s="287">
        <f>AL51*AK51</f>
        <v>36592.080000000002</v>
      </c>
      <c r="AN51" s="32"/>
      <c r="AO51" s="273">
        <f t="shared" si="21"/>
        <v>0</v>
      </c>
      <c r="AP51" s="274">
        <f t="shared" si="22"/>
        <v>0</v>
      </c>
      <c r="AR51" s="115">
        <v>4.3562000000000003</v>
      </c>
      <c r="AS51" s="366">
        <f>+$G$17</f>
        <v>8400</v>
      </c>
      <c r="AT51" s="287">
        <f>AS51*AR51</f>
        <v>36592.080000000002</v>
      </c>
      <c r="AU51" s="32"/>
      <c r="AV51" s="273">
        <f t="shared" si="24"/>
        <v>0</v>
      </c>
      <c r="AW51" s="274">
        <f t="shared" si="25"/>
        <v>0</v>
      </c>
    </row>
    <row r="52" spans="2:49" x14ac:dyDescent="0.3">
      <c r="B52" s="298" t="s">
        <v>37</v>
      </c>
      <c r="C52" s="32"/>
      <c r="D52" s="269" t="s">
        <v>81</v>
      </c>
      <c r="E52" s="32"/>
      <c r="F52" s="32"/>
      <c r="G52" s="115">
        <v>2.6305000000000001</v>
      </c>
      <c r="H52" s="366">
        <f>+$G$17</f>
        <v>8400</v>
      </c>
      <c r="I52" s="287">
        <f>H52*G52</f>
        <v>22096.2</v>
      </c>
      <c r="J52" s="115">
        <v>2.7967</v>
      </c>
      <c r="K52" s="366">
        <f>+$G$17</f>
        <v>8400</v>
      </c>
      <c r="L52" s="287">
        <f>K52*J52</f>
        <v>23492.28</v>
      </c>
      <c r="M52" s="273">
        <f t="shared" si="11"/>
        <v>1396.0799999999981</v>
      </c>
      <c r="N52" s="274">
        <f t="shared" si="12"/>
        <v>6.3181904580878079E-2</v>
      </c>
      <c r="O52" s="287"/>
      <c r="P52" s="115">
        <v>2.9904999999999999</v>
      </c>
      <c r="Q52" s="366">
        <f>+$G$17</f>
        <v>8400</v>
      </c>
      <c r="R52" s="287">
        <f>Q52*P52</f>
        <v>25120.2</v>
      </c>
      <c r="S52" s="32"/>
      <c r="T52" s="273">
        <f t="shared" si="3"/>
        <v>1627.9200000000019</v>
      </c>
      <c r="U52" s="274">
        <f t="shared" si="4"/>
        <v>6.9295955948081758E-2</v>
      </c>
      <c r="W52" s="115">
        <v>2.9904999999999999</v>
      </c>
      <c r="X52" s="366">
        <f>+$G$17</f>
        <v>8400</v>
      </c>
      <c r="Y52" s="287">
        <f>X52*W52</f>
        <v>25120.2</v>
      </c>
      <c r="Z52" s="32"/>
      <c r="AA52" s="273">
        <f t="shared" si="15"/>
        <v>0</v>
      </c>
      <c r="AB52" s="274">
        <f t="shared" si="16"/>
        <v>0</v>
      </c>
      <c r="AD52" s="115">
        <v>2.9904999999999999</v>
      </c>
      <c r="AE52" s="366">
        <f>+$G$17</f>
        <v>8400</v>
      </c>
      <c r="AF52" s="287">
        <f>AE52*AD52</f>
        <v>25120.2</v>
      </c>
      <c r="AG52" s="32"/>
      <c r="AH52" s="273">
        <f t="shared" si="18"/>
        <v>0</v>
      </c>
      <c r="AI52" s="274">
        <f t="shared" si="19"/>
        <v>0</v>
      </c>
      <c r="AK52" s="115">
        <v>2.9904999999999999</v>
      </c>
      <c r="AL52" s="366">
        <f>+$G$17</f>
        <v>8400</v>
      </c>
      <c r="AM52" s="287">
        <f>AL52*AK52</f>
        <v>25120.2</v>
      </c>
      <c r="AN52" s="32"/>
      <c r="AO52" s="273">
        <f t="shared" si="21"/>
        <v>0</v>
      </c>
      <c r="AP52" s="274">
        <f t="shared" si="22"/>
        <v>0</v>
      </c>
      <c r="AR52" s="115">
        <v>2.9904999999999999</v>
      </c>
      <c r="AS52" s="366">
        <f>+$G$17</f>
        <v>8400</v>
      </c>
      <c r="AT52" s="287">
        <f>AS52*AR52</f>
        <v>25120.2</v>
      </c>
      <c r="AU52" s="32"/>
      <c r="AV52" s="273">
        <f t="shared" si="24"/>
        <v>0</v>
      </c>
      <c r="AW52" s="274">
        <f t="shared" si="25"/>
        <v>0</v>
      </c>
    </row>
    <row r="53" spans="2:49" x14ac:dyDescent="0.3">
      <c r="B53" s="439" t="s">
        <v>38</v>
      </c>
      <c r="C53" s="430"/>
      <c r="D53" s="445"/>
      <c r="E53" s="430"/>
      <c r="F53" s="446"/>
      <c r="G53" s="447"/>
      <c r="H53" s="465"/>
      <c r="I53" s="444">
        <f>SUM(I50:I52)</f>
        <v>151326.24800000005</v>
      </c>
      <c r="J53" s="447"/>
      <c r="K53" s="465"/>
      <c r="L53" s="444">
        <f>SUM(L50:L52)</f>
        <v>162649.76800000004</v>
      </c>
      <c r="M53" s="436">
        <f t="shared" si="11"/>
        <v>11323.51999999999</v>
      </c>
      <c r="N53" s="437">
        <f t="shared" si="12"/>
        <v>7.4828525451843528E-2</v>
      </c>
      <c r="O53" s="444"/>
      <c r="P53" s="447"/>
      <c r="Q53" s="465"/>
      <c r="R53" s="444">
        <f>SUM(R50:R52)</f>
        <v>167448.55800000008</v>
      </c>
      <c r="S53" s="446"/>
      <c r="T53" s="436">
        <f t="shared" si="3"/>
        <v>4798.7900000000373</v>
      </c>
      <c r="U53" s="437">
        <f t="shared" si="4"/>
        <v>2.9503823208650602E-2</v>
      </c>
      <c r="W53" s="447"/>
      <c r="X53" s="465"/>
      <c r="Y53" s="444">
        <f>SUM(Y50:Y52)</f>
        <v>163803.0780000001</v>
      </c>
      <c r="Z53" s="446"/>
      <c r="AA53" s="436">
        <f t="shared" si="15"/>
        <v>-3645.4799999999814</v>
      </c>
      <c r="AB53" s="437">
        <f t="shared" si="16"/>
        <v>-2.1770745854974634E-2</v>
      </c>
      <c r="AD53" s="447"/>
      <c r="AE53" s="465"/>
      <c r="AF53" s="444">
        <f>SUM(AF50:AF52)</f>
        <v>170984.23800000007</v>
      </c>
      <c r="AG53" s="446"/>
      <c r="AH53" s="436">
        <f t="shared" si="18"/>
        <v>7181.1599999999744</v>
      </c>
      <c r="AI53" s="437">
        <f t="shared" si="19"/>
        <v>4.3840201830639414E-2</v>
      </c>
      <c r="AK53" s="447"/>
      <c r="AL53" s="465"/>
      <c r="AM53" s="444">
        <f>SUM(AM50:AM52)</f>
        <v>180821.31800000009</v>
      </c>
      <c r="AN53" s="446"/>
      <c r="AO53" s="436">
        <f t="shared" si="21"/>
        <v>9837.0800000000163</v>
      </c>
      <c r="AP53" s="437">
        <f t="shared" si="22"/>
        <v>5.7532086671053341E-2</v>
      </c>
      <c r="AR53" s="447"/>
      <c r="AS53" s="465"/>
      <c r="AT53" s="444">
        <f>SUM(AT50:AT52)</f>
        <v>189570.12800000008</v>
      </c>
      <c r="AU53" s="446"/>
      <c r="AV53" s="436">
        <f t="shared" si="24"/>
        <v>8748.8099999999977</v>
      </c>
      <c r="AW53" s="437">
        <f t="shared" si="25"/>
        <v>4.8383730949245675E-2</v>
      </c>
    </row>
    <row r="54" spans="2:49" x14ac:dyDescent="0.3">
      <c r="B54" s="288" t="s">
        <v>71</v>
      </c>
      <c r="C54" s="268"/>
      <c r="D54" s="269" t="s">
        <v>30</v>
      </c>
      <c r="E54" s="268"/>
      <c r="F54" s="32"/>
      <c r="G54" s="115">
        <v>4.1000000000000003E-3</v>
      </c>
      <c r="H54" s="484">
        <f>+$G19*(1+G77)</f>
        <v>3967080.0000000005</v>
      </c>
      <c r="I54" s="272">
        <f t="shared" ref="I54:I64" si="34">H54*G54</f>
        <v>16265.028000000004</v>
      </c>
      <c r="J54" s="115">
        <v>4.1000000000000003E-3</v>
      </c>
      <c r="K54" s="484">
        <f>+$G19*(1+J77)</f>
        <v>3967080.0000000005</v>
      </c>
      <c r="L54" s="272">
        <f t="shared" ref="L54:L64" si="35">K54*J54</f>
        <v>16265.028000000004</v>
      </c>
      <c r="M54" s="273">
        <f t="shared" si="11"/>
        <v>0</v>
      </c>
      <c r="N54" s="274">
        <f t="shared" si="12"/>
        <v>0</v>
      </c>
      <c r="O54" s="272"/>
      <c r="P54" s="115">
        <v>4.1000000000000003E-3</v>
      </c>
      <c r="Q54" s="484">
        <f>+$G19*(1+P77)</f>
        <v>3967080.0000000005</v>
      </c>
      <c r="R54" s="272">
        <f t="shared" ref="R54:R64" si="36">Q54*P54</f>
        <v>16265.028000000004</v>
      </c>
      <c r="S54" s="32"/>
      <c r="T54" s="273">
        <f t="shared" si="3"/>
        <v>0</v>
      </c>
      <c r="U54" s="274">
        <f t="shared" si="4"/>
        <v>0</v>
      </c>
      <c r="W54" s="115">
        <v>4.1000000000000003E-3</v>
      </c>
      <c r="X54" s="484">
        <f>+$G19*(1+W77)</f>
        <v>3967080.0000000005</v>
      </c>
      <c r="Y54" s="272">
        <f t="shared" ref="Y54:Y64" si="37">X54*W54</f>
        <v>16265.028000000004</v>
      </c>
      <c r="Z54" s="32"/>
      <c r="AA54" s="273">
        <f t="shared" si="15"/>
        <v>0</v>
      </c>
      <c r="AB54" s="274">
        <f t="shared" si="16"/>
        <v>0</v>
      </c>
      <c r="AD54" s="115">
        <v>4.1000000000000003E-3</v>
      </c>
      <c r="AE54" s="484">
        <f>+$G19*(1+AD77)</f>
        <v>3967080.0000000005</v>
      </c>
      <c r="AF54" s="272">
        <f t="shared" ref="AF54:AF64" si="38">AE54*AD54</f>
        <v>16265.028000000004</v>
      </c>
      <c r="AG54" s="32"/>
      <c r="AH54" s="273">
        <f t="shared" si="18"/>
        <v>0</v>
      </c>
      <c r="AI54" s="274">
        <f t="shared" si="19"/>
        <v>0</v>
      </c>
      <c r="AK54" s="115">
        <v>4.1000000000000003E-3</v>
      </c>
      <c r="AL54" s="484">
        <f>+$G19*(1+AK77)</f>
        <v>3967080.0000000005</v>
      </c>
      <c r="AM54" s="272">
        <f t="shared" ref="AM54:AM64" si="39">AL54*AK54</f>
        <v>16265.028000000004</v>
      </c>
      <c r="AN54" s="32"/>
      <c r="AO54" s="273">
        <f t="shared" si="21"/>
        <v>0</v>
      </c>
      <c r="AP54" s="274">
        <f t="shared" si="22"/>
        <v>0</v>
      </c>
      <c r="AR54" s="115">
        <v>4.1000000000000003E-3</v>
      </c>
      <c r="AS54" s="484">
        <f>+$G19*(1+AR77)</f>
        <v>3967080.0000000005</v>
      </c>
      <c r="AT54" s="272">
        <f t="shared" ref="AT54:AT64" si="40">AS54*AR54</f>
        <v>16265.028000000004</v>
      </c>
      <c r="AU54" s="32"/>
      <c r="AV54" s="273">
        <f t="shared" si="24"/>
        <v>0</v>
      </c>
      <c r="AW54" s="274">
        <f t="shared" si="25"/>
        <v>0</v>
      </c>
    </row>
    <row r="55" spans="2:49" x14ac:dyDescent="0.3">
      <c r="B55" s="288" t="s">
        <v>72</v>
      </c>
      <c r="C55" s="268"/>
      <c r="D55" s="269" t="s">
        <v>30</v>
      </c>
      <c r="E55" s="268"/>
      <c r="F55" s="32"/>
      <c r="G55" s="115">
        <v>6.9999999999999999E-4</v>
      </c>
      <c r="H55" s="484">
        <f>+H54</f>
        <v>3967080.0000000005</v>
      </c>
      <c r="I55" s="272">
        <f t="shared" si="34"/>
        <v>2776.9560000000001</v>
      </c>
      <c r="J55" s="115">
        <v>6.9999999999999999E-4</v>
      </c>
      <c r="K55" s="484">
        <f>+K54</f>
        <v>3967080.0000000005</v>
      </c>
      <c r="L55" s="272">
        <f t="shared" si="35"/>
        <v>2776.9560000000001</v>
      </c>
      <c r="M55" s="273">
        <f t="shared" si="11"/>
        <v>0</v>
      </c>
      <c r="N55" s="274">
        <f t="shared" si="12"/>
        <v>0</v>
      </c>
      <c r="O55" s="272"/>
      <c r="P55" s="115">
        <v>6.9999999999999999E-4</v>
      </c>
      <c r="Q55" s="484">
        <f>+Q54</f>
        <v>3967080.0000000005</v>
      </c>
      <c r="R55" s="272">
        <f t="shared" si="36"/>
        <v>2776.9560000000001</v>
      </c>
      <c r="S55" s="32"/>
      <c r="T55" s="273">
        <f t="shared" si="3"/>
        <v>0</v>
      </c>
      <c r="U55" s="274">
        <f t="shared" si="4"/>
        <v>0</v>
      </c>
      <c r="W55" s="115">
        <v>6.9999999999999999E-4</v>
      </c>
      <c r="X55" s="484">
        <f>+X54</f>
        <v>3967080.0000000005</v>
      </c>
      <c r="Y55" s="272">
        <f t="shared" si="37"/>
        <v>2776.9560000000001</v>
      </c>
      <c r="Z55" s="32"/>
      <c r="AA55" s="273">
        <f t="shared" si="15"/>
        <v>0</v>
      </c>
      <c r="AB55" s="274">
        <f t="shared" si="16"/>
        <v>0</v>
      </c>
      <c r="AD55" s="115">
        <v>6.9999999999999999E-4</v>
      </c>
      <c r="AE55" s="484">
        <f>+AE54</f>
        <v>3967080.0000000005</v>
      </c>
      <c r="AF55" s="272">
        <f t="shared" si="38"/>
        <v>2776.9560000000001</v>
      </c>
      <c r="AG55" s="32"/>
      <c r="AH55" s="273">
        <f t="shared" si="18"/>
        <v>0</v>
      </c>
      <c r="AI55" s="274">
        <f t="shared" si="19"/>
        <v>0</v>
      </c>
      <c r="AK55" s="115">
        <v>6.9999999999999999E-4</v>
      </c>
      <c r="AL55" s="484">
        <f>+AL54</f>
        <v>3967080.0000000005</v>
      </c>
      <c r="AM55" s="272">
        <f t="shared" si="39"/>
        <v>2776.9560000000001</v>
      </c>
      <c r="AN55" s="32"/>
      <c r="AO55" s="273">
        <f t="shared" si="21"/>
        <v>0</v>
      </c>
      <c r="AP55" s="274">
        <f t="shared" si="22"/>
        <v>0</v>
      </c>
      <c r="AR55" s="115">
        <v>6.9999999999999999E-4</v>
      </c>
      <c r="AS55" s="484">
        <f>+AS54</f>
        <v>3967080.0000000005</v>
      </c>
      <c r="AT55" s="272">
        <f t="shared" si="40"/>
        <v>2776.9560000000001</v>
      </c>
      <c r="AU55" s="32"/>
      <c r="AV55" s="273">
        <f t="shared" si="24"/>
        <v>0</v>
      </c>
      <c r="AW55" s="274">
        <f t="shared" si="25"/>
        <v>0</v>
      </c>
    </row>
    <row r="56" spans="2:49" x14ac:dyDescent="0.3">
      <c r="B56" s="288" t="s">
        <v>41</v>
      </c>
      <c r="C56" s="268"/>
      <c r="D56" s="269" t="s">
        <v>30</v>
      </c>
      <c r="E56" s="268"/>
      <c r="F56" s="32"/>
      <c r="G56" s="115">
        <v>4.0000000000000002E-4</v>
      </c>
      <c r="H56" s="484"/>
      <c r="I56" s="272">
        <f t="shared" si="34"/>
        <v>0</v>
      </c>
      <c r="J56" s="115">
        <v>4.0000000000000002E-4</v>
      </c>
      <c r="K56" s="484"/>
      <c r="L56" s="272">
        <f t="shared" si="35"/>
        <v>0</v>
      </c>
      <c r="M56" s="273">
        <f t="shared" si="11"/>
        <v>0</v>
      </c>
      <c r="N56" s="274" t="str">
        <f t="shared" si="12"/>
        <v/>
      </c>
      <c r="O56" s="272"/>
      <c r="P56" s="115">
        <v>4.0000000000000002E-4</v>
      </c>
      <c r="Q56" s="484"/>
      <c r="R56" s="272">
        <f t="shared" si="36"/>
        <v>0</v>
      </c>
      <c r="S56" s="32"/>
      <c r="T56" s="273">
        <f t="shared" si="3"/>
        <v>0</v>
      </c>
      <c r="U56" s="274" t="str">
        <f t="shared" si="4"/>
        <v/>
      </c>
      <c r="W56" s="115">
        <v>4.0000000000000002E-4</v>
      </c>
      <c r="X56" s="484"/>
      <c r="Y56" s="272">
        <f t="shared" si="37"/>
        <v>0</v>
      </c>
      <c r="Z56" s="32"/>
      <c r="AA56" s="273">
        <f t="shared" si="15"/>
        <v>0</v>
      </c>
      <c r="AB56" s="274" t="str">
        <f t="shared" si="16"/>
        <v/>
      </c>
      <c r="AD56" s="115">
        <v>4.0000000000000002E-4</v>
      </c>
      <c r="AE56" s="484"/>
      <c r="AF56" s="272">
        <f t="shared" si="38"/>
        <v>0</v>
      </c>
      <c r="AG56" s="32"/>
      <c r="AH56" s="273">
        <f t="shared" si="18"/>
        <v>0</v>
      </c>
      <c r="AI56" s="274" t="str">
        <f t="shared" si="19"/>
        <v/>
      </c>
      <c r="AK56" s="115">
        <v>4.0000000000000002E-4</v>
      </c>
      <c r="AL56" s="484"/>
      <c r="AM56" s="272">
        <f t="shared" si="39"/>
        <v>0</v>
      </c>
      <c r="AN56" s="32"/>
      <c r="AO56" s="273">
        <f t="shared" si="21"/>
        <v>0</v>
      </c>
      <c r="AP56" s="274" t="str">
        <f t="shared" si="22"/>
        <v/>
      </c>
      <c r="AR56" s="115">
        <v>4.0000000000000002E-4</v>
      </c>
      <c r="AS56" s="484"/>
      <c r="AT56" s="272">
        <f t="shared" si="40"/>
        <v>0</v>
      </c>
      <c r="AU56" s="32"/>
      <c r="AV56" s="273">
        <f t="shared" si="24"/>
        <v>0</v>
      </c>
      <c r="AW56" s="274" t="str">
        <f t="shared" si="25"/>
        <v/>
      </c>
    </row>
    <row r="57" spans="2:49" x14ac:dyDescent="0.3">
      <c r="B57" s="288" t="s">
        <v>73</v>
      </c>
      <c r="C57" s="268"/>
      <c r="D57" s="269" t="s">
        <v>24</v>
      </c>
      <c r="E57" s="268"/>
      <c r="F57" s="32"/>
      <c r="G57" s="116">
        <v>0.25</v>
      </c>
      <c r="H57" s="271">
        <v>1</v>
      </c>
      <c r="I57" s="287">
        <f t="shared" si="34"/>
        <v>0.25</v>
      </c>
      <c r="J57" s="116">
        <v>0.25</v>
      </c>
      <c r="K57" s="271">
        <v>1</v>
      </c>
      <c r="L57" s="287">
        <f t="shared" si="35"/>
        <v>0.25</v>
      </c>
      <c r="M57" s="273">
        <f t="shared" si="11"/>
        <v>0</v>
      </c>
      <c r="N57" s="274">
        <f t="shared" si="12"/>
        <v>0</v>
      </c>
      <c r="O57" s="287"/>
      <c r="P57" s="116">
        <v>0.25</v>
      </c>
      <c r="Q57" s="271">
        <v>1</v>
      </c>
      <c r="R57" s="287">
        <f t="shared" si="36"/>
        <v>0.25</v>
      </c>
      <c r="S57" s="32"/>
      <c r="T57" s="273">
        <f t="shared" si="3"/>
        <v>0</v>
      </c>
      <c r="U57" s="274">
        <f t="shared" si="4"/>
        <v>0</v>
      </c>
      <c r="W57" s="116">
        <v>0.25</v>
      </c>
      <c r="X57" s="271">
        <v>1</v>
      </c>
      <c r="Y57" s="287">
        <f t="shared" si="37"/>
        <v>0.25</v>
      </c>
      <c r="Z57" s="32"/>
      <c r="AA57" s="273">
        <f t="shared" si="15"/>
        <v>0</v>
      </c>
      <c r="AB57" s="274">
        <f t="shared" si="16"/>
        <v>0</v>
      </c>
      <c r="AD57" s="116">
        <v>0.25</v>
      </c>
      <c r="AE57" s="271">
        <v>1</v>
      </c>
      <c r="AF57" s="287">
        <f t="shared" si="38"/>
        <v>0.25</v>
      </c>
      <c r="AG57" s="32"/>
      <c r="AH57" s="273">
        <f t="shared" si="18"/>
        <v>0</v>
      </c>
      <c r="AI57" s="274">
        <f t="shared" si="19"/>
        <v>0</v>
      </c>
      <c r="AK57" s="116">
        <v>0.25</v>
      </c>
      <c r="AL57" s="271">
        <v>1</v>
      </c>
      <c r="AM57" s="287">
        <f t="shared" si="39"/>
        <v>0.25</v>
      </c>
      <c r="AN57" s="32"/>
      <c r="AO57" s="273">
        <f t="shared" si="21"/>
        <v>0</v>
      </c>
      <c r="AP57" s="274">
        <f t="shared" si="22"/>
        <v>0</v>
      </c>
      <c r="AR57" s="116">
        <v>0.25</v>
      </c>
      <c r="AS57" s="271">
        <v>1</v>
      </c>
      <c r="AT57" s="287">
        <f t="shared" si="40"/>
        <v>0.25</v>
      </c>
      <c r="AU57" s="32"/>
      <c r="AV57" s="273">
        <f t="shared" si="24"/>
        <v>0</v>
      </c>
      <c r="AW57" s="274">
        <f t="shared" si="25"/>
        <v>0</v>
      </c>
    </row>
    <row r="58" spans="2:49" s="23" customFormat="1" x14ac:dyDescent="0.3">
      <c r="B58" s="65" t="s">
        <v>43</v>
      </c>
      <c r="C58" s="65"/>
      <c r="D58" s="66" t="s">
        <v>30</v>
      </c>
      <c r="E58" s="65"/>
      <c r="F58" s="25"/>
      <c r="G58" s="115">
        <v>7.3999999999999996E-2</v>
      </c>
      <c r="H58" s="97">
        <f>$D$79*$G$19</f>
        <v>2457000</v>
      </c>
      <c r="I58" s="76">
        <f t="shared" si="34"/>
        <v>181818</v>
      </c>
      <c r="J58" s="115">
        <v>7.3999999999999996E-2</v>
      </c>
      <c r="K58" s="97">
        <f>$D$79*$G$19</f>
        <v>2457000</v>
      </c>
      <c r="L58" s="76">
        <f t="shared" si="35"/>
        <v>181818</v>
      </c>
      <c r="M58" s="70">
        <f t="shared" si="11"/>
        <v>0</v>
      </c>
      <c r="N58" s="71">
        <f t="shared" si="12"/>
        <v>0</v>
      </c>
      <c r="O58" s="76"/>
      <c r="P58" s="115">
        <v>7.3999999999999996E-2</v>
      </c>
      <c r="Q58" s="97">
        <f>$D$79*$G$19</f>
        <v>2457000</v>
      </c>
      <c r="R58" s="76">
        <f t="shared" si="36"/>
        <v>181818</v>
      </c>
      <c r="S58" s="73"/>
      <c r="T58" s="70">
        <f t="shared" si="3"/>
        <v>0</v>
      </c>
      <c r="U58" s="71">
        <f t="shared" si="4"/>
        <v>0</v>
      </c>
      <c r="V58" s="73"/>
      <c r="W58" s="115">
        <v>7.3999999999999996E-2</v>
      </c>
      <c r="X58" s="97">
        <f>$D$79*$G$19</f>
        <v>2457000</v>
      </c>
      <c r="Y58" s="76">
        <f t="shared" si="37"/>
        <v>181818</v>
      </c>
      <c r="Z58" s="73"/>
      <c r="AA58" s="70">
        <f t="shared" si="15"/>
        <v>0</v>
      </c>
      <c r="AB58" s="71">
        <f t="shared" si="16"/>
        <v>0</v>
      </c>
      <c r="AC58" s="73"/>
      <c r="AD58" s="115">
        <v>7.3999999999999996E-2</v>
      </c>
      <c r="AE58" s="97">
        <f>$D$79*$G$19</f>
        <v>2457000</v>
      </c>
      <c r="AF58" s="76">
        <f t="shared" si="38"/>
        <v>181818</v>
      </c>
      <c r="AG58" s="73"/>
      <c r="AH58" s="70">
        <f t="shared" si="18"/>
        <v>0</v>
      </c>
      <c r="AI58" s="71">
        <f t="shared" si="19"/>
        <v>0</v>
      </c>
      <c r="AJ58" s="73"/>
      <c r="AK58" s="115">
        <v>7.3999999999999996E-2</v>
      </c>
      <c r="AL58" s="97">
        <f>$D$79*$G$19</f>
        <v>2457000</v>
      </c>
      <c r="AM58" s="76">
        <f t="shared" si="39"/>
        <v>181818</v>
      </c>
      <c r="AN58" s="73"/>
      <c r="AO58" s="70">
        <f t="shared" si="21"/>
        <v>0</v>
      </c>
      <c r="AP58" s="71">
        <f t="shared" si="22"/>
        <v>0</v>
      </c>
      <c r="AQ58" s="73"/>
      <c r="AR58" s="115">
        <v>7.3999999999999996E-2</v>
      </c>
      <c r="AS58" s="97">
        <f>$D$79*$G$19</f>
        <v>2457000</v>
      </c>
      <c r="AT58" s="76">
        <f t="shared" si="40"/>
        <v>181818</v>
      </c>
      <c r="AU58" s="73"/>
      <c r="AV58" s="70">
        <f t="shared" si="24"/>
        <v>0</v>
      </c>
      <c r="AW58" s="71">
        <f t="shared" si="25"/>
        <v>0</v>
      </c>
    </row>
    <row r="59" spans="2:49" s="23" customFormat="1" x14ac:dyDescent="0.3">
      <c r="B59" s="65" t="s">
        <v>44</v>
      </c>
      <c r="C59" s="65"/>
      <c r="D59" s="66" t="s">
        <v>30</v>
      </c>
      <c r="E59" s="65"/>
      <c r="F59" s="25"/>
      <c r="G59" s="115">
        <v>0.10199999999999999</v>
      </c>
      <c r="H59" s="97">
        <f>$D$80*$G$19</f>
        <v>702000</v>
      </c>
      <c r="I59" s="76">
        <f t="shared" si="34"/>
        <v>71604</v>
      </c>
      <c r="J59" s="115">
        <v>0.10199999999999999</v>
      </c>
      <c r="K59" s="97">
        <f>$D$80*$G$19</f>
        <v>702000</v>
      </c>
      <c r="L59" s="76">
        <f t="shared" si="35"/>
        <v>71604</v>
      </c>
      <c r="M59" s="70">
        <f t="shared" si="11"/>
        <v>0</v>
      </c>
      <c r="N59" s="71">
        <f t="shared" si="12"/>
        <v>0</v>
      </c>
      <c r="O59" s="76"/>
      <c r="P59" s="115">
        <v>0.10199999999999999</v>
      </c>
      <c r="Q59" s="97">
        <f>$D$80*$G$19</f>
        <v>702000</v>
      </c>
      <c r="R59" s="76">
        <f t="shared" si="36"/>
        <v>71604</v>
      </c>
      <c r="S59" s="73"/>
      <c r="T59" s="70">
        <f t="shared" si="3"/>
        <v>0</v>
      </c>
      <c r="U59" s="71">
        <f t="shared" si="4"/>
        <v>0</v>
      </c>
      <c r="V59" s="73"/>
      <c r="W59" s="115">
        <v>0.10199999999999999</v>
      </c>
      <c r="X59" s="97">
        <f>$D$80*$G$19</f>
        <v>702000</v>
      </c>
      <c r="Y59" s="76">
        <f t="shared" si="37"/>
        <v>71604</v>
      </c>
      <c r="Z59" s="73"/>
      <c r="AA59" s="70">
        <f t="shared" si="15"/>
        <v>0</v>
      </c>
      <c r="AB59" s="71">
        <f t="shared" si="16"/>
        <v>0</v>
      </c>
      <c r="AC59" s="73"/>
      <c r="AD59" s="115">
        <v>0.10199999999999999</v>
      </c>
      <c r="AE59" s="97">
        <f>$D$80*$G$19</f>
        <v>702000</v>
      </c>
      <c r="AF59" s="76">
        <f t="shared" si="38"/>
        <v>71604</v>
      </c>
      <c r="AG59" s="73"/>
      <c r="AH59" s="70">
        <f t="shared" si="18"/>
        <v>0</v>
      </c>
      <c r="AI59" s="71">
        <f t="shared" si="19"/>
        <v>0</v>
      </c>
      <c r="AJ59" s="73"/>
      <c r="AK59" s="115">
        <v>0.10199999999999999</v>
      </c>
      <c r="AL59" s="97">
        <f>$D$80*$G$19</f>
        <v>702000</v>
      </c>
      <c r="AM59" s="76">
        <f t="shared" si="39"/>
        <v>71604</v>
      </c>
      <c r="AN59" s="73"/>
      <c r="AO59" s="70">
        <f t="shared" si="21"/>
        <v>0</v>
      </c>
      <c r="AP59" s="71">
        <f t="shared" si="22"/>
        <v>0</v>
      </c>
      <c r="AQ59" s="73"/>
      <c r="AR59" s="115">
        <v>0.10199999999999999</v>
      </c>
      <c r="AS59" s="97">
        <f>$D$80*$G$19</f>
        <v>702000</v>
      </c>
      <c r="AT59" s="76">
        <f t="shared" si="40"/>
        <v>71604</v>
      </c>
      <c r="AU59" s="73"/>
      <c r="AV59" s="70">
        <f t="shared" si="24"/>
        <v>0</v>
      </c>
      <c r="AW59" s="71">
        <f t="shared" si="25"/>
        <v>0</v>
      </c>
    </row>
    <row r="60" spans="2:49" s="23" customFormat="1" x14ac:dyDescent="0.3">
      <c r="B60" s="65" t="s">
        <v>45</v>
      </c>
      <c r="C60" s="65"/>
      <c r="D60" s="66" t="s">
        <v>30</v>
      </c>
      <c r="E60" s="65"/>
      <c r="F60" s="25"/>
      <c r="G60" s="115">
        <v>0.151</v>
      </c>
      <c r="H60" s="97">
        <f>$D$81*$G$19</f>
        <v>741000</v>
      </c>
      <c r="I60" s="76">
        <f t="shared" si="34"/>
        <v>111891</v>
      </c>
      <c r="J60" s="115">
        <v>0.151</v>
      </c>
      <c r="K60" s="97">
        <f>$D$81*$G$19</f>
        <v>741000</v>
      </c>
      <c r="L60" s="76">
        <f t="shared" si="35"/>
        <v>111891</v>
      </c>
      <c r="M60" s="70">
        <f t="shared" si="11"/>
        <v>0</v>
      </c>
      <c r="N60" s="71">
        <f t="shared" si="12"/>
        <v>0</v>
      </c>
      <c r="O60" s="76"/>
      <c r="P60" s="115">
        <v>0.151</v>
      </c>
      <c r="Q60" s="97">
        <f>$D$81*$G$19</f>
        <v>741000</v>
      </c>
      <c r="R60" s="76">
        <f t="shared" si="36"/>
        <v>111891</v>
      </c>
      <c r="S60" s="73"/>
      <c r="T60" s="70">
        <f t="shared" si="3"/>
        <v>0</v>
      </c>
      <c r="U60" s="71">
        <f t="shared" si="4"/>
        <v>0</v>
      </c>
      <c r="V60" s="73"/>
      <c r="W60" s="115">
        <v>0.151</v>
      </c>
      <c r="X60" s="97">
        <f>$D$81*$G$19</f>
        <v>741000</v>
      </c>
      <c r="Y60" s="76">
        <f t="shared" si="37"/>
        <v>111891</v>
      </c>
      <c r="Z60" s="73"/>
      <c r="AA60" s="70">
        <f t="shared" si="15"/>
        <v>0</v>
      </c>
      <c r="AB60" s="71">
        <f t="shared" si="16"/>
        <v>0</v>
      </c>
      <c r="AC60" s="73"/>
      <c r="AD60" s="115">
        <v>0.151</v>
      </c>
      <c r="AE60" s="97">
        <f>$D$81*$G$19</f>
        <v>741000</v>
      </c>
      <c r="AF60" s="76">
        <f t="shared" si="38"/>
        <v>111891</v>
      </c>
      <c r="AG60" s="73"/>
      <c r="AH60" s="70">
        <f t="shared" si="18"/>
        <v>0</v>
      </c>
      <c r="AI60" s="71">
        <f t="shared" si="19"/>
        <v>0</v>
      </c>
      <c r="AJ60" s="73"/>
      <c r="AK60" s="115">
        <v>0.151</v>
      </c>
      <c r="AL60" s="97">
        <f>$D$81*$G$19</f>
        <v>741000</v>
      </c>
      <c r="AM60" s="76">
        <f t="shared" si="39"/>
        <v>111891</v>
      </c>
      <c r="AN60" s="73"/>
      <c r="AO60" s="70">
        <f t="shared" si="21"/>
        <v>0</v>
      </c>
      <c r="AP60" s="71">
        <f t="shared" si="22"/>
        <v>0</v>
      </c>
      <c r="AQ60" s="73"/>
      <c r="AR60" s="115">
        <v>0.151</v>
      </c>
      <c r="AS60" s="97">
        <f>$D$81*$G$19</f>
        <v>741000</v>
      </c>
      <c r="AT60" s="76">
        <f t="shared" si="40"/>
        <v>111891</v>
      </c>
      <c r="AU60" s="73"/>
      <c r="AV60" s="70">
        <f t="shared" si="24"/>
        <v>0</v>
      </c>
      <c r="AW60" s="71">
        <f t="shared" si="25"/>
        <v>0</v>
      </c>
    </row>
    <row r="61" spans="2:49" s="23" customFormat="1" x14ac:dyDescent="0.3">
      <c r="B61" s="65" t="s">
        <v>46</v>
      </c>
      <c r="C61" s="65"/>
      <c r="D61" s="66" t="s">
        <v>30</v>
      </c>
      <c r="E61" s="65"/>
      <c r="F61" s="25"/>
      <c r="G61" s="115">
        <v>8.6999999999999994E-2</v>
      </c>
      <c r="H61" s="97">
        <f>IF(AND($N$1=1, $G19&gt;=750), 750, IF(AND($N$1=1, AND($G19&lt;750, $G19&gt;=0)), $G19, IF(AND($N$1=2, $G19&gt;=750), 750, IF(AND($N$1=2, AND($G19&lt;750, $G19&gt;=0)), $G19))))</f>
        <v>750</v>
      </c>
      <c r="I61" s="76">
        <f t="shared" si="34"/>
        <v>65.25</v>
      </c>
      <c r="J61" s="115">
        <v>8.6999999999999994E-2</v>
      </c>
      <c r="K61" s="97">
        <f>IF(AND($N$1=1, $G19&gt;=750), 750, IF(AND($N$1=1, AND($G19&lt;750, $G19&gt;=0)), $G19, IF(AND($N$1=2, $G19&gt;=750), 750, IF(AND($N$1=2, AND($G19&lt;750, $G19&gt;=0)), $G19))))</f>
        <v>750</v>
      </c>
      <c r="L61" s="76">
        <f t="shared" si="35"/>
        <v>65.25</v>
      </c>
      <c r="M61" s="70">
        <f t="shared" si="11"/>
        <v>0</v>
      </c>
      <c r="N61" s="71">
        <f t="shared" si="12"/>
        <v>0</v>
      </c>
      <c r="O61" s="76"/>
      <c r="P61" s="115">
        <v>8.6999999999999994E-2</v>
      </c>
      <c r="Q61" s="97">
        <f>IF(AND($N$1=1, $G19&gt;=750), 750, IF(AND($N$1=1, AND($G19&lt;750, $G19&gt;=0)), $G19, IF(AND($N$1=2, $G19&gt;=750), 750, IF(AND($N$1=2, AND($G19&lt;750, $G19&gt;=0)), $G19))))</f>
        <v>750</v>
      </c>
      <c r="R61" s="76">
        <f t="shared" si="36"/>
        <v>65.25</v>
      </c>
      <c r="S61" s="73"/>
      <c r="T61" s="70">
        <f t="shared" si="3"/>
        <v>0</v>
      </c>
      <c r="U61" s="71">
        <f t="shared" si="4"/>
        <v>0</v>
      </c>
      <c r="V61" s="73"/>
      <c r="W61" s="115">
        <v>8.6999999999999994E-2</v>
      </c>
      <c r="X61" s="97">
        <f>IF(AND($N$1=1, $G19&gt;=750), 750, IF(AND($N$1=1, AND($G19&lt;750, $G19&gt;=0)), $G19, IF(AND($N$1=2, $G19&gt;=750), 750, IF(AND($N$1=2, AND($G19&lt;750, $G19&gt;=0)), $G19))))</f>
        <v>750</v>
      </c>
      <c r="Y61" s="76">
        <f t="shared" si="37"/>
        <v>65.25</v>
      </c>
      <c r="Z61" s="73"/>
      <c r="AA61" s="70">
        <f t="shared" si="15"/>
        <v>0</v>
      </c>
      <c r="AB61" s="71">
        <f t="shared" si="16"/>
        <v>0</v>
      </c>
      <c r="AC61" s="73"/>
      <c r="AD61" s="115">
        <v>8.6999999999999994E-2</v>
      </c>
      <c r="AE61" s="97">
        <f>IF(AND($N$1=1, $G19&gt;=750), 750, IF(AND($N$1=1, AND($G19&lt;750, $G19&gt;=0)), $G19, IF(AND($N$1=2, $G19&gt;=750), 750, IF(AND($N$1=2, AND($G19&lt;750, $G19&gt;=0)), $G19))))</f>
        <v>750</v>
      </c>
      <c r="AF61" s="76">
        <f t="shared" si="38"/>
        <v>65.25</v>
      </c>
      <c r="AG61" s="73"/>
      <c r="AH61" s="70">
        <f t="shared" si="18"/>
        <v>0</v>
      </c>
      <c r="AI61" s="71">
        <f t="shared" si="19"/>
        <v>0</v>
      </c>
      <c r="AJ61" s="73"/>
      <c r="AK61" s="115">
        <v>8.6999999999999994E-2</v>
      </c>
      <c r="AL61" s="97">
        <f>IF(AND($N$1=1, $G19&gt;=750), 750, IF(AND($N$1=1, AND($G19&lt;750, $G19&gt;=0)), $G19, IF(AND($N$1=2, $G19&gt;=750), 750, IF(AND($N$1=2, AND($G19&lt;750, $G19&gt;=0)), $G19))))</f>
        <v>750</v>
      </c>
      <c r="AM61" s="76">
        <f t="shared" si="39"/>
        <v>65.25</v>
      </c>
      <c r="AN61" s="73"/>
      <c r="AO61" s="70">
        <f t="shared" si="21"/>
        <v>0</v>
      </c>
      <c r="AP61" s="71">
        <f t="shared" si="22"/>
        <v>0</v>
      </c>
      <c r="AQ61" s="73"/>
      <c r="AR61" s="115">
        <v>8.6999999999999994E-2</v>
      </c>
      <c r="AS61" s="97">
        <f>IF(AND($N$1=1, $G19&gt;=750), 750, IF(AND($N$1=1, AND($G19&lt;750, $G19&gt;=0)), $G19, IF(AND($N$1=2, $G19&gt;=750), 750, IF(AND($N$1=2, AND($G19&lt;750, $G19&gt;=0)), $G19))))</f>
        <v>750</v>
      </c>
      <c r="AT61" s="76">
        <f t="shared" si="40"/>
        <v>65.25</v>
      </c>
      <c r="AU61" s="73"/>
      <c r="AV61" s="70">
        <f t="shared" si="24"/>
        <v>0</v>
      </c>
      <c r="AW61" s="71">
        <f t="shared" si="25"/>
        <v>0</v>
      </c>
    </row>
    <row r="62" spans="2:49" s="23" customFormat="1" x14ac:dyDescent="0.3">
      <c r="B62" s="65" t="s">
        <v>47</v>
      </c>
      <c r="C62" s="65"/>
      <c r="D62" s="66" t="s">
        <v>30</v>
      </c>
      <c r="E62" s="65"/>
      <c r="F62" s="25"/>
      <c r="G62" s="115">
        <v>0.10299999999999999</v>
      </c>
      <c r="H62" s="97">
        <f>IF(AND($N$1=1, $G19&gt;=750), $G19-750, IF(AND($N$1=1, AND($G19&lt;750, $G19&gt;=0)), 0, IF(AND($N$1=2, $G19&gt;=750), $G19-750, IF(AND($N$1=2, AND($G19&lt;750, $G19&gt;=0)), 0))))</f>
        <v>3899250</v>
      </c>
      <c r="I62" s="76">
        <f t="shared" si="34"/>
        <v>401622.75</v>
      </c>
      <c r="J62" s="115">
        <v>0.10299999999999999</v>
      </c>
      <c r="K62" s="97">
        <f>IF(AND($N$1=1, $G19&gt;=750), $G19-750, IF(AND($N$1=1, AND($G19&lt;750, $G19&gt;=0)), 0, IF(AND($N$1=2, $G19&gt;=750), $G19-750, IF(AND($N$1=2, AND($G19&lt;750, $G19&gt;=0)), 0))))</f>
        <v>3899250</v>
      </c>
      <c r="L62" s="76">
        <f t="shared" si="35"/>
        <v>401622.75</v>
      </c>
      <c r="M62" s="70">
        <f t="shared" si="11"/>
        <v>0</v>
      </c>
      <c r="N62" s="71">
        <f t="shared" si="12"/>
        <v>0</v>
      </c>
      <c r="O62" s="76"/>
      <c r="P62" s="115">
        <v>0.10299999999999999</v>
      </c>
      <c r="Q62" s="97">
        <f>IF(AND($N$1=1, $G19&gt;=750), $G19-750, IF(AND($N$1=1, AND($G19&lt;750, $G19&gt;=0)), 0, IF(AND($N$1=2, $G19&gt;=750), $G19-750, IF(AND($N$1=2, AND($G19&lt;750, $G19&gt;=0)), 0))))</f>
        <v>3899250</v>
      </c>
      <c r="R62" s="76">
        <f t="shared" si="36"/>
        <v>401622.75</v>
      </c>
      <c r="S62" s="73"/>
      <c r="T62" s="70">
        <f t="shared" si="3"/>
        <v>0</v>
      </c>
      <c r="U62" s="71">
        <f t="shared" si="4"/>
        <v>0</v>
      </c>
      <c r="V62" s="73"/>
      <c r="W62" s="115">
        <v>0.10299999999999999</v>
      </c>
      <c r="X62" s="97">
        <f>IF(AND($N$1=1, $G19&gt;=750), $G19-750, IF(AND($N$1=1, AND($G19&lt;750, $G19&gt;=0)), 0, IF(AND($N$1=2, $G19&gt;=750), $G19-750, IF(AND($N$1=2, AND($G19&lt;750, $G19&gt;=0)), 0))))</f>
        <v>3899250</v>
      </c>
      <c r="Y62" s="76">
        <f t="shared" si="37"/>
        <v>401622.75</v>
      </c>
      <c r="Z62" s="73"/>
      <c r="AA62" s="70">
        <f t="shared" si="15"/>
        <v>0</v>
      </c>
      <c r="AB62" s="71">
        <f t="shared" si="16"/>
        <v>0</v>
      </c>
      <c r="AC62" s="73"/>
      <c r="AD62" s="115">
        <v>0.10299999999999999</v>
      </c>
      <c r="AE62" s="97">
        <f>IF(AND($N$1=1, $G19&gt;=750), $G19-750, IF(AND($N$1=1, AND($G19&lt;750, $G19&gt;=0)), 0, IF(AND($N$1=2, $G19&gt;=750), $G19-750, IF(AND($N$1=2, AND($G19&lt;750, $G19&gt;=0)), 0))))</f>
        <v>3899250</v>
      </c>
      <c r="AF62" s="76">
        <f t="shared" si="38"/>
        <v>401622.75</v>
      </c>
      <c r="AG62" s="73"/>
      <c r="AH62" s="70">
        <f t="shared" si="18"/>
        <v>0</v>
      </c>
      <c r="AI62" s="71">
        <f t="shared" si="19"/>
        <v>0</v>
      </c>
      <c r="AJ62" s="73"/>
      <c r="AK62" s="115">
        <v>0.10299999999999999</v>
      </c>
      <c r="AL62" s="97">
        <f>IF(AND($N$1=1, $G19&gt;=750), $G19-750, IF(AND($N$1=1, AND($G19&lt;750, $G19&gt;=0)), 0, IF(AND($N$1=2, $G19&gt;=750), $G19-750, IF(AND($N$1=2, AND($G19&lt;750, $G19&gt;=0)), 0))))</f>
        <v>3899250</v>
      </c>
      <c r="AM62" s="76">
        <f t="shared" si="39"/>
        <v>401622.75</v>
      </c>
      <c r="AN62" s="73"/>
      <c r="AO62" s="70">
        <f t="shared" si="21"/>
        <v>0</v>
      </c>
      <c r="AP62" s="71">
        <f t="shared" si="22"/>
        <v>0</v>
      </c>
      <c r="AQ62" s="73"/>
      <c r="AR62" s="115">
        <v>0.10299999999999999</v>
      </c>
      <c r="AS62" s="97">
        <f>IF(AND($N$1=1, $G19&gt;=750), $G19-750, IF(AND($N$1=1, AND($G19&lt;750, $G19&gt;=0)), 0, IF(AND($N$1=2, $G19&gt;=750), $G19-750, IF(AND($N$1=2, AND($G19&lt;750, $G19&gt;=0)), 0))))</f>
        <v>3899250</v>
      </c>
      <c r="AT62" s="76">
        <f t="shared" si="40"/>
        <v>401622.75</v>
      </c>
      <c r="AU62" s="73"/>
      <c r="AV62" s="70">
        <f t="shared" si="24"/>
        <v>0</v>
      </c>
      <c r="AW62" s="71">
        <f t="shared" si="25"/>
        <v>0</v>
      </c>
    </row>
    <row r="63" spans="2:49" s="23" customFormat="1" x14ac:dyDescent="0.3">
      <c r="B63" s="65" t="s">
        <v>48</v>
      </c>
      <c r="C63" s="65"/>
      <c r="D63" s="66" t="s">
        <v>30</v>
      </c>
      <c r="E63" s="65"/>
      <c r="F63" s="25"/>
      <c r="G63" s="115">
        <v>0.1076</v>
      </c>
      <c r="H63" s="97">
        <v>0</v>
      </c>
      <c r="I63" s="76">
        <f t="shared" si="34"/>
        <v>0</v>
      </c>
      <c r="J63" s="115">
        <v>0.1076</v>
      </c>
      <c r="K63" s="97">
        <v>0</v>
      </c>
      <c r="L63" s="76">
        <f t="shared" si="35"/>
        <v>0</v>
      </c>
      <c r="M63" s="70">
        <f t="shared" si="11"/>
        <v>0</v>
      </c>
      <c r="N63" s="71" t="str">
        <f t="shared" si="12"/>
        <v/>
      </c>
      <c r="O63" s="76"/>
      <c r="P63" s="115">
        <v>0.1076</v>
      </c>
      <c r="Q63" s="97">
        <v>0</v>
      </c>
      <c r="R63" s="76">
        <f t="shared" si="36"/>
        <v>0</v>
      </c>
      <c r="S63" s="73"/>
      <c r="T63" s="70">
        <f t="shared" si="3"/>
        <v>0</v>
      </c>
      <c r="U63" s="71" t="str">
        <f t="shared" si="4"/>
        <v/>
      </c>
      <c r="V63" s="73"/>
      <c r="W63" s="115">
        <v>0.1076</v>
      </c>
      <c r="X63" s="97">
        <v>0</v>
      </c>
      <c r="Y63" s="76">
        <f t="shared" si="37"/>
        <v>0</v>
      </c>
      <c r="Z63" s="73"/>
      <c r="AA63" s="70">
        <f t="shared" si="15"/>
        <v>0</v>
      </c>
      <c r="AB63" s="71" t="str">
        <f t="shared" si="16"/>
        <v/>
      </c>
      <c r="AC63" s="73"/>
      <c r="AD63" s="115">
        <v>0.1076</v>
      </c>
      <c r="AE63" s="97">
        <v>0</v>
      </c>
      <c r="AF63" s="76">
        <f t="shared" si="38"/>
        <v>0</v>
      </c>
      <c r="AG63" s="73"/>
      <c r="AH63" s="70">
        <f t="shared" si="18"/>
        <v>0</v>
      </c>
      <c r="AI63" s="71" t="str">
        <f t="shared" si="19"/>
        <v/>
      </c>
      <c r="AJ63" s="73"/>
      <c r="AK63" s="115">
        <v>0.1076</v>
      </c>
      <c r="AL63" s="97">
        <v>0</v>
      </c>
      <c r="AM63" s="76">
        <f t="shared" si="39"/>
        <v>0</v>
      </c>
      <c r="AN63" s="73"/>
      <c r="AO63" s="70">
        <f t="shared" si="21"/>
        <v>0</v>
      </c>
      <c r="AP63" s="71" t="str">
        <f t="shared" si="22"/>
        <v/>
      </c>
      <c r="AQ63" s="73"/>
      <c r="AR63" s="115">
        <v>0.1076</v>
      </c>
      <c r="AS63" s="97">
        <v>0</v>
      </c>
      <c r="AT63" s="76">
        <f t="shared" si="40"/>
        <v>0</v>
      </c>
      <c r="AU63" s="73"/>
      <c r="AV63" s="70">
        <f t="shared" si="24"/>
        <v>0</v>
      </c>
      <c r="AW63" s="71" t="str">
        <f t="shared" si="25"/>
        <v/>
      </c>
    </row>
    <row r="64" spans="2:49" s="23" customFormat="1" ht="15" thickBot="1" x14ac:dyDescent="0.35">
      <c r="B64" s="65" t="s">
        <v>49</v>
      </c>
      <c r="C64" s="65"/>
      <c r="D64" s="66" t="s">
        <v>30</v>
      </c>
      <c r="E64" s="65"/>
      <c r="F64" s="25"/>
      <c r="G64" s="115">
        <f>G63</f>
        <v>0.1076</v>
      </c>
      <c r="H64" s="97">
        <f>+$G$19</f>
        <v>3900000</v>
      </c>
      <c r="I64" s="76">
        <f t="shared" si="34"/>
        <v>419640</v>
      </c>
      <c r="J64" s="115">
        <f>J63</f>
        <v>0.1076</v>
      </c>
      <c r="K64" s="97">
        <f>+$G$19</f>
        <v>3900000</v>
      </c>
      <c r="L64" s="76">
        <f t="shared" si="35"/>
        <v>419640</v>
      </c>
      <c r="M64" s="70">
        <f t="shared" si="11"/>
        <v>0</v>
      </c>
      <c r="N64" s="71">
        <f t="shared" si="12"/>
        <v>0</v>
      </c>
      <c r="O64" s="76"/>
      <c r="P64" s="115">
        <f>P63</f>
        <v>0.1076</v>
      </c>
      <c r="Q64" s="97">
        <f>+$G$19</f>
        <v>3900000</v>
      </c>
      <c r="R64" s="76">
        <f t="shared" si="36"/>
        <v>419640</v>
      </c>
      <c r="S64" s="73"/>
      <c r="T64" s="70">
        <f t="shared" si="3"/>
        <v>0</v>
      </c>
      <c r="U64" s="71">
        <f t="shared" si="4"/>
        <v>0</v>
      </c>
      <c r="V64" s="73"/>
      <c r="W64" s="115">
        <f>W63</f>
        <v>0.1076</v>
      </c>
      <c r="X64" s="97">
        <f>+$G$19</f>
        <v>3900000</v>
      </c>
      <c r="Y64" s="76">
        <f t="shared" si="37"/>
        <v>419640</v>
      </c>
      <c r="Z64" s="73"/>
      <c r="AA64" s="70">
        <f t="shared" si="15"/>
        <v>0</v>
      </c>
      <c r="AB64" s="71">
        <f t="shared" si="16"/>
        <v>0</v>
      </c>
      <c r="AC64" s="73"/>
      <c r="AD64" s="115">
        <f>AD63</f>
        <v>0.1076</v>
      </c>
      <c r="AE64" s="97">
        <f>+$G$19</f>
        <v>3900000</v>
      </c>
      <c r="AF64" s="76">
        <f t="shared" si="38"/>
        <v>419640</v>
      </c>
      <c r="AG64" s="73"/>
      <c r="AH64" s="70">
        <f t="shared" si="18"/>
        <v>0</v>
      </c>
      <c r="AI64" s="71">
        <f t="shared" si="19"/>
        <v>0</v>
      </c>
      <c r="AJ64" s="73"/>
      <c r="AK64" s="115">
        <f>AK63</f>
        <v>0.1076</v>
      </c>
      <c r="AL64" s="97">
        <f>+$G$19</f>
        <v>3900000</v>
      </c>
      <c r="AM64" s="76">
        <f t="shared" si="39"/>
        <v>419640</v>
      </c>
      <c r="AN64" s="73"/>
      <c r="AO64" s="70">
        <f t="shared" si="21"/>
        <v>0</v>
      </c>
      <c r="AP64" s="71">
        <f t="shared" si="22"/>
        <v>0</v>
      </c>
      <c r="AQ64" s="73"/>
      <c r="AR64" s="115">
        <f>AR63</f>
        <v>0.1076</v>
      </c>
      <c r="AS64" s="97">
        <f>+$G$19</f>
        <v>3900000</v>
      </c>
      <c r="AT64" s="76">
        <f t="shared" si="40"/>
        <v>419640</v>
      </c>
      <c r="AU64" s="73"/>
      <c r="AV64" s="70">
        <f t="shared" si="24"/>
        <v>0</v>
      </c>
      <c r="AW64" s="71">
        <f t="shared" si="25"/>
        <v>0</v>
      </c>
    </row>
    <row r="65" spans="1:53" ht="15" thickBot="1" x14ac:dyDescent="0.35">
      <c r="B65" s="305"/>
      <c r="C65" s="306"/>
      <c r="D65" s="307"/>
      <c r="E65" s="306"/>
      <c r="F65" s="308"/>
      <c r="G65" s="309"/>
      <c r="H65" s="310"/>
      <c r="I65" s="311"/>
      <c r="J65" s="309"/>
      <c r="K65" s="310"/>
      <c r="L65" s="311"/>
      <c r="M65" s="312">
        <f t="shared" si="11"/>
        <v>0</v>
      </c>
      <c r="N65" s="313" t="str">
        <f t="shared" si="12"/>
        <v/>
      </c>
      <c r="O65" s="311"/>
      <c r="P65" s="309"/>
      <c r="Q65" s="310"/>
      <c r="R65" s="311"/>
      <c r="S65" s="308"/>
      <c r="T65" s="312">
        <f t="shared" si="3"/>
        <v>0</v>
      </c>
      <c r="U65" s="313" t="str">
        <f t="shared" si="4"/>
        <v/>
      </c>
      <c r="W65" s="309"/>
      <c r="X65" s="310"/>
      <c r="Y65" s="311"/>
      <c r="Z65" s="308"/>
      <c r="AA65" s="312">
        <f t="shared" si="15"/>
        <v>0</v>
      </c>
      <c r="AB65" s="313" t="str">
        <f t="shared" si="16"/>
        <v/>
      </c>
      <c r="AD65" s="309"/>
      <c r="AE65" s="310"/>
      <c r="AF65" s="311"/>
      <c r="AG65" s="308"/>
      <c r="AH65" s="312">
        <f t="shared" si="18"/>
        <v>0</v>
      </c>
      <c r="AI65" s="313" t="str">
        <f t="shared" si="19"/>
        <v/>
      </c>
      <c r="AK65" s="309"/>
      <c r="AL65" s="310"/>
      <c r="AM65" s="311"/>
      <c r="AN65" s="308"/>
      <c r="AO65" s="312">
        <f t="shared" si="21"/>
        <v>0</v>
      </c>
      <c r="AP65" s="313" t="str">
        <f t="shared" si="22"/>
        <v/>
      </c>
      <c r="AR65" s="309"/>
      <c r="AS65" s="310"/>
      <c r="AT65" s="311"/>
      <c r="AU65" s="308"/>
      <c r="AV65" s="312">
        <f t="shared" si="24"/>
        <v>0</v>
      </c>
      <c r="AW65" s="313" t="str">
        <f t="shared" si="25"/>
        <v/>
      </c>
    </row>
    <row r="66" spans="1:53" x14ac:dyDescent="0.3">
      <c r="B66" s="314" t="s">
        <v>82</v>
      </c>
      <c r="C66" s="268"/>
      <c r="D66" s="315"/>
      <c r="E66" s="268"/>
      <c r="F66" s="316"/>
      <c r="G66" s="317"/>
      <c r="H66" s="317"/>
      <c r="I66" s="318">
        <f>SUM(I53:I57,I64)</f>
        <v>590008.48200000008</v>
      </c>
      <c r="J66" s="317"/>
      <c r="K66" s="317"/>
      <c r="L66" s="318">
        <f>SUM(L53:L57,L64)</f>
        <v>601332.00200000009</v>
      </c>
      <c r="M66" s="319">
        <f t="shared" si="11"/>
        <v>11323.520000000019</v>
      </c>
      <c r="N66" s="320">
        <f t="shared" si="12"/>
        <v>1.9192130868383037E-2</v>
      </c>
      <c r="O66" s="319"/>
      <c r="P66" s="317"/>
      <c r="Q66" s="317"/>
      <c r="R66" s="318">
        <f>SUM(R53:R57,R64)</f>
        <v>606130.79200000013</v>
      </c>
      <c r="S66" s="321"/>
      <c r="T66" s="319">
        <f t="shared" si="3"/>
        <v>4798.7900000000373</v>
      </c>
      <c r="U66" s="320">
        <f t="shared" si="4"/>
        <v>7.980267113740001E-3</v>
      </c>
      <c r="W66" s="317"/>
      <c r="X66" s="317"/>
      <c r="Y66" s="318">
        <f>SUM(Y53:Y57,Y64)</f>
        <v>602485.31200000015</v>
      </c>
      <c r="Z66" s="321"/>
      <c r="AA66" s="319">
        <f t="shared" si="15"/>
        <v>-3645.4799999999814</v>
      </c>
      <c r="AB66" s="320">
        <f t="shared" si="16"/>
        <v>-6.0143454978937626E-3</v>
      </c>
      <c r="AD66" s="317"/>
      <c r="AE66" s="317"/>
      <c r="AF66" s="318">
        <f>SUM(AF53:AF57,AF64)</f>
        <v>609666.47200000007</v>
      </c>
      <c r="AG66" s="321"/>
      <c r="AH66" s="319">
        <f t="shared" si="18"/>
        <v>7181.1599999999162</v>
      </c>
      <c r="AI66" s="320">
        <f t="shared" si="19"/>
        <v>1.1919228331328871E-2</v>
      </c>
      <c r="AK66" s="317"/>
      <c r="AL66" s="317"/>
      <c r="AM66" s="318">
        <f>SUM(AM53:AM57,AM64)</f>
        <v>619503.55200000014</v>
      </c>
      <c r="AN66" s="321"/>
      <c r="AO66" s="319">
        <f t="shared" si="21"/>
        <v>9837.0800000000745</v>
      </c>
      <c r="AP66" s="320">
        <f t="shared" si="22"/>
        <v>1.6135182844694916E-2</v>
      </c>
      <c r="AR66" s="317"/>
      <c r="AS66" s="317"/>
      <c r="AT66" s="318">
        <f>SUM(AT53:AT57,AT64)</f>
        <v>628252.36200000008</v>
      </c>
      <c r="AU66" s="321"/>
      <c r="AV66" s="319">
        <f t="shared" si="24"/>
        <v>8748.8099999999395</v>
      </c>
      <c r="AW66" s="320">
        <f t="shared" si="25"/>
        <v>1.4122291908989632E-2</v>
      </c>
    </row>
    <row r="67" spans="1:53" x14ac:dyDescent="0.3">
      <c r="B67" s="314" t="s">
        <v>51</v>
      </c>
      <c r="C67" s="268"/>
      <c r="D67" s="315"/>
      <c r="E67" s="268"/>
      <c r="F67" s="316"/>
      <c r="G67" s="142">
        <v>-0.11700000000000001</v>
      </c>
      <c r="H67" s="323"/>
      <c r="I67" s="273"/>
      <c r="J67" s="142">
        <v>-0.11700000000000001</v>
      </c>
      <c r="K67" s="323"/>
      <c r="L67" s="273"/>
      <c r="M67" s="273">
        <f t="shared" si="11"/>
        <v>0</v>
      </c>
      <c r="N67" s="274" t="str">
        <f t="shared" si="12"/>
        <v/>
      </c>
      <c r="O67" s="273"/>
      <c r="P67" s="142">
        <v>-0.11700000000000001</v>
      </c>
      <c r="Q67" s="323"/>
      <c r="R67" s="273"/>
      <c r="S67" s="321"/>
      <c r="T67" s="273">
        <f t="shared" si="3"/>
        <v>0</v>
      </c>
      <c r="U67" s="274" t="str">
        <f t="shared" si="4"/>
        <v/>
      </c>
      <c r="W67" s="142">
        <v>-0.11700000000000001</v>
      </c>
      <c r="X67" s="323"/>
      <c r="Y67" s="273"/>
      <c r="Z67" s="321"/>
      <c r="AA67" s="273">
        <f t="shared" si="15"/>
        <v>0</v>
      </c>
      <c r="AB67" s="274" t="str">
        <f t="shared" si="16"/>
        <v/>
      </c>
      <c r="AD67" s="142">
        <v>-0.11700000000000001</v>
      </c>
      <c r="AE67" s="323"/>
      <c r="AF67" s="273"/>
      <c r="AG67" s="321"/>
      <c r="AH67" s="273">
        <f t="shared" si="18"/>
        <v>0</v>
      </c>
      <c r="AI67" s="274" t="str">
        <f t="shared" si="19"/>
        <v/>
      </c>
      <c r="AK67" s="142">
        <v>-0.11700000000000001</v>
      </c>
      <c r="AL67" s="323"/>
      <c r="AM67" s="273"/>
      <c r="AN67" s="321"/>
      <c r="AO67" s="273">
        <f t="shared" si="21"/>
        <v>0</v>
      </c>
      <c r="AP67" s="274" t="str">
        <f t="shared" si="22"/>
        <v/>
      </c>
      <c r="AR67" s="142">
        <v>-0.11700000000000001</v>
      </c>
      <c r="AS67" s="323"/>
      <c r="AT67" s="273"/>
      <c r="AU67" s="321"/>
      <c r="AV67" s="273">
        <f t="shared" si="24"/>
        <v>0</v>
      </c>
      <c r="AW67" s="274" t="str">
        <f t="shared" si="25"/>
        <v/>
      </c>
    </row>
    <row r="68" spans="1:53" x14ac:dyDescent="0.3">
      <c r="B68" s="268" t="s">
        <v>52</v>
      </c>
      <c r="C68" s="268"/>
      <c r="D68" s="315"/>
      <c r="E68" s="268"/>
      <c r="F68" s="275"/>
      <c r="G68" s="325">
        <v>0.13</v>
      </c>
      <c r="H68" s="275"/>
      <c r="I68" s="273">
        <f>I66*G68</f>
        <v>76701.102660000019</v>
      </c>
      <c r="J68" s="325">
        <v>0.13</v>
      </c>
      <c r="K68" s="275"/>
      <c r="L68" s="273">
        <f>L66*J68</f>
        <v>78173.160260000019</v>
      </c>
      <c r="M68" s="273">
        <f t="shared" si="11"/>
        <v>1472.0576000000001</v>
      </c>
      <c r="N68" s="274">
        <f t="shared" si="12"/>
        <v>1.9192130868383003E-2</v>
      </c>
      <c r="O68" s="273"/>
      <c r="P68" s="325">
        <v>0.13</v>
      </c>
      <c r="Q68" s="275"/>
      <c r="R68" s="273">
        <f>R66*P68</f>
        <v>78797.002960000027</v>
      </c>
      <c r="S68" s="32"/>
      <c r="T68" s="273">
        <f t="shared" si="3"/>
        <v>623.84270000000834</v>
      </c>
      <c r="U68" s="274">
        <f t="shared" si="4"/>
        <v>7.9802671137400444E-3</v>
      </c>
      <c r="W68" s="325">
        <v>0.13</v>
      </c>
      <c r="X68" s="275"/>
      <c r="Y68" s="273">
        <f>Y66*W68</f>
        <v>78323.090560000026</v>
      </c>
      <c r="Z68" s="32"/>
      <c r="AA68" s="273">
        <f t="shared" si="15"/>
        <v>-473.91240000000107</v>
      </c>
      <c r="AB68" s="274">
        <f t="shared" si="16"/>
        <v>-6.014345497893806E-3</v>
      </c>
      <c r="AD68" s="325">
        <v>0.13</v>
      </c>
      <c r="AE68" s="275"/>
      <c r="AF68" s="273">
        <f>AF66*AD68</f>
        <v>79256.641360000009</v>
      </c>
      <c r="AG68" s="32"/>
      <c r="AH68" s="273">
        <f t="shared" si="18"/>
        <v>933.5507999999827</v>
      </c>
      <c r="AI68" s="274">
        <f t="shared" si="19"/>
        <v>1.1919228331328788E-2</v>
      </c>
      <c r="AK68" s="325">
        <v>0.13</v>
      </c>
      <c r="AL68" s="275"/>
      <c r="AM68" s="273">
        <f>AM66*AK68</f>
        <v>80535.46176000002</v>
      </c>
      <c r="AN68" s="32"/>
      <c r="AO68" s="273">
        <f t="shared" si="21"/>
        <v>1278.8204000000114</v>
      </c>
      <c r="AP68" s="274">
        <f t="shared" si="22"/>
        <v>1.6135182844694937E-2</v>
      </c>
      <c r="AR68" s="325">
        <v>0.13</v>
      </c>
      <c r="AS68" s="275"/>
      <c r="AT68" s="273">
        <f>AT66*AR68</f>
        <v>81672.807060000006</v>
      </c>
      <c r="AU68" s="32"/>
      <c r="AV68" s="273">
        <f t="shared" si="24"/>
        <v>1137.3452999999863</v>
      </c>
      <c r="AW68" s="274">
        <f t="shared" si="25"/>
        <v>1.4122291908989559E-2</v>
      </c>
    </row>
    <row r="69" spans="1:53" ht="15" thickBot="1" x14ac:dyDescent="0.35">
      <c r="B69" s="492" t="s">
        <v>83</v>
      </c>
      <c r="C69" s="492"/>
      <c r="D69" s="492"/>
      <c r="E69" s="327"/>
      <c r="F69" s="328"/>
      <c r="G69" s="328"/>
      <c r="H69" s="328"/>
      <c r="I69" s="329">
        <f>SUM(I66:I68)</f>
        <v>666709.58466000005</v>
      </c>
      <c r="J69" s="328"/>
      <c r="K69" s="328"/>
      <c r="L69" s="329">
        <f>SUM(L66:L68)</f>
        <v>679505.16226000013</v>
      </c>
      <c r="M69" s="329">
        <f t="shared" si="11"/>
        <v>12795.577600000077</v>
      </c>
      <c r="N69" s="389">
        <f t="shared" si="12"/>
        <v>1.9192130868383121E-2</v>
      </c>
      <c r="O69" s="329"/>
      <c r="P69" s="328"/>
      <c r="Q69" s="328"/>
      <c r="R69" s="329">
        <f>SUM(R66:R68)</f>
        <v>684927.7949600002</v>
      </c>
      <c r="S69" s="332"/>
      <c r="T69" s="329">
        <f t="shared" si="3"/>
        <v>5422.6327000000747</v>
      </c>
      <c r="U69" s="389">
        <f t="shared" si="4"/>
        <v>7.9802671137400479E-3</v>
      </c>
      <c r="W69" s="328"/>
      <c r="X69" s="328"/>
      <c r="Y69" s="329">
        <f>SUM(Y66:Y68)</f>
        <v>680808.40256000019</v>
      </c>
      <c r="Z69" s="332"/>
      <c r="AA69" s="329">
        <f t="shared" si="15"/>
        <v>-4119.3924000000115</v>
      </c>
      <c r="AB69" s="389">
        <f t="shared" si="16"/>
        <v>-6.0143454978938094E-3</v>
      </c>
      <c r="AD69" s="328"/>
      <c r="AE69" s="328"/>
      <c r="AF69" s="329">
        <f>SUM(AF66:AF68)</f>
        <v>688923.11336000008</v>
      </c>
      <c r="AG69" s="332"/>
      <c r="AH69" s="329">
        <f t="shared" si="18"/>
        <v>8114.7107999998843</v>
      </c>
      <c r="AI69" s="389">
        <f t="shared" si="19"/>
        <v>1.191922833132884E-2</v>
      </c>
      <c r="AK69" s="328"/>
      <c r="AL69" s="328"/>
      <c r="AM69" s="329">
        <f>SUM(AM66:AM68)</f>
        <v>700039.01376000012</v>
      </c>
      <c r="AN69" s="332"/>
      <c r="AO69" s="329">
        <f t="shared" si="21"/>
        <v>11115.900400000042</v>
      </c>
      <c r="AP69" s="389">
        <f t="shared" si="22"/>
        <v>1.6135182844694854E-2</v>
      </c>
      <c r="AR69" s="328"/>
      <c r="AS69" s="328"/>
      <c r="AT69" s="329">
        <f>SUM(AT66:AT68)</f>
        <v>709925.1690600001</v>
      </c>
      <c r="AU69" s="332"/>
      <c r="AV69" s="329">
        <f t="shared" si="24"/>
        <v>9886.155299999984</v>
      </c>
      <c r="AW69" s="389">
        <f t="shared" si="25"/>
        <v>1.4122291908989707E-2</v>
      </c>
    </row>
    <row r="70" spans="1:53" ht="15" thickBot="1" x14ac:dyDescent="0.35">
      <c r="A70" s="333"/>
      <c r="B70" s="390"/>
      <c r="C70" s="391"/>
      <c r="D70" s="392"/>
      <c r="E70" s="391"/>
      <c r="F70" s="393"/>
      <c r="G70" s="309"/>
      <c r="H70" s="394"/>
      <c r="I70" s="395"/>
      <c r="J70" s="309"/>
      <c r="K70" s="394"/>
      <c r="L70" s="395"/>
      <c r="M70" s="396">
        <f t="shared" si="11"/>
        <v>0</v>
      </c>
      <c r="N70" s="313" t="str">
        <f t="shared" si="12"/>
        <v/>
      </c>
      <c r="O70" s="397"/>
      <c r="P70" s="309"/>
      <c r="Q70" s="394"/>
      <c r="R70" s="395"/>
      <c r="S70" s="393"/>
      <c r="T70" s="396">
        <f t="shared" si="3"/>
        <v>0</v>
      </c>
      <c r="U70" s="313" t="str">
        <f t="shared" si="4"/>
        <v/>
      </c>
      <c r="W70" s="309"/>
      <c r="X70" s="394"/>
      <c r="Y70" s="395"/>
      <c r="Z70" s="393"/>
      <c r="AA70" s="396">
        <f t="shared" si="15"/>
        <v>0</v>
      </c>
      <c r="AB70" s="313" t="str">
        <f t="shared" si="16"/>
        <v/>
      </c>
      <c r="AD70" s="309"/>
      <c r="AE70" s="394"/>
      <c r="AF70" s="395"/>
      <c r="AG70" s="393"/>
      <c r="AH70" s="396">
        <f t="shared" si="18"/>
        <v>0</v>
      </c>
      <c r="AI70" s="313" t="str">
        <f t="shared" si="19"/>
        <v/>
      </c>
      <c r="AK70" s="309"/>
      <c r="AL70" s="394"/>
      <c r="AM70" s="395"/>
      <c r="AN70" s="393"/>
      <c r="AO70" s="396">
        <f t="shared" si="21"/>
        <v>0</v>
      </c>
      <c r="AP70" s="313" t="str">
        <f t="shared" si="22"/>
        <v/>
      </c>
      <c r="AR70" s="309"/>
      <c r="AS70" s="394"/>
      <c r="AT70" s="395"/>
      <c r="AU70" s="393"/>
      <c r="AV70" s="396">
        <f t="shared" si="24"/>
        <v>0</v>
      </c>
      <c r="AW70" s="313" t="str">
        <f t="shared" si="25"/>
        <v/>
      </c>
    </row>
    <row r="71" spans="1:53" x14ac:dyDescent="0.3">
      <c r="A71" s="333"/>
      <c r="B71" s="399" t="s">
        <v>74</v>
      </c>
      <c r="C71" s="399"/>
      <c r="D71" s="400"/>
      <c r="E71" s="399"/>
      <c r="F71" s="406"/>
      <c r="G71" s="408"/>
      <c r="H71" s="408"/>
      <c r="I71" s="409">
        <f>SUM(I61:I62,I53,I54:I57)</f>
        <v>572056.48200000008</v>
      </c>
      <c r="J71" s="408"/>
      <c r="K71" s="408"/>
      <c r="L71" s="409">
        <f>SUM(L61:L62,L53,L54:L57)</f>
        <v>583380.00200000009</v>
      </c>
      <c r="M71" s="273">
        <f t="shared" si="11"/>
        <v>11323.520000000019</v>
      </c>
      <c r="N71" s="274">
        <f t="shared" si="12"/>
        <v>1.9794409042287572E-2</v>
      </c>
      <c r="O71" s="409"/>
      <c r="P71" s="408"/>
      <c r="Q71" s="408"/>
      <c r="R71" s="409">
        <f>SUM(R61:R62,R53,R54:R57)</f>
        <v>588178.79200000013</v>
      </c>
      <c r="S71" s="410"/>
      <c r="T71" s="273">
        <f t="shared" si="3"/>
        <v>4798.7900000000373</v>
      </c>
      <c r="U71" s="274">
        <f t="shared" si="4"/>
        <v>8.2258390475305268E-3</v>
      </c>
      <c r="W71" s="408"/>
      <c r="X71" s="408"/>
      <c r="Y71" s="409">
        <f>SUM(Y61:Y62,Y53,Y54:Y57)</f>
        <v>584533.31200000015</v>
      </c>
      <c r="Z71" s="410"/>
      <c r="AA71" s="273">
        <f t="shared" si="15"/>
        <v>-3645.4799999999814</v>
      </c>
      <c r="AB71" s="274">
        <f t="shared" si="16"/>
        <v>-6.1979113316958569E-3</v>
      </c>
      <c r="AD71" s="408"/>
      <c r="AE71" s="408"/>
      <c r="AF71" s="409">
        <f>SUM(AF61:AF62,AF53,AF54:AF57)</f>
        <v>591714.47200000018</v>
      </c>
      <c r="AG71" s="410"/>
      <c r="AH71" s="273">
        <f t="shared" si="18"/>
        <v>7181.1600000000326</v>
      </c>
      <c r="AI71" s="274">
        <f t="shared" si="19"/>
        <v>1.2285287857127347E-2</v>
      </c>
      <c r="AK71" s="408"/>
      <c r="AL71" s="408"/>
      <c r="AM71" s="409">
        <f>SUM(AM61:AM62,AM53,AM54:AM57)</f>
        <v>601551.55200000014</v>
      </c>
      <c r="AN71" s="410"/>
      <c r="AO71" s="273">
        <f t="shared" si="21"/>
        <v>9837.0799999999581</v>
      </c>
      <c r="AP71" s="274">
        <f t="shared" si="22"/>
        <v>1.6624707465326207E-2</v>
      </c>
      <c r="AR71" s="408"/>
      <c r="AS71" s="408"/>
      <c r="AT71" s="409">
        <f>SUM(AT61:AT62,AT53,AT54:AT57)</f>
        <v>610300.36200000008</v>
      </c>
      <c r="AU71" s="410"/>
      <c r="AV71" s="273">
        <f t="shared" si="24"/>
        <v>8748.8099999999395</v>
      </c>
      <c r="AW71" s="274">
        <f t="shared" si="25"/>
        <v>1.4543741049146087E-2</v>
      </c>
    </row>
    <row r="72" spans="1:53" x14ac:dyDescent="0.3">
      <c r="B72" s="268" t="s">
        <v>51</v>
      </c>
      <c r="C72" s="268"/>
      <c r="D72" s="315"/>
      <c r="E72" s="268"/>
      <c r="F72" s="275"/>
      <c r="G72" s="142">
        <v>-0.11700000000000001</v>
      </c>
      <c r="H72" s="323"/>
      <c r="I72" s="273"/>
      <c r="J72" s="142">
        <v>-0.11700000000000001</v>
      </c>
      <c r="K72" s="323"/>
      <c r="L72" s="273"/>
      <c r="M72" s="273">
        <f t="shared" si="11"/>
        <v>0</v>
      </c>
      <c r="N72" s="274" t="str">
        <f t="shared" si="12"/>
        <v/>
      </c>
      <c r="O72" s="273"/>
      <c r="P72" s="142">
        <v>-0.11700000000000001</v>
      </c>
      <c r="Q72" s="323"/>
      <c r="R72" s="273"/>
      <c r="S72" s="32"/>
      <c r="T72" s="273">
        <f t="shared" si="3"/>
        <v>0</v>
      </c>
      <c r="U72" s="274" t="str">
        <f t="shared" si="4"/>
        <v/>
      </c>
      <c r="W72" s="142">
        <v>-0.11700000000000001</v>
      </c>
      <c r="X72" s="323"/>
      <c r="Y72" s="273"/>
      <c r="Z72" s="32"/>
      <c r="AA72" s="273">
        <f t="shared" si="15"/>
        <v>0</v>
      </c>
      <c r="AB72" s="274" t="str">
        <f t="shared" si="16"/>
        <v/>
      </c>
      <c r="AD72" s="142">
        <v>-0.11700000000000001</v>
      </c>
      <c r="AE72" s="323"/>
      <c r="AF72" s="273"/>
      <c r="AG72" s="32"/>
      <c r="AH72" s="273">
        <f t="shared" si="18"/>
        <v>0</v>
      </c>
      <c r="AI72" s="274" t="str">
        <f t="shared" si="19"/>
        <v/>
      </c>
      <c r="AK72" s="142">
        <v>-0.11700000000000001</v>
      </c>
      <c r="AL72" s="323"/>
      <c r="AM72" s="273"/>
      <c r="AN72" s="32"/>
      <c r="AO72" s="273">
        <f t="shared" si="21"/>
        <v>0</v>
      </c>
      <c r="AP72" s="274" t="str">
        <f t="shared" si="22"/>
        <v/>
      </c>
      <c r="AR72" s="142">
        <v>-0.11700000000000001</v>
      </c>
      <c r="AS72" s="323"/>
      <c r="AT72" s="273"/>
      <c r="AU72" s="32"/>
      <c r="AV72" s="273">
        <f t="shared" si="24"/>
        <v>0</v>
      </c>
      <c r="AW72" s="274" t="str">
        <f t="shared" si="25"/>
        <v/>
      </c>
    </row>
    <row r="73" spans="1:53" x14ac:dyDescent="0.3">
      <c r="A73" s="333"/>
      <c r="B73" s="469" t="s">
        <v>52</v>
      </c>
      <c r="C73" s="399"/>
      <c r="D73" s="400"/>
      <c r="E73" s="399"/>
      <c r="F73" s="406"/>
      <c r="G73" s="407">
        <v>0.13</v>
      </c>
      <c r="H73" s="408"/>
      <c r="I73" s="409">
        <f>I71*G73</f>
        <v>74367.342660000009</v>
      </c>
      <c r="J73" s="407">
        <v>0.13</v>
      </c>
      <c r="K73" s="408"/>
      <c r="L73" s="409">
        <f>L71*J73</f>
        <v>75839.400260000009</v>
      </c>
      <c r="M73" s="273">
        <f t="shared" si="11"/>
        <v>1472.0576000000001</v>
      </c>
      <c r="N73" s="274">
        <f t="shared" si="12"/>
        <v>1.979440904228754E-2</v>
      </c>
      <c r="O73" s="409"/>
      <c r="P73" s="407">
        <v>0.13</v>
      </c>
      <c r="Q73" s="408"/>
      <c r="R73" s="409">
        <f>R71*P73</f>
        <v>76463.242960000018</v>
      </c>
      <c r="S73" s="410"/>
      <c r="T73" s="273">
        <f t="shared" si="3"/>
        <v>623.84270000000834</v>
      </c>
      <c r="U73" s="274">
        <f t="shared" si="4"/>
        <v>8.2258390475305719E-3</v>
      </c>
      <c r="W73" s="407">
        <v>0.13</v>
      </c>
      <c r="X73" s="408"/>
      <c r="Y73" s="409">
        <f>Y71*W73</f>
        <v>75989.330560000017</v>
      </c>
      <c r="Z73" s="410"/>
      <c r="AA73" s="273">
        <f t="shared" si="15"/>
        <v>-473.91240000000107</v>
      </c>
      <c r="AB73" s="274">
        <f t="shared" si="16"/>
        <v>-6.1979113316959029E-3</v>
      </c>
      <c r="AD73" s="407">
        <v>0.13</v>
      </c>
      <c r="AE73" s="408"/>
      <c r="AF73" s="409">
        <f>AF71*AD73</f>
        <v>76922.881360000029</v>
      </c>
      <c r="AG73" s="410"/>
      <c r="AH73" s="273">
        <f t="shared" si="18"/>
        <v>933.5508000000118</v>
      </c>
      <c r="AI73" s="274">
        <f t="shared" si="19"/>
        <v>1.2285287857127446E-2</v>
      </c>
      <c r="AK73" s="407">
        <v>0.13</v>
      </c>
      <c r="AL73" s="408"/>
      <c r="AM73" s="409">
        <f>AM71*AK73</f>
        <v>78201.701760000025</v>
      </c>
      <c r="AN73" s="410"/>
      <c r="AO73" s="273">
        <f t="shared" si="21"/>
        <v>1278.8203999999969</v>
      </c>
      <c r="AP73" s="274">
        <f t="shared" si="22"/>
        <v>1.6624707465326235E-2</v>
      </c>
      <c r="AR73" s="407">
        <v>0.13</v>
      </c>
      <c r="AS73" s="408"/>
      <c r="AT73" s="409">
        <f>AT71*AR73</f>
        <v>79339.047060000012</v>
      </c>
      <c r="AU73" s="410"/>
      <c r="AV73" s="273">
        <f t="shared" si="24"/>
        <v>1137.3452999999863</v>
      </c>
      <c r="AW73" s="274">
        <f t="shared" si="25"/>
        <v>1.4543741049146013E-2</v>
      </c>
    </row>
    <row r="74" spans="1:53" ht="15" thickBot="1" x14ac:dyDescent="0.35">
      <c r="A74" s="333"/>
      <c r="B74" s="493" t="s">
        <v>84</v>
      </c>
      <c r="C74" s="493"/>
      <c r="D74" s="493"/>
      <c r="E74" s="268"/>
      <c r="F74" s="471"/>
      <c r="G74" s="471"/>
      <c r="H74" s="471"/>
      <c r="I74" s="472">
        <f>SUM(I71:I73)</f>
        <v>646423.82466000004</v>
      </c>
      <c r="J74" s="471"/>
      <c r="K74" s="471"/>
      <c r="L74" s="472">
        <f>SUM(L71:L73)</f>
        <v>659219.40226000012</v>
      </c>
      <c r="M74" s="494">
        <f t="shared" si="11"/>
        <v>12795.577600000077</v>
      </c>
      <c r="N74" s="274">
        <f t="shared" si="12"/>
        <v>1.9794409042287658E-2</v>
      </c>
      <c r="O74" s="273"/>
      <c r="P74" s="471"/>
      <c r="Q74" s="471"/>
      <c r="R74" s="472">
        <f>SUM(R71:R73)</f>
        <v>664642.03496000019</v>
      </c>
      <c r="S74" s="473"/>
      <c r="T74" s="494">
        <f t="shared" si="3"/>
        <v>5422.6327000000747</v>
      </c>
      <c r="U74" s="274">
        <f t="shared" si="4"/>
        <v>8.2258390475305754E-3</v>
      </c>
      <c r="W74" s="471"/>
      <c r="X74" s="471"/>
      <c r="Y74" s="472">
        <f>SUM(Y71:Y73)</f>
        <v>660522.64256000018</v>
      </c>
      <c r="Z74" s="473"/>
      <c r="AA74" s="494">
        <f t="shared" si="15"/>
        <v>-4119.3924000000115</v>
      </c>
      <c r="AB74" s="274">
        <f t="shared" si="16"/>
        <v>-6.1979113316959055E-3</v>
      </c>
      <c r="AD74" s="471"/>
      <c r="AE74" s="471"/>
      <c r="AF74" s="472">
        <f>SUM(AF71:AF73)</f>
        <v>668637.35336000018</v>
      </c>
      <c r="AG74" s="473"/>
      <c r="AH74" s="494">
        <f t="shared" si="18"/>
        <v>8114.7108000000007</v>
      </c>
      <c r="AI74" s="274">
        <f t="shared" si="19"/>
        <v>1.2285287857127292E-2</v>
      </c>
      <c r="AK74" s="471"/>
      <c r="AL74" s="471"/>
      <c r="AM74" s="472">
        <f>SUM(AM71:AM73)</f>
        <v>679753.25376000023</v>
      </c>
      <c r="AN74" s="473"/>
      <c r="AO74" s="494">
        <f t="shared" si="21"/>
        <v>11115.900400000042</v>
      </c>
      <c r="AP74" s="274">
        <f t="shared" si="22"/>
        <v>1.6624707465326342E-2</v>
      </c>
      <c r="AR74" s="471"/>
      <c r="AS74" s="471"/>
      <c r="AT74" s="472">
        <f>SUM(AT71:AT73)</f>
        <v>689639.40906000009</v>
      </c>
      <c r="AU74" s="473"/>
      <c r="AV74" s="494">
        <f t="shared" si="24"/>
        <v>9886.1552999998676</v>
      </c>
      <c r="AW74" s="274">
        <f t="shared" si="25"/>
        <v>1.4543741049145992E-2</v>
      </c>
    </row>
    <row r="75" spans="1:53" ht="15" thickBot="1" x14ac:dyDescent="0.35">
      <c r="A75" s="333"/>
      <c r="B75" s="334"/>
      <c r="C75" s="335"/>
      <c r="D75" s="336"/>
      <c r="E75" s="335"/>
      <c r="F75" s="474"/>
      <c r="G75" s="475"/>
      <c r="H75" s="476"/>
      <c r="I75" s="343"/>
      <c r="J75" s="475"/>
      <c r="K75" s="476"/>
      <c r="L75" s="343"/>
      <c r="M75" s="341"/>
      <c r="N75" s="477"/>
      <c r="O75" s="343"/>
      <c r="P75" s="475"/>
      <c r="Q75" s="476"/>
      <c r="R75" s="343"/>
      <c r="S75" s="337"/>
      <c r="T75" s="341"/>
      <c r="U75" s="477"/>
      <c r="W75" s="475"/>
      <c r="X75" s="476"/>
      <c r="Y75" s="343"/>
      <c r="Z75" s="337"/>
      <c r="AA75" s="341"/>
      <c r="AB75" s="477"/>
      <c r="AD75" s="475"/>
      <c r="AE75" s="476"/>
      <c r="AF75" s="343"/>
      <c r="AG75" s="337"/>
      <c r="AH75" s="341"/>
      <c r="AI75" s="477"/>
      <c r="AK75" s="475"/>
      <c r="AL75" s="476"/>
      <c r="AM75" s="343"/>
      <c r="AN75" s="337"/>
      <c r="AO75" s="341"/>
      <c r="AP75" s="477"/>
      <c r="AR75" s="475"/>
      <c r="AS75" s="476"/>
      <c r="AT75" s="343"/>
      <c r="AU75" s="337"/>
      <c r="AV75" s="341"/>
      <c r="AW75" s="477"/>
    </row>
    <row r="76" spans="1:53" x14ac:dyDescent="0.3">
      <c r="I76" s="251"/>
      <c r="L76" s="251"/>
      <c r="N76" s="485"/>
      <c r="O76" s="251"/>
      <c r="R76" s="251"/>
      <c r="U76" s="485"/>
      <c r="Y76" s="251"/>
      <c r="AB76" s="485"/>
      <c r="AF76" s="251"/>
      <c r="AI76" s="485"/>
      <c r="AM76" s="251"/>
      <c r="AP76" s="485"/>
      <c r="AT76" s="251"/>
      <c r="AW76" s="485"/>
    </row>
    <row r="77" spans="1:53" x14ac:dyDescent="0.3">
      <c r="B77" s="249" t="s">
        <v>55</v>
      </c>
      <c r="G77" s="344">
        <v>1.72E-2</v>
      </c>
      <c r="J77" s="344">
        <v>1.72E-2</v>
      </c>
      <c r="N77" s="485"/>
      <c r="P77" s="344">
        <v>1.72E-2</v>
      </c>
      <c r="U77" s="485"/>
      <c r="V77" s="345"/>
      <c r="W77" s="344">
        <v>1.72E-2</v>
      </c>
      <c r="AB77" s="485"/>
      <c r="AC77" s="345"/>
      <c r="AD77" s="344">
        <v>1.72E-2</v>
      </c>
      <c r="AI77" s="485"/>
      <c r="AJ77" s="345"/>
      <c r="AK77" s="344">
        <v>1.72E-2</v>
      </c>
      <c r="AP77" s="485"/>
      <c r="AQ77" s="345"/>
      <c r="AR77" s="344">
        <v>1.72E-2</v>
      </c>
      <c r="AW77" s="485"/>
    </row>
    <row r="78" spans="1:53" s="23" customFormat="1" x14ac:dyDescent="0.3">
      <c r="D78" s="29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</row>
    <row r="79" spans="1:53" s="23" customFormat="1" x14ac:dyDescent="0.3">
      <c r="D79" s="348">
        <v>0.63</v>
      </c>
      <c r="E79" s="349" t="s">
        <v>43</v>
      </c>
      <c r="F79" s="350"/>
      <c r="G79" s="351"/>
      <c r="H79" s="40"/>
      <c r="I79" s="40"/>
      <c r="J79" s="40"/>
      <c r="K79" s="25"/>
      <c r="L79" s="25"/>
      <c r="M79" s="25"/>
      <c r="N79" s="25"/>
      <c r="O79" s="25"/>
      <c r="P79" s="25"/>
      <c r="Q79" s="40"/>
      <c r="R79" s="25"/>
      <c r="S79" s="25"/>
      <c r="T79" s="25"/>
      <c r="U79" s="25"/>
      <c r="V79" s="25"/>
      <c r="W79" s="25"/>
      <c r="X79" s="40"/>
      <c r="Y79" s="25"/>
      <c r="Z79" s="25"/>
      <c r="AA79" s="25"/>
      <c r="AB79" s="25"/>
      <c r="AC79" s="25"/>
      <c r="AD79" s="25"/>
      <c r="AE79" s="40"/>
      <c r="AF79" s="25"/>
      <c r="AG79" s="25"/>
      <c r="AH79" s="25"/>
      <c r="AI79" s="25"/>
      <c r="AJ79" s="25"/>
      <c r="AK79" s="25"/>
      <c r="AL79" s="40"/>
      <c r="AM79" s="25"/>
      <c r="AN79" s="25"/>
      <c r="AO79" s="25"/>
      <c r="AP79" s="25"/>
      <c r="AQ79" s="25"/>
      <c r="AR79" s="25"/>
      <c r="AS79" s="40"/>
      <c r="AT79" s="25"/>
      <c r="AU79" s="25"/>
      <c r="AV79" s="25"/>
      <c r="AW79" s="25"/>
      <c r="AX79" s="25"/>
      <c r="AY79" s="25"/>
    </row>
    <row r="80" spans="1:53" s="23" customFormat="1" x14ac:dyDescent="0.3">
      <c r="D80" s="352">
        <v>0.18</v>
      </c>
      <c r="E80" s="353" t="s">
        <v>44</v>
      </c>
      <c r="F80" s="354"/>
      <c r="G80" s="355"/>
      <c r="H80" s="40"/>
      <c r="I80" s="40"/>
      <c r="J80" s="40"/>
      <c r="K80" s="25"/>
      <c r="L80" s="25"/>
      <c r="M80" s="25"/>
      <c r="N80" s="25"/>
      <c r="O80" s="25"/>
      <c r="P80" s="25"/>
      <c r="Q80" s="40"/>
      <c r="R80" s="25"/>
      <c r="S80" s="25"/>
      <c r="T80" s="25"/>
      <c r="U80" s="25"/>
      <c r="V80" s="25"/>
      <c r="W80" s="25"/>
      <c r="X80" s="40"/>
      <c r="Y80" s="25"/>
      <c r="Z80" s="25"/>
      <c r="AA80" s="25"/>
      <c r="AB80" s="25"/>
      <c r="AC80" s="25"/>
      <c r="AD80" s="25"/>
      <c r="AE80" s="40"/>
      <c r="AF80" s="25"/>
      <c r="AG80" s="25"/>
      <c r="AH80" s="25"/>
      <c r="AI80" s="25"/>
      <c r="AJ80" s="25"/>
      <c r="AK80" s="25"/>
      <c r="AL80" s="40"/>
      <c r="AM80" s="25"/>
      <c r="AN80" s="25"/>
      <c r="AO80" s="25"/>
      <c r="AP80" s="25"/>
      <c r="AQ80" s="25"/>
      <c r="AR80" s="25"/>
      <c r="AS80" s="40"/>
      <c r="AT80" s="25"/>
      <c r="AU80" s="25"/>
      <c r="AV80" s="25"/>
      <c r="AW80" s="25"/>
      <c r="AX80" s="25"/>
      <c r="AY80" s="25"/>
    </row>
    <row r="81" spans="4:51" s="23" customFormat="1" x14ac:dyDescent="0.3">
      <c r="D81" s="356">
        <v>0.19</v>
      </c>
      <c r="E81" s="357" t="s">
        <v>45</v>
      </c>
      <c r="F81" s="358"/>
      <c r="G81" s="359"/>
      <c r="H81" s="40"/>
      <c r="I81" s="40"/>
      <c r="J81" s="40"/>
      <c r="K81" s="25"/>
      <c r="L81" s="25"/>
      <c r="M81" s="25"/>
      <c r="N81" s="25"/>
      <c r="O81" s="25"/>
      <c r="P81" s="25"/>
      <c r="Q81" s="40"/>
      <c r="R81" s="25"/>
      <c r="S81" s="25"/>
      <c r="T81" s="25"/>
      <c r="U81" s="25"/>
      <c r="V81" s="25"/>
      <c r="W81" s="25"/>
      <c r="X81" s="40"/>
      <c r="Y81" s="25"/>
      <c r="Z81" s="25"/>
      <c r="AA81" s="25"/>
      <c r="AB81" s="25"/>
      <c r="AC81" s="25"/>
      <c r="AD81" s="25"/>
      <c r="AE81" s="40"/>
      <c r="AF81" s="25"/>
      <c r="AG81" s="25"/>
      <c r="AH81" s="25"/>
      <c r="AI81" s="25"/>
      <c r="AJ81" s="25"/>
      <c r="AK81" s="25"/>
      <c r="AL81" s="40"/>
      <c r="AM81" s="25"/>
      <c r="AN81" s="25"/>
      <c r="AO81" s="25"/>
      <c r="AP81" s="25"/>
      <c r="AQ81" s="25"/>
      <c r="AR81" s="25"/>
      <c r="AS81" s="40"/>
      <c r="AT81" s="25"/>
      <c r="AU81" s="25"/>
      <c r="AV81" s="25"/>
      <c r="AW81" s="25"/>
      <c r="AX81" s="25"/>
      <c r="AY81" s="25"/>
    </row>
    <row r="82" spans="4:51" x14ac:dyDescent="0.3">
      <c r="G82" s="23"/>
      <c r="H82" s="23"/>
      <c r="I82" s="23"/>
      <c r="J82" s="362"/>
      <c r="K82" s="362"/>
      <c r="L82" s="362"/>
      <c r="M82" s="362"/>
      <c r="Q82" s="362"/>
      <c r="R82" s="362"/>
      <c r="S82" s="362"/>
      <c r="T82" s="362"/>
      <c r="X82" s="362"/>
      <c r="Y82" s="362"/>
      <c r="Z82" s="362"/>
      <c r="AA82" s="362"/>
      <c r="AE82" s="362"/>
      <c r="AF82" s="362"/>
      <c r="AG82" s="362"/>
      <c r="AH82" s="362"/>
      <c r="AL82" s="362"/>
      <c r="AM82" s="362"/>
      <c r="AN82" s="362"/>
      <c r="AO82" s="362"/>
      <c r="AS82" s="362"/>
      <c r="AT82" s="362"/>
      <c r="AU82" s="362"/>
      <c r="AV82" s="362"/>
    </row>
    <row r="83" spans="4:51" x14ac:dyDescent="0.3">
      <c r="G83" s="23"/>
      <c r="H83" s="23"/>
      <c r="I83" s="23"/>
      <c r="J83" s="362"/>
      <c r="K83" s="362"/>
      <c r="L83" s="362"/>
      <c r="M83" s="362"/>
      <c r="Q83" s="362"/>
      <c r="R83" s="362"/>
      <c r="S83" s="362"/>
      <c r="T83" s="362"/>
      <c r="X83" s="362"/>
      <c r="Y83" s="362"/>
      <c r="Z83" s="362"/>
      <c r="AA83" s="362"/>
      <c r="AE83" s="362"/>
      <c r="AF83" s="362"/>
      <c r="AG83" s="362"/>
      <c r="AH83" s="362"/>
      <c r="AL83" s="362"/>
      <c r="AM83" s="362"/>
      <c r="AN83" s="362"/>
      <c r="AO83" s="362"/>
      <c r="AS83" s="362"/>
      <c r="AT83" s="362"/>
      <c r="AU83" s="362"/>
      <c r="AV83" s="362"/>
    </row>
    <row r="84" spans="4:51" x14ac:dyDescent="0.3">
      <c r="G84" s="23"/>
      <c r="H84" s="23"/>
      <c r="I84" s="23"/>
      <c r="J84" s="362"/>
      <c r="K84" s="362"/>
      <c r="L84" s="362"/>
      <c r="M84" s="362"/>
      <c r="Q84" s="362"/>
      <c r="R84" s="362"/>
      <c r="S84" s="362"/>
      <c r="T84" s="362"/>
      <c r="X84" s="362"/>
      <c r="Y84" s="362"/>
      <c r="Z84" s="362"/>
      <c r="AA84" s="362"/>
      <c r="AE84" s="362"/>
      <c r="AF84" s="362"/>
      <c r="AG84" s="362"/>
      <c r="AH84" s="362"/>
      <c r="AL84" s="362"/>
      <c r="AM84" s="362"/>
      <c r="AN84" s="362"/>
      <c r="AO84" s="362"/>
      <c r="AS84" s="362"/>
      <c r="AT84" s="362"/>
      <c r="AU84" s="362"/>
      <c r="AV84" s="362"/>
    </row>
    <row r="85" spans="4:51" x14ac:dyDescent="0.3">
      <c r="G85" s="23"/>
      <c r="H85" s="23"/>
      <c r="I85" s="23"/>
      <c r="J85" s="362"/>
      <c r="K85" s="362"/>
      <c r="L85" s="362"/>
      <c r="M85" s="362"/>
      <c r="Q85" s="362"/>
      <c r="R85" s="362"/>
      <c r="S85" s="362"/>
      <c r="T85" s="362"/>
      <c r="X85" s="362"/>
      <c r="Y85" s="362"/>
      <c r="Z85" s="362"/>
      <c r="AA85" s="362"/>
      <c r="AE85" s="362"/>
      <c r="AF85" s="362"/>
      <c r="AG85" s="362"/>
      <c r="AH85" s="362"/>
      <c r="AL85" s="362"/>
      <c r="AM85" s="362"/>
      <c r="AN85" s="362"/>
      <c r="AO85" s="362"/>
      <c r="AS85" s="362"/>
      <c r="AT85" s="362"/>
      <c r="AU85" s="362"/>
      <c r="AV85" s="362"/>
    </row>
    <row r="86" spans="4:51" x14ac:dyDescent="0.3">
      <c r="G86" s="23"/>
      <c r="H86" s="23"/>
      <c r="I86" s="23"/>
      <c r="J86" s="362"/>
      <c r="K86" s="362"/>
      <c r="L86" s="362"/>
      <c r="M86" s="362"/>
      <c r="Q86" s="362"/>
      <c r="R86" s="362"/>
      <c r="S86" s="362"/>
      <c r="T86" s="362"/>
      <c r="X86" s="362"/>
      <c r="Y86" s="362"/>
      <c r="Z86" s="362"/>
      <c r="AA86" s="362"/>
      <c r="AE86" s="362"/>
      <c r="AF86" s="362"/>
      <c r="AG86" s="362"/>
      <c r="AH86" s="362"/>
      <c r="AL86" s="362"/>
      <c r="AM86" s="362"/>
      <c r="AN86" s="362"/>
      <c r="AO86" s="362"/>
      <c r="AS86" s="362"/>
      <c r="AT86" s="362"/>
      <c r="AU86" s="362"/>
      <c r="AV86" s="362"/>
    </row>
    <row r="87" spans="4:51" x14ac:dyDescent="0.3">
      <c r="G87" s="23"/>
      <c r="H87" s="23"/>
      <c r="I87" s="23"/>
      <c r="J87" s="362"/>
      <c r="K87" s="362"/>
      <c r="L87" s="362"/>
      <c r="M87" s="362"/>
      <c r="Q87" s="362"/>
      <c r="R87" s="362"/>
      <c r="S87" s="362"/>
      <c r="T87" s="362"/>
      <c r="X87" s="362"/>
      <c r="Y87" s="362"/>
      <c r="Z87" s="362"/>
      <c r="AA87" s="362"/>
      <c r="AE87" s="362"/>
      <c r="AF87" s="362"/>
      <c r="AG87" s="362"/>
      <c r="AH87" s="362"/>
      <c r="AL87" s="362"/>
      <c r="AM87" s="362"/>
      <c r="AN87" s="362"/>
      <c r="AO87" s="362"/>
      <c r="AS87" s="362"/>
      <c r="AT87" s="362"/>
      <c r="AU87" s="362"/>
      <c r="AV87" s="362"/>
    </row>
    <row r="88" spans="4:51" x14ac:dyDescent="0.3">
      <c r="G88" s="23"/>
      <c r="H88" s="23"/>
      <c r="I88" s="23"/>
      <c r="J88" s="362"/>
      <c r="K88" s="362"/>
      <c r="L88" s="362"/>
      <c r="M88" s="362"/>
      <c r="Q88" s="362"/>
      <c r="R88" s="362"/>
      <c r="S88" s="362"/>
      <c r="T88" s="362"/>
      <c r="X88" s="362"/>
      <c r="Y88" s="362"/>
      <c r="Z88" s="362"/>
      <c r="AA88" s="362"/>
      <c r="AE88" s="362"/>
      <c r="AF88" s="362"/>
      <c r="AG88" s="362"/>
      <c r="AH88" s="362"/>
      <c r="AL88" s="362"/>
      <c r="AM88" s="362"/>
      <c r="AN88" s="362"/>
      <c r="AO88" s="362"/>
      <c r="AS88" s="362"/>
      <c r="AT88" s="362"/>
      <c r="AU88" s="362"/>
      <c r="AV88" s="362"/>
    </row>
    <row r="89" spans="4:51" x14ac:dyDescent="0.3">
      <c r="G89" s="23"/>
      <c r="H89" s="23"/>
      <c r="I89" s="23"/>
      <c r="J89" s="362"/>
      <c r="K89" s="362"/>
      <c r="L89" s="362"/>
      <c r="M89" s="362"/>
      <c r="Q89" s="362"/>
      <c r="R89" s="362"/>
      <c r="S89" s="362"/>
      <c r="T89" s="362"/>
      <c r="X89" s="362"/>
      <c r="Y89" s="362"/>
      <c r="Z89" s="362"/>
      <c r="AA89" s="362"/>
      <c r="AE89" s="362"/>
      <c r="AF89" s="362"/>
      <c r="AG89" s="362"/>
      <c r="AH89" s="362"/>
      <c r="AL89" s="362"/>
      <c r="AM89" s="362"/>
      <c r="AN89" s="362"/>
      <c r="AO89" s="362"/>
      <c r="AS89" s="362"/>
      <c r="AT89" s="362"/>
      <c r="AU89" s="362"/>
      <c r="AV89" s="362"/>
    </row>
    <row r="90" spans="4:51" x14ac:dyDescent="0.3">
      <c r="G90" s="23"/>
      <c r="H90" s="23"/>
      <c r="I90" s="23"/>
      <c r="J90" s="362"/>
      <c r="K90" s="362"/>
      <c r="L90" s="362"/>
      <c r="M90" s="362"/>
      <c r="Q90" s="362"/>
      <c r="R90" s="362"/>
      <c r="S90" s="362"/>
      <c r="T90" s="362"/>
      <c r="X90" s="362"/>
      <c r="Y90" s="362"/>
      <c r="Z90" s="362"/>
      <c r="AA90" s="362"/>
      <c r="AE90" s="362"/>
      <c r="AF90" s="362"/>
      <c r="AG90" s="362"/>
      <c r="AH90" s="362"/>
      <c r="AL90" s="362"/>
      <c r="AM90" s="362"/>
      <c r="AN90" s="362"/>
      <c r="AO90" s="362"/>
      <c r="AS90" s="362"/>
      <c r="AT90" s="362"/>
      <c r="AU90" s="362"/>
      <c r="AV90" s="362"/>
    </row>
    <row r="91" spans="4:51" x14ac:dyDescent="0.3">
      <c r="G91" s="23"/>
      <c r="H91" s="23"/>
      <c r="I91" s="23"/>
      <c r="J91" s="362"/>
      <c r="K91" s="362"/>
      <c r="L91" s="362"/>
      <c r="M91" s="362"/>
      <c r="Q91" s="362"/>
      <c r="R91" s="362"/>
      <c r="S91" s="362"/>
      <c r="T91" s="362"/>
      <c r="X91" s="362"/>
      <c r="Y91" s="362"/>
      <c r="Z91" s="362"/>
      <c r="AA91" s="362"/>
      <c r="AE91" s="362"/>
      <c r="AF91" s="362"/>
      <c r="AG91" s="362"/>
      <c r="AH91" s="362"/>
      <c r="AL91" s="362"/>
      <c r="AM91" s="362"/>
      <c r="AN91" s="362"/>
      <c r="AO91" s="362"/>
      <c r="AS91" s="362"/>
      <c r="AT91" s="362"/>
      <c r="AU91" s="362"/>
      <c r="AV91" s="362"/>
    </row>
    <row r="92" spans="4:51" x14ac:dyDescent="0.3">
      <c r="G92" s="23"/>
      <c r="H92" s="23"/>
      <c r="I92" s="23"/>
      <c r="J92" s="362"/>
      <c r="K92" s="362"/>
      <c r="L92" s="362"/>
      <c r="M92" s="362"/>
      <c r="Q92" s="362"/>
      <c r="R92" s="362"/>
      <c r="S92" s="362"/>
      <c r="T92" s="362"/>
      <c r="X92" s="362"/>
      <c r="Y92" s="362"/>
      <c r="Z92" s="362"/>
      <c r="AA92" s="362"/>
      <c r="AE92" s="362"/>
      <c r="AF92" s="362"/>
      <c r="AG92" s="362"/>
      <c r="AH92" s="362"/>
      <c r="AL92" s="362"/>
      <c r="AM92" s="362"/>
      <c r="AN92" s="362"/>
      <c r="AO92" s="362"/>
      <c r="AS92" s="362"/>
      <c r="AT92" s="362"/>
      <c r="AU92" s="362"/>
      <c r="AV92" s="362"/>
    </row>
    <row r="93" spans="4:51" x14ac:dyDescent="0.3">
      <c r="G93" s="23"/>
      <c r="H93" s="23"/>
      <c r="I93" s="23"/>
      <c r="J93" s="362"/>
      <c r="K93" s="362"/>
      <c r="L93" s="362"/>
      <c r="M93" s="362"/>
      <c r="Q93" s="362"/>
      <c r="R93" s="362"/>
      <c r="S93" s="362"/>
      <c r="T93" s="362"/>
      <c r="X93" s="362"/>
      <c r="Y93" s="362"/>
      <c r="Z93" s="362"/>
      <c r="AA93" s="362"/>
      <c r="AE93" s="362"/>
      <c r="AF93" s="362"/>
      <c r="AG93" s="362"/>
      <c r="AH93" s="362"/>
      <c r="AL93" s="362"/>
      <c r="AM93" s="362"/>
      <c r="AN93" s="362"/>
      <c r="AO93" s="362"/>
      <c r="AS93" s="362"/>
      <c r="AT93" s="362"/>
      <c r="AU93" s="362"/>
      <c r="AV93" s="362"/>
    </row>
    <row r="94" spans="4:51" x14ac:dyDescent="0.3">
      <c r="G94" s="23"/>
      <c r="H94" s="23"/>
      <c r="I94" s="23"/>
      <c r="J94" s="362"/>
      <c r="K94" s="362"/>
      <c r="L94" s="362"/>
      <c r="M94" s="362"/>
      <c r="Q94" s="362"/>
      <c r="R94" s="362"/>
      <c r="S94" s="362"/>
      <c r="T94" s="362"/>
      <c r="X94" s="362"/>
      <c r="Y94" s="362"/>
      <c r="Z94" s="362"/>
      <c r="AA94" s="362"/>
      <c r="AE94" s="362"/>
      <c r="AF94" s="362"/>
      <c r="AG94" s="362"/>
      <c r="AH94" s="362"/>
      <c r="AL94" s="362"/>
      <c r="AM94" s="362"/>
      <c r="AN94" s="362"/>
      <c r="AO94" s="362"/>
      <c r="AS94" s="362"/>
      <c r="AT94" s="362"/>
      <c r="AU94" s="362"/>
      <c r="AV94" s="362"/>
    </row>
    <row r="95" spans="4:51" x14ac:dyDescent="0.3">
      <c r="G95" s="23"/>
      <c r="H95" s="23"/>
      <c r="I95" s="23"/>
      <c r="J95" s="362"/>
      <c r="K95" s="362"/>
      <c r="L95" s="362"/>
      <c r="M95" s="362"/>
      <c r="Q95" s="362"/>
      <c r="R95" s="362"/>
      <c r="S95" s="362"/>
      <c r="T95" s="362"/>
      <c r="X95" s="362"/>
      <c r="Y95" s="362"/>
      <c r="Z95" s="362"/>
      <c r="AA95" s="362"/>
      <c r="AE95" s="362"/>
      <c r="AF95" s="362"/>
      <c r="AG95" s="362"/>
      <c r="AH95" s="362"/>
      <c r="AL95" s="362"/>
      <c r="AM95" s="362"/>
      <c r="AN95" s="362"/>
      <c r="AO95" s="362"/>
      <c r="AS95" s="362"/>
      <c r="AT95" s="362"/>
      <c r="AU95" s="362"/>
      <c r="AV95" s="362"/>
    </row>
    <row r="96" spans="4:51" x14ac:dyDescent="0.3">
      <c r="G96" s="23"/>
      <c r="H96" s="23"/>
      <c r="I96" s="23"/>
      <c r="J96" s="362"/>
      <c r="K96" s="362"/>
      <c r="L96" s="362"/>
      <c r="M96" s="362"/>
      <c r="Q96" s="362"/>
      <c r="R96" s="362"/>
      <c r="S96" s="362"/>
      <c r="T96" s="362"/>
      <c r="X96" s="362"/>
      <c r="Y96" s="362"/>
      <c r="Z96" s="362"/>
      <c r="AA96" s="362"/>
      <c r="AE96" s="362"/>
      <c r="AF96" s="362"/>
      <c r="AG96" s="362"/>
      <c r="AH96" s="362"/>
      <c r="AL96" s="362"/>
      <c r="AM96" s="362"/>
      <c r="AN96" s="362"/>
      <c r="AO96" s="362"/>
      <c r="AS96" s="362"/>
      <c r="AT96" s="362"/>
      <c r="AU96" s="362"/>
      <c r="AV96" s="362"/>
    </row>
    <row r="97" spans="7:48" x14ac:dyDescent="0.3">
      <c r="G97" s="23"/>
      <c r="H97" s="23"/>
      <c r="I97" s="23"/>
      <c r="J97" s="362"/>
      <c r="K97" s="362"/>
      <c r="L97" s="362"/>
      <c r="M97" s="362"/>
      <c r="Q97" s="362"/>
      <c r="R97" s="362"/>
      <c r="S97" s="362"/>
      <c r="T97" s="362"/>
      <c r="X97" s="362"/>
      <c r="Y97" s="362"/>
      <c r="Z97" s="362"/>
      <c r="AA97" s="362"/>
      <c r="AE97" s="362"/>
      <c r="AF97" s="362"/>
      <c r="AG97" s="362"/>
      <c r="AH97" s="362"/>
      <c r="AL97" s="362"/>
      <c r="AM97" s="362"/>
      <c r="AN97" s="362"/>
      <c r="AO97" s="362"/>
      <c r="AS97" s="362"/>
      <c r="AT97" s="362"/>
      <c r="AU97" s="362"/>
      <c r="AV97" s="362"/>
    </row>
    <row r="98" spans="7:48" x14ac:dyDescent="0.3">
      <c r="G98" s="23"/>
      <c r="H98" s="23"/>
      <c r="I98" s="23"/>
      <c r="J98" s="362"/>
      <c r="K98" s="362"/>
      <c r="L98" s="362"/>
      <c r="M98" s="362"/>
      <c r="Q98" s="362"/>
      <c r="R98" s="362"/>
      <c r="S98" s="362"/>
      <c r="T98" s="362"/>
      <c r="X98" s="362"/>
      <c r="Y98" s="362"/>
      <c r="Z98" s="362"/>
      <c r="AA98" s="362"/>
      <c r="AE98" s="362"/>
      <c r="AF98" s="362"/>
      <c r="AG98" s="362"/>
      <c r="AH98" s="362"/>
      <c r="AL98" s="362"/>
      <c r="AM98" s="362"/>
      <c r="AN98" s="362"/>
      <c r="AO98" s="362"/>
      <c r="AS98" s="362"/>
      <c r="AT98" s="362"/>
      <c r="AU98" s="362"/>
      <c r="AV98" s="362"/>
    </row>
    <row r="99" spans="7:48" x14ac:dyDescent="0.3">
      <c r="G99" s="23"/>
      <c r="H99" s="23"/>
      <c r="I99" s="23"/>
      <c r="J99" s="362"/>
      <c r="K99" s="362"/>
      <c r="L99" s="362"/>
      <c r="M99" s="362"/>
      <c r="Q99" s="362"/>
      <c r="R99" s="362"/>
      <c r="S99" s="362"/>
      <c r="T99" s="362"/>
      <c r="X99" s="362"/>
      <c r="Y99" s="362"/>
      <c r="Z99" s="362"/>
      <c r="AA99" s="362"/>
      <c r="AE99" s="362"/>
      <c r="AF99" s="362"/>
      <c r="AG99" s="362"/>
      <c r="AH99" s="362"/>
      <c r="AL99" s="362"/>
      <c r="AM99" s="362"/>
      <c r="AN99" s="362"/>
      <c r="AO99" s="362"/>
      <c r="AS99" s="362"/>
      <c r="AT99" s="362"/>
      <c r="AU99" s="362"/>
      <c r="AV99" s="362"/>
    </row>
    <row r="100" spans="7:48" x14ac:dyDescent="0.3">
      <c r="G100" s="23"/>
      <c r="H100" s="23"/>
      <c r="I100" s="23"/>
      <c r="J100" s="362"/>
      <c r="K100" s="362"/>
      <c r="L100" s="362"/>
      <c r="M100" s="362"/>
      <c r="Q100" s="362"/>
      <c r="R100" s="362"/>
      <c r="S100" s="362"/>
      <c r="T100" s="362"/>
      <c r="X100" s="362"/>
      <c r="Y100" s="362"/>
      <c r="Z100" s="362"/>
      <c r="AA100" s="362"/>
      <c r="AE100" s="362"/>
      <c r="AF100" s="362"/>
      <c r="AG100" s="362"/>
      <c r="AH100" s="362"/>
      <c r="AL100" s="362"/>
      <c r="AM100" s="362"/>
      <c r="AN100" s="362"/>
      <c r="AO100" s="362"/>
      <c r="AS100" s="362"/>
      <c r="AT100" s="362"/>
      <c r="AU100" s="362"/>
      <c r="AV100" s="362"/>
    </row>
    <row r="101" spans="7:48" x14ac:dyDescent="0.3">
      <c r="G101" s="23"/>
      <c r="H101" s="23"/>
      <c r="I101" s="23"/>
      <c r="J101" s="362"/>
      <c r="K101" s="362"/>
      <c r="L101" s="362"/>
      <c r="M101" s="362"/>
      <c r="Q101" s="362"/>
      <c r="R101" s="362"/>
      <c r="S101" s="362"/>
      <c r="T101" s="362"/>
      <c r="X101" s="362"/>
      <c r="Y101" s="362"/>
      <c r="Z101" s="362"/>
      <c r="AA101" s="362"/>
      <c r="AE101" s="362"/>
      <c r="AF101" s="362"/>
      <c r="AG101" s="362"/>
      <c r="AH101" s="362"/>
      <c r="AL101" s="362"/>
      <c r="AM101" s="362"/>
      <c r="AN101" s="362"/>
      <c r="AO101" s="362"/>
      <c r="AS101" s="362"/>
      <c r="AT101" s="362"/>
      <c r="AU101" s="362"/>
      <c r="AV101" s="362"/>
    </row>
    <row r="102" spans="7:48" x14ac:dyDescent="0.3">
      <c r="G102" s="23"/>
      <c r="H102" s="23"/>
      <c r="I102" s="23"/>
      <c r="J102" s="362"/>
      <c r="K102" s="362"/>
      <c r="L102" s="362"/>
      <c r="M102" s="362"/>
      <c r="Q102" s="362"/>
      <c r="R102" s="362"/>
      <c r="S102" s="362"/>
      <c r="T102" s="362"/>
      <c r="X102" s="362"/>
      <c r="Y102" s="362"/>
      <c r="Z102" s="362"/>
      <c r="AA102" s="362"/>
      <c r="AE102" s="362"/>
      <c r="AF102" s="362"/>
      <c r="AG102" s="362"/>
      <c r="AH102" s="362"/>
      <c r="AL102" s="362"/>
      <c r="AM102" s="362"/>
      <c r="AN102" s="362"/>
      <c r="AO102" s="362"/>
      <c r="AS102" s="362"/>
      <c r="AT102" s="362"/>
      <c r="AU102" s="362"/>
      <c r="AV102" s="362"/>
    </row>
    <row r="103" spans="7:48" x14ac:dyDescent="0.3">
      <c r="G103" s="23"/>
      <c r="H103" s="23"/>
      <c r="I103" s="23"/>
      <c r="J103" s="362"/>
      <c r="K103" s="362"/>
      <c r="L103" s="362"/>
      <c r="M103" s="362"/>
      <c r="Q103" s="362"/>
      <c r="R103" s="362"/>
      <c r="S103" s="362"/>
      <c r="T103" s="362"/>
      <c r="X103" s="362"/>
      <c r="Y103" s="362"/>
      <c r="Z103" s="362"/>
      <c r="AA103" s="362"/>
      <c r="AE103" s="362"/>
      <c r="AF103" s="362"/>
      <c r="AG103" s="362"/>
      <c r="AH103" s="362"/>
      <c r="AL103" s="362"/>
      <c r="AM103" s="362"/>
      <c r="AN103" s="362"/>
      <c r="AO103" s="362"/>
      <c r="AS103" s="362"/>
      <c r="AT103" s="362"/>
      <c r="AU103" s="362"/>
      <c r="AV103" s="362"/>
    </row>
    <row r="104" spans="7:48" x14ac:dyDescent="0.3">
      <c r="G104" s="23"/>
      <c r="H104" s="23"/>
      <c r="I104" s="23"/>
      <c r="J104" s="362"/>
      <c r="K104" s="362"/>
      <c r="L104" s="362"/>
      <c r="M104" s="362"/>
      <c r="Q104" s="362"/>
      <c r="R104" s="362"/>
      <c r="S104" s="362"/>
      <c r="T104" s="362"/>
      <c r="X104" s="362"/>
      <c r="Y104" s="362"/>
      <c r="Z104" s="362"/>
      <c r="AA104" s="362"/>
      <c r="AE104" s="362"/>
      <c r="AF104" s="362"/>
      <c r="AG104" s="362"/>
      <c r="AH104" s="362"/>
      <c r="AL104" s="362"/>
      <c r="AM104" s="362"/>
      <c r="AN104" s="362"/>
      <c r="AO104" s="362"/>
      <c r="AS104" s="362"/>
      <c r="AT104" s="362"/>
      <c r="AU104" s="362"/>
      <c r="AV104" s="362"/>
    </row>
    <row r="105" spans="7:48" x14ac:dyDescent="0.3">
      <c r="G105" s="23"/>
      <c r="H105" s="23"/>
      <c r="I105" s="23"/>
      <c r="J105" s="362"/>
      <c r="K105" s="362"/>
      <c r="L105" s="362"/>
      <c r="M105" s="362"/>
      <c r="Q105" s="362"/>
      <c r="R105" s="362"/>
      <c r="S105" s="362"/>
      <c r="T105" s="362"/>
      <c r="X105" s="362"/>
      <c r="Y105" s="362"/>
      <c r="Z105" s="362"/>
      <c r="AA105" s="362"/>
      <c r="AE105" s="362"/>
      <c r="AF105" s="362"/>
      <c r="AG105" s="362"/>
      <c r="AH105" s="362"/>
      <c r="AL105" s="362"/>
      <c r="AM105" s="362"/>
      <c r="AN105" s="362"/>
      <c r="AO105" s="362"/>
      <c r="AS105" s="362"/>
      <c r="AT105" s="362"/>
      <c r="AU105" s="362"/>
      <c r="AV105" s="362"/>
    </row>
    <row r="106" spans="7:48" x14ac:dyDescent="0.3">
      <c r="G106" s="23"/>
      <c r="H106" s="23"/>
      <c r="I106" s="23"/>
      <c r="J106" s="362"/>
      <c r="K106" s="362"/>
      <c r="L106" s="362"/>
      <c r="M106" s="362"/>
      <c r="Q106" s="362"/>
      <c r="R106" s="362"/>
      <c r="S106" s="362"/>
      <c r="T106" s="362"/>
      <c r="X106" s="362"/>
      <c r="Y106" s="362"/>
      <c r="Z106" s="362"/>
      <c r="AA106" s="362"/>
      <c r="AE106" s="362"/>
      <c r="AF106" s="362"/>
      <c r="AG106" s="362"/>
      <c r="AH106" s="362"/>
      <c r="AL106" s="362"/>
      <c r="AM106" s="362"/>
      <c r="AN106" s="362"/>
      <c r="AO106" s="362"/>
      <c r="AS106" s="362"/>
      <c r="AT106" s="362"/>
      <c r="AU106" s="362"/>
      <c r="AV106" s="362"/>
    </row>
    <row r="107" spans="7:48" x14ac:dyDescent="0.3">
      <c r="G107" s="23"/>
      <c r="H107" s="23"/>
      <c r="I107" s="23"/>
      <c r="J107" s="362"/>
      <c r="K107" s="362"/>
      <c r="L107" s="362"/>
      <c r="M107" s="362"/>
      <c r="Q107" s="362"/>
      <c r="R107" s="362"/>
      <c r="S107" s="362"/>
      <c r="T107" s="362"/>
      <c r="X107" s="362"/>
      <c r="Y107" s="362"/>
      <c r="Z107" s="362"/>
      <c r="AA107" s="362"/>
      <c r="AE107" s="362"/>
      <c r="AF107" s="362"/>
      <c r="AG107" s="362"/>
      <c r="AH107" s="362"/>
      <c r="AL107" s="362"/>
      <c r="AM107" s="362"/>
      <c r="AN107" s="362"/>
      <c r="AO107" s="362"/>
      <c r="AS107" s="362"/>
      <c r="AT107" s="362"/>
      <c r="AU107" s="362"/>
      <c r="AV107" s="362"/>
    </row>
    <row r="108" spans="7:48" x14ac:dyDescent="0.3">
      <c r="G108" s="23"/>
      <c r="H108" s="23"/>
      <c r="I108" s="23"/>
      <c r="J108" s="362"/>
      <c r="K108" s="362"/>
      <c r="L108" s="362"/>
      <c r="M108" s="362"/>
      <c r="Q108" s="362"/>
      <c r="R108" s="362"/>
      <c r="S108" s="362"/>
      <c r="T108" s="362"/>
      <c r="X108" s="362"/>
      <c r="Y108" s="362"/>
      <c r="Z108" s="362"/>
      <c r="AA108" s="362"/>
      <c r="AE108" s="362"/>
      <c r="AF108" s="362"/>
      <c r="AG108" s="362"/>
      <c r="AH108" s="362"/>
      <c r="AL108" s="362"/>
      <c r="AM108" s="362"/>
      <c r="AN108" s="362"/>
      <c r="AO108" s="362"/>
      <c r="AS108" s="362"/>
      <c r="AT108" s="362"/>
      <c r="AU108" s="362"/>
      <c r="AV108" s="362"/>
    </row>
    <row r="109" spans="7:48" x14ac:dyDescent="0.3">
      <c r="G109" s="23"/>
      <c r="H109" s="23"/>
      <c r="I109" s="23"/>
      <c r="J109" s="362"/>
      <c r="K109" s="362"/>
      <c r="L109" s="362"/>
      <c r="M109" s="362"/>
      <c r="Q109" s="362"/>
      <c r="R109" s="362"/>
      <c r="S109" s="362"/>
      <c r="T109" s="362"/>
      <c r="X109" s="362"/>
      <c r="Y109" s="362"/>
      <c r="Z109" s="362"/>
      <c r="AA109" s="362"/>
      <c r="AE109" s="362"/>
      <c r="AF109" s="362"/>
      <c r="AG109" s="362"/>
      <c r="AH109" s="362"/>
      <c r="AL109" s="362"/>
      <c r="AM109" s="362"/>
      <c r="AN109" s="362"/>
      <c r="AO109" s="362"/>
      <c r="AS109" s="362"/>
      <c r="AT109" s="362"/>
      <c r="AU109" s="362"/>
      <c r="AV109" s="362"/>
    </row>
    <row r="110" spans="7:48" x14ac:dyDescent="0.3">
      <c r="G110" s="23"/>
      <c r="H110" s="23"/>
      <c r="I110" s="23"/>
      <c r="J110" s="362"/>
      <c r="K110" s="362"/>
      <c r="L110" s="362"/>
      <c r="M110" s="362"/>
      <c r="Q110" s="362"/>
      <c r="R110" s="362"/>
      <c r="S110" s="362"/>
      <c r="T110" s="362"/>
      <c r="X110" s="362"/>
      <c r="Y110" s="362"/>
      <c r="Z110" s="362"/>
      <c r="AA110" s="362"/>
      <c r="AE110" s="362"/>
      <c r="AF110" s="362"/>
      <c r="AG110" s="362"/>
      <c r="AH110" s="362"/>
      <c r="AL110" s="362"/>
      <c r="AM110" s="362"/>
      <c r="AN110" s="362"/>
      <c r="AO110" s="362"/>
      <c r="AS110" s="362"/>
      <c r="AT110" s="362"/>
      <c r="AU110" s="362"/>
      <c r="AV110" s="362"/>
    </row>
    <row r="111" spans="7:48" x14ac:dyDescent="0.3">
      <c r="G111" s="23"/>
      <c r="H111" s="23"/>
      <c r="I111" s="23"/>
      <c r="J111" s="362"/>
      <c r="K111" s="362"/>
      <c r="L111" s="362"/>
      <c r="M111" s="362"/>
      <c r="Q111" s="362"/>
      <c r="R111" s="362"/>
      <c r="S111" s="362"/>
      <c r="T111" s="362"/>
      <c r="X111" s="362"/>
      <c r="Y111" s="362"/>
      <c r="Z111" s="362"/>
      <c r="AA111" s="362"/>
      <c r="AE111" s="362"/>
      <c r="AF111" s="362"/>
      <c r="AG111" s="362"/>
      <c r="AH111" s="362"/>
      <c r="AL111" s="362"/>
      <c r="AM111" s="362"/>
      <c r="AN111" s="362"/>
      <c r="AO111" s="362"/>
      <c r="AS111" s="362"/>
      <c r="AT111" s="362"/>
      <c r="AU111" s="362"/>
      <c r="AV111" s="362"/>
    </row>
    <row r="112" spans="7:48" x14ac:dyDescent="0.3">
      <c r="G112" s="23"/>
      <c r="H112" s="23"/>
      <c r="I112" s="23"/>
      <c r="J112" s="362"/>
      <c r="K112" s="362"/>
      <c r="L112" s="362"/>
      <c r="M112" s="362"/>
      <c r="Q112" s="362"/>
      <c r="R112" s="362"/>
      <c r="S112" s="362"/>
      <c r="T112" s="362"/>
      <c r="X112" s="362"/>
      <c r="Y112" s="362"/>
      <c r="Z112" s="362"/>
      <c r="AA112" s="362"/>
      <c r="AE112" s="362"/>
      <c r="AF112" s="362"/>
      <c r="AG112" s="362"/>
      <c r="AH112" s="362"/>
      <c r="AL112" s="362"/>
      <c r="AM112" s="362"/>
      <c r="AN112" s="362"/>
      <c r="AO112" s="362"/>
      <c r="AS112" s="362"/>
      <c r="AT112" s="362"/>
      <c r="AU112" s="362"/>
      <c r="AV112" s="362"/>
    </row>
    <row r="113" spans="7:48" x14ac:dyDescent="0.3">
      <c r="G113" s="23"/>
      <c r="H113" s="23"/>
      <c r="I113" s="23"/>
      <c r="J113" s="362"/>
      <c r="K113" s="362"/>
      <c r="L113" s="362"/>
      <c r="M113" s="362"/>
      <c r="Q113" s="362"/>
      <c r="R113" s="362"/>
      <c r="S113" s="362"/>
      <c r="T113" s="362"/>
      <c r="X113" s="362"/>
      <c r="Y113" s="362"/>
      <c r="Z113" s="362"/>
      <c r="AA113" s="362"/>
      <c r="AE113" s="362"/>
      <c r="AF113" s="362"/>
      <c r="AG113" s="362"/>
      <c r="AH113" s="362"/>
      <c r="AL113" s="362"/>
      <c r="AM113" s="362"/>
      <c r="AN113" s="362"/>
      <c r="AO113" s="362"/>
      <c r="AS113" s="362"/>
      <c r="AT113" s="362"/>
      <c r="AU113" s="362"/>
      <c r="AV113" s="362"/>
    </row>
    <row r="114" spans="7:48" x14ac:dyDescent="0.3">
      <c r="G114" s="23"/>
      <c r="H114" s="23"/>
      <c r="I114" s="23"/>
      <c r="J114" s="362"/>
      <c r="K114" s="362"/>
      <c r="L114" s="362"/>
      <c r="M114" s="362"/>
      <c r="Q114" s="362"/>
      <c r="R114" s="362"/>
      <c r="S114" s="362"/>
      <c r="T114" s="362"/>
      <c r="X114" s="362"/>
      <c r="Y114" s="362"/>
      <c r="Z114" s="362"/>
      <c r="AA114" s="362"/>
      <c r="AE114" s="362"/>
      <c r="AF114" s="362"/>
      <c r="AG114" s="362"/>
      <c r="AH114" s="362"/>
      <c r="AL114" s="362"/>
      <c r="AM114" s="362"/>
      <c r="AN114" s="362"/>
      <c r="AO114" s="362"/>
      <c r="AS114" s="362"/>
      <c r="AT114" s="362"/>
      <c r="AU114" s="362"/>
      <c r="AV114" s="362"/>
    </row>
    <row r="115" spans="7:48" x14ac:dyDescent="0.3">
      <c r="G115" s="23"/>
      <c r="H115" s="23"/>
      <c r="I115" s="23"/>
      <c r="J115" s="362"/>
      <c r="K115" s="362"/>
      <c r="L115" s="362"/>
      <c r="M115" s="362"/>
      <c r="Q115" s="362"/>
      <c r="R115" s="362"/>
      <c r="S115" s="362"/>
      <c r="T115" s="362"/>
      <c r="X115" s="362"/>
      <c r="Y115" s="362"/>
      <c r="Z115" s="362"/>
      <c r="AA115" s="362"/>
      <c r="AE115" s="362"/>
      <c r="AF115" s="362"/>
      <c r="AG115" s="362"/>
      <c r="AH115" s="362"/>
      <c r="AL115" s="362"/>
      <c r="AM115" s="362"/>
      <c r="AN115" s="362"/>
      <c r="AO115" s="362"/>
      <c r="AS115" s="362"/>
      <c r="AT115" s="362"/>
      <c r="AU115" s="362"/>
      <c r="AV115" s="362"/>
    </row>
    <row r="116" spans="7:48" x14ac:dyDescent="0.3">
      <c r="G116" s="23"/>
      <c r="H116" s="23"/>
      <c r="I116" s="23"/>
      <c r="J116" s="362"/>
      <c r="K116" s="362"/>
      <c r="L116" s="362"/>
      <c r="M116" s="362"/>
      <c r="Q116" s="362"/>
      <c r="R116" s="362"/>
      <c r="S116" s="362"/>
      <c r="T116" s="362"/>
      <c r="X116" s="362"/>
      <c r="Y116" s="362"/>
      <c r="Z116" s="362"/>
      <c r="AA116" s="362"/>
      <c r="AE116" s="362"/>
      <c r="AF116" s="362"/>
      <c r="AG116" s="362"/>
      <c r="AH116" s="362"/>
      <c r="AL116" s="362"/>
      <c r="AM116" s="362"/>
      <c r="AN116" s="362"/>
      <c r="AO116" s="362"/>
      <c r="AS116" s="362"/>
      <c r="AT116" s="362"/>
      <c r="AU116" s="362"/>
      <c r="AV116" s="362"/>
    </row>
    <row r="117" spans="7:48" x14ac:dyDescent="0.3">
      <c r="G117" s="23"/>
      <c r="H117" s="23"/>
      <c r="I117" s="23"/>
      <c r="J117" s="362"/>
      <c r="K117" s="362"/>
      <c r="L117" s="362"/>
      <c r="M117" s="362"/>
      <c r="Q117" s="362"/>
      <c r="R117" s="362"/>
      <c r="S117" s="362"/>
      <c r="T117" s="362"/>
      <c r="X117" s="362"/>
      <c r="Y117" s="362"/>
      <c r="Z117" s="362"/>
      <c r="AA117" s="362"/>
      <c r="AE117" s="362"/>
      <c r="AF117" s="362"/>
      <c r="AG117" s="362"/>
      <c r="AH117" s="362"/>
      <c r="AL117" s="362"/>
      <c r="AM117" s="362"/>
      <c r="AN117" s="362"/>
      <c r="AO117" s="362"/>
      <c r="AS117" s="362"/>
      <c r="AT117" s="362"/>
      <c r="AU117" s="362"/>
      <c r="AV117" s="362"/>
    </row>
    <row r="118" spans="7:48" x14ac:dyDescent="0.3">
      <c r="G118" s="23"/>
      <c r="H118" s="23"/>
      <c r="I118" s="23"/>
      <c r="J118" s="362"/>
      <c r="K118" s="362"/>
      <c r="L118" s="362"/>
      <c r="M118" s="362"/>
      <c r="Q118" s="362"/>
      <c r="R118" s="362"/>
      <c r="S118" s="362"/>
      <c r="T118" s="362"/>
      <c r="X118" s="362"/>
      <c r="Y118" s="362"/>
      <c r="Z118" s="362"/>
      <c r="AA118" s="362"/>
      <c r="AE118" s="362"/>
      <c r="AF118" s="362"/>
      <c r="AG118" s="362"/>
      <c r="AH118" s="362"/>
      <c r="AL118" s="362"/>
      <c r="AM118" s="362"/>
      <c r="AN118" s="362"/>
      <c r="AO118" s="362"/>
      <c r="AS118" s="362"/>
      <c r="AT118" s="362"/>
      <c r="AU118" s="362"/>
      <c r="AV118" s="362"/>
    </row>
    <row r="119" spans="7:48" x14ac:dyDescent="0.3">
      <c r="G119" s="23"/>
      <c r="H119" s="23"/>
      <c r="I119" s="23"/>
      <c r="J119" s="362"/>
      <c r="K119" s="362"/>
      <c r="L119" s="362"/>
      <c r="M119" s="362"/>
      <c r="Q119" s="362"/>
      <c r="R119" s="362"/>
      <c r="S119" s="362"/>
      <c r="T119" s="362"/>
      <c r="X119" s="362"/>
      <c r="Y119" s="362"/>
      <c r="Z119" s="362"/>
      <c r="AA119" s="362"/>
      <c r="AE119" s="362"/>
      <c r="AF119" s="362"/>
      <c r="AG119" s="362"/>
      <c r="AH119" s="362"/>
      <c r="AL119" s="362"/>
      <c r="AM119" s="362"/>
      <c r="AN119" s="362"/>
      <c r="AO119" s="362"/>
      <c r="AS119" s="362"/>
      <c r="AT119" s="362"/>
      <c r="AU119" s="362"/>
      <c r="AV119" s="362"/>
    </row>
    <row r="120" spans="7:48" x14ac:dyDescent="0.3">
      <c r="G120" s="23"/>
      <c r="H120" s="23"/>
      <c r="I120" s="23"/>
      <c r="J120" s="362"/>
      <c r="K120" s="362"/>
      <c r="L120" s="362"/>
      <c r="M120" s="362"/>
      <c r="Q120" s="362"/>
      <c r="R120" s="362"/>
      <c r="S120" s="362"/>
      <c r="T120" s="362"/>
      <c r="X120" s="362"/>
      <c r="Y120" s="362"/>
      <c r="Z120" s="362"/>
      <c r="AA120" s="362"/>
      <c r="AE120" s="362"/>
      <c r="AF120" s="362"/>
      <c r="AG120" s="362"/>
      <c r="AH120" s="362"/>
      <c r="AL120" s="362"/>
      <c r="AM120" s="362"/>
      <c r="AN120" s="362"/>
      <c r="AO120" s="362"/>
      <c r="AS120" s="362"/>
      <c r="AT120" s="362"/>
      <c r="AU120" s="362"/>
      <c r="AV120" s="362"/>
    </row>
    <row r="121" spans="7:48" x14ac:dyDescent="0.3">
      <c r="G121" s="23"/>
      <c r="H121" s="23"/>
      <c r="I121" s="23"/>
      <c r="J121" s="362"/>
      <c r="K121" s="362"/>
      <c r="L121" s="362"/>
      <c r="M121" s="362"/>
      <c r="Q121" s="362"/>
      <c r="R121" s="362"/>
      <c r="S121" s="362"/>
      <c r="T121" s="362"/>
      <c r="X121" s="362"/>
      <c r="Y121" s="362"/>
      <c r="Z121" s="362"/>
      <c r="AA121" s="362"/>
      <c r="AE121" s="362"/>
      <c r="AF121" s="362"/>
      <c r="AG121" s="362"/>
      <c r="AH121" s="362"/>
      <c r="AL121" s="362"/>
      <c r="AM121" s="362"/>
      <c r="AN121" s="362"/>
      <c r="AO121" s="362"/>
      <c r="AS121" s="362"/>
      <c r="AT121" s="362"/>
      <c r="AU121" s="362"/>
      <c r="AV121" s="362"/>
    </row>
    <row r="122" spans="7:48" x14ac:dyDescent="0.3">
      <c r="G122" s="23"/>
      <c r="H122" s="23"/>
      <c r="I122" s="23"/>
      <c r="J122" s="362"/>
      <c r="K122" s="362"/>
      <c r="L122" s="362"/>
      <c r="M122" s="362"/>
      <c r="Q122" s="362"/>
      <c r="R122" s="362"/>
      <c r="S122" s="362"/>
      <c r="T122" s="362"/>
      <c r="X122" s="362"/>
      <c r="Y122" s="362"/>
      <c r="Z122" s="362"/>
      <c r="AA122" s="362"/>
      <c r="AE122" s="362"/>
      <c r="AF122" s="362"/>
      <c r="AG122" s="362"/>
      <c r="AH122" s="362"/>
      <c r="AL122" s="362"/>
      <c r="AM122" s="362"/>
      <c r="AN122" s="362"/>
      <c r="AO122" s="362"/>
      <c r="AS122" s="362"/>
      <c r="AT122" s="362"/>
      <c r="AU122" s="362"/>
      <c r="AV122" s="362"/>
    </row>
    <row r="123" spans="7:48" x14ac:dyDescent="0.3">
      <c r="G123" s="23"/>
      <c r="H123" s="23"/>
      <c r="I123" s="23"/>
      <c r="J123" s="362"/>
      <c r="K123" s="362"/>
      <c r="L123" s="362"/>
      <c r="M123" s="362"/>
      <c r="Q123" s="362"/>
      <c r="R123" s="362"/>
      <c r="S123" s="362"/>
      <c r="T123" s="362"/>
      <c r="X123" s="362"/>
      <c r="Y123" s="362"/>
      <c r="Z123" s="362"/>
      <c r="AA123" s="362"/>
      <c r="AE123" s="362"/>
      <c r="AF123" s="362"/>
      <c r="AG123" s="362"/>
      <c r="AH123" s="362"/>
      <c r="AL123" s="362"/>
      <c r="AM123" s="362"/>
      <c r="AN123" s="362"/>
      <c r="AO123" s="362"/>
      <c r="AS123" s="362"/>
      <c r="AT123" s="362"/>
      <c r="AU123" s="362"/>
      <c r="AV123" s="362"/>
    </row>
    <row r="124" spans="7:48" x14ac:dyDescent="0.3">
      <c r="G124" s="23"/>
      <c r="H124" s="23"/>
      <c r="I124" s="23"/>
      <c r="J124" s="362"/>
      <c r="K124" s="362"/>
      <c r="L124" s="362"/>
      <c r="M124" s="362"/>
      <c r="Q124" s="362"/>
      <c r="R124" s="362"/>
      <c r="S124" s="362"/>
      <c r="T124" s="362"/>
      <c r="X124" s="362"/>
      <c r="Y124" s="362"/>
      <c r="Z124" s="362"/>
      <c r="AA124" s="362"/>
      <c r="AE124" s="362"/>
      <c r="AF124" s="362"/>
      <c r="AG124" s="362"/>
      <c r="AH124" s="362"/>
      <c r="AL124" s="362"/>
      <c r="AM124" s="362"/>
      <c r="AN124" s="362"/>
      <c r="AO124" s="362"/>
      <c r="AS124" s="362"/>
      <c r="AT124" s="362"/>
      <c r="AU124" s="362"/>
      <c r="AV124" s="362"/>
    </row>
    <row r="125" spans="7:48" x14ac:dyDescent="0.3">
      <c r="G125" s="23"/>
      <c r="H125" s="23"/>
      <c r="I125" s="23"/>
      <c r="J125" s="362"/>
      <c r="K125" s="362"/>
      <c r="L125" s="362"/>
      <c r="M125" s="362"/>
      <c r="Q125" s="362"/>
      <c r="R125" s="362"/>
      <c r="S125" s="362"/>
      <c r="T125" s="362"/>
      <c r="X125" s="362"/>
      <c r="Y125" s="362"/>
      <c r="Z125" s="362"/>
      <c r="AA125" s="362"/>
      <c r="AE125" s="362"/>
      <c r="AF125" s="362"/>
      <c r="AG125" s="362"/>
      <c r="AH125" s="362"/>
      <c r="AL125" s="362"/>
      <c r="AM125" s="362"/>
      <c r="AN125" s="362"/>
      <c r="AO125" s="362"/>
      <c r="AS125" s="362"/>
      <c r="AT125" s="362"/>
      <c r="AU125" s="362"/>
      <c r="AV125" s="362"/>
    </row>
    <row r="126" spans="7:48" x14ac:dyDescent="0.3">
      <c r="G126" s="23"/>
      <c r="H126" s="23"/>
      <c r="I126" s="23"/>
      <c r="J126" s="362"/>
      <c r="K126" s="362"/>
      <c r="L126" s="362"/>
      <c r="M126" s="362"/>
      <c r="Q126" s="362"/>
      <c r="R126" s="362"/>
      <c r="S126" s="362"/>
      <c r="T126" s="362"/>
      <c r="X126" s="362"/>
      <c r="Y126" s="362"/>
      <c r="Z126" s="362"/>
      <c r="AA126" s="362"/>
      <c r="AE126" s="362"/>
      <c r="AF126" s="362"/>
      <c r="AG126" s="362"/>
      <c r="AH126" s="362"/>
      <c r="AL126" s="362"/>
      <c r="AM126" s="362"/>
      <c r="AN126" s="362"/>
      <c r="AO126" s="362"/>
      <c r="AS126" s="362"/>
      <c r="AT126" s="362"/>
      <c r="AU126" s="362"/>
      <c r="AV126" s="362"/>
    </row>
    <row r="127" spans="7:48" x14ac:dyDescent="0.3">
      <c r="G127" s="23"/>
      <c r="H127" s="23"/>
      <c r="I127" s="23"/>
      <c r="J127" s="362"/>
      <c r="K127" s="362"/>
      <c r="L127" s="362"/>
      <c r="M127" s="362"/>
      <c r="Q127" s="362"/>
      <c r="R127" s="362"/>
      <c r="S127" s="362"/>
      <c r="T127" s="362"/>
      <c r="X127" s="362"/>
      <c r="Y127" s="362"/>
      <c r="Z127" s="362"/>
      <c r="AA127" s="362"/>
      <c r="AE127" s="362"/>
      <c r="AF127" s="362"/>
      <c r="AG127" s="362"/>
      <c r="AH127" s="362"/>
      <c r="AL127" s="362"/>
      <c r="AM127" s="362"/>
      <c r="AN127" s="362"/>
      <c r="AO127" s="362"/>
      <c r="AS127" s="362"/>
      <c r="AT127" s="362"/>
      <c r="AU127" s="362"/>
      <c r="AV127" s="362"/>
    </row>
    <row r="128" spans="7:48" x14ac:dyDescent="0.3">
      <c r="G128" s="23"/>
      <c r="H128" s="23"/>
      <c r="I128" s="23"/>
      <c r="J128" s="362"/>
      <c r="K128" s="362"/>
      <c r="L128" s="362"/>
      <c r="M128" s="362"/>
      <c r="Q128" s="362"/>
      <c r="R128" s="362"/>
      <c r="S128" s="362"/>
      <c r="T128" s="362"/>
      <c r="X128" s="362"/>
      <c r="Y128" s="362"/>
      <c r="Z128" s="362"/>
      <c r="AA128" s="362"/>
      <c r="AE128" s="362"/>
      <c r="AF128" s="362"/>
      <c r="AG128" s="362"/>
      <c r="AH128" s="362"/>
      <c r="AL128" s="362"/>
      <c r="AM128" s="362"/>
      <c r="AN128" s="362"/>
      <c r="AO128" s="362"/>
      <c r="AS128" s="362"/>
      <c r="AT128" s="362"/>
      <c r="AU128" s="362"/>
      <c r="AV128" s="362"/>
    </row>
    <row r="129" spans="7:48" x14ac:dyDescent="0.3">
      <c r="G129" s="23"/>
      <c r="H129" s="23"/>
      <c r="I129" s="23"/>
      <c r="J129" s="362"/>
      <c r="K129" s="362"/>
      <c r="L129" s="362"/>
      <c r="M129" s="362"/>
      <c r="Q129" s="362"/>
      <c r="R129" s="362"/>
      <c r="S129" s="362"/>
      <c r="T129" s="362"/>
      <c r="X129" s="362"/>
      <c r="Y129" s="362"/>
      <c r="Z129" s="362"/>
      <c r="AA129" s="362"/>
      <c r="AE129" s="362"/>
      <c r="AF129" s="362"/>
      <c r="AG129" s="362"/>
      <c r="AH129" s="362"/>
      <c r="AL129" s="362"/>
      <c r="AM129" s="362"/>
      <c r="AN129" s="362"/>
      <c r="AO129" s="362"/>
      <c r="AS129" s="362"/>
      <c r="AT129" s="362"/>
      <c r="AU129" s="362"/>
      <c r="AV129" s="362"/>
    </row>
    <row r="130" spans="7:48" x14ac:dyDescent="0.3">
      <c r="G130" s="23"/>
      <c r="H130" s="23"/>
      <c r="I130" s="23"/>
      <c r="J130" s="362"/>
      <c r="K130" s="362"/>
      <c r="L130" s="362"/>
      <c r="M130" s="362"/>
      <c r="Q130" s="362"/>
      <c r="R130" s="362"/>
      <c r="S130" s="362"/>
      <c r="T130" s="362"/>
      <c r="X130" s="362"/>
      <c r="Y130" s="362"/>
      <c r="Z130" s="362"/>
      <c r="AA130" s="362"/>
      <c r="AE130" s="362"/>
      <c r="AF130" s="362"/>
      <c r="AG130" s="362"/>
      <c r="AH130" s="362"/>
      <c r="AL130" s="362"/>
      <c r="AM130" s="362"/>
      <c r="AN130" s="362"/>
      <c r="AO130" s="362"/>
      <c r="AS130" s="362"/>
      <c r="AT130" s="362"/>
      <c r="AU130" s="362"/>
      <c r="AV130" s="362"/>
    </row>
    <row r="131" spans="7:48" x14ac:dyDescent="0.3">
      <c r="G131" s="23"/>
      <c r="H131" s="23"/>
      <c r="I131" s="23"/>
      <c r="J131" s="362"/>
      <c r="K131" s="362"/>
      <c r="L131" s="362"/>
      <c r="M131" s="362"/>
      <c r="Q131" s="362"/>
      <c r="R131" s="362"/>
      <c r="S131" s="362"/>
      <c r="T131" s="362"/>
      <c r="X131" s="362"/>
      <c r="Y131" s="362"/>
      <c r="Z131" s="362"/>
      <c r="AA131" s="362"/>
      <c r="AE131" s="362"/>
      <c r="AF131" s="362"/>
      <c r="AG131" s="362"/>
      <c r="AH131" s="362"/>
      <c r="AL131" s="362"/>
      <c r="AM131" s="362"/>
      <c r="AN131" s="362"/>
      <c r="AO131" s="362"/>
      <c r="AS131" s="362"/>
      <c r="AT131" s="362"/>
      <c r="AU131" s="362"/>
      <c r="AV131" s="362"/>
    </row>
    <row r="132" spans="7:48" x14ac:dyDescent="0.3">
      <c r="G132" s="23"/>
      <c r="H132" s="23"/>
      <c r="I132" s="23"/>
      <c r="J132" s="362"/>
      <c r="K132" s="362"/>
      <c r="L132" s="362"/>
      <c r="M132" s="362"/>
      <c r="Q132" s="362"/>
      <c r="R132" s="362"/>
      <c r="S132" s="362"/>
      <c r="T132" s="362"/>
      <c r="X132" s="362"/>
      <c r="Y132" s="362"/>
      <c r="Z132" s="362"/>
      <c r="AA132" s="362"/>
      <c r="AE132" s="362"/>
      <c r="AF132" s="362"/>
      <c r="AG132" s="362"/>
      <c r="AH132" s="362"/>
      <c r="AL132" s="362"/>
      <c r="AM132" s="362"/>
      <c r="AN132" s="362"/>
      <c r="AO132" s="362"/>
      <c r="AS132" s="362"/>
      <c r="AT132" s="362"/>
      <c r="AU132" s="362"/>
      <c r="AV132" s="362"/>
    </row>
    <row r="133" spans="7:48" x14ac:dyDescent="0.3">
      <c r="G133" s="23"/>
      <c r="H133" s="23"/>
      <c r="I133" s="23"/>
      <c r="J133" s="362"/>
      <c r="K133" s="362"/>
      <c r="L133" s="362"/>
      <c r="M133" s="362"/>
      <c r="Q133" s="362"/>
      <c r="R133" s="362"/>
      <c r="S133" s="362"/>
      <c r="T133" s="362"/>
      <c r="X133" s="362"/>
      <c r="Y133" s="362"/>
      <c r="Z133" s="362"/>
      <c r="AA133" s="362"/>
      <c r="AE133" s="362"/>
      <c r="AF133" s="362"/>
      <c r="AG133" s="362"/>
      <c r="AH133" s="362"/>
      <c r="AL133" s="362"/>
      <c r="AM133" s="362"/>
      <c r="AN133" s="362"/>
      <c r="AO133" s="362"/>
      <c r="AS133" s="362"/>
      <c r="AT133" s="362"/>
      <c r="AU133" s="362"/>
      <c r="AV133" s="362"/>
    </row>
    <row r="134" spans="7:48" x14ac:dyDescent="0.3">
      <c r="G134" s="23"/>
      <c r="H134" s="23"/>
      <c r="I134" s="23"/>
      <c r="J134" s="362"/>
      <c r="K134" s="362"/>
      <c r="L134" s="362"/>
      <c r="M134" s="362"/>
      <c r="Q134" s="362"/>
      <c r="R134" s="362"/>
      <c r="S134" s="362"/>
      <c r="T134" s="362"/>
      <c r="X134" s="362"/>
      <c r="Y134" s="362"/>
      <c r="Z134" s="362"/>
      <c r="AA134" s="362"/>
      <c r="AE134" s="362"/>
      <c r="AF134" s="362"/>
      <c r="AG134" s="362"/>
      <c r="AH134" s="362"/>
      <c r="AL134" s="362"/>
      <c r="AM134" s="362"/>
      <c r="AN134" s="362"/>
      <c r="AO134" s="362"/>
      <c r="AS134" s="362"/>
      <c r="AT134" s="362"/>
      <c r="AU134" s="362"/>
      <c r="AV134" s="362"/>
    </row>
    <row r="135" spans="7:48" x14ac:dyDescent="0.3">
      <c r="G135" s="23"/>
      <c r="H135" s="23"/>
      <c r="I135" s="23"/>
      <c r="J135" s="362"/>
      <c r="K135" s="362"/>
      <c r="L135" s="362"/>
      <c r="M135" s="362"/>
      <c r="Q135" s="362"/>
      <c r="R135" s="362"/>
      <c r="S135" s="362"/>
      <c r="T135" s="362"/>
      <c r="X135" s="362"/>
      <c r="Y135" s="362"/>
      <c r="Z135" s="362"/>
      <c r="AA135" s="362"/>
      <c r="AE135" s="362"/>
      <c r="AF135" s="362"/>
      <c r="AG135" s="362"/>
      <c r="AH135" s="362"/>
      <c r="AL135" s="362"/>
      <c r="AM135" s="362"/>
      <c r="AN135" s="362"/>
      <c r="AO135" s="362"/>
      <c r="AS135" s="362"/>
      <c r="AT135" s="362"/>
      <c r="AU135" s="362"/>
      <c r="AV135" s="362"/>
    </row>
    <row r="136" spans="7:48" x14ac:dyDescent="0.3">
      <c r="G136" s="23"/>
      <c r="H136" s="23"/>
      <c r="I136" s="23"/>
      <c r="J136" s="362"/>
      <c r="K136" s="362"/>
      <c r="L136" s="362"/>
      <c r="M136" s="362"/>
      <c r="Q136" s="362"/>
      <c r="R136" s="362"/>
      <c r="S136" s="362"/>
      <c r="T136" s="362"/>
      <c r="X136" s="362"/>
      <c r="Y136" s="362"/>
      <c r="Z136" s="362"/>
      <c r="AA136" s="362"/>
      <c r="AE136" s="362"/>
      <c r="AF136" s="362"/>
      <c r="AG136" s="362"/>
      <c r="AH136" s="362"/>
      <c r="AL136" s="362"/>
      <c r="AM136" s="362"/>
      <c r="AN136" s="362"/>
      <c r="AO136" s="362"/>
      <c r="AS136" s="362"/>
      <c r="AT136" s="362"/>
      <c r="AU136" s="362"/>
      <c r="AV136" s="362"/>
    </row>
    <row r="137" spans="7:48" x14ac:dyDescent="0.3">
      <c r="G137" s="23"/>
      <c r="H137" s="23"/>
      <c r="I137" s="23"/>
      <c r="J137" s="362"/>
      <c r="K137" s="362"/>
      <c r="L137" s="362"/>
      <c r="M137" s="362"/>
      <c r="Q137" s="362"/>
      <c r="R137" s="362"/>
      <c r="S137" s="362"/>
      <c r="T137" s="362"/>
      <c r="X137" s="362"/>
      <c r="Y137" s="362"/>
      <c r="Z137" s="362"/>
      <c r="AA137" s="362"/>
      <c r="AE137" s="362"/>
      <c r="AF137" s="362"/>
      <c r="AG137" s="362"/>
      <c r="AH137" s="362"/>
      <c r="AL137" s="362"/>
      <c r="AM137" s="362"/>
      <c r="AN137" s="362"/>
      <c r="AO137" s="362"/>
      <c r="AS137" s="362"/>
      <c r="AT137" s="362"/>
      <c r="AU137" s="362"/>
      <c r="AV137" s="362"/>
    </row>
  </sheetData>
  <mergeCells count="32">
    <mergeCell ref="AV21:AV22"/>
    <mergeCell ref="AW21:AW22"/>
    <mergeCell ref="B69:D69"/>
    <mergeCell ref="B74:D74"/>
    <mergeCell ref="AA21:AA22"/>
    <mergeCell ref="AB21:AB22"/>
    <mergeCell ref="AH21:AH22"/>
    <mergeCell ref="AI21:AI22"/>
    <mergeCell ref="AO21:AO22"/>
    <mergeCell ref="AP21:AP22"/>
    <mergeCell ref="AH20:AI20"/>
    <mergeCell ref="AK20:AM20"/>
    <mergeCell ref="AO20:AP20"/>
    <mergeCell ref="AR20:AT20"/>
    <mergeCell ref="AV20:AW20"/>
    <mergeCell ref="D21:D22"/>
    <mergeCell ref="M21:M22"/>
    <mergeCell ref="N21:N22"/>
    <mergeCell ref="T21:T22"/>
    <mergeCell ref="U21:U22"/>
    <mergeCell ref="M20:N20"/>
    <mergeCell ref="P20:R20"/>
    <mergeCell ref="T20:U20"/>
    <mergeCell ref="W20:Y20"/>
    <mergeCell ref="AA20:AB20"/>
    <mergeCell ref="AD20:AF20"/>
    <mergeCell ref="A3:H3"/>
    <mergeCell ref="B10:J10"/>
    <mergeCell ref="B11:J11"/>
    <mergeCell ref="D14:J14"/>
    <mergeCell ref="G20:I20"/>
    <mergeCell ref="J20:L20"/>
  </mergeCells>
  <conditionalFormatting sqref="J82:M137">
    <cfRule type="cellIs" dxfId="77" priority="25" operator="lessThan">
      <formula>0</formula>
    </cfRule>
    <cfRule type="cellIs" dxfId="76" priority="26" operator="greaterThan">
      <formula>0</formula>
    </cfRule>
  </conditionalFormatting>
  <conditionalFormatting sqref="H79:J81">
    <cfRule type="cellIs" dxfId="75" priority="23" operator="lessThan">
      <formula>0</formula>
    </cfRule>
    <cfRule type="cellIs" dxfId="74" priority="24" operator="greaterThan">
      <formula>0</formula>
    </cfRule>
  </conditionalFormatting>
  <conditionalFormatting sqref="G79:G81">
    <cfRule type="cellIs" dxfId="73" priority="21" operator="lessThan">
      <formula>0</formula>
    </cfRule>
    <cfRule type="cellIs" dxfId="72" priority="22" operator="greaterThan">
      <formula>0</formula>
    </cfRule>
  </conditionalFormatting>
  <conditionalFormatting sqref="Q82:T137">
    <cfRule type="cellIs" dxfId="71" priority="19" operator="lessThan">
      <formula>0</formula>
    </cfRule>
    <cfRule type="cellIs" dxfId="70" priority="20" operator="greaterThan">
      <formula>0</formula>
    </cfRule>
  </conditionalFormatting>
  <conditionalFormatting sqref="Q79:Q81">
    <cfRule type="cellIs" dxfId="69" priority="17" operator="lessThan">
      <formula>0</formula>
    </cfRule>
    <cfRule type="cellIs" dxfId="68" priority="18" operator="greaterThan">
      <formula>0</formula>
    </cfRule>
  </conditionalFormatting>
  <conditionalFormatting sqref="X82:AA137">
    <cfRule type="cellIs" dxfId="67" priority="15" operator="lessThan">
      <formula>0</formula>
    </cfRule>
    <cfRule type="cellIs" dxfId="66" priority="16" operator="greaterThan">
      <formula>0</formula>
    </cfRule>
  </conditionalFormatting>
  <conditionalFormatting sqref="X79:X81">
    <cfRule type="cellIs" dxfId="65" priority="13" operator="lessThan">
      <formula>0</formula>
    </cfRule>
    <cfRule type="cellIs" dxfId="64" priority="14" operator="greaterThan">
      <formula>0</formula>
    </cfRule>
  </conditionalFormatting>
  <conditionalFormatting sqref="AE82:AH137">
    <cfRule type="cellIs" dxfId="63" priority="11" operator="lessThan">
      <formula>0</formula>
    </cfRule>
    <cfRule type="cellIs" dxfId="62" priority="12" operator="greaterThan">
      <formula>0</formula>
    </cfRule>
  </conditionalFormatting>
  <conditionalFormatting sqref="AE79:AE81">
    <cfRule type="cellIs" dxfId="61" priority="9" operator="lessThan">
      <formula>0</formula>
    </cfRule>
    <cfRule type="cellIs" dxfId="60" priority="10" operator="greaterThan">
      <formula>0</formula>
    </cfRule>
  </conditionalFormatting>
  <conditionalFormatting sqref="AL82:AO137">
    <cfRule type="cellIs" dxfId="59" priority="7" operator="lessThan">
      <formula>0</formula>
    </cfRule>
    <cfRule type="cellIs" dxfId="58" priority="8" operator="greaterThan">
      <formula>0</formula>
    </cfRule>
  </conditionalFormatting>
  <conditionalFormatting sqref="AL79:AL81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AS82:AV137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AS79:AS81">
    <cfRule type="cellIs" dxfId="53" priority="1" operator="lessThan">
      <formula>0</formula>
    </cfRule>
    <cfRule type="cellIs" dxfId="52" priority="2" operator="greaterThan">
      <formula>0</formula>
    </cfRule>
  </conditionalFormatting>
  <dataValidations count="5">
    <dataValidation type="list" allowBlank="1" showInputMessage="1" showErrorMessage="1" sqref="D16" xr:uid="{C437FB9B-3F3E-4E68-A111-6F4E0B933986}">
      <formula1>"TOU, non-TOU"</formula1>
    </dataValidation>
    <dataValidation type="list" allowBlank="1" showInputMessage="1" showErrorMessage="1" sqref="D23 D26" xr:uid="{86212989-34B7-4A32-BAF8-B632F8E16D8A}">
      <formula1>"per 30 days, per kWh, per kW, per kVA"</formula1>
    </dataValidation>
    <dataValidation type="list" allowBlank="1" showInputMessage="1" showErrorMessage="1" prompt="Select Charge Unit - monthly, per kWh, per kW" sqref="D70 D65 D75" xr:uid="{E3AEF7C0-D533-4D8F-BBB8-167857878113}">
      <formula1>"Monthly, per kWh, per kW"</formula1>
    </dataValidation>
    <dataValidation type="list" allowBlank="1" showInputMessage="1" showErrorMessage="1" sqref="E51:E52 E70 E75 E54:E65 E45:E49 E23:E43" xr:uid="{7247C03D-DF89-4805-BCB7-D5D27E69865E}">
      <formula1>#REF!</formula1>
    </dataValidation>
    <dataValidation type="list" allowBlank="1" showInputMessage="1" showErrorMessage="1" prompt="Select Charge Unit - per 30 days, per kWh, per kW, per kVA." sqref="D51:D52 D54:D64 D24:D25 D45:D49 D27:D43" xr:uid="{C42DAEE4-D08B-4AFF-9910-E40D6751AE73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49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60960</xdr:colOff>
                    <xdr:row>16</xdr:row>
                    <xdr:rowOff>175260</xdr:rowOff>
                  </from>
                  <to>
                    <xdr:col>13</xdr:col>
                    <xdr:colOff>365760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449580</xdr:colOff>
                    <xdr:row>17</xdr:row>
                    <xdr:rowOff>38100</xdr:rowOff>
                  </from>
                  <to>
                    <xdr:col>9</xdr:col>
                    <xdr:colOff>312420</xdr:colOff>
                    <xdr:row>18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49C6-D605-4EB1-93E9-27E793D8F3EA}">
  <sheetPr>
    <tabColor theme="7" tint="0.79998168889431442"/>
    <pageSetUpPr fitToPage="1"/>
  </sheetPr>
  <dimension ref="A1:BA182"/>
  <sheetViews>
    <sheetView topLeftCell="A10" workbookViewId="0">
      <pane xSplit="4" ySplit="2" topLeftCell="R37" activePane="bottomRight" state="frozen"/>
      <selection activeCell="AY28" sqref="AY28"/>
      <selection pane="topRight" activeCell="AY28" sqref="AY28"/>
      <selection pane="bottomLeft" activeCell="AY28" sqref="AY28"/>
      <selection pane="bottomRight" activeCell="AY28" sqref="AY28"/>
    </sheetView>
  </sheetViews>
  <sheetFormatPr defaultColWidth="9.33203125" defaultRowHeight="14.4" x14ac:dyDescent="0.3"/>
  <cols>
    <col min="1" max="1" width="1.6640625" style="228" customWidth="1"/>
    <col min="2" max="2" width="104.109375" style="228" customWidth="1"/>
    <col min="3" max="3" width="1.5546875" style="228" customWidth="1"/>
    <col min="4" max="4" width="21.33203125" style="237" bestFit="1" customWidth="1"/>
    <col min="5" max="5" width="1.33203125" style="228" customWidth="1"/>
    <col min="6" max="6" width="1.33203125" style="228" hidden="1" customWidth="1"/>
    <col min="7" max="8" width="12.109375" style="228" customWidth="1"/>
    <col min="9" max="9" width="12.5546875" style="228" bestFit="1" customWidth="1"/>
    <col min="10" max="11" width="12.109375" style="228" customWidth="1"/>
    <col min="12" max="12" width="12.5546875" style="228" bestFit="1" customWidth="1"/>
    <col min="13" max="14" width="12.109375" style="228" customWidth="1"/>
    <col min="15" max="15" width="0.88671875" style="228" customWidth="1"/>
    <col min="16" max="17" width="12.109375" style="228" customWidth="1"/>
    <col min="18" max="18" width="12.5546875" style="228" bestFit="1" customWidth="1"/>
    <col min="19" max="19" width="0.88671875" style="228" customWidth="1"/>
    <col min="20" max="21" width="12.109375" style="228" customWidth="1"/>
    <col min="22" max="22" width="0.88671875" style="228" customWidth="1"/>
    <col min="23" max="24" width="12.109375" style="228" customWidth="1"/>
    <col min="25" max="25" width="12.5546875" style="228" bestFit="1" customWidth="1"/>
    <col min="26" max="26" width="0.5546875" style="228" customWidth="1"/>
    <col min="27" max="28" width="12.109375" style="228" customWidth="1"/>
    <col min="29" max="29" width="0.5546875" style="228" customWidth="1"/>
    <col min="30" max="31" width="12.109375" style="228" customWidth="1"/>
    <col min="32" max="32" width="12.5546875" style="228" bestFit="1" customWidth="1"/>
    <col min="33" max="33" width="0.6640625" style="228" customWidth="1"/>
    <col min="34" max="35" width="12.109375" style="228" customWidth="1"/>
    <col min="36" max="36" width="0.6640625" style="228" customWidth="1"/>
    <col min="37" max="38" width="12.109375" style="228" customWidth="1"/>
    <col min="39" max="39" width="12.5546875" style="228" bestFit="1" customWidth="1"/>
    <col min="40" max="40" width="0.44140625" style="228" customWidth="1"/>
    <col min="41" max="42" width="12.109375" style="228" customWidth="1"/>
    <col min="43" max="43" width="0.6640625" style="228" customWidth="1"/>
    <col min="44" max="46" width="12.6640625" style="228" customWidth="1"/>
    <col min="47" max="47" width="0.5546875" style="228" customWidth="1"/>
    <col min="48" max="51" width="12.6640625" style="228" customWidth="1"/>
    <col min="52" max="16384" width="9.33203125" style="228"/>
  </cols>
  <sheetData>
    <row r="1" spans="1:51" ht="20.399999999999999" x14ac:dyDescent="0.3">
      <c r="A1" s="225"/>
      <c r="B1" s="226"/>
      <c r="C1" s="226"/>
      <c r="D1" s="227"/>
      <c r="E1" s="226"/>
      <c r="F1" s="226"/>
      <c r="G1" s="226"/>
      <c r="H1" s="226"/>
      <c r="I1" s="225"/>
      <c r="J1" s="225"/>
      <c r="L1" s="7"/>
      <c r="M1" s="7"/>
      <c r="N1" s="7">
        <v>1</v>
      </c>
      <c r="O1" s="7">
        <v>2</v>
      </c>
      <c r="P1" s="7"/>
      <c r="Q1" s="225"/>
      <c r="S1" s="7"/>
      <c r="T1" s="7"/>
      <c r="U1" s="7">
        <v>1</v>
      </c>
      <c r="V1" s="7">
        <v>1</v>
      </c>
      <c r="W1" s="7"/>
      <c r="X1" s="225"/>
      <c r="Z1" s="7"/>
      <c r="AA1" s="7"/>
      <c r="AB1" s="7">
        <v>1</v>
      </c>
      <c r="AC1" s="7">
        <v>1</v>
      </c>
      <c r="AD1" s="7"/>
      <c r="AE1" s="225"/>
      <c r="AG1" s="7"/>
      <c r="AH1" s="7"/>
      <c r="AI1" s="7">
        <v>1</v>
      </c>
      <c r="AJ1" s="7">
        <v>1</v>
      </c>
      <c r="AK1" s="7"/>
      <c r="AL1" s="225"/>
      <c r="AN1" s="7"/>
      <c r="AO1" s="7"/>
      <c r="AP1" s="7">
        <v>1</v>
      </c>
      <c r="AQ1" s="7">
        <v>1</v>
      </c>
      <c r="AR1" s="7"/>
      <c r="AS1" s="225"/>
      <c r="AU1" s="7"/>
      <c r="AV1" s="7"/>
      <c r="AW1" s="7">
        <v>1</v>
      </c>
      <c r="AX1" s="7">
        <v>1</v>
      </c>
      <c r="AY1" s="7"/>
    </row>
    <row r="2" spans="1:51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J2" s="225"/>
      <c r="L2" s="7"/>
      <c r="M2" s="7"/>
      <c r="N2" s="7"/>
      <c r="O2" s="7"/>
      <c r="P2" s="7"/>
      <c r="Q2" s="225"/>
      <c r="S2" s="7"/>
      <c r="T2" s="7"/>
      <c r="U2" s="7"/>
      <c r="V2" s="7"/>
      <c r="W2" s="7"/>
      <c r="X2" s="225"/>
      <c r="Z2" s="7"/>
      <c r="AA2" s="7"/>
      <c r="AB2" s="7"/>
      <c r="AC2" s="7"/>
      <c r="AD2" s="7"/>
      <c r="AE2" s="225"/>
      <c r="AG2" s="7"/>
      <c r="AH2" s="7"/>
      <c r="AI2" s="7"/>
      <c r="AJ2" s="7"/>
      <c r="AK2" s="7"/>
      <c r="AL2" s="225"/>
      <c r="AN2" s="7"/>
      <c r="AO2" s="7"/>
      <c r="AP2" s="7"/>
      <c r="AQ2" s="7"/>
      <c r="AR2" s="7"/>
      <c r="AS2" s="225"/>
      <c r="AU2" s="7"/>
      <c r="AV2" s="7"/>
      <c r="AW2" s="7"/>
      <c r="AX2" s="7"/>
      <c r="AY2" s="7"/>
    </row>
    <row r="3" spans="1:51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J3" s="225"/>
      <c r="Q3" s="225"/>
      <c r="X3" s="225"/>
      <c r="AE3" s="225"/>
      <c r="AL3" s="225"/>
      <c r="AS3" s="225"/>
    </row>
    <row r="4" spans="1:51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J4" s="225"/>
      <c r="Q4" s="225"/>
      <c r="X4" s="225"/>
      <c r="AE4" s="225"/>
      <c r="AL4" s="225"/>
      <c r="AS4" s="225"/>
    </row>
    <row r="5" spans="1:51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J5" s="225"/>
      <c r="K5" s="13"/>
      <c r="L5" s="13"/>
      <c r="M5" s="13"/>
      <c r="N5" s="13"/>
      <c r="O5" s="13"/>
      <c r="P5" s="13"/>
      <c r="Q5" s="225"/>
      <c r="R5" s="13"/>
      <c r="S5" s="13"/>
      <c r="T5" s="13"/>
      <c r="U5" s="13"/>
      <c r="V5" s="13"/>
      <c r="W5" s="13"/>
      <c r="X5" s="225"/>
      <c r="Y5" s="13"/>
      <c r="Z5" s="13"/>
      <c r="AA5" s="13"/>
      <c r="AB5" s="13"/>
      <c r="AC5" s="13"/>
      <c r="AD5" s="13"/>
      <c r="AE5" s="225"/>
      <c r="AF5" s="13"/>
      <c r="AG5" s="13"/>
      <c r="AH5" s="13"/>
      <c r="AI5" s="13"/>
      <c r="AJ5" s="13"/>
      <c r="AK5" s="13"/>
      <c r="AL5" s="225"/>
      <c r="AM5" s="13"/>
      <c r="AN5" s="13"/>
      <c r="AO5" s="13"/>
      <c r="AP5" s="13"/>
      <c r="AQ5" s="13"/>
      <c r="AR5" s="13"/>
      <c r="AS5" s="225"/>
      <c r="AT5" s="13"/>
      <c r="AU5" s="13"/>
      <c r="AV5" s="13"/>
      <c r="AW5" s="13"/>
      <c r="AX5" s="13"/>
      <c r="AY5" s="13"/>
    </row>
    <row r="6" spans="1:51" x14ac:dyDescent="0.3">
      <c r="A6" s="225"/>
      <c r="B6" s="225"/>
      <c r="C6" s="225"/>
      <c r="D6" s="235"/>
      <c r="E6" s="225"/>
      <c r="F6" s="225"/>
      <c r="G6" s="225"/>
      <c r="H6" s="225"/>
      <c r="I6" s="225"/>
      <c r="J6" s="225"/>
      <c r="K6" s="13"/>
      <c r="L6" s="13"/>
      <c r="M6" s="13"/>
      <c r="N6" s="13"/>
      <c r="O6" s="13"/>
      <c r="P6" s="13"/>
      <c r="Q6" s="225"/>
      <c r="R6" s="13"/>
      <c r="S6" s="13"/>
      <c r="T6" s="13"/>
      <c r="U6" s="13"/>
      <c r="V6" s="13"/>
      <c r="W6" s="13"/>
      <c r="X6" s="225"/>
      <c r="Y6" s="13"/>
      <c r="Z6" s="13"/>
      <c r="AA6" s="13"/>
      <c r="AB6" s="13"/>
      <c r="AC6" s="13"/>
      <c r="AD6" s="13"/>
      <c r="AE6" s="225"/>
      <c r="AF6" s="13"/>
      <c r="AG6" s="13"/>
      <c r="AH6" s="13"/>
      <c r="AI6" s="13"/>
      <c r="AJ6" s="13"/>
      <c r="AK6" s="13"/>
      <c r="AL6" s="225"/>
      <c r="AM6" s="13"/>
      <c r="AN6" s="13"/>
      <c r="AO6" s="13"/>
      <c r="AP6" s="13"/>
      <c r="AQ6" s="13"/>
      <c r="AR6" s="13"/>
      <c r="AS6" s="225"/>
      <c r="AT6" s="13"/>
      <c r="AU6" s="13"/>
      <c r="AV6" s="13"/>
      <c r="AW6" s="13"/>
      <c r="AX6" s="13"/>
      <c r="AY6" s="13"/>
    </row>
    <row r="7" spans="1:51" x14ac:dyDescent="0.3">
      <c r="A7" s="225"/>
      <c r="B7" s="225"/>
      <c r="C7" s="225"/>
      <c r="D7" s="235"/>
      <c r="E7" s="225"/>
      <c r="F7" s="225"/>
      <c r="G7" s="225"/>
      <c r="H7" s="225"/>
      <c r="I7" s="225"/>
      <c r="J7" s="225"/>
      <c r="K7" s="13"/>
      <c r="L7" s="13"/>
      <c r="M7" s="13"/>
      <c r="N7" s="13"/>
      <c r="O7" s="13"/>
      <c r="P7" s="13"/>
      <c r="Q7" s="225"/>
      <c r="R7" s="13"/>
      <c r="S7" s="13"/>
      <c r="T7" s="13"/>
      <c r="U7" s="13"/>
      <c r="V7" s="13"/>
      <c r="W7" s="13"/>
      <c r="X7" s="225"/>
      <c r="Y7" s="13"/>
      <c r="Z7" s="13"/>
      <c r="AA7" s="13"/>
      <c r="AB7" s="13"/>
      <c r="AC7" s="13"/>
      <c r="AD7" s="13"/>
      <c r="AE7" s="225"/>
      <c r="AF7" s="13"/>
      <c r="AG7" s="13"/>
      <c r="AH7" s="13"/>
      <c r="AI7" s="13"/>
      <c r="AJ7" s="13"/>
      <c r="AK7" s="13"/>
      <c r="AL7" s="225"/>
      <c r="AM7" s="13"/>
      <c r="AN7" s="13"/>
      <c r="AO7" s="13"/>
      <c r="AP7" s="13"/>
      <c r="AQ7" s="13"/>
      <c r="AR7" s="13"/>
      <c r="AS7" s="225"/>
      <c r="AT7" s="13"/>
      <c r="AU7" s="13"/>
      <c r="AV7" s="13"/>
      <c r="AW7" s="13"/>
      <c r="AX7" s="13"/>
      <c r="AY7" s="13"/>
    </row>
    <row r="8" spans="1:51" x14ac:dyDescent="0.3">
      <c r="A8" s="236"/>
      <c r="B8" s="225"/>
      <c r="C8" s="225"/>
      <c r="D8" s="235"/>
      <c r="E8" s="225"/>
      <c r="F8" s="225"/>
      <c r="G8" s="225"/>
      <c r="H8" s="225"/>
      <c r="I8" s="225"/>
      <c r="J8" s="225"/>
      <c r="K8" s="13"/>
      <c r="L8" s="13"/>
      <c r="M8" s="13"/>
      <c r="N8" s="13"/>
      <c r="O8" s="13"/>
      <c r="P8" s="13"/>
      <c r="Q8" s="225"/>
      <c r="R8" s="13"/>
      <c r="S8" s="13"/>
      <c r="T8" s="13"/>
      <c r="U8" s="13"/>
      <c r="V8" s="13"/>
      <c r="W8" s="13"/>
      <c r="X8" s="225"/>
      <c r="Y8" s="13"/>
      <c r="Z8" s="13"/>
      <c r="AA8" s="13"/>
      <c r="AB8" s="13"/>
      <c r="AC8" s="13"/>
      <c r="AD8" s="13"/>
      <c r="AE8" s="225"/>
      <c r="AF8" s="13"/>
      <c r="AG8" s="13"/>
      <c r="AH8" s="13"/>
      <c r="AI8" s="13"/>
      <c r="AJ8" s="13"/>
      <c r="AK8" s="13"/>
      <c r="AL8" s="225"/>
      <c r="AM8" s="13"/>
      <c r="AN8" s="13"/>
      <c r="AO8" s="13"/>
      <c r="AP8" s="13"/>
      <c r="AQ8" s="13"/>
      <c r="AR8" s="13"/>
      <c r="AS8" s="225"/>
      <c r="AT8" s="13"/>
      <c r="AU8" s="13"/>
      <c r="AV8" s="13"/>
      <c r="AW8" s="13"/>
      <c r="AX8" s="13"/>
      <c r="AY8" s="13"/>
    </row>
    <row r="9" spans="1:51" x14ac:dyDescent="0.3">
      <c r="K9" s="13"/>
      <c r="L9" s="13"/>
      <c r="M9" s="13"/>
      <c r="N9" s="13"/>
      <c r="O9" s="13"/>
      <c r="P9" s="13"/>
      <c r="R9" s="13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  <c r="AF9" s="13"/>
      <c r="AG9" s="13"/>
      <c r="AH9" s="13"/>
      <c r="AI9" s="13"/>
      <c r="AJ9" s="13"/>
      <c r="AK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</row>
    <row r="10" spans="1:51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J10" s="238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J11" s="238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x14ac:dyDescent="0.3">
      <c r="K12" s="13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  <c r="AF12" s="13"/>
      <c r="AG12" s="13"/>
      <c r="AH12" s="13"/>
      <c r="AI12" s="13"/>
      <c r="AJ12" s="13"/>
      <c r="AK12" s="13"/>
      <c r="AM12" s="13"/>
      <c r="AN12" s="13"/>
      <c r="AO12" s="13"/>
      <c r="AP12" s="13"/>
      <c r="AQ12" s="13"/>
      <c r="AR12" s="13"/>
      <c r="AT12" s="13"/>
      <c r="AU12" s="13"/>
      <c r="AV12" s="13"/>
      <c r="AW12" s="13"/>
      <c r="AX12" s="13"/>
      <c r="AY12" s="13"/>
    </row>
    <row r="13" spans="1:51" x14ac:dyDescent="0.3"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  <c r="AF13" s="13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  <c r="AT13" s="13"/>
      <c r="AU13" s="13"/>
      <c r="AV13" s="13"/>
      <c r="AW13" s="13"/>
      <c r="AX13" s="13"/>
      <c r="AY13" s="13"/>
    </row>
    <row r="14" spans="1:51" ht="15.6" x14ac:dyDescent="0.3">
      <c r="B14" s="239" t="s">
        <v>2</v>
      </c>
      <c r="D14" s="240" t="s">
        <v>90</v>
      </c>
      <c r="E14" s="240"/>
      <c r="F14" s="240"/>
      <c r="G14" s="240"/>
      <c r="H14" s="240"/>
      <c r="I14" s="240"/>
      <c r="J14" s="240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6" x14ac:dyDescent="0.3">
      <c r="B15" s="239"/>
      <c r="D15" s="495"/>
      <c r="E15" s="496"/>
      <c r="F15" s="242"/>
      <c r="G15" s="242"/>
      <c r="H15" s="242"/>
      <c r="I15" s="242"/>
      <c r="J15" s="242"/>
      <c r="M15" s="242"/>
      <c r="Q15" s="242"/>
      <c r="T15" s="242"/>
      <c r="X15" s="242"/>
      <c r="AA15" s="242"/>
      <c r="AE15" s="242"/>
      <c r="AH15" s="242"/>
      <c r="AL15" s="242"/>
      <c r="AO15" s="242"/>
      <c r="AS15" s="242"/>
      <c r="AV15" s="242"/>
    </row>
    <row r="16" spans="1:51" ht="15.6" x14ac:dyDescent="0.3">
      <c r="B16" s="241"/>
      <c r="D16" s="242"/>
      <c r="E16" s="242"/>
      <c r="F16" s="242"/>
      <c r="G16" s="487" t="s">
        <v>91</v>
      </c>
      <c r="H16" s="242"/>
      <c r="I16" s="244"/>
      <c r="J16" s="242"/>
      <c r="K16" s="245"/>
      <c r="M16" s="244"/>
      <c r="O16" s="27"/>
      <c r="P16" s="246"/>
      <c r="Q16" s="242"/>
      <c r="R16" s="245"/>
      <c r="T16" s="244"/>
      <c r="V16" s="27"/>
      <c r="W16" s="246"/>
      <c r="X16" s="242"/>
      <c r="Y16" s="245"/>
      <c r="AA16" s="244"/>
      <c r="AC16" s="27"/>
      <c r="AD16" s="246"/>
      <c r="AE16" s="242"/>
      <c r="AF16" s="245"/>
      <c r="AH16" s="244"/>
      <c r="AJ16" s="27"/>
      <c r="AK16" s="246"/>
      <c r="AL16" s="242"/>
      <c r="AM16" s="245"/>
      <c r="AO16" s="244"/>
      <c r="AQ16" s="27"/>
      <c r="AR16" s="246"/>
      <c r="AS16" s="242"/>
      <c r="AT16" s="245"/>
      <c r="AV16" s="244"/>
      <c r="AX16" s="27"/>
      <c r="AY16" s="246"/>
    </row>
    <row r="17" spans="2:49" ht="15.6" x14ac:dyDescent="0.3">
      <c r="B17" s="239" t="s">
        <v>4</v>
      </c>
      <c r="D17" s="243" t="s">
        <v>57</v>
      </c>
      <c r="E17" s="242"/>
      <c r="F17" s="242"/>
      <c r="G17" s="461">
        <v>17000</v>
      </c>
      <c r="H17" s="459" t="s">
        <v>92</v>
      </c>
      <c r="I17" s="497"/>
      <c r="J17" s="242"/>
      <c r="Q17" s="242"/>
      <c r="X17" s="242"/>
      <c r="AE17" s="242"/>
      <c r="AL17" s="242"/>
      <c r="AS17" s="242"/>
    </row>
    <row r="18" spans="2:49" ht="15.6" x14ac:dyDescent="0.3">
      <c r="B18" s="241"/>
      <c r="D18" s="498"/>
      <c r="E18" s="242"/>
      <c r="F18" s="242"/>
      <c r="G18" s="461">
        <v>3000</v>
      </c>
      <c r="H18" s="459" t="s">
        <v>78</v>
      </c>
      <c r="I18" s="242"/>
      <c r="J18" s="242"/>
      <c r="Q18" s="242"/>
      <c r="X18" s="242"/>
      <c r="AE18" s="242"/>
      <c r="AL18" s="242"/>
      <c r="AS18" s="242"/>
    </row>
    <row r="19" spans="2:49" x14ac:dyDescent="0.3">
      <c r="B19" s="247"/>
      <c r="D19" s="248"/>
      <c r="E19" s="249"/>
      <c r="G19" s="461">
        <v>3000</v>
      </c>
      <c r="H19" s="249" t="s">
        <v>79</v>
      </c>
    </row>
    <row r="20" spans="2:49" x14ac:dyDescent="0.3">
      <c r="B20" s="499"/>
      <c r="D20" s="248" t="s">
        <v>6</v>
      </c>
      <c r="G20" s="461">
        <v>965000</v>
      </c>
      <c r="H20" s="459" t="s">
        <v>7</v>
      </c>
      <c r="M20" s="251"/>
      <c r="T20" s="251"/>
      <c r="AA20" s="251"/>
      <c r="AH20" s="251"/>
      <c r="AO20" s="251"/>
      <c r="AV20" s="251"/>
    </row>
    <row r="21" spans="2:49" s="23" customFormat="1" x14ac:dyDescent="0.3">
      <c r="B21" s="183"/>
      <c r="D21" s="52"/>
      <c r="E21" s="45"/>
      <c r="G21" s="252" t="str">
        <f>'LARGE USE SERVICE'!G20:I20</f>
        <v>2023 Board-Approved</v>
      </c>
      <c r="H21" s="253"/>
      <c r="I21" s="254"/>
      <c r="J21" s="252" t="s">
        <v>9</v>
      </c>
      <c r="K21" s="253"/>
      <c r="L21" s="254"/>
      <c r="M21" s="252" t="s">
        <v>10</v>
      </c>
      <c r="N21" s="254"/>
      <c r="O21" s="255"/>
      <c r="P21" s="252" t="s">
        <v>11</v>
      </c>
      <c r="Q21" s="253"/>
      <c r="R21" s="254"/>
      <c r="T21" s="252" t="s">
        <v>10</v>
      </c>
      <c r="U21" s="254"/>
      <c r="W21" s="252" t="s">
        <v>12</v>
      </c>
      <c r="X21" s="253"/>
      <c r="Y21" s="254"/>
      <c r="AA21" s="252" t="s">
        <v>10</v>
      </c>
      <c r="AB21" s="254"/>
      <c r="AD21" s="252" t="s">
        <v>13</v>
      </c>
      <c r="AE21" s="253"/>
      <c r="AF21" s="254"/>
      <c r="AH21" s="252" t="s">
        <v>10</v>
      </c>
      <c r="AI21" s="254"/>
      <c r="AK21" s="252" t="s">
        <v>14</v>
      </c>
      <c r="AL21" s="253"/>
      <c r="AM21" s="254"/>
      <c r="AO21" s="252" t="s">
        <v>10</v>
      </c>
      <c r="AP21" s="254"/>
      <c r="AR21" s="252" t="s">
        <v>15</v>
      </c>
      <c r="AS21" s="253"/>
      <c r="AT21" s="254"/>
      <c r="AV21" s="252" t="s">
        <v>10</v>
      </c>
      <c r="AW21" s="254"/>
    </row>
    <row r="22" spans="2:49" x14ac:dyDescent="0.3">
      <c r="B22" s="256"/>
      <c r="D22" s="257" t="s">
        <v>16</v>
      </c>
      <c r="E22" s="248"/>
      <c r="G22" s="258" t="s">
        <v>17</v>
      </c>
      <c r="H22" s="259" t="s">
        <v>18</v>
      </c>
      <c r="I22" s="260" t="s">
        <v>19</v>
      </c>
      <c r="J22" s="258" t="s">
        <v>17</v>
      </c>
      <c r="K22" s="259" t="s">
        <v>18</v>
      </c>
      <c r="L22" s="260" t="s">
        <v>19</v>
      </c>
      <c r="M22" s="261" t="s">
        <v>20</v>
      </c>
      <c r="N22" s="262" t="s">
        <v>21</v>
      </c>
      <c r="O22" s="260"/>
      <c r="P22" s="258" t="s">
        <v>17</v>
      </c>
      <c r="Q22" s="259" t="s">
        <v>18</v>
      </c>
      <c r="R22" s="260" t="s">
        <v>19</v>
      </c>
      <c r="T22" s="261" t="s">
        <v>20</v>
      </c>
      <c r="U22" s="262" t="s">
        <v>21</v>
      </c>
      <c r="W22" s="258" t="s">
        <v>17</v>
      </c>
      <c r="X22" s="259" t="s">
        <v>18</v>
      </c>
      <c r="Y22" s="260" t="s">
        <v>19</v>
      </c>
      <c r="AA22" s="261" t="s">
        <v>20</v>
      </c>
      <c r="AB22" s="262" t="s">
        <v>21</v>
      </c>
      <c r="AD22" s="258" t="s">
        <v>17</v>
      </c>
      <c r="AE22" s="259" t="s">
        <v>18</v>
      </c>
      <c r="AF22" s="260" t="s">
        <v>19</v>
      </c>
      <c r="AH22" s="261" t="s">
        <v>20</v>
      </c>
      <c r="AI22" s="262" t="s">
        <v>21</v>
      </c>
      <c r="AK22" s="258" t="s">
        <v>17</v>
      </c>
      <c r="AL22" s="259" t="s">
        <v>18</v>
      </c>
      <c r="AM22" s="260" t="s">
        <v>19</v>
      </c>
      <c r="AO22" s="261" t="s">
        <v>20</v>
      </c>
      <c r="AP22" s="262" t="s">
        <v>21</v>
      </c>
      <c r="AR22" s="258" t="s">
        <v>17</v>
      </c>
      <c r="AS22" s="259" t="s">
        <v>18</v>
      </c>
      <c r="AT22" s="260" t="s">
        <v>19</v>
      </c>
      <c r="AV22" s="261" t="s">
        <v>20</v>
      </c>
      <c r="AW22" s="262" t="s">
        <v>21</v>
      </c>
    </row>
    <row r="23" spans="2:49" x14ac:dyDescent="0.3">
      <c r="B23" s="256"/>
      <c r="D23" s="263"/>
      <c r="E23" s="248"/>
      <c r="G23" s="264" t="s">
        <v>22</v>
      </c>
      <c r="H23" s="265"/>
      <c r="I23" s="265" t="s">
        <v>22</v>
      </c>
      <c r="J23" s="264" t="s">
        <v>22</v>
      </c>
      <c r="K23" s="265"/>
      <c r="L23" s="265" t="s">
        <v>22</v>
      </c>
      <c r="M23" s="266"/>
      <c r="N23" s="267"/>
      <c r="O23" s="265"/>
      <c r="P23" s="264" t="s">
        <v>22</v>
      </c>
      <c r="Q23" s="265"/>
      <c r="R23" s="265" t="s">
        <v>22</v>
      </c>
      <c r="T23" s="266"/>
      <c r="U23" s="267"/>
      <c r="W23" s="264" t="s">
        <v>22</v>
      </c>
      <c r="X23" s="265"/>
      <c r="Y23" s="265" t="s">
        <v>22</v>
      </c>
      <c r="AA23" s="266"/>
      <c r="AB23" s="267"/>
      <c r="AD23" s="264" t="s">
        <v>22</v>
      </c>
      <c r="AE23" s="265"/>
      <c r="AF23" s="265" t="s">
        <v>22</v>
      </c>
      <c r="AH23" s="266"/>
      <c r="AI23" s="267"/>
      <c r="AK23" s="264" t="s">
        <v>22</v>
      </c>
      <c r="AL23" s="265"/>
      <c r="AM23" s="265" t="s">
        <v>22</v>
      </c>
      <c r="AO23" s="266"/>
      <c r="AP23" s="267"/>
      <c r="AR23" s="264" t="s">
        <v>22</v>
      </c>
      <c r="AS23" s="265"/>
      <c r="AT23" s="265" t="s">
        <v>22</v>
      </c>
      <c r="AV23" s="266"/>
      <c r="AW23" s="267"/>
    </row>
    <row r="24" spans="2:49" s="23" customFormat="1" x14ac:dyDescent="0.3">
      <c r="B24" s="64" t="s">
        <v>93</v>
      </c>
      <c r="C24" s="65"/>
      <c r="D24" s="66" t="s">
        <v>94</v>
      </c>
      <c r="E24" s="65"/>
      <c r="F24" s="25"/>
      <c r="G24" s="67">
        <v>1.76</v>
      </c>
      <c r="H24" s="500">
        <f>+$G$17</f>
        <v>17000</v>
      </c>
      <c r="I24" s="69">
        <f t="shared" ref="I24" si="0">H24*G24</f>
        <v>29920</v>
      </c>
      <c r="J24" s="67">
        <v>1.84</v>
      </c>
      <c r="K24" s="500">
        <f>+$G$17</f>
        <v>17000</v>
      </c>
      <c r="L24" s="69">
        <f t="shared" ref="L24" si="1">K24*J24</f>
        <v>31280</v>
      </c>
      <c r="M24" s="70">
        <f>L24-I24</f>
        <v>1360</v>
      </c>
      <c r="N24" s="71">
        <f>IF(OR(I24=0,L24=0),"",(M24/I24))</f>
        <v>4.5454545454545456E-2</v>
      </c>
      <c r="O24" s="69"/>
      <c r="P24" s="67">
        <v>2.08</v>
      </c>
      <c r="Q24" s="500">
        <f>+$G$17</f>
        <v>17000</v>
      </c>
      <c r="R24" s="69">
        <f t="shared" ref="R24:R43" si="2">Q24*P24</f>
        <v>35360</v>
      </c>
      <c r="S24" s="73"/>
      <c r="T24" s="70">
        <f t="shared" ref="T24:T73" si="3">R24-L24</f>
        <v>4080</v>
      </c>
      <c r="U24" s="71">
        <f t="shared" ref="U24:U73" si="4">IF(OR(L24=0,R24=0),"",(T24/L24))</f>
        <v>0.13043478260869565</v>
      </c>
      <c r="V24" s="73"/>
      <c r="W24" s="67">
        <v>2.17</v>
      </c>
      <c r="X24" s="500">
        <f>+$G$17</f>
        <v>17000</v>
      </c>
      <c r="Y24" s="69">
        <f t="shared" ref="Y24:Y43" si="5">X24*W24</f>
        <v>36890</v>
      </c>
      <c r="Z24" s="73"/>
      <c r="AA24" s="70">
        <f>Y24-R24</f>
        <v>1530</v>
      </c>
      <c r="AB24" s="71">
        <f>IF(OR(R24=0,Y24=0),"",(AA24/R24))</f>
        <v>4.3269230769230768E-2</v>
      </c>
      <c r="AC24" s="73"/>
      <c r="AD24" s="67">
        <v>2.2400000000000002</v>
      </c>
      <c r="AE24" s="500">
        <f>+$G$17</f>
        <v>17000</v>
      </c>
      <c r="AF24" s="69">
        <f t="shared" ref="AF24:AF43" si="6">AE24*AD24</f>
        <v>38080</v>
      </c>
      <c r="AG24" s="73"/>
      <c r="AH24" s="70">
        <f>AF24-Y24</f>
        <v>1190</v>
      </c>
      <c r="AI24" s="71">
        <f>IF(OR(Y24=0,AF24=0),"",(AH24/Y24))</f>
        <v>3.2258064516129031E-2</v>
      </c>
      <c r="AJ24" s="73"/>
      <c r="AK24" s="67">
        <v>2.42</v>
      </c>
      <c r="AL24" s="500">
        <f>+$G$17</f>
        <v>17000</v>
      </c>
      <c r="AM24" s="69">
        <f t="shared" ref="AM24:AM43" si="7">AL24*AK24</f>
        <v>41140</v>
      </c>
      <c r="AN24" s="73"/>
      <c r="AO24" s="70">
        <f>AM24-AF24</f>
        <v>3060</v>
      </c>
      <c r="AP24" s="71">
        <f>IF(OR(AF24=0,AM24=0),"",(AO24/AF24))</f>
        <v>8.0357142857142863E-2</v>
      </c>
      <c r="AQ24" s="73"/>
      <c r="AR24" s="67">
        <v>2.5</v>
      </c>
      <c r="AS24" s="500">
        <f>+$G$17</f>
        <v>17000</v>
      </c>
      <c r="AT24" s="69">
        <f t="shared" ref="AT24:AT43" si="8">AS24*AR24</f>
        <v>42500</v>
      </c>
      <c r="AU24" s="73"/>
      <c r="AV24" s="70">
        <f>AT24-AM24</f>
        <v>1360</v>
      </c>
      <c r="AW24" s="71">
        <f>IF(OR(AM24=0,AT24=0),"",(AV24/AM24))</f>
        <v>3.3057851239669422E-2</v>
      </c>
    </row>
    <row r="25" spans="2:49" x14ac:dyDescent="0.3">
      <c r="B25" s="288" t="s">
        <v>68</v>
      </c>
      <c r="C25" s="268"/>
      <c r="D25" s="269" t="s">
        <v>80</v>
      </c>
      <c r="E25" s="268"/>
      <c r="F25" s="32"/>
      <c r="G25" s="115">
        <v>39.305700000000002</v>
      </c>
      <c r="H25" s="366">
        <f t="shared" ref="H25:H40" si="9">$G$19</f>
        <v>3000</v>
      </c>
      <c r="I25" s="287">
        <f>H25*G25</f>
        <v>117917.1</v>
      </c>
      <c r="J25" s="115">
        <v>41.113799999999998</v>
      </c>
      <c r="K25" s="366">
        <f t="shared" ref="K25:K40" si="10">$G$19</f>
        <v>3000</v>
      </c>
      <c r="L25" s="287">
        <f>K25*J25</f>
        <v>123341.4</v>
      </c>
      <c r="M25" s="273">
        <f t="shared" ref="M25:M73" si="11">L25-I25</f>
        <v>5424.2999999999884</v>
      </c>
      <c r="N25" s="274">
        <f t="shared" ref="N25:N73" si="12">IF(OR(I25=0,L25=0),"",(M25/I25))</f>
        <v>4.6000961692578834E-2</v>
      </c>
      <c r="O25" s="287"/>
      <c r="P25" s="115">
        <v>46.369199999999999</v>
      </c>
      <c r="Q25" s="366">
        <f t="shared" ref="Q25:Q40" si="13">$G$19</f>
        <v>3000</v>
      </c>
      <c r="R25" s="69">
        <f t="shared" si="2"/>
        <v>139107.6</v>
      </c>
      <c r="S25" s="32"/>
      <c r="T25" s="273">
        <f t="shared" si="3"/>
        <v>15766.200000000012</v>
      </c>
      <c r="U25" s="274">
        <f t="shared" si="4"/>
        <v>0.12782569356274545</v>
      </c>
      <c r="W25" s="115">
        <v>49.786999999999999</v>
      </c>
      <c r="X25" s="366">
        <f t="shared" ref="X25:X40" si="14">$G$19</f>
        <v>3000</v>
      </c>
      <c r="Y25" s="69">
        <f t="shared" si="5"/>
        <v>149361</v>
      </c>
      <c r="Z25" s="32"/>
      <c r="AA25" s="273">
        <f t="shared" ref="AA25:AA73" si="15">Y25-R25</f>
        <v>10253.399999999994</v>
      </c>
      <c r="AB25" s="274">
        <f t="shared" ref="AB25:AB73" si="16">IF(OR(R25=0,Y25=0),"",(AA25/R25))</f>
        <v>7.3708409892773608E-2</v>
      </c>
      <c r="AD25" s="115">
        <v>52.9636</v>
      </c>
      <c r="AE25" s="366">
        <f t="shared" ref="AE25:AE40" si="17">$G$19</f>
        <v>3000</v>
      </c>
      <c r="AF25" s="69">
        <f t="shared" si="6"/>
        <v>158890.79999999999</v>
      </c>
      <c r="AG25" s="32"/>
      <c r="AH25" s="273">
        <f t="shared" ref="AH25:AH73" si="18">AF25-Y25</f>
        <v>9529.7999999999884</v>
      </c>
      <c r="AI25" s="274">
        <f t="shared" ref="AI25:AI73" si="19">IF(OR(Y25=0,AF25=0),"",(AH25/Y25))</f>
        <v>6.3803804205917136E-2</v>
      </c>
      <c r="AK25" s="115">
        <v>58.832999999999998</v>
      </c>
      <c r="AL25" s="366">
        <f t="shared" ref="AL25:AL40" si="20">$G$19</f>
        <v>3000</v>
      </c>
      <c r="AM25" s="69">
        <f t="shared" si="7"/>
        <v>176499</v>
      </c>
      <c r="AN25" s="32"/>
      <c r="AO25" s="273">
        <f t="shared" ref="AO25:AO73" si="21">AM25-AF25</f>
        <v>17608.200000000012</v>
      </c>
      <c r="AP25" s="274">
        <f t="shared" ref="AP25:AP73" si="22">IF(OR(AF25=0,AM25=0),"",(AO25/AF25))</f>
        <v>0.11081950622691819</v>
      </c>
      <c r="AR25" s="115">
        <v>62.4101</v>
      </c>
      <c r="AS25" s="366">
        <f t="shared" ref="AS25:AS40" si="23">$G$19</f>
        <v>3000</v>
      </c>
      <c r="AT25" s="69">
        <f t="shared" si="8"/>
        <v>187230.3</v>
      </c>
      <c r="AU25" s="32"/>
      <c r="AV25" s="273">
        <f t="shared" ref="AV25:AV73" si="24">AT25-AM25</f>
        <v>10731.299999999988</v>
      </c>
      <c r="AW25" s="274">
        <f t="shared" ref="AW25:AW73" si="25">IF(OR(AM25=0,AT25=0),"",(AV25/AM25))</f>
        <v>6.0800911053320347E-2</v>
      </c>
    </row>
    <row r="26" spans="2:49" x14ac:dyDescent="0.3">
      <c r="B26" s="78" t="s">
        <v>103</v>
      </c>
      <c r="C26" s="268"/>
      <c r="D26" s="269" t="s">
        <v>80</v>
      </c>
      <c r="E26" s="268"/>
      <c r="F26" s="32"/>
      <c r="G26" s="462">
        <v>-1.2E-2</v>
      </c>
      <c r="H26" s="366">
        <f t="shared" si="9"/>
        <v>3000</v>
      </c>
      <c r="I26" s="272">
        <f t="shared" ref="I26:I37" si="26">H26*G26</f>
        <v>-36</v>
      </c>
      <c r="J26" s="462">
        <v>-1.2E-2</v>
      </c>
      <c r="K26" s="366">
        <f t="shared" si="10"/>
        <v>3000</v>
      </c>
      <c r="L26" s="272">
        <f t="shared" ref="L26:L43" si="27">K26*J26</f>
        <v>-36</v>
      </c>
      <c r="M26" s="273">
        <f t="shared" si="11"/>
        <v>0</v>
      </c>
      <c r="N26" s="274">
        <f t="shared" si="12"/>
        <v>0</v>
      </c>
      <c r="O26" s="272"/>
      <c r="P26" s="462">
        <v>0</v>
      </c>
      <c r="Q26" s="366">
        <f t="shared" si="13"/>
        <v>3000</v>
      </c>
      <c r="R26" s="69">
        <f t="shared" si="2"/>
        <v>0</v>
      </c>
      <c r="S26" s="32"/>
      <c r="T26" s="273">
        <f t="shared" si="3"/>
        <v>36</v>
      </c>
      <c r="U26" s="274" t="str">
        <f t="shared" si="4"/>
        <v/>
      </c>
      <c r="W26" s="462">
        <v>0</v>
      </c>
      <c r="X26" s="366">
        <f t="shared" si="14"/>
        <v>3000</v>
      </c>
      <c r="Y26" s="69">
        <f t="shared" si="5"/>
        <v>0</v>
      </c>
      <c r="Z26" s="32"/>
      <c r="AA26" s="273">
        <f t="shared" si="15"/>
        <v>0</v>
      </c>
      <c r="AB26" s="274" t="str">
        <f t="shared" si="16"/>
        <v/>
      </c>
      <c r="AD26" s="462">
        <v>2.7204000000000002</v>
      </c>
      <c r="AE26" s="366">
        <f t="shared" si="17"/>
        <v>3000</v>
      </c>
      <c r="AF26" s="69">
        <f t="shared" si="6"/>
        <v>8161.2000000000007</v>
      </c>
      <c r="AG26" s="32"/>
      <c r="AH26" s="273">
        <f t="shared" si="18"/>
        <v>8161.2000000000007</v>
      </c>
      <c r="AI26" s="274" t="str">
        <f t="shared" si="19"/>
        <v/>
      </c>
      <c r="AK26" s="462">
        <v>0</v>
      </c>
      <c r="AL26" s="366">
        <f t="shared" si="20"/>
        <v>3000</v>
      </c>
      <c r="AM26" s="69">
        <f t="shared" si="7"/>
        <v>0</v>
      </c>
      <c r="AN26" s="32"/>
      <c r="AO26" s="273">
        <f t="shared" si="21"/>
        <v>-8161.2000000000007</v>
      </c>
      <c r="AP26" s="274" t="str">
        <f t="shared" si="22"/>
        <v/>
      </c>
      <c r="AR26" s="462">
        <v>0</v>
      </c>
      <c r="AS26" s="366">
        <f t="shared" si="23"/>
        <v>3000</v>
      </c>
      <c r="AT26" s="69">
        <f t="shared" si="8"/>
        <v>0</v>
      </c>
      <c r="AU26" s="32"/>
      <c r="AV26" s="273">
        <f t="shared" si="24"/>
        <v>0</v>
      </c>
      <c r="AW26" s="274" t="str">
        <f t="shared" si="25"/>
        <v/>
      </c>
    </row>
    <row r="27" spans="2:49" x14ac:dyDescent="0.3">
      <c r="B27" s="78" t="s">
        <v>26</v>
      </c>
      <c r="C27" s="268"/>
      <c r="D27" s="269" t="s">
        <v>80</v>
      </c>
      <c r="E27" s="268"/>
      <c r="F27" s="32"/>
      <c r="G27" s="462">
        <v>-2.4517000000000002</v>
      </c>
      <c r="H27" s="366">
        <f t="shared" si="9"/>
        <v>3000</v>
      </c>
      <c r="I27" s="272">
        <f t="shared" si="26"/>
        <v>-7355.1</v>
      </c>
      <c r="J27" s="462">
        <v>-2.4517000000000002</v>
      </c>
      <c r="K27" s="366">
        <f t="shared" si="10"/>
        <v>3000</v>
      </c>
      <c r="L27" s="272">
        <f t="shared" si="27"/>
        <v>-7355.1</v>
      </c>
      <c r="M27" s="273">
        <f t="shared" si="11"/>
        <v>0</v>
      </c>
      <c r="N27" s="274">
        <f t="shared" si="12"/>
        <v>0</v>
      </c>
      <c r="O27" s="272"/>
      <c r="P27" s="462"/>
      <c r="Q27" s="366"/>
      <c r="R27" s="69">
        <f t="shared" si="2"/>
        <v>0</v>
      </c>
      <c r="S27" s="32"/>
      <c r="T27" s="273">
        <f t="shared" si="3"/>
        <v>7355.1</v>
      </c>
      <c r="U27" s="274" t="str">
        <f t="shared" si="4"/>
        <v/>
      </c>
      <c r="W27" s="462"/>
      <c r="X27" s="366"/>
      <c r="Y27" s="69">
        <f t="shared" si="5"/>
        <v>0</v>
      </c>
      <c r="Z27" s="32"/>
      <c r="AA27" s="273">
        <f t="shared" si="15"/>
        <v>0</v>
      </c>
      <c r="AB27" s="274" t="str">
        <f t="shared" si="16"/>
        <v/>
      </c>
      <c r="AD27" s="462"/>
      <c r="AE27" s="366"/>
      <c r="AF27" s="69">
        <f t="shared" si="6"/>
        <v>0</v>
      </c>
      <c r="AG27" s="32"/>
      <c r="AH27" s="273">
        <f t="shared" si="18"/>
        <v>0</v>
      </c>
      <c r="AI27" s="274" t="str">
        <f t="shared" si="19"/>
        <v/>
      </c>
      <c r="AK27" s="462"/>
      <c r="AL27" s="366"/>
      <c r="AM27" s="69">
        <f t="shared" si="7"/>
        <v>0</v>
      </c>
      <c r="AN27" s="32"/>
      <c r="AO27" s="273">
        <f t="shared" si="21"/>
        <v>0</v>
      </c>
      <c r="AP27" s="274" t="str">
        <f t="shared" si="22"/>
        <v/>
      </c>
      <c r="AR27" s="462"/>
      <c r="AS27" s="366"/>
      <c r="AT27" s="69">
        <f t="shared" si="8"/>
        <v>0</v>
      </c>
      <c r="AU27" s="32"/>
      <c r="AV27" s="273">
        <f t="shared" si="24"/>
        <v>0</v>
      </c>
      <c r="AW27" s="274" t="str">
        <f t="shared" si="25"/>
        <v/>
      </c>
    </row>
    <row r="28" spans="2:49" x14ac:dyDescent="0.3">
      <c r="B28" s="78" t="s">
        <v>104</v>
      </c>
      <c r="C28" s="268"/>
      <c r="D28" s="269" t="s">
        <v>80</v>
      </c>
      <c r="E28" s="268"/>
      <c r="F28" s="32"/>
      <c r="G28" s="462">
        <v>-0.34760000000000002</v>
      </c>
      <c r="H28" s="366">
        <f t="shared" ref="H28" si="28">$G$18</f>
        <v>3000</v>
      </c>
      <c r="I28" s="272">
        <f t="shared" si="26"/>
        <v>-1042.8</v>
      </c>
      <c r="J28" s="462">
        <v>-0.34760000000000002</v>
      </c>
      <c r="K28" s="366">
        <f t="shared" ref="K28" si="29">$G$18</f>
        <v>3000</v>
      </c>
      <c r="L28" s="272">
        <f t="shared" si="27"/>
        <v>-1042.8</v>
      </c>
      <c r="M28" s="273">
        <f t="shared" si="11"/>
        <v>0</v>
      </c>
      <c r="N28" s="274">
        <f t="shared" si="12"/>
        <v>0</v>
      </c>
      <c r="O28" s="272"/>
      <c r="P28" s="462">
        <v>-9.8799999999999999E-2</v>
      </c>
      <c r="Q28" s="366">
        <f t="shared" ref="Q28" si="30">$G$18</f>
        <v>3000</v>
      </c>
      <c r="R28" s="69">
        <f t="shared" si="2"/>
        <v>-296.39999999999998</v>
      </c>
      <c r="S28" s="32"/>
      <c r="T28" s="273">
        <f t="shared" si="3"/>
        <v>746.4</v>
      </c>
      <c r="U28" s="274">
        <f t="shared" si="4"/>
        <v>-0.71576524741081704</v>
      </c>
      <c r="W28" s="462">
        <v>0</v>
      </c>
      <c r="X28" s="366">
        <f t="shared" ref="X28" si="31">$G$18</f>
        <v>3000</v>
      </c>
      <c r="Y28" s="69">
        <f t="shared" si="5"/>
        <v>0</v>
      </c>
      <c r="Z28" s="32"/>
      <c r="AA28" s="273">
        <f t="shared" si="15"/>
        <v>296.39999999999998</v>
      </c>
      <c r="AB28" s="274" t="str">
        <f t="shared" si="16"/>
        <v/>
      </c>
      <c r="AD28" s="462">
        <v>0</v>
      </c>
      <c r="AE28" s="366">
        <f t="shared" ref="AE28" si="32">$G$18</f>
        <v>3000</v>
      </c>
      <c r="AF28" s="69">
        <f t="shared" si="6"/>
        <v>0</v>
      </c>
      <c r="AG28" s="32"/>
      <c r="AH28" s="273">
        <f t="shared" si="18"/>
        <v>0</v>
      </c>
      <c r="AI28" s="274" t="str">
        <f t="shared" si="19"/>
        <v/>
      </c>
      <c r="AK28" s="462">
        <v>0</v>
      </c>
      <c r="AL28" s="366">
        <f t="shared" ref="AL28" si="33">$G$18</f>
        <v>3000</v>
      </c>
      <c r="AM28" s="69">
        <f t="shared" si="7"/>
        <v>0</v>
      </c>
      <c r="AN28" s="32"/>
      <c r="AO28" s="273">
        <f t="shared" si="21"/>
        <v>0</v>
      </c>
      <c r="AP28" s="274" t="str">
        <f t="shared" si="22"/>
        <v/>
      </c>
      <c r="AR28" s="462">
        <v>0</v>
      </c>
      <c r="AS28" s="366">
        <f t="shared" ref="AS28" si="34">$G$18</f>
        <v>3000</v>
      </c>
      <c r="AT28" s="69">
        <f t="shared" si="8"/>
        <v>0</v>
      </c>
      <c r="AU28" s="32"/>
      <c r="AV28" s="273">
        <f t="shared" si="24"/>
        <v>0</v>
      </c>
      <c r="AW28" s="274" t="str">
        <f t="shared" si="25"/>
        <v/>
      </c>
    </row>
    <row r="29" spans="2:49" x14ac:dyDescent="0.3">
      <c r="B29" s="288" t="s">
        <v>121</v>
      </c>
      <c r="C29" s="268"/>
      <c r="D29" s="269" t="s">
        <v>80</v>
      </c>
      <c r="E29" s="268"/>
      <c r="F29" s="32"/>
      <c r="G29" s="462">
        <v>-0.39140000000000003</v>
      </c>
      <c r="H29" s="366">
        <f t="shared" si="9"/>
        <v>3000</v>
      </c>
      <c r="I29" s="272">
        <f t="shared" si="26"/>
        <v>-1174.2</v>
      </c>
      <c r="J29" s="462">
        <v>-0.39140000000000003</v>
      </c>
      <c r="K29" s="366">
        <f t="shared" si="10"/>
        <v>3000</v>
      </c>
      <c r="L29" s="272">
        <f t="shared" si="27"/>
        <v>-1174.2</v>
      </c>
      <c r="M29" s="273">
        <f t="shared" si="11"/>
        <v>0</v>
      </c>
      <c r="N29" s="274">
        <f t="shared" si="12"/>
        <v>0</v>
      </c>
      <c r="O29" s="272"/>
      <c r="P29" s="462">
        <v>-0.23599999999999999</v>
      </c>
      <c r="Q29" s="366">
        <f t="shared" si="13"/>
        <v>3000</v>
      </c>
      <c r="R29" s="69">
        <f t="shared" si="2"/>
        <v>-708</v>
      </c>
      <c r="S29" s="32"/>
      <c r="T29" s="273">
        <f t="shared" si="3"/>
        <v>466.20000000000005</v>
      </c>
      <c r="U29" s="274">
        <f t="shared" si="4"/>
        <v>-0.39703628002043945</v>
      </c>
      <c r="W29" s="462">
        <v>-0.23599999999999999</v>
      </c>
      <c r="X29" s="366">
        <f t="shared" si="14"/>
        <v>3000</v>
      </c>
      <c r="Y29" s="69">
        <f t="shared" si="5"/>
        <v>-708</v>
      </c>
      <c r="Z29" s="32"/>
      <c r="AA29" s="273">
        <f t="shared" si="15"/>
        <v>0</v>
      </c>
      <c r="AB29" s="274">
        <f t="shared" si="16"/>
        <v>0</v>
      </c>
      <c r="AD29" s="462">
        <v>-0.23599999999999999</v>
      </c>
      <c r="AE29" s="366">
        <f t="shared" si="17"/>
        <v>3000</v>
      </c>
      <c r="AF29" s="69">
        <f t="shared" si="6"/>
        <v>-708</v>
      </c>
      <c r="AG29" s="32"/>
      <c r="AH29" s="273">
        <f t="shared" si="18"/>
        <v>0</v>
      </c>
      <c r="AI29" s="274">
        <f t="shared" si="19"/>
        <v>0</v>
      </c>
      <c r="AK29" s="462">
        <v>-0.23599999999999999</v>
      </c>
      <c r="AL29" s="366">
        <f t="shared" si="20"/>
        <v>3000</v>
      </c>
      <c r="AM29" s="69">
        <f t="shared" si="7"/>
        <v>-708</v>
      </c>
      <c r="AN29" s="32"/>
      <c r="AO29" s="273">
        <f t="shared" si="21"/>
        <v>0</v>
      </c>
      <c r="AP29" s="274">
        <f t="shared" si="22"/>
        <v>0</v>
      </c>
      <c r="AR29" s="462">
        <v>-0.23599999999999999</v>
      </c>
      <c r="AS29" s="366">
        <f t="shared" si="23"/>
        <v>3000</v>
      </c>
      <c r="AT29" s="69">
        <f t="shared" si="8"/>
        <v>-708</v>
      </c>
      <c r="AU29" s="32"/>
      <c r="AV29" s="273">
        <f t="shared" si="24"/>
        <v>0</v>
      </c>
      <c r="AW29" s="274">
        <f t="shared" si="25"/>
        <v>0</v>
      </c>
    </row>
    <row r="30" spans="2:49" x14ac:dyDescent="0.3">
      <c r="B30" s="78" t="s">
        <v>105</v>
      </c>
      <c r="C30" s="268"/>
      <c r="D30" s="269" t="s">
        <v>80</v>
      </c>
      <c r="E30" s="268"/>
      <c r="F30" s="32"/>
      <c r="G30" s="462"/>
      <c r="H30" s="366">
        <f t="shared" si="9"/>
        <v>3000</v>
      </c>
      <c r="I30" s="272">
        <f t="shared" si="26"/>
        <v>0</v>
      </c>
      <c r="J30" s="462"/>
      <c r="K30" s="366">
        <f t="shared" si="10"/>
        <v>3000</v>
      </c>
      <c r="L30" s="272">
        <f t="shared" si="27"/>
        <v>0</v>
      </c>
      <c r="M30" s="273">
        <f t="shared" si="11"/>
        <v>0</v>
      </c>
      <c r="N30" s="274" t="str">
        <f t="shared" si="12"/>
        <v/>
      </c>
      <c r="O30" s="272"/>
      <c r="P30" s="462">
        <v>0</v>
      </c>
      <c r="Q30" s="366">
        <f t="shared" si="13"/>
        <v>3000</v>
      </c>
      <c r="R30" s="69">
        <f t="shared" si="2"/>
        <v>0</v>
      </c>
      <c r="S30" s="32"/>
      <c r="T30" s="273">
        <f t="shared" si="3"/>
        <v>0</v>
      </c>
      <c r="U30" s="274" t="str">
        <f t="shared" si="4"/>
        <v/>
      </c>
      <c r="W30" s="462">
        <v>0</v>
      </c>
      <c r="X30" s="366">
        <f t="shared" si="14"/>
        <v>3000</v>
      </c>
      <c r="Y30" s="69">
        <f t="shared" si="5"/>
        <v>0</v>
      </c>
      <c r="Z30" s="32"/>
      <c r="AA30" s="273">
        <f t="shared" si="15"/>
        <v>0</v>
      </c>
      <c r="AB30" s="274" t="str">
        <f t="shared" si="16"/>
        <v/>
      </c>
      <c r="AD30" s="462">
        <v>-0.1249</v>
      </c>
      <c r="AE30" s="366">
        <f t="shared" si="17"/>
        <v>3000</v>
      </c>
      <c r="AF30" s="69">
        <f t="shared" si="6"/>
        <v>-374.7</v>
      </c>
      <c r="AG30" s="32"/>
      <c r="AH30" s="273">
        <f t="shared" si="18"/>
        <v>-374.7</v>
      </c>
      <c r="AI30" s="274" t="str">
        <f t="shared" si="19"/>
        <v/>
      </c>
      <c r="AK30" s="462">
        <v>0</v>
      </c>
      <c r="AL30" s="366">
        <f t="shared" si="20"/>
        <v>3000</v>
      </c>
      <c r="AM30" s="69">
        <f t="shared" si="7"/>
        <v>0</v>
      </c>
      <c r="AN30" s="32"/>
      <c r="AO30" s="273">
        <f t="shared" si="21"/>
        <v>374.7</v>
      </c>
      <c r="AP30" s="274" t="str">
        <f t="shared" si="22"/>
        <v/>
      </c>
      <c r="AR30" s="462">
        <v>0</v>
      </c>
      <c r="AS30" s="366">
        <f t="shared" si="23"/>
        <v>3000</v>
      </c>
      <c r="AT30" s="69">
        <f t="shared" si="8"/>
        <v>0</v>
      </c>
      <c r="AU30" s="32"/>
      <c r="AV30" s="273">
        <f t="shared" si="24"/>
        <v>0</v>
      </c>
      <c r="AW30" s="274" t="str">
        <f t="shared" si="25"/>
        <v/>
      </c>
    </row>
    <row r="31" spans="2:49" x14ac:dyDescent="0.3">
      <c r="B31" s="78" t="s">
        <v>106</v>
      </c>
      <c r="C31" s="268"/>
      <c r="D31" s="269" t="s">
        <v>80</v>
      </c>
      <c r="E31" s="268"/>
      <c r="F31" s="32"/>
      <c r="G31" s="462"/>
      <c r="H31" s="366">
        <f t="shared" si="9"/>
        <v>3000</v>
      </c>
      <c r="I31" s="272">
        <f t="shared" si="26"/>
        <v>0</v>
      </c>
      <c r="J31" s="462"/>
      <c r="K31" s="366">
        <f t="shared" si="10"/>
        <v>3000</v>
      </c>
      <c r="L31" s="272">
        <f t="shared" si="27"/>
        <v>0</v>
      </c>
      <c r="M31" s="273">
        <f t="shared" si="11"/>
        <v>0</v>
      </c>
      <c r="N31" s="274" t="str">
        <f t="shared" si="12"/>
        <v/>
      </c>
      <c r="O31" s="272"/>
      <c r="P31" s="462">
        <v>-1.9037999999999999</v>
      </c>
      <c r="Q31" s="366">
        <f t="shared" si="13"/>
        <v>3000</v>
      </c>
      <c r="R31" s="69">
        <f t="shared" si="2"/>
        <v>-5711.4</v>
      </c>
      <c r="S31" s="32"/>
      <c r="T31" s="273">
        <f t="shared" si="3"/>
        <v>-5711.4</v>
      </c>
      <c r="U31" s="274" t="str">
        <f t="shared" si="4"/>
        <v/>
      </c>
      <c r="W31" s="462">
        <v>0</v>
      </c>
      <c r="X31" s="366">
        <f t="shared" si="14"/>
        <v>3000</v>
      </c>
      <c r="Y31" s="69">
        <f t="shared" si="5"/>
        <v>0</v>
      </c>
      <c r="Z31" s="32"/>
      <c r="AA31" s="273">
        <f t="shared" si="15"/>
        <v>5711.4</v>
      </c>
      <c r="AB31" s="274" t="str">
        <f t="shared" si="16"/>
        <v/>
      </c>
      <c r="AD31" s="462">
        <v>0</v>
      </c>
      <c r="AE31" s="366">
        <f t="shared" si="17"/>
        <v>3000</v>
      </c>
      <c r="AF31" s="69">
        <f t="shared" si="6"/>
        <v>0</v>
      </c>
      <c r="AG31" s="32"/>
      <c r="AH31" s="273">
        <f t="shared" si="18"/>
        <v>0</v>
      </c>
      <c r="AI31" s="274" t="str">
        <f t="shared" si="19"/>
        <v/>
      </c>
      <c r="AK31" s="462">
        <v>0</v>
      </c>
      <c r="AL31" s="366">
        <f t="shared" si="20"/>
        <v>3000</v>
      </c>
      <c r="AM31" s="69">
        <f t="shared" si="7"/>
        <v>0</v>
      </c>
      <c r="AN31" s="32"/>
      <c r="AO31" s="273">
        <f t="shared" si="21"/>
        <v>0</v>
      </c>
      <c r="AP31" s="274" t="str">
        <f t="shared" si="22"/>
        <v/>
      </c>
      <c r="AR31" s="462">
        <v>0</v>
      </c>
      <c r="AS31" s="366">
        <f t="shared" si="23"/>
        <v>3000</v>
      </c>
      <c r="AT31" s="69">
        <f t="shared" si="8"/>
        <v>0</v>
      </c>
      <c r="AU31" s="32"/>
      <c r="AV31" s="273">
        <f t="shared" si="24"/>
        <v>0</v>
      </c>
      <c r="AW31" s="274" t="str">
        <f t="shared" si="25"/>
        <v/>
      </c>
    </row>
    <row r="32" spans="2:49" x14ac:dyDescent="0.3">
      <c r="B32" s="78" t="s">
        <v>107</v>
      </c>
      <c r="C32" s="268"/>
      <c r="D32" s="269" t="s">
        <v>80</v>
      </c>
      <c r="E32" s="268"/>
      <c r="F32" s="32"/>
      <c r="G32" s="462"/>
      <c r="H32" s="366">
        <f t="shared" si="9"/>
        <v>3000</v>
      </c>
      <c r="I32" s="272">
        <f t="shared" si="26"/>
        <v>0</v>
      </c>
      <c r="J32" s="462"/>
      <c r="K32" s="366">
        <f t="shared" si="10"/>
        <v>3000</v>
      </c>
      <c r="L32" s="272">
        <f t="shared" si="27"/>
        <v>0</v>
      </c>
      <c r="M32" s="273">
        <f t="shared" si="11"/>
        <v>0</v>
      </c>
      <c r="N32" s="274" t="str">
        <f t="shared" si="12"/>
        <v/>
      </c>
      <c r="O32" s="272"/>
      <c r="P32" s="462">
        <v>0</v>
      </c>
      <c r="Q32" s="366">
        <f t="shared" si="13"/>
        <v>3000</v>
      </c>
      <c r="R32" s="69">
        <f t="shared" si="2"/>
        <v>0</v>
      </c>
      <c r="S32" s="32"/>
      <c r="T32" s="273">
        <f t="shared" si="3"/>
        <v>0</v>
      </c>
      <c r="U32" s="274" t="str">
        <f t="shared" si="4"/>
        <v/>
      </c>
      <c r="W32" s="462">
        <v>0</v>
      </c>
      <c r="X32" s="366">
        <f t="shared" si="14"/>
        <v>3000</v>
      </c>
      <c r="Y32" s="69">
        <f t="shared" si="5"/>
        <v>0</v>
      </c>
      <c r="Z32" s="32"/>
      <c r="AA32" s="273">
        <f t="shared" si="15"/>
        <v>0</v>
      </c>
      <c r="AB32" s="274" t="str">
        <f t="shared" si="16"/>
        <v/>
      </c>
      <c r="AD32" s="462">
        <v>0</v>
      </c>
      <c r="AE32" s="366">
        <f t="shared" si="17"/>
        <v>3000</v>
      </c>
      <c r="AF32" s="69">
        <f t="shared" si="6"/>
        <v>0</v>
      </c>
      <c r="AG32" s="32"/>
      <c r="AH32" s="273">
        <f t="shared" si="18"/>
        <v>0</v>
      </c>
      <c r="AI32" s="274" t="str">
        <f t="shared" si="19"/>
        <v/>
      </c>
      <c r="AK32" s="462">
        <v>0</v>
      </c>
      <c r="AL32" s="366">
        <f t="shared" si="20"/>
        <v>3000</v>
      </c>
      <c r="AM32" s="69">
        <f t="shared" si="7"/>
        <v>0</v>
      </c>
      <c r="AN32" s="32"/>
      <c r="AO32" s="273">
        <f t="shared" si="21"/>
        <v>0</v>
      </c>
      <c r="AP32" s="274" t="str">
        <f t="shared" si="22"/>
        <v/>
      </c>
      <c r="AR32" s="462">
        <v>0</v>
      </c>
      <c r="AS32" s="366">
        <f t="shared" si="23"/>
        <v>3000</v>
      </c>
      <c r="AT32" s="69">
        <f t="shared" si="8"/>
        <v>0</v>
      </c>
      <c r="AU32" s="32"/>
      <c r="AV32" s="273">
        <f t="shared" si="24"/>
        <v>0</v>
      </c>
      <c r="AW32" s="274" t="str">
        <f t="shared" si="25"/>
        <v/>
      </c>
    </row>
    <row r="33" spans="2:49" x14ac:dyDescent="0.3">
      <c r="B33" s="78" t="s">
        <v>108</v>
      </c>
      <c r="C33" s="268"/>
      <c r="D33" s="269" t="s">
        <v>80</v>
      </c>
      <c r="E33" s="268"/>
      <c r="F33" s="32"/>
      <c r="G33" s="462"/>
      <c r="H33" s="366">
        <f t="shared" si="9"/>
        <v>3000</v>
      </c>
      <c r="I33" s="272">
        <f t="shared" si="26"/>
        <v>0</v>
      </c>
      <c r="J33" s="462"/>
      <c r="K33" s="366">
        <f t="shared" si="10"/>
        <v>3000</v>
      </c>
      <c r="L33" s="272">
        <f t="shared" si="27"/>
        <v>0</v>
      </c>
      <c r="M33" s="273">
        <f t="shared" si="11"/>
        <v>0</v>
      </c>
      <c r="N33" s="274" t="str">
        <f t="shared" si="12"/>
        <v/>
      </c>
      <c r="O33" s="272"/>
      <c r="P33" s="462">
        <v>0</v>
      </c>
      <c r="Q33" s="366">
        <f t="shared" si="13"/>
        <v>3000</v>
      </c>
      <c r="R33" s="69">
        <f t="shared" si="2"/>
        <v>0</v>
      </c>
      <c r="S33" s="32"/>
      <c r="T33" s="273">
        <f t="shared" si="3"/>
        <v>0</v>
      </c>
      <c r="U33" s="274" t="str">
        <f t="shared" si="4"/>
        <v/>
      </c>
      <c r="W33" s="462">
        <v>0.49940000000000001</v>
      </c>
      <c r="X33" s="366">
        <f t="shared" si="14"/>
        <v>3000</v>
      </c>
      <c r="Y33" s="69">
        <f t="shared" si="5"/>
        <v>1498.2</v>
      </c>
      <c r="Z33" s="32"/>
      <c r="AA33" s="273">
        <f t="shared" si="15"/>
        <v>1498.2</v>
      </c>
      <c r="AB33" s="274" t="str">
        <f t="shared" si="16"/>
        <v/>
      </c>
      <c r="AD33" s="462">
        <v>0</v>
      </c>
      <c r="AE33" s="366">
        <f t="shared" si="17"/>
        <v>3000</v>
      </c>
      <c r="AF33" s="69">
        <f t="shared" si="6"/>
        <v>0</v>
      </c>
      <c r="AG33" s="32"/>
      <c r="AH33" s="273">
        <f t="shared" si="18"/>
        <v>-1498.2</v>
      </c>
      <c r="AI33" s="274" t="str">
        <f t="shared" si="19"/>
        <v/>
      </c>
      <c r="AK33" s="462">
        <v>0</v>
      </c>
      <c r="AL33" s="366">
        <f t="shared" si="20"/>
        <v>3000</v>
      </c>
      <c r="AM33" s="69">
        <f t="shared" si="7"/>
        <v>0</v>
      </c>
      <c r="AN33" s="32"/>
      <c r="AO33" s="273">
        <f t="shared" si="21"/>
        <v>0</v>
      </c>
      <c r="AP33" s="274" t="str">
        <f t="shared" si="22"/>
        <v/>
      </c>
      <c r="AR33" s="462">
        <v>0</v>
      </c>
      <c r="AS33" s="366">
        <f t="shared" si="23"/>
        <v>3000</v>
      </c>
      <c r="AT33" s="69">
        <f t="shared" si="8"/>
        <v>0</v>
      </c>
      <c r="AU33" s="32"/>
      <c r="AV33" s="273">
        <f t="shared" si="24"/>
        <v>0</v>
      </c>
      <c r="AW33" s="274" t="str">
        <f t="shared" si="25"/>
        <v/>
      </c>
    </row>
    <row r="34" spans="2:49" x14ac:dyDescent="0.3">
      <c r="B34" s="78" t="s">
        <v>110</v>
      </c>
      <c r="C34" s="268"/>
      <c r="D34" s="269" t="s">
        <v>80</v>
      </c>
      <c r="E34" s="268"/>
      <c r="F34" s="32"/>
      <c r="G34" s="462"/>
      <c r="H34" s="366">
        <f t="shared" si="9"/>
        <v>3000</v>
      </c>
      <c r="I34" s="272">
        <f t="shared" si="26"/>
        <v>0</v>
      </c>
      <c r="J34" s="462"/>
      <c r="K34" s="366">
        <f t="shared" si="10"/>
        <v>3000</v>
      </c>
      <c r="L34" s="272">
        <f t="shared" si="27"/>
        <v>0</v>
      </c>
      <c r="M34" s="273">
        <f t="shared" si="11"/>
        <v>0</v>
      </c>
      <c r="N34" s="274" t="str">
        <f t="shared" si="12"/>
        <v/>
      </c>
      <c r="O34" s="272"/>
      <c r="P34" s="462">
        <v>0</v>
      </c>
      <c r="Q34" s="366">
        <f t="shared" si="13"/>
        <v>3000</v>
      </c>
      <c r="R34" s="69">
        <f t="shared" si="2"/>
        <v>0</v>
      </c>
      <c r="S34" s="32"/>
      <c r="T34" s="273">
        <f t="shared" si="3"/>
        <v>0</v>
      </c>
      <c r="U34" s="274" t="str">
        <f t="shared" si="4"/>
        <v/>
      </c>
      <c r="W34" s="462">
        <v>0</v>
      </c>
      <c r="X34" s="366">
        <f t="shared" si="14"/>
        <v>3000</v>
      </c>
      <c r="Y34" s="69">
        <f t="shared" si="5"/>
        <v>0</v>
      </c>
      <c r="Z34" s="32"/>
      <c r="AA34" s="273">
        <f t="shared" si="15"/>
        <v>0</v>
      </c>
      <c r="AB34" s="274" t="str">
        <f t="shared" si="16"/>
        <v/>
      </c>
      <c r="AD34" s="462">
        <v>0</v>
      </c>
      <c r="AE34" s="366">
        <f t="shared" si="17"/>
        <v>3000</v>
      </c>
      <c r="AF34" s="69">
        <f t="shared" si="6"/>
        <v>0</v>
      </c>
      <c r="AG34" s="32"/>
      <c r="AH34" s="273">
        <f t="shared" si="18"/>
        <v>0</v>
      </c>
      <c r="AI34" s="274" t="str">
        <f t="shared" si="19"/>
        <v/>
      </c>
      <c r="AK34" s="462">
        <v>0</v>
      </c>
      <c r="AL34" s="366">
        <f t="shared" si="20"/>
        <v>3000</v>
      </c>
      <c r="AM34" s="69">
        <f t="shared" si="7"/>
        <v>0</v>
      </c>
      <c r="AN34" s="32"/>
      <c r="AO34" s="273">
        <f t="shared" si="21"/>
        <v>0</v>
      </c>
      <c r="AP34" s="274" t="str">
        <f t="shared" si="22"/>
        <v/>
      </c>
      <c r="AR34" s="462">
        <v>0.89239999999999997</v>
      </c>
      <c r="AS34" s="366">
        <f t="shared" si="23"/>
        <v>3000</v>
      </c>
      <c r="AT34" s="69">
        <f t="shared" si="8"/>
        <v>2677.2</v>
      </c>
      <c r="AU34" s="32"/>
      <c r="AV34" s="273">
        <f t="shared" si="24"/>
        <v>2677.2</v>
      </c>
      <c r="AW34" s="274" t="str">
        <f t="shared" si="25"/>
        <v/>
      </c>
    </row>
    <row r="35" spans="2:49" x14ac:dyDescent="0.3">
      <c r="B35" s="74" t="s">
        <v>117</v>
      </c>
      <c r="C35" s="268"/>
      <c r="D35" s="269" t="s">
        <v>80</v>
      </c>
      <c r="E35" s="268"/>
      <c r="F35" s="32"/>
      <c r="G35" s="462"/>
      <c r="H35" s="366">
        <f t="shared" si="9"/>
        <v>3000</v>
      </c>
      <c r="I35" s="272">
        <f t="shared" si="26"/>
        <v>0</v>
      </c>
      <c r="J35" s="462"/>
      <c r="K35" s="366">
        <f t="shared" si="10"/>
        <v>3000</v>
      </c>
      <c r="L35" s="272">
        <f t="shared" si="27"/>
        <v>0</v>
      </c>
      <c r="M35" s="273">
        <f t="shared" si="11"/>
        <v>0</v>
      </c>
      <c r="N35" s="274" t="str">
        <f t="shared" si="12"/>
        <v/>
      </c>
      <c r="O35" s="272"/>
      <c r="P35" s="462">
        <v>-5.7000000000000002E-3</v>
      </c>
      <c r="Q35" s="366">
        <f t="shared" si="13"/>
        <v>3000</v>
      </c>
      <c r="R35" s="69">
        <f t="shared" si="2"/>
        <v>-17.100000000000001</v>
      </c>
      <c r="S35" s="32"/>
      <c r="T35" s="273">
        <f t="shared" si="3"/>
        <v>-17.100000000000001</v>
      </c>
      <c r="U35" s="274" t="str">
        <f t="shared" si="4"/>
        <v/>
      </c>
      <c r="W35" s="462">
        <v>-5.7000000000000002E-3</v>
      </c>
      <c r="X35" s="366">
        <f t="shared" si="14"/>
        <v>3000</v>
      </c>
      <c r="Y35" s="69">
        <f t="shared" si="5"/>
        <v>-17.100000000000001</v>
      </c>
      <c r="Z35" s="32"/>
      <c r="AA35" s="273">
        <f t="shared" si="15"/>
        <v>0</v>
      </c>
      <c r="AB35" s="274">
        <f t="shared" si="16"/>
        <v>0</v>
      </c>
      <c r="AD35" s="462">
        <v>-5.7000000000000002E-3</v>
      </c>
      <c r="AE35" s="366">
        <f t="shared" si="17"/>
        <v>3000</v>
      </c>
      <c r="AF35" s="69">
        <f t="shared" si="6"/>
        <v>-17.100000000000001</v>
      </c>
      <c r="AG35" s="32"/>
      <c r="AH35" s="273">
        <f t="shared" si="18"/>
        <v>0</v>
      </c>
      <c r="AI35" s="274">
        <f t="shared" si="19"/>
        <v>0</v>
      </c>
      <c r="AK35" s="462">
        <v>-5.7000000000000002E-3</v>
      </c>
      <c r="AL35" s="366">
        <f t="shared" si="20"/>
        <v>3000</v>
      </c>
      <c r="AM35" s="69">
        <f t="shared" si="7"/>
        <v>-17.100000000000001</v>
      </c>
      <c r="AN35" s="32"/>
      <c r="AO35" s="273">
        <f t="shared" si="21"/>
        <v>0</v>
      </c>
      <c r="AP35" s="274">
        <f t="shared" si="22"/>
        <v>0</v>
      </c>
      <c r="AR35" s="462">
        <v>0</v>
      </c>
      <c r="AS35" s="366">
        <f t="shared" si="23"/>
        <v>3000</v>
      </c>
      <c r="AT35" s="69">
        <f t="shared" si="8"/>
        <v>0</v>
      </c>
      <c r="AU35" s="32"/>
      <c r="AV35" s="273">
        <f t="shared" si="24"/>
        <v>17.100000000000001</v>
      </c>
      <c r="AW35" s="274" t="str">
        <f t="shared" si="25"/>
        <v/>
      </c>
    </row>
    <row r="36" spans="2:49" x14ac:dyDescent="0.3">
      <c r="B36" s="78" t="s">
        <v>112</v>
      </c>
      <c r="C36" s="268"/>
      <c r="D36" s="269" t="s">
        <v>80</v>
      </c>
      <c r="E36" s="268"/>
      <c r="F36" s="32"/>
      <c r="G36" s="462"/>
      <c r="H36" s="366">
        <f t="shared" si="9"/>
        <v>3000</v>
      </c>
      <c r="I36" s="272">
        <f t="shared" si="26"/>
        <v>0</v>
      </c>
      <c r="J36" s="462"/>
      <c r="K36" s="366">
        <f t="shared" si="10"/>
        <v>3000</v>
      </c>
      <c r="L36" s="272">
        <f t="shared" si="27"/>
        <v>0</v>
      </c>
      <c r="M36" s="273">
        <f t="shared" si="11"/>
        <v>0</v>
      </c>
      <c r="N36" s="274" t="str">
        <f t="shared" si="12"/>
        <v/>
      </c>
      <c r="O36" s="272"/>
      <c r="P36" s="462">
        <v>0</v>
      </c>
      <c r="Q36" s="366">
        <f t="shared" si="13"/>
        <v>3000</v>
      </c>
      <c r="R36" s="69">
        <f t="shared" si="2"/>
        <v>0</v>
      </c>
      <c r="S36" s="32"/>
      <c r="T36" s="273">
        <f t="shared" si="3"/>
        <v>0</v>
      </c>
      <c r="U36" s="274" t="str">
        <f t="shared" si="4"/>
        <v/>
      </c>
      <c r="W36" s="462">
        <v>-0.71299999999999997</v>
      </c>
      <c r="X36" s="366">
        <f t="shared" si="14"/>
        <v>3000</v>
      </c>
      <c r="Y36" s="69">
        <f t="shared" si="5"/>
        <v>-2139</v>
      </c>
      <c r="Z36" s="32"/>
      <c r="AA36" s="273">
        <f t="shared" si="15"/>
        <v>-2139</v>
      </c>
      <c r="AB36" s="274" t="str">
        <f t="shared" si="16"/>
        <v/>
      </c>
      <c r="AD36" s="462">
        <v>-0.71299999999999997</v>
      </c>
      <c r="AE36" s="366">
        <f t="shared" si="17"/>
        <v>3000</v>
      </c>
      <c r="AF36" s="69">
        <f t="shared" si="6"/>
        <v>-2139</v>
      </c>
      <c r="AG36" s="32"/>
      <c r="AH36" s="273">
        <f t="shared" si="18"/>
        <v>0</v>
      </c>
      <c r="AI36" s="274">
        <f t="shared" si="19"/>
        <v>0</v>
      </c>
      <c r="AK36" s="462">
        <v>-0.71299999999999997</v>
      </c>
      <c r="AL36" s="366">
        <f t="shared" si="20"/>
        <v>3000</v>
      </c>
      <c r="AM36" s="69">
        <f t="shared" si="7"/>
        <v>-2139</v>
      </c>
      <c r="AN36" s="32"/>
      <c r="AO36" s="273">
        <f t="shared" si="21"/>
        <v>0</v>
      </c>
      <c r="AP36" s="274">
        <f t="shared" si="22"/>
        <v>0</v>
      </c>
      <c r="AR36" s="462">
        <v>0</v>
      </c>
      <c r="AS36" s="366">
        <f t="shared" si="23"/>
        <v>3000</v>
      </c>
      <c r="AT36" s="69">
        <f t="shared" si="8"/>
        <v>0</v>
      </c>
      <c r="AU36" s="32"/>
      <c r="AV36" s="273">
        <f t="shared" si="24"/>
        <v>2139</v>
      </c>
      <c r="AW36" s="274" t="str">
        <f t="shared" si="25"/>
        <v/>
      </c>
    </row>
    <row r="37" spans="2:49" x14ac:dyDescent="0.3">
      <c r="B37" s="74" t="s">
        <v>113</v>
      </c>
      <c r="C37" s="268"/>
      <c r="D37" s="269" t="s">
        <v>80</v>
      </c>
      <c r="E37" s="268"/>
      <c r="F37" s="32"/>
      <c r="G37" s="462"/>
      <c r="H37" s="366">
        <f t="shared" si="9"/>
        <v>3000</v>
      </c>
      <c r="I37" s="272">
        <f t="shared" si="26"/>
        <v>0</v>
      </c>
      <c r="J37" s="462"/>
      <c r="K37" s="366">
        <f t="shared" si="10"/>
        <v>3000</v>
      </c>
      <c r="L37" s="272">
        <f t="shared" si="27"/>
        <v>0</v>
      </c>
      <c r="M37" s="273">
        <f t="shared" si="11"/>
        <v>0</v>
      </c>
      <c r="N37" s="274" t="str">
        <f t="shared" si="12"/>
        <v/>
      </c>
      <c r="O37" s="272"/>
      <c r="P37" s="462">
        <v>0</v>
      </c>
      <c r="Q37" s="366">
        <f t="shared" si="13"/>
        <v>3000</v>
      </c>
      <c r="R37" s="69">
        <f t="shared" si="2"/>
        <v>0</v>
      </c>
      <c r="S37" s="32"/>
      <c r="T37" s="273">
        <f t="shared" si="3"/>
        <v>0</v>
      </c>
      <c r="U37" s="274" t="str">
        <f t="shared" si="4"/>
        <v/>
      </c>
      <c r="W37" s="462">
        <v>-0.15359999999999999</v>
      </c>
      <c r="X37" s="366">
        <f t="shared" si="14"/>
        <v>3000</v>
      </c>
      <c r="Y37" s="69">
        <f t="shared" si="5"/>
        <v>-460.79999999999995</v>
      </c>
      <c r="Z37" s="32"/>
      <c r="AA37" s="273">
        <f t="shared" si="15"/>
        <v>-460.79999999999995</v>
      </c>
      <c r="AB37" s="274" t="str">
        <f t="shared" si="16"/>
        <v/>
      </c>
      <c r="AD37" s="462">
        <v>-0.15359999999999999</v>
      </c>
      <c r="AE37" s="366">
        <f t="shared" si="17"/>
        <v>3000</v>
      </c>
      <c r="AF37" s="69">
        <f t="shared" si="6"/>
        <v>-460.79999999999995</v>
      </c>
      <c r="AG37" s="32"/>
      <c r="AH37" s="273">
        <f t="shared" si="18"/>
        <v>0</v>
      </c>
      <c r="AI37" s="274">
        <f t="shared" si="19"/>
        <v>0</v>
      </c>
      <c r="AK37" s="462">
        <v>-0.15359999999999999</v>
      </c>
      <c r="AL37" s="366">
        <f t="shared" si="20"/>
        <v>3000</v>
      </c>
      <c r="AM37" s="69">
        <f t="shared" si="7"/>
        <v>-460.79999999999995</v>
      </c>
      <c r="AN37" s="32"/>
      <c r="AO37" s="273">
        <f t="shared" si="21"/>
        <v>0</v>
      </c>
      <c r="AP37" s="274">
        <f t="shared" si="22"/>
        <v>0</v>
      </c>
      <c r="AR37" s="462">
        <v>-0.15359999999999999</v>
      </c>
      <c r="AS37" s="366">
        <f t="shared" si="23"/>
        <v>3000</v>
      </c>
      <c r="AT37" s="69">
        <f t="shared" si="8"/>
        <v>-460.79999999999995</v>
      </c>
      <c r="AU37" s="32"/>
      <c r="AV37" s="273">
        <f t="shared" si="24"/>
        <v>0</v>
      </c>
      <c r="AW37" s="274">
        <f t="shared" si="25"/>
        <v>0</v>
      </c>
    </row>
    <row r="38" spans="2:49" x14ac:dyDescent="0.3">
      <c r="B38" s="74" t="s">
        <v>114</v>
      </c>
      <c r="C38" s="268"/>
      <c r="D38" s="269" t="s">
        <v>80</v>
      </c>
      <c r="E38" s="268"/>
      <c r="F38" s="32"/>
      <c r="G38" s="462"/>
      <c r="H38" s="366">
        <f t="shared" si="9"/>
        <v>3000</v>
      </c>
      <c r="I38" s="272">
        <f>H38*G38</f>
        <v>0</v>
      </c>
      <c r="J38" s="462"/>
      <c r="K38" s="366">
        <f t="shared" si="10"/>
        <v>3000</v>
      </c>
      <c r="L38" s="272">
        <f>K38*J38</f>
        <v>0</v>
      </c>
      <c r="M38" s="273">
        <f t="shared" si="11"/>
        <v>0</v>
      </c>
      <c r="N38" s="274" t="str">
        <f t="shared" si="12"/>
        <v/>
      </c>
      <c r="O38" s="272"/>
      <c r="P38" s="462">
        <v>-1.5037</v>
      </c>
      <c r="Q38" s="366">
        <f t="shared" si="13"/>
        <v>3000</v>
      </c>
      <c r="R38" s="69">
        <f>Q38*P38</f>
        <v>-4511.1000000000004</v>
      </c>
      <c r="S38" s="32"/>
      <c r="T38" s="273">
        <f t="shared" si="3"/>
        <v>-4511.1000000000004</v>
      </c>
      <c r="U38" s="274" t="str">
        <f t="shared" si="4"/>
        <v/>
      </c>
      <c r="W38" s="462">
        <v>-1.5037</v>
      </c>
      <c r="X38" s="366">
        <f t="shared" si="14"/>
        <v>3000</v>
      </c>
      <c r="Y38" s="69">
        <f>X38*W38</f>
        <v>-4511.1000000000004</v>
      </c>
      <c r="Z38" s="32"/>
      <c r="AA38" s="273">
        <f>Y38-R38</f>
        <v>0</v>
      </c>
      <c r="AB38" s="274">
        <f>IF(OR(R38=0,Y38=0),"",(AA38/R38))</f>
        <v>0</v>
      </c>
      <c r="AD38" s="462">
        <v>0</v>
      </c>
      <c r="AE38" s="366">
        <f t="shared" si="17"/>
        <v>3000</v>
      </c>
      <c r="AF38" s="69">
        <f>AE38*AD38</f>
        <v>0</v>
      </c>
      <c r="AG38" s="32"/>
      <c r="AH38" s="273">
        <f>AF38-Y38</f>
        <v>4511.1000000000004</v>
      </c>
      <c r="AI38" s="274" t="str">
        <f>IF(OR(Y38=0,AF38=0),"",(AH38/Y38))</f>
        <v/>
      </c>
      <c r="AK38" s="462">
        <v>0</v>
      </c>
      <c r="AL38" s="366">
        <f t="shared" si="20"/>
        <v>3000</v>
      </c>
      <c r="AM38" s="69">
        <f>AL38*AK38</f>
        <v>0</v>
      </c>
      <c r="AN38" s="32"/>
      <c r="AO38" s="273">
        <f>AM38-AF38</f>
        <v>0</v>
      </c>
      <c r="AP38" s="274" t="str">
        <f>IF(OR(AF38=0,AM38=0),"",(AO38/AF38))</f>
        <v/>
      </c>
      <c r="AR38" s="462">
        <v>0</v>
      </c>
      <c r="AS38" s="366">
        <f t="shared" si="23"/>
        <v>3000</v>
      </c>
      <c r="AT38" s="69">
        <f>AS38*AR38</f>
        <v>0</v>
      </c>
      <c r="AU38" s="32"/>
      <c r="AV38" s="273">
        <f>AT38-AM38</f>
        <v>0</v>
      </c>
      <c r="AW38" s="274" t="str">
        <f>IF(OR(AM38=0,AT38=0),"",(AV38/AM38))</f>
        <v/>
      </c>
    </row>
    <row r="39" spans="2:49" x14ac:dyDescent="0.3">
      <c r="B39" s="74" t="s">
        <v>115</v>
      </c>
      <c r="C39" s="268"/>
      <c r="D39" s="269" t="s">
        <v>80</v>
      </c>
      <c r="E39" s="268"/>
      <c r="F39" s="32"/>
      <c r="G39" s="462"/>
      <c r="H39" s="366">
        <f t="shared" si="9"/>
        <v>3000</v>
      </c>
      <c r="I39" s="272">
        <f>H39*G39</f>
        <v>0</v>
      </c>
      <c r="J39" s="462"/>
      <c r="K39" s="366">
        <f t="shared" si="10"/>
        <v>3000</v>
      </c>
      <c r="L39" s="272">
        <f>K39*J39</f>
        <v>0</v>
      </c>
      <c r="M39" s="273">
        <f>L39-I39</f>
        <v>0</v>
      </c>
      <c r="N39" s="274" t="str">
        <f>IF(OR(I39=0,L39=0),"",(M39/I39))</f>
        <v/>
      </c>
      <c r="O39" s="272"/>
      <c r="P39" s="462">
        <v>-0.29070000000000001</v>
      </c>
      <c r="Q39" s="366">
        <f t="shared" si="13"/>
        <v>3000</v>
      </c>
      <c r="R39" s="69">
        <f>Q39*P39</f>
        <v>-872.1</v>
      </c>
      <c r="S39" s="32"/>
      <c r="T39" s="273">
        <f>R39-L39</f>
        <v>-872.1</v>
      </c>
      <c r="U39" s="274" t="str">
        <f>IF(OR(L39=0,R39=0),"",(T39/L39))</f>
        <v/>
      </c>
      <c r="W39" s="462">
        <v>-0.29070000000000001</v>
      </c>
      <c r="X39" s="366">
        <f t="shared" si="14"/>
        <v>3000</v>
      </c>
      <c r="Y39" s="69">
        <f>X39*W39</f>
        <v>-872.1</v>
      </c>
      <c r="Z39" s="32"/>
      <c r="AA39" s="273">
        <f>Y39-R39</f>
        <v>0</v>
      </c>
      <c r="AB39" s="274">
        <f>IF(OR(R39=0,Y39=0),"",(AA39/R39))</f>
        <v>0</v>
      </c>
      <c r="AD39" s="462">
        <v>-0.29070000000000001</v>
      </c>
      <c r="AE39" s="366">
        <f t="shared" si="17"/>
        <v>3000</v>
      </c>
      <c r="AF39" s="69">
        <f>AE39*AD39</f>
        <v>-872.1</v>
      </c>
      <c r="AG39" s="32"/>
      <c r="AH39" s="273">
        <f>AF39-Y39</f>
        <v>0</v>
      </c>
      <c r="AI39" s="274">
        <f>IF(OR(Y39=0,AF39=0),"",(AH39/Y39))</f>
        <v>0</v>
      </c>
      <c r="AK39" s="462">
        <v>-0.29070000000000001</v>
      </c>
      <c r="AL39" s="366">
        <f t="shared" si="20"/>
        <v>3000</v>
      </c>
      <c r="AM39" s="69">
        <f>AL39*AK39</f>
        <v>-872.1</v>
      </c>
      <c r="AN39" s="32"/>
      <c r="AO39" s="273">
        <f>AM39-AF39</f>
        <v>0</v>
      </c>
      <c r="AP39" s="274">
        <f>IF(OR(AF39=0,AM39=0),"",(AO39/AF39))</f>
        <v>0</v>
      </c>
      <c r="AR39" s="462">
        <v>-0.29070000000000001</v>
      </c>
      <c r="AS39" s="366">
        <f t="shared" si="23"/>
        <v>3000</v>
      </c>
      <c r="AT39" s="69">
        <f>AS39*AR39</f>
        <v>-872.1</v>
      </c>
      <c r="AU39" s="32"/>
      <c r="AV39" s="273">
        <f>AT39-AM39</f>
        <v>0</v>
      </c>
      <c r="AW39" s="274">
        <f>IF(OR(AM39=0,AT39=0),"",(AV39/AM39))</f>
        <v>0</v>
      </c>
    </row>
    <row r="40" spans="2:49" x14ac:dyDescent="0.3">
      <c r="B40" s="79" t="s">
        <v>116</v>
      </c>
      <c r="C40" s="268"/>
      <c r="D40" s="269" t="s">
        <v>80</v>
      </c>
      <c r="E40" s="268"/>
      <c r="F40" s="32"/>
      <c r="G40" s="462"/>
      <c r="H40" s="366">
        <f t="shared" si="9"/>
        <v>3000</v>
      </c>
      <c r="I40" s="272">
        <f t="shared" ref="I40:I43" si="35">H40*G40</f>
        <v>0</v>
      </c>
      <c r="J40" s="462"/>
      <c r="K40" s="366">
        <f t="shared" si="10"/>
        <v>3000</v>
      </c>
      <c r="L40" s="272">
        <f t="shared" si="27"/>
        <v>0</v>
      </c>
      <c r="M40" s="273">
        <f t="shared" si="11"/>
        <v>0</v>
      </c>
      <c r="N40" s="274" t="str">
        <f t="shared" si="12"/>
        <v/>
      </c>
      <c r="O40" s="272"/>
      <c r="P40" s="462">
        <v>0</v>
      </c>
      <c r="Q40" s="366">
        <f t="shared" si="13"/>
        <v>3000</v>
      </c>
      <c r="R40" s="69">
        <f t="shared" si="2"/>
        <v>0</v>
      </c>
      <c r="S40" s="32"/>
      <c r="T40" s="273">
        <f t="shared" si="3"/>
        <v>0</v>
      </c>
      <c r="U40" s="274" t="str">
        <f t="shared" si="4"/>
        <v/>
      </c>
      <c r="W40" s="462">
        <v>-0.7913</v>
      </c>
      <c r="X40" s="366">
        <f t="shared" si="14"/>
        <v>3000</v>
      </c>
      <c r="Y40" s="69">
        <f t="shared" si="5"/>
        <v>-2373.9</v>
      </c>
      <c r="Z40" s="32"/>
      <c r="AA40" s="273">
        <f t="shared" si="15"/>
        <v>-2373.9</v>
      </c>
      <c r="AB40" s="274" t="str">
        <f t="shared" si="16"/>
        <v/>
      </c>
      <c r="AD40" s="462">
        <v>-0.7913</v>
      </c>
      <c r="AE40" s="366">
        <f t="shared" si="17"/>
        <v>3000</v>
      </c>
      <c r="AF40" s="69">
        <f t="shared" si="6"/>
        <v>-2373.9</v>
      </c>
      <c r="AG40" s="32"/>
      <c r="AH40" s="273">
        <f t="shared" si="18"/>
        <v>0</v>
      </c>
      <c r="AI40" s="274">
        <f t="shared" si="19"/>
        <v>0</v>
      </c>
      <c r="AK40" s="462">
        <v>-0.7913</v>
      </c>
      <c r="AL40" s="366">
        <f t="shared" si="20"/>
        <v>3000</v>
      </c>
      <c r="AM40" s="69">
        <f t="shared" si="7"/>
        <v>-2373.9</v>
      </c>
      <c r="AN40" s="32"/>
      <c r="AO40" s="273">
        <f t="shared" si="21"/>
        <v>0</v>
      </c>
      <c r="AP40" s="274">
        <f t="shared" si="22"/>
        <v>0</v>
      </c>
      <c r="AR40" s="462">
        <v>-0.7913</v>
      </c>
      <c r="AS40" s="366">
        <f t="shared" si="23"/>
        <v>3000</v>
      </c>
      <c r="AT40" s="69">
        <f t="shared" si="8"/>
        <v>-2373.9</v>
      </c>
      <c r="AU40" s="32"/>
      <c r="AV40" s="273">
        <f t="shared" si="24"/>
        <v>0</v>
      </c>
      <c r="AW40" s="274">
        <f t="shared" si="25"/>
        <v>0</v>
      </c>
    </row>
    <row r="41" spans="2:49" x14ac:dyDescent="0.3">
      <c r="B41" s="80" t="s">
        <v>118</v>
      </c>
      <c r="C41" s="268"/>
      <c r="D41" s="269" t="s">
        <v>80</v>
      </c>
      <c r="E41" s="268"/>
      <c r="F41" s="32"/>
      <c r="G41" s="367"/>
      <c r="H41" s="366">
        <f t="shared" ref="H41:H43" si="36">$G$18</f>
        <v>3000</v>
      </c>
      <c r="I41" s="272">
        <f t="shared" si="35"/>
        <v>0</v>
      </c>
      <c r="J41" s="367"/>
      <c r="K41" s="366">
        <f t="shared" ref="K41:K43" si="37">$G$18</f>
        <v>3000</v>
      </c>
      <c r="L41" s="272">
        <f t="shared" si="27"/>
        <v>0</v>
      </c>
      <c r="M41" s="70">
        <f t="shared" si="11"/>
        <v>0</v>
      </c>
      <c r="N41" s="71" t="str">
        <f t="shared" si="12"/>
        <v/>
      </c>
      <c r="O41" s="272"/>
      <c r="P41" s="367">
        <v>4.5199999999999997E-2</v>
      </c>
      <c r="Q41" s="366">
        <f t="shared" ref="Q41:Q43" si="38">$G$18</f>
        <v>3000</v>
      </c>
      <c r="R41" s="272">
        <f t="shared" si="2"/>
        <v>135.6</v>
      </c>
      <c r="S41" s="32"/>
      <c r="T41" s="273">
        <f t="shared" si="3"/>
        <v>135.6</v>
      </c>
      <c r="U41" s="274" t="str">
        <f t="shared" si="4"/>
        <v/>
      </c>
      <c r="W41" s="367">
        <v>4.5199999999999997E-2</v>
      </c>
      <c r="X41" s="366">
        <f t="shared" ref="X41:X43" si="39">$G$18</f>
        <v>3000</v>
      </c>
      <c r="Y41" s="272">
        <f t="shared" si="5"/>
        <v>135.6</v>
      </c>
      <c r="Z41" s="32"/>
      <c r="AA41" s="273">
        <f t="shared" si="15"/>
        <v>0</v>
      </c>
      <c r="AB41" s="274">
        <f t="shared" si="16"/>
        <v>0</v>
      </c>
      <c r="AD41" s="367">
        <v>4.5199999999999997E-2</v>
      </c>
      <c r="AE41" s="366">
        <f t="shared" ref="AE41:AE43" si="40">$G$18</f>
        <v>3000</v>
      </c>
      <c r="AF41" s="272">
        <f t="shared" si="6"/>
        <v>135.6</v>
      </c>
      <c r="AG41" s="32"/>
      <c r="AH41" s="273">
        <f>AF41-Y41</f>
        <v>0</v>
      </c>
      <c r="AI41" s="274">
        <f>IF(OR(Y41=0,AF41=0),"",(AH41/Y41))</f>
        <v>0</v>
      </c>
      <c r="AK41" s="367">
        <v>4.5199999999999997E-2</v>
      </c>
      <c r="AL41" s="366">
        <f t="shared" ref="AL41:AL43" si="41">$G$18</f>
        <v>3000</v>
      </c>
      <c r="AM41" s="272">
        <f t="shared" si="7"/>
        <v>135.6</v>
      </c>
      <c r="AN41" s="32"/>
      <c r="AO41" s="273">
        <f t="shared" si="21"/>
        <v>0</v>
      </c>
      <c r="AP41" s="274">
        <f t="shared" si="22"/>
        <v>0</v>
      </c>
      <c r="AR41" s="367">
        <v>4.5199999999999997E-2</v>
      </c>
      <c r="AS41" s="366">
        <f t="shared" ref="AS41:AS43" si="42">$G$18</f>
        <v>3000</v>
      </c>
      <c r="AT41" s="272">
        <f t="shared" si="8"/>
        <v>135.6</v>
      </c>
      <c r="AU41" s="32"/>
      <c r="AV41" s="273">
        <f t="shared" si="24"/>
        <v>0</v>
      </c>
      <c r="AW41" s="274">
        <f t="shared" si="25"/>
        <v>0</v>
      </c>
    </row>
    <row r="42" spans="2:49" x14ac:dyDescent="0.3">
      <c r="B42" s="80" t="s">
        <v>119</v>
      </c>
      <c r="C42" s="268"/>
      <c r="D42" s="269" t="s">
        <v>80</v>
      </c>
      <c r="E42" s="268"/>
      <c r="F42" s="32"/>
      <c r="G42" s="367"/>
      <c r="H42" s="366">
        <f t="shared" si="36"/>
        <v>3000</v>
      </c>
      <c r="I42" s="272">
        <f t="shared" si="35"/>
        <v>0</v>
      </c>
      <c r="J42" s="367"/>
      <c r="K42" s="366">
        <f t="shared" si="37"/>
        <v>3000</v>
      </c>
      <c r="L42" s="272">
        <f t="shared" si="27"/>
        <v>0</v>
      </c>
      <c r="M42" s="70">
        <f t="shared" si="11"/>
        <v>0</v>
      </c>
      <c r="N42" s="71" t="str">
        <f t="shared" si="12"/>
        <v/>
      </c>
      <c r="O42" s="272"/>
      <c r="P42" s="367">
        <v>2.7699999999999999E-2</v>
      </c>
      <c r="Q42" s="366">
        <f t="shared" si="38"/>
        <v>3000</v>
      </c>
      <c r="R42" s="272">
        <f t="shared" si="2"/>
        <v>83.1</v>
      </c>
      <c r="S42" s="32"/>
      <c r="T42" s="273">
        <f t="shared" si="3"/>
        <v>83.1</v>
      </c>
      <c r="U42" s="274" t="str">
        <f t="shared" si="4"/>
        <v/>
      </c>
      <c r="W42" s="367">
        <v>2.7699999999999999E-2</v>
      </c>
      <c r="X42" s="366">
        <f t="shared" si="39"/>
        <v>3000</v>
      </c>
      <c r="Y42" s="272">
        <f t="shared" si="5"/>
        <v>83.1</v>
      </c>
      <c r="Z42" s="32"/>
      <c r="AA42" s="273">
        <f t="shared" si="15"/>
        <v>0</v>
      </c>
      <c r="AB42" s="274">
        <f t="shared" si="16"/>
        <v>0</v>
      </c>
      <c r="AD42" s="367">
        <v>2.7699999999999999E-2</v>
      </c>
      <c r="AE42" s="366">
        <f t="shared" si="40"/>
        <v>3000</v>
      </c>
      <c r="AF42" s="272">
        <f t="shared" si="6"/>
        <v>83.1</v>
      </c>
      <c r="AG42" s="32"/>
      <c r="AH42" s="273">
        <f>AF42-Y42</f>
        <v>0</v>
      </c>
      <c r="AI42" s="274">
        <f>IF(OR(Y42=0,AF42=0),"",(AH42/Y42))</f>
        <v>0</v>
      </c>
      <c r="AK42" s="367">
        <v>2.7699999999999999E-2</v>
      </c>
      <c r="AL42" s="366">
        <f t="shared" si="41"/>
        <v>3000</v>
      </c>
      <c r="AM42" s="272">
        <f t="shared" si="7"/>
        <v>83.1</v>
      </c>
      <c r="AN42" s="32"/>
      <c r="AO42" s="273">
        <f t="shared" si="21"/>
        <v>0</v>
      </c>
      <c r="AP42" s="274">
        <f t="shared" si="22"/>
        <v>0</v>
      </c>
      <c r="AR42" s="367">
        <v>2.7699999999999999E-2</v>
      </c>
      <c r="AS42" s="366">
        <f t="shared" si="42"/>
        <v>3000</v>
      </c>
      <c r="AT42" s="272">
        <f t="shared" si="8"/>
        <v>83.1</v>
      </c>
      <c r="AU42" s="32"/>
      <c r="AV42" s="273">
        <f t="shared" si="24"/>
        <v>0</v>
      </c>
      <c r="AW42" s="274">
        <f t="shared" si="25"/>
        <v>0</v>
      </c>
    </row>
    <row r="43" spans="2:49" x14ac:dyDescent="0.3">
      <c r="B43" s="80" t="s">
        <v>120</v>
      </c>
      <c r="C43" s="268"/>
      <c r="D43" s="269" t="s">
        <v>80</v>
      </c>
      <c r="E43" s="268"/>
      <c r="F43" s="32"/>
      <c r="G43" s="367"/>
      <c r="H43" s="366">
        <f t="shared" si="36"/>
        <v>3000</v>
      </c>
      <c r="I43" s="272">
        <f t="shared" si="35"/>
        <v>0</v>
      </c>
      <c r="J43" s="367"/>
      <c r="K43" s="366">
        <f t="shared" si="37"/>
        <v>3000</v>
      </c>
      <c r="L43" s="272">
        <f t="shared" si="27"/>
        <v>0</v>
      </c>
      <c r="M43" s="70">
        <f t="shared" si="11"/>
        <v>0</v>
      </c>
      <c r="N43" s="71" t="str">
        <f t="shared" si="12"/>
        <v/>
      </c>
      <c r="O43" s="272"/>
      <c r="P43" s="367">
        <v>2.3099999999999999E-2</v>
      </c>
      <c r="Q43" s="366">
        <f t="shared" si="38"/>
        <v>3000</v>
      </c>
      <c r="R43" s="272">
        <f t="shared" si="2"/>
        <v>69.3</v>
      </c>
      <c r="S43" s="32"/>
      <c r="T43" s="273">
        <f t="shared" si="3"/>
        <v>69.3</v>
      </c>
      <c r="U43" s="274" t="str">
        <f t="shared" si="4"/>
        <v/>
      </c>
      <c r="W43" s="367">
        <v>2.3099999999999999E-2</v>
      </c>
      <c r="X43" s="366">
        <f t="shared" si="39"/>
        <v>3000</v>
      </c>
      <c r="Y43" s="272">
        <f t="shared" si="5"/>
        <v>69.3</v>
      </c>
      <c r="Z43" s="32"/>
      <c r="AA43" s="273">
        <f t="shared" si="15"/>
        <v>0</v>
      </c>
      <c r="AB43" s="274">
        <f t="shared" si="16"/>
        <v>0</v>
      </c>
      <c r="AD43" s="367">
        <v>2.3099999999999999E-2</v>
      </c>
      <c r="AE43" s="366">
        <f t="shared" si="40"/>
        <v>3000</v>
      </c>
      <c r="AF43" s="272">
        <f t="shared" si="6"/>
        <v>69.3</v>
      </c>
      <c r="AG43" s="32"/>
      <c r="AH43" s="273">
        <f>AF43-Y43</f>
        <v>0</v>
      </c>
      <c r="AI43" s="274">
        <f>IF(OR(Y43=0,AF43=0),"",(AH43/Y43))</f>
        <v>0</v>
      </c>
      <c r="AK43" s="367">
        <v>2.3099999999999999E-2</v>
      </c>
      <c r="AL43" s="366">
        <f t="shared" si="41"/>
        <v>3000</v>
      </c>
      <c r="AM43" s="272">
        <f t="shared" si="7"/>
        <v>69.3</v>
      </c>
      <c r="AN43" s="32"/>
      <c r="AO43" s="273">
        <f t="shared" si="21"/>
        <v>0</v>
      </c>
      <c r="AP43" s="274">
        <f t="shared" si="22"/>
        <v>0</v>
      </c>
      <c r="AR43" s="367">
        <v>2.3099999999999999E-2</v>
      </c>
      <c r="AS43" s="366">
        <f t="shared" si="42"/>
        <v>3000</v>
      </c>
      <c r="AT43" s="272">
        <f t="shared" si="8"/>
        <v>69.3</v>
      </c>
      <c r="AU43" s="32"/>
      <c r="AV43" s="273">
        <f t="shared" si="24"/>
        <v>0</v>
      </c>
      <c r="AW43" s="274">
        <f t="shared" si="25"/>
        <v>0</v>
      </c>
    </row>
    <row r="44" spans="2:49" x14ac:dyDescent="0.3">
      <c r="B44" s="368" t="s">
        <v>28</v>
      </c>
      <c r="C44" s="430"/>
      <c r="D44" s="431"/>
      <c r="E44" s="430"/>
      <c r="F44" s="432"/>
      <c r="G44" s="433"/>
      <c r="H44" s="434"/>
      <c r="I44" s="435">
        <f>SUM(I24:I43)</f>
        <v>138229</v>
      </c>
      <c r="J44" s="433"/>
      <c r="K44" s="434"/>
      <c r="L44" s="435">
        <f>SUM(L24:L43)</f>
        <v>145013.29999999999</v>
      </c>
      <c r="M44" s="436">
        <f t="shared" si="11"/>
        <v>6784.2999999999884</v>
      </c>
      <c r="N44" s="437">
        <f t="shared" si="12"/>
        <v>4.9080149606811799E-2</v>
      </c>
      <c r="O44" s="435"/>
      <c r="P44" s="433"/>
      <c r="Q44" s="434"/>
      <c r="R44" s="435">
        <f>SUM(R24:R43)</f>
        <v>162639.5</v>
      </c>
      <c r="S44" s="432"/>
      <c r="T44" s="436">
        <f t="shared" si="3"/>
        <v>17626.200000000012</v>
      </c>
      <c r="U44" s="437">
        <f t="shared" si="4"/>
        <v>0.12154885103642227</v>
      </c>
      <c r="W44" s="433"/>
      <c r="X44" s="434"/>
      <c r="Y44" s="435">
        <f>SUM(Y24:Y43)</f>
        <v>176955.2</v>
      </c>
      <c r="Z44" s="432"/>
      <c r="AA44" s="436">
        <f t="shared" si="15"/>
        <v>14315.700000000012</v>
      </c>
      <c r="AB44" s="437">
        <f t="shared" si="16"/>
        <v>8.8021052696300783E-2</v>
      </c>
      <c r="AD44" s="433"/>
      <c r="AE44" s="434"/>
      <c r="AF44" s="435">
        <f>SUM(AF24:AF43)</f>
        <v>198474.4</v>
      </c>
      <c r="AG44" s="432"/>
      <c r="AH44" s="436">
        <f t="shared" si="18"/>
        <v>21519.199999999983</v>
      </c>
      <c r="AI44" s="437">
        <f t="shared" si="19"/>
        <v>0.12160818105373553</v>
      </c>
      <c r="AK44" s="433"/>
      <c r="AL44" s="434"/>
      <c r="AM44" s="435">
        <f>SUM(AM24:AM43)</f>
        <v>211356.1</v>
      </c>
      <c r="AN44" s="432"/>
      <c r="AO44" s="436">
        <f t="shared" si="21"/>
        <v>12881.700000000012</v>
      </c>
      <c r="AP44" s="437">
        <f t="shared" si="22"/>
        <v>6.4903584542893245E-2</v>
      </c>
      <c r="AR44" s="433"/>
      <c r="AS44" s="434"/>
      <c r="AT44" s="435">
        <f>SUM(AT24:AT43)</f>
        <v>228280.7</v>
      </c>
      <c r="AU44" s="432"/>
      <c r="AV44" s="436">
        <f t="shared" si="24"/>
        <v>16924.600000000006</v>
      </c>
      <c r="AW44" s="437">
        <f t="shared" si="25"/>
        <v>8.0076231535309392E-2</v>
      </c>
    </row>
    <row r="45" spans="2:49" x14ac:dyDescent="0.3">
      <c r="B45" s="74" t="s">
        <v>29</v>
      </c>
      <c r="C45" s="268"/>
      <c r="D45" s="269" t="s">
        <v>30</v>
      </c>
      <c r="E45" s="268"/>
      <c r="F45" s="32"/>
      <c r="G45" s="501">
        <f>$G$63</f>
        <v>0.1076</v>
      </c>
      <c r="H45" s="502">
        <f>$G$20*(1+G76)-$G$20</f>
        <v>28467.500000000116</v>
      </c>
      <c r="I45" s="272">
        <f>H45*G45</f>
        <v>3063.1030000000123</v>
      </c>
      <c r="J45" s="501">
        <f>$J$63</f>
        <v>0.1076</v>
      </c>
      <c r="K45" s="502">
        <f>$G$20*(1+J76)-$G$20</f>
        <v>28467.500000000116</v>
      </c>
      <c r="L45" s="272">
        <f>K45*J45</f>
        <v>3063.1030000000123</v>
      </c>
      <c r="M45" s="273">
        <f t="shared" si="11"/>
        <v>0</v>
      </c>
      <c r="N45" s="274">
        <f t="shared" si="12"/>
        <v>0</v>
      </c>
      <c r="O45" s="272"/>
      <c r="P45" s="501">
        <f>$J$63</f>
        <v>0.1076</v>
      </c>
      <c r="Q45" s="502">
        <f>$G$20*(1+P76)-$G$20</f>
        <v>28467.500000000116</v>
      </c>
      <c r="R45" s="272">
        <f>Q45*P45</f>
        <v>3063.1030000000123</v>
      </c>
      <c r="S45" s="32"/>
      <c r="T45" s="273">
        <f t="shared" si="3"/>
        <v>0</v>
      </c>
      <c r="U45" s="274">
        <f t="shared" si="4"/>
        <v>0</v>
      </c>
      <c r="W45" s="501">
        <f>$J$63</f>
        <v>0.1076</v>
      </c>
      <c r="X45" s="502">
        <f>$G$20*(1+W76)-$G$20</f>
        <v>28467.500000000116</v>
      </c>
      <c r="Y45" s="272">
        <f>X45*W45</f>
        <v>3063.1030000000123</v>
      </c>
      <c r="Z45" s="32"/>
      <c r="AA45" s="273">
        <f t="shared" si="15"/>
        <v>0</v>
      </c>
      <c r="AB45" s="274">
        <f t="shared" si="16"/>
        <v>0</v>
      </c>
      <c r="AD45" s="501">
        <f>$J$63</f>
        <v>0.1076</v>
      </c>
      <c r="AE45" s="502">
        <f>$G$20*(1+AD76)-$G$20</f>
        <v>28467.500000000116</v>
      </c>
      <c r="AF45" s="272">
        <f>AE45*AD45</f>
        <v>3063.1030000000123</v>
      </c>
      <c r="AG45" s="32"/>
      <c r="AH45" s="273">
        <f t="shared" si="18"/>
        <v>0</v>
      </c>
      <c r="AI45" s="274">
        <f t="shared" si="19"/>
        <v>0</v>
      </c>
      <c r="AK45" s="501">
        <f>$J$63</f>
        <v>0.1076</v>
      </c>
      <c r="AL45" s="502">
        <f>$G$20*(1+AK76)-$G$20</f>
        <v>28467.500000000116</v>
      </c>
      <c r="AM45" s="272">
        <f>AL45*AK45</f>
        <v>3063.1030000000123</v>
      </c>
      <c r="AN45" s="32"/>
      <c r="AO45" s="273">
        <f t="shared" si="21"/>
        <v>0</v>
      </c>
      <c r="AP45" s="274">
        <f t="shared" si="22"/>
        <v>0</v>
      </c>
      <c r="AR45" s="501">
        <f>$J$63</f>
        <v>0.1076</v>
      </c>
      <c r="AS45" s="502">
        <f>$G$20*(1+AR76)-$G$20</f>
        <v>28467.500000000116</v>
      </c>
      <c r="AT45" s="272">
        <f>AS45*AR45</f>
        <v>3063.1030000000123</v>
      </c>
      <c r="AU45" s="32"/>
      <c r="AV45" s="273">
        <f t="shared" si="24"/>
        <v>0</v>
      </c>
      <c r="AW45" s="274">
        <f t="shared" si="25"/>
        <v>0</v>
      </c>
    </row>
    <row r="46" spans="2:49" s="23" customFormat="1" x14ac:dyDescent="0.3">
      <c r="B46" s="93" t="str">
        <f>+RESIDENTIAL!$B$47</f>
        <v>Rate Rider for Disposition of Deferral/Variance Accounts - effective until December 31, 2024</v>
      </c>
      <c r="C46" s="65"/>
      <c r="D46" s="66" t="s">
        <v>80</v>
      </c>
      <c r="E46" s="65"/>
      <c r="F46" s="25"/>
      <c r="G46" s="503">
        <v>1.0732999999999999</v>
      </c>
      <c r="H46" s="97">
        <f>$G$19</f>
        <v>3000</v>
      </c>
      <c r="I46" s="272">
        <f t="shared" ref="I46:I48" si="43">H46*G46</f>
        <v>3219.8999999999996</v>
      </c>
      <c r="J46" s="503">
        <v>1.6434</v>
      </c>
      <c r="K46" s="97">
        <f>$G$19</f>
        <v>3000</v>
      </c>
      <c r="L46" s="272">
        <f t="shared" ref="L46:L48" si="44">K46*J46</f>
        <v>4930.2</v>
      </c>
      <c r="M46" s="70">
        <f t="shared" si="11"/>
        <v>1710.3000000000002</v>
      </c>
      <c r="N46" s="71">
        <f t="shared" si="12"/>
        <v>0.53116556414795502</v>
      </c>
      <c r="O46" s="272"/>
      <c r="P46" s="503">
        <v>0.83069999999999999</v>
      </c>
      <c r="Q46" s="97">
        <f>$G$19</f>
        <v>3000</v>
      </c>
      <c r="R46" s="272">
        <f t="shared" ref="R46:R48" si="45">Q46*P46</f>
        <v>2492.1</v>
      </c>
      <c r="S46" s="73"/>
      <c r="T46" s="70">
        <f t="shared" si="3"/>
        <v>-2438.1</v>
      </c>
      <c r="U46" s="71">
        <f t="shared" si="4"/>
        <v>-0.49452354874041621</v>
      </c>
      <c r="V46" s="73"/>
      <c r="W46" s="503">
        <v>0</v>
      </c>
      <c r="X46" s="97">
        <f>$G$19</f>
        <v>3000</v>
      </c>
      <c r="Y46" s="272">
        <f t="shared" ref="Y46:Y48" si="46">X46*W46</f>
        <v>0</v>
      </c>
      <c r="Z46" s="73"/>
      <c r="AA46" s="70">
        <f t="shared" si="15"/>
        <v>-2492.1</v>
      </c>
      <c r="AB46" s="71" t="str">
        <f t="shared" si="16"/>
        <v/>
      </c>
      <c r="AC46" s="73"/>
      <c r="AD46" s="503">
        <v>0</v>
      </c>
      <c r="AE46" s="97">
        <f>$G$19</f>
        <v>3000</v>
      </c>
      <c r="AF46" s="272">
        <f t="shared" ref="AF46:AF48" si="47">AE46*AD46</f>
        <v>0</v>
      </c>
      <c r="AG46" s="73"/>
      <c r="AH46" s="70">
        <f t="shared" si="18"/>
        <v>0</v>
      </c>
      <c r="AI46" s="71" t="str">
        <f t="shared" si="19"/>
        <v/>
      </c>
      <c r="AJ46" s="73"/>
      <c r="AK46" s="503">
        <v>0</v>
      </c>
      <c r="AL46" s="97">
        <f>$G$19</f>
        <v>3000</v>
      </c>
      <c r="AM46" s="272">
        <f t="shared" ref="AM46:AM48" si="48">AL46*AK46</f>
        <v>0</v>
      </c>
      <c r="AN46" s="73"/>
      <c r="AO46" s="70">
        <f t="shared" si="21"/>
        <v>0</v>
      </c>
      <c r="AP46" s="71" t="str">
        <f t="shared" si="22"/>
        <v/>
      </c>
      <c r="AQ46" s="73"/>
      <c r="AR46" s="503">
        <v>0</v>
      </c>
      <c r="AS46" s="97">
        <f>$G$19</f>
        <v>3000</v>
      </c>
      <c r="AT46" s="272">
        <f t="shared" ref="AT46:AT48" si="49">AS46*AR46</f>
        <v>0</v>
      </c>
      <c r="AU46" s="73"/>
      <c r="AV46" s="70">
        <f t="shared" si="24"/>
        <v>0</v>
      </c>
      <c r="AW46" s="71" t="str">
        <f t="shared" si="25"/>
        <v/>
      </c>
    </row>
    <row r="47" spans="2:49" s="23" customFormat="1" ht="13.5" customHeight="1" x14ac:dyDescent="0.3">
      <c r="B47" s="93" t="str">
        <f>+RESIDENTIAL!$B$48</f>
        <v>Rate Rider for Disposition of Capacity Based Recovery Account - Applicable only for Class B Customers - effective until December 31, 2024</v>
      </c>
      <c r="C47" s="65"/>
      <c r="D47" s="66" t="s">
        <v>80</v>
      </c>
      <c r="E47" s="65"/>
      <c r="F47" s="25"/>
      <c r="G47" s="503">
        <v>-4.9799999999999997E-2</v>
      </c>
      <c r="H47" s="97">
        <f>$G$19</f>
        <v>3000</v>
      </c>
      <c r="I47" s="272">
        <f t="shared" si="43"/>
        <v>-149.39999999999998</v>
      </c>
      <c r="J47" s="503">
        <v>-4.3700000000000003E-2</v>
      </c>
      <c r="K47" s="97">
        <f>$G$19</f>
        <v>3000</v>
      </c>
      <c r="L47" s="272">
        <f t="shared" si="44"/>
        <v>-131.1</v>
      </c>
      <c r="M47" s="70">
        <f t="shared" si="11"/>
        <v>18.299999999999983</v>
      </c>
      <c r="N47" s="71">
        <f t="shared" si="12"/>
        <v>-0.12248995983935733</v>
      </c>
      <c r="O47" s="272"/>
      <c r="P47" s="503">
        <v>5.6599999999999998E-2</v>
      </c>
      <c r="Q47" s="97">
        <f>$G$19</f>
        <v>3000</v>
      </c>
      <c r="R47" s="272">
        <f t="shared" si="45"/>
        <v>169.79999999999998</v>
      </c>
      <c r="S47" s="73"/>
      <c r="T47" s="70">
        <f t="shared" si="3"/>
        <v>300.89999999999998</v>
      </c>
      <c r="U47" s="71">
        <f t="shared" si="4"/>
        <v>-2.2951945080091534</v>
      </c>
      <c r="V47" s="73"/>
      <c r="W47" s="503">
        <v>0</v>
      </c>
      <c r="X47" s="97">
        <f>$G$19</f>
        <v>3000</v>
      </c>
      <c r="Y47" s="272">
        <f t="shared" si="46"/>
        <v>0</v>
      </c>
      <c r="Z47" s="73"/>
      <c r="AA47" s="70">
        <f t="shared" si="15"/>
        <v>-169.79999999999998</v>
      </c>
      <c r="AB47" s="71" t="str">
        <f t="shared" si="16"/>
        <v/>
      </c>
      <c r="AC47" s="73"/>
      <c r="AD47" s="503">
        <v>0</v>
      </c>
      <c r="AE47" s="97">
        <f>$G$19</f>
        <v>3000</v>
      </c>
      <c r="AF47" s="272">
        <f t="shared" si="47"/>
        <v>0</v>
      </c>
      <c r="AG47" s="73"/>
      <c r="AH47" s="70">
        <f t="shared" si="18"/>
        <v>0</v>
      </c>
      <c r="AI47" s="71" t="str">
        <f t="shared" si="19"/>
        <v/>
      </c>
      <c r="AJ47" s="73"/>
      <c r="AK47" s="503">
        <v>0</v>
      </c>
      <c r="AL47" s="97">
        <f>$G$19</f>
        <v>3000</v>
      </c>
      <c r="AM47" s="272">
        <f t="shared" si="48"/>
        <v>0</v>
      </c>
      <c r="AN47" s="73"/>
      <c r="AO47" s="70">
        <f t="shared" si="21"/>
        <v>0</v>
      </c>
      <c r="AP47" s="71" t="str">
        <f t="shared" si="22"/>
        <v/>
      </c>
      <c r="AQ47" s="73"/>
      <c r="AR47" s="503">
        <v>0</v>
      </c>
      <c r="AS47" s="97">
        <f>$G$19</f>
        <v>3000</v>
      </c>
      <c r="AT47" s="272">
        <f t="shared" si="49"/>
        <v>0</v>
      </c>
      <c r="AU47" s="73"/>
      <c r="AV47" s="70">
        <f t="shared" si="24"/>
        <v>0</v>
      </c>
      <c r="AW47" s="71" t="str">
        <f t="shared" si="25"/>
        <v/>
      </c>
    </row>
    <row r="48" spans="2:49" s="23" customFormat="1" ht="28.8" x14ac:dyDescent="0.3">
      <c r="B48" s="93" t="str">
        <f>+RESIDENTIAL!$B$49</f>
        <v>Rate Rider for Disposition of Global Adjustment Account - Applicable only for Non-RPP Customers - effective until December 31, 2023</v>
      </c>
      <c r="C48" s="65"/>
      <c r="D48" s="66" t="s">
        <v>30</v>
      </c>
      <c r="E48" s="65"/>
      <c r="F48" s="25"/>
      <c r="G48" s="96">
        <v>-2.5100000000000001E-3</v>
      </c>
      <c r="H48" s="97">
        <f>+$G$20</f>
        <v>965000</v>
      </c>
      <c r="I48" s="272">
        <f t="shared" si="43"/>
        <v>-2422.15</v>
      </c>
      <c r="J48" s="96">
        <v>0</v>
      </c>
      <c r="K48" s="97">
        <f>+$G$20</f>
        <v>965000</v>
      </c>
      <c r="L48" s="272">
        <f t="shared" si="44"/>
        <v>0</v>
      </c>
      <c r="M48" s="70">
        <f t="shared" si="11"/>
        <v>2422.15</v>
      </c>
      <c r="N48" s="71" t="str">
        <f t="shared" si="12"/>
        <v/>
      </c>
      <c r="O48" s="272"/>
      <c r="P48" s="96">
        <v>1.2099999999999999E-3</v>
      </c>
      <c r="Q48" s="97">
        <f>+$G$20</f>
        <v>965000</v>
      </c>
      <c r="R48" s="272">
        <f t="shared" si="45"/>
        <v>1167.6499999999999</v>
      </c>
      <c r="S48" s="73"/>
      <c r="T48" s="70">
        <f t="shared" si="3"/>
        <v>1167.6499999999999</v>
      </c>
      <c r="U48" s="71" t="str">
        <f t="shared" si="4"/>
        <v/>
      </c>
      <c r="V48" s="73"/>
      <c r="W48" s="96">
        <v>0</v>
      </c>
      <c r="X48" s="97">
        <f>+$G$20</f>
        <v>965000</v>
      </c>
      <c r="Y48" s="272">
        <f t="shared" si="46"/>
        <v>0</v>
      </c>
      <c r="Z48" s="73"/>
      <c r="AA48" s="70">
        <f t="shared" si="15"/>
        <v>-1167.6499999999999</v>
      </c>
      <c r="AB48" s="71" t="str">
        <f t="shared" si="16"/>
        <v/>
      </c>
      <c r="AC48" s="73"/>
      <c r="AD48" s="96">
        <v>0</v>
      </c>
      <c r="AE48" s="97">
        <f>+$G$20</f>
        <v>965000</v>
      </c>
      <c r="AF48" s="272">
        <f t="shared" si="47"/>
        <v>0</v>
      </c>
      <c r="AG48" s="73"/>
      <c r="AH48" s="70">
        <f t="shared" si="18"/>
        <v>0</v>
      </c>
      <c r="AI48" s="71" t="str">
        <f t="shared" si="19"/>
        <v/>
      </c>
      <c r="AJ48" s="73"/>
      <c r="AK48" s="96">
        <v>0</v>
      </c>
      <c r="AL48" s="97">
        <f>+$G$20</f>
        <v>965000</v>
      </c>
      <c r="AM48" s="272">
        <f t="shared" si="48"/>
        <v>0</v>
      </c>
      <c r="AN48" s="73"/>
      <c r="AO48" s="70">
        <f t="shared" si="21"/>
        <v>0</v>
      </c>
      <c r="AP48" s="71" t="str">
        <f t="shared" si="22"/>
        <v/>
      </c>
      <c r="AQ48" s="73"/>
      <c r="AR48" s="96">
        <v>0</v>
      </c>
      <c r="AS48" s="97">
        <f>+$G$20</f>
        <v>965000</v>
      </c>
      <c r="AT48" s="272">
        <f t="shared" si="49"/>
        <v>0</v>
      </c>
      <c r="AU48" s="73"/>
      <c r="AV48" s="70">
        <f t="shared" si="24"/>
        <v>0</v>
      </c>
      <c r="AW48" s="71" t="str">
        <f t="shared" si="25"/>
        <v/>
      </c>
    </row>
    <row r="49" spans="2:49" x14ac:dyDescent="0.3">
      <c r="B49" s="464" t="s">
        <v>35</v>
      </c>
      <c r="C49" s="440"/>
      <c r="D49" s="441"/>
      <c r="E49" s="440"/>
      <c r="F49" s="432"/>
      <c r="G49" s="442"/>
      <c r="H49" s="443"/>
      <c r="I49" s="444">
        <f>SUM(I45:I48)+I44</f>
        <v>141940.45300000001</v>
      </c>
      <c r="J49" s="442"/>
      <c r="K49" s="443"/>
      <c r="L49" s="444">
        <f>SUM(L45:L48)+L44</f>
        <v>152875.503</v>
      </c>
      <c r="M49" s="436">
        <f t="shared" si="11"/>
        <v>10935.049999999988</v>
      </c>
      <c r="N49" s="437">
        <f t="shared" si="12"/>
        <v>7.7039700584864187E-2</v>
      </c>
      <c r="O49" s="444"/>
      <c r="P49" s="442"/>
      <c r="Q49" s="443"/>
      <c r="R49" s="444">
        <f>SUM(R45:R48)+R44</f>
        <v>169532.15300000002</v>
      </c>
      <c r="S49" s="432"/>
      <c r="T49" s="436">
        <f t="shared" si="3"/>
        <v>16656.650000000023</v>
      </c>
      <c r="U49" s="437">
        <f t="shared" si="4"/>
        <v>0.10895565131844585</v>
      </c>
      <c r="W49" s="442"/>
      <c r="X49" s="443"/>
      <c r="Y49" s="444">
        <f>SUM(Y45:Y48)+Y44</f>
        <v>180018.30300000001</v>
      </c>
      <c r="Z49" s="432"/>
      <c r="AA49" s="436">
        <f t="shared" si="15"/>
        <v>10486.149999999994</v>
      </c>
      <c r="AB49" s="437">
        <f t="shared" si="16"/>
        <v>6.185345855897903E-2</v>
      </c>
      <c r="AD49" s="442"/>
      <c r="AE49" s="443"/>
      <c r="AF49" s="444">
        <f>SUM(AF45:AF48)+AF44</f>
        <v>201537.503</v>
      </c>
      <c r="AG49" s="432"/>
      <c r="AH49" s="436">
        <f t="shared" si="18"/>
        <v>21519.199999999983</v>
      </c>
      <c r="AI49" s="437">
        <f t="shared" si="19"/>
        <v>0.11953895599160259</v>
      </c>
      <c r="AK49" s="442"/>
      <c r="AL49" s="443"/>
      <c r="AM49" s="444">
        <f>SUM(AM45:AM48)+AM44</f>
        <v>214419.20300000001</v>
      </c>
      <c r="AN49" s="432"/>
      <c r="AO49" s="436">
        <f t="shared" si="21"/>
        <v>12881.700000000012</v>
      </c>
      <c r="AP49" s="437">
        <f t="shared" si="22"/>
        <v>6.3917136057798696E-2</v>
      </c>
      <c r="AR49" s="442"/>
      <c r="AS49" s="443"/>
      <c r="AT49" s="444">
        <f>SUM(AT45:AT48)+AT44</f>
        <v>231343.80300000001</v>
      </c>
      <c r="AU49" s="432"/>
      <c r="AV49" s="436">
        <f t="shared" si="24"/>
        <v>16924.600000000006</v>
      </c>
      <c r="AW49" s="437">
        <f t="shared" si="25"/>
        <v>7.8932296003357522E-2</v>
      </c>
    </row>
    <row r="50" spans="2:49" x14ac:dyDescent="0.3">
      <c r="B50" s="296" t="s">
        <v>36</v>
      </c>
      <c r="C50" s="32"/>
      <c r="D50" s="269" t="s">
        <v>81</v>
      </c>
      <c r="E50" s="32"/>
      <c r="F50" s="32"/>
      <c r="G50" s="115">
        <v>3.39</v>
      </c>
      <c r="H50" s="366">
        <f>+$G$18</f>
        <v>3000</v>
      </c>
      <c r="I50" s="287">
        <f>H50*G50</f>
        <v>10170</v>
      </c>
      <c r="J50" s="115">
        <v>3.3416000000000001</v>
      </c>
      <c r="K50" s="366">
        <f>+$G$18</f>
        <v>3000</v>
      </c>
      <c r="L50" s="287">
        <f>K50*J50</f>
        <v>10024.800000000001</v>
      </c>
      <c r="M50" s="273">
        <f t="shared" si="11"/>
        <v>-145.19999999999891</v>
      </c>
      <c r="N50" s="274">
        <f t="shared" si="12"/>
        <v>-1.4277286135693108E-2</v>
      </c>
      <c r="O50" s="287"/>
      <c r="P50" s="115">
        <v>3.5179999999999998</v>
      </c>
      <c r="Q50" s="366">
        <f>+$G$18</f>
        <v>3000</v>
      </c>
      <c r="R50" s="287">
        <f>Q50*P50</f>
        <v>10554</v>
      </c>
      <c r="S50" s="32"/>
      <c r="T50" s="273">
        <f t="shared" si="3"/>
        <v>529.19999999999891</v>
      </c>
      <c r="U50" s="274">
        <f t="shared" si="4"/>
        <v>5.2789083073976423E-2</v>
      </c>
      <c r="W50" s="115">
        <v>3.5179999999999998</v>
      </c>
      <c r="X50" s="366">
        <f>+$G$18</f>
        <v>3000</v>
      </c>
      <c r="Y50" s="287">
        <f>X50*W50</f>
        <v>10554</v>
      </c>
      <c r="Z50" s="32"/>
      <c r="AA50" s="273">
        <f t="shared" si="15"/>
        <v>0</v>
      </c>
      <c r="AB50" s="274">
        <f t="shared" si="16"/>
        <v>0</v>
      </c>
      <c r="AD50" s="115">
        <v>3.5179999999999998</v>
      </c>
      <c r="AE50" s="366">
        <f>+$G$18</f>
        <v>3000</v>
      </c>
      <c r="AF50" s="287">
        <f>AE50*AD50</f>
        <v>10554</v>
      </c>
      <c r="AG50" s="32"/>
      <c r="AH50" s="273">
        <f t="shared" si="18"/>
        <v>0</v>
      </c>
      <c r="AI50" s="274">
        <f t="shared" si="19"/>
        <v>0</v>
      </c>
      <c r="AK50" s="115">
        <v>3.5179999999999998</v>
      </c>
      <c r="AL50" s="366">
        <f>+$G$18</f>
        <v>3000</v>
      </c>
      <c r="AM50" s="287">
        <f>AL50*AK50</f>
        <v>10554</v>
      </c>
      <c r="AN50" s="32"/>
      <c r="AO50" s="273">
        <f t="shared" si="21"/>
        <v>0</v>
      </c>
      <c r="AP50" s="274">
        <f t="shared" si="22"/>
        <v>0</v>
      </c>
      <c r="AR50" s="115">
        <v>3.5179999999999998</v>
      </c>
      <c r="AS50" s="366">
        <f>+$G$18</f>
        <v>3000</v>
      </c>
      <c r="AT50" s="287">
        <f>AS50*AR50</f>
        <v>10554</v>
      </c>
      <c r="AU50" s="32"/>
      <c r="AV50" s="273">
        <f t="shared" si="24"/>
        <v>0</v>
      </c>
      <c r="AW50" s="274">
        <f t="shared" si="25"/>
        <v>0</v>
      </c>
    </row>
    <row r="51" spans="2:49" x14ac:dyDescent="0.3">
      <c r="B51" s="298" t="s">
        <v>37</v>
      </c>
      <c r="C51" s="32"/>
      <c r="D51" s="269" t="s">
        <v>81</v>
      </c>
      <c r="E51" s="32"/>
      <c r="F51" s="32"/>
      <c r="G51" s="115">
        <v>2.8258999999999999</v>
      </c>
      <c r="H51" s="366">
        <f>+$G$18</f>
        <v>3000</v>
      </c>
      <c r="I51" s="287">
        <f>H51*G51</f>
        <v>8477.6999999999989</v>
      </c>
      <c r="J51" s="115">
        <v>3.0045000000000002</v>
      </c>
      <c r="K51" s="366">
        <f>+$G$18</f>
        <v>3000</v>
      </c>
      <c r="L51" s="287">
        <f>K51*J51</f>
        <v>9013.5</v>
      </c>
      <c r="M51" s="273">
        <f t="shared" si="11"/>
        <v>535.80000000000109</v>
      </c>
      <c r="N51" s="274">
        <f t="shared" si="12"/>
        <v>6.3201104073038819E-2</v>
      </c>
      <c r="O51" s="287"/>
      <c r="P51" s="115">
        <v>3.2126999999999999</v>
      </c>
      <c r="Q51" s="366">
        <f>+$G$18</f>
        <v>3000</v>
      </c>
      <c r="R51" s="287">
        <f>Q51*P51</f>
        <v>9638.1</v>
      </c>
      <c r="S51" s="32"/>
      <c r="T51" s="273">
        <f t="shared" si="3"/>
        <v>624.60000000000036</v>
      </c>
      <c r="U51" s="274">
        <f t="shared" si="4"/>
        <v>6.9296055916125851E-2</v>
      </c>
      <c r="W51" s="115">
        <v>3.2126999999999999</v>
      </c>
      <c r="X51" s="366">
        <f>+$G$18</f>
        <v>3000</v>
      </c>
      <c r="Y51" s="287">
        <f>X51*W51</f>
        <v>9638.1</v>
      </c>
      <c r="Z51" s="32"/>
      <c r="AA51" s="273">
        <f t="shared" si="15"/>
        <v>0</v>
      </c>
      <c r="AB51" s="274">
        <f t="shared" si="16"/>
        <v>0</v>
      </c>
      <c r="AD51" s="115">
        <v>3.2126999999999999</v>
      </c>
      <c r="AE51" s="366">
        <f>+$G$18</f>
        <v>3000</v>
      </c>
      <c r="AF51" s="287">
        <f>AE51*AD51</f>
        <v>9638.1</v>
      </c>
      <c r="AG51" s="32"/>
      <c r="AH51" s="273">
        <f t="shared" si="18"/>
        <v>0</v>
      </c>
      <c r="AI51" s="274">
        <f t="shared" si="19"/>
        <v>0</v>
      </c>
      <c r="AK51" s="115">
        <v>3.2126999999999999</v>
      </c>
      <c r="AL51" s="366">
        <f>+$G$18</f>
        <v>3000</v>
      </c>
      <c r="AM51" s="287">
        <f>AL51*AK51</f>
        <v>9638.1</v>
      </c>
      <c r="AN51" s="32"/>
      <c r="AO51" s="273">
        <f t="shared" si="21"/>
        <v>0</v>
      </c>
      <c r="AP51" s="274">
        <f t="shared" si="22"/>
        <v>0</v>
      </c>
      <c r="AR51" s="115">
        <v>3.2126999999999999</v>
      </c>
      <c r="AS51" s="366">
        <f>+$G$18</f>
        <v>3000</v>
      </c>
      <c r="AT51" s="287">
        <f>AS51*AR51</f>
        <v>9638.1</v>
      </c>
      <c r="AU51" s="32"/>
      <c r="AV51" s="273">
        <f t="shared" si="24"/>
        <v>0</v>
      </c>
      <c r="AW51" s="274">
        <f t="shared" si="25"/>
        <v>0</v>
      </c>
    </row>
    <row r="52" spans="2:49" x14ac:dyDescent="0.3">
      <c r="B52" s="464" t="s">
        <v>38</v>
      </c>
      <c r="C52" s="430"/>
      <c r="D52" s="445"/>
      <c r="E52" s="430"/>
      <c r="F52" s="446"/>
      <c r="G52" s="447"/>
      <c r="H52" s="465"/>
      <c r="I52" s="444">
        <f>SUM(I49:I51)</f>
        <v>160588.15300000002</v>
      </c>
      <c r="J52" s="447"/>
      <c r="K52" s="465"/>
      <c r="L52" s="444">
        <f>SUM(L49:L51)</f>
        <v>171913.80299999999</v>
      </c>
      <c r="M52" s="436">
        <f t="shared" si="11"/>
        <v>11325.649999999965</v>
      </c>
      <c r="N52" s="437">
        <f t="shared" si="12"/>
        <v>7.0526061782402866E-2</v>
      </c>
      <c r="O52" s="444"/>
      <c r="P52" s="447"/>
      <c r="Q52" s="465"/>
      <c r="R52" s="444">
        <f>SUM(R49:R51)</f>
        <v>189724.25300000003</v>
      </c>
      <c r="S52" s="446"/>
      <c r="T52" s="436">
        <f t="shared" si="3"/>
        <v>17810.450000000041</v>
      </c>
      <c r="U52" s="437">
        <f t="shared" si="4"/>
        <v>0.10360104708986073</v>
      </c>
      <c r="W52" s="447"/>
      <c r="X52" s="465"/>
      <c r="Y52" s="444">
        <f>SUM(Y49:Y51)</f>
        <v>200210.40300000002</v>
      </c>
      <c r="Z52" s="446"/>
      <c r="AA52" s="436">
        <f t="shared" si="15"/>
        <v>10486.149999999994</v>
      </c>
      <c r="AB52" s="437">
        <f t="shared" si="16"/>
        <v>5.5270477201457176E-2</v>
      </c>
      <c r="AD52" s="447"/>
      <c r="AE52" s="465"/>
      <c r="AF52" s="444">
        <f>SUM(AF49:AF51)</f>
        <v>221729.603</v>
      </c>
      <c r="AG52" s="446"/>
      <c r="AH52" s="436">
        <f t="shared" si="18"/>
        <v>21519.199999999983</v>
      </c>
      <c r="AI52" s="437">
        <f t="shared" si="19"/>
        <v>0.1074829263492366</v>
      </c>
      <c r="AK52" s="447"/>
      <c r="AL52" s="465"/>
      <c r="AM52" s="444">
        <f>SUM(AM49:AM51)</f>
        <v>234611.30300000001</v>
      </c>
      <c r="AN52" s="446"/>
      <c r="AO52" s="436">
        <f t="shared" si="21"/>
        <v>12881.700000000012</v>
      </c>
      <c r="AP52" s="437">
        <f t="shared" si="22"/>
        <v>5.8096437398122307E-2</v>
      </c>
      <c r="AR52" s="447"/>
      <c r="AS52" s="465"/>
      <c r="AT52" s="444">
        <f>SUM(AT49:AT51)</f>
        <v>251535.90300000002</v>
      </c>
      <c r="AU52" s="446"/>
      <c r="AV52" s="436">
        <f t="shared" si="24"/>
        <v>16924.600000000006</v>
      </c>
      <c r="AW52" s="437">
        <f t="shared" si="25"/>
        <v>7.2138894348155111E-2</v>
      </c>
    </row>
    <row r="53" spans="2:49" x14ac:dyDescent="0.3">
      <c r="B53" s="288" t="s">
        <v>71</v>
      </c>
      <c r="C53" s="268"/>
      <c r="D53" s="269" t="s">
        <v>30</v>
      </c>
      <c r="E53" s="268"/>
      <c r="F53" s="32"/>
      <c r="G53" s="115">
        <v>4.1000000000000003E-3</v>
      </c>
      <c r="H53" s="504">
        <f>+$G$20*(1+G76)</f>
        <v>993467.50000000012</v>
      </c>
      <c r="I53" s="272">
        <f t="shared" ref="I53:I63" si="50">H53*G53</f>
        <v>4073.216750000001</v>
      </c>
      <c r="J53" s="115">
        <v>4.1000000000000003E-3</v>
      </c>
      <c r="K53" s="504">
        <f>+$G$20*(1+J76)</f>
        <v>993467.50000000012</v>
      </c>
      <c r="L53" s="272">
        <f t="shared" ref="L53:L63" si="51">K53*J53</f>
        <v>4073.216750000001</v>
      </c>
      <c r="M53" s="273">
        <f t="shared" si="11"/>
        <v>0</v>
      </c>
      <c r="N53" s="274">
        <f t="shared" si="12"/>
        <v>0</v>
      </c>
      <c r="O53" s="272"/>
      <c r="P53" s="115">
        <v>4.1000000000000003E-3</v>
      </c>
      <c r="Q53" s="504">
        <f>+$G$20*(1+P76)</f>
        <v>993467.50000000012</v>
      </c>
      <c r="R53" s="272">
        <f t="shared" ref="R53:R63" si="52">Q53*P53</f>
        <v>4073.216750000001</v>
      </c>
      <c r="S53" s="32"/>
      <c r="T53" s="273">
        <f t="shared" si="3"/>
        <v>0</v>
      </c>
      <c r="U53" s="274">
        <f t="shared" si="4"/>
        <v>0</v>
      </c>
      <c r="W53" s="115">
        <v>4.1000000000000003E-3</v>
      </c>
      <c r="X53" s="504">
        <f>+$G$20*(1+W76)</f>
        <v>993467.50000000012</v>
      </c>
      <c r="Y53" s="272">
        <f t="shared" ref="Y53:Y63" si="53">X53*W53</f>
        <v>4073.216750000001</v>
      </c>
      <c r="Z53" s="32"/>
      <c r="AA53" s="273">
        <f t="shared" si="15"/>
        <v>0</v>
      </c>
      <c r="AB53" s="274">
        <f t="shared" si="16"/>
        <v>0</v>
      </c>
      <c r="AD53" s="115">
        <v>4.1000000000000003E-3</v>
      </c>
      <c r="AE53" s="504">
        <f>+$G$20*(1+AD76)</f>
        <v>993467.50000000012</v>
      </c>
      <c r="AF53" s="272">
        <f t="shared" ref="AF53:AF63" si="54">AE53*AD53</f>
        <v>4073.216750000001</v>
      </c>
      <c r="AG53" s="32"/>
      <c r="AH53" s="273">
        <f t="shared" si="18"/>
        <v>0</v>
      </c>
      <c r="AI53" s="274">
        <f t="shared" si="19"/>
        <v>0</v>
      </c>
      <c r="AK53" s="115">
        <v>4.1000000000000003E-3</v>
      </c>
      <c r="AL53" s="504">
        <f>+$G$20*(1+AK76)</f>
        <v>993467.50000000012</v>
      </c>
      <c r="AM53" s="272">
        <f t="shared" ref="AM53:AM63" si="55">AL53*AK53</f>
        <v>4073.216750000001</v>
      </c>
      <c r="AN53" s="32"/>
      <c r="AO53" s="273">
        <f t="shared" si="21"/>
        <v>0</v>
      </c>
      <c r="AP53" s="274">
        <f t="shared" si="22"/>
        <v>0</v>
      </c>
      <c r="AR53" s="115">
        <v>4.1000000000000003E-3</v>
      </c>
      <c r="AS53" s="504">
        <f>+$G$20*(1+AR76)</f>
        <v>993467.50000000012</v>
      </c>
      <c r="AT53" s="272">
        <f t="shared" ref="AT53:AT63" si="56">AS53*AR53</f>
        <v>4073.216750000001</v>
      </c>
      <c r="AU53" s="32"/>
      <c r="AV53" s="273">
        <f t="shared" si="24"/>
        <v>0</v>
      </c>
      <c r="AW53" s="274">
        <f t="shared" si="25"/>
        <v>0</v>
      </c>
    </row>
    <row r="54" spans="2:49" x14ac:dyDescent="0.3">
      <c r="B54" s="288" t="s">
        <v>72</v>
      </c>
      <c r="C54" s="268"/>
      <c r="D54" s="269" t="s">
        <v>30</v>
      </c>
      <c r="E54" s="268"/>
      <c r="F54" s="32"/>
      <c r="G54" s="115">
        <v>6.9999999999999999E-4</v>
      </c>
      <c r="H54" s="504">
        <f>+H53</f>
        <v>993467.50000000012</v>
      </c>
      <c r="I54" s="272">
        <f t="shared" si="50"/>
        <v>695.42725000000007</v>
      </c>
      <c r="J54" s="115">
        <v>6.9999999999999999E-4</v>
      </c>
      <c r="K54" s="504">
        <f>+K53</f>
        <v>993467.50000000012</v>
      </c>
      <c r="L54" s="272">
        <f t="shared" si="51"/>
        <v>695.42725000000007</v>
      </c>
      <c r="M54" s="273">
        <f t="shared" si="11"/>
        <v>0</v>
      </c>
      <c r="N54" s="274">
        <f t="shared" si="12"/>
        <v>0</v>
      </c>
      <c r="O54" s="272"/>
      <c r="P54" s="115">
        <v>6.9999999999999999E-4</v>
      </c>
      <c r="Q54" s="504">
        <f>+Q53</f>
        <v>993467.50000000012</v>
      </c>
      <c r="R54" s="272">
        <f t="shared" si="52"/>
        <v>695.42725000000007</v>
      </c>
      <c r="S54" s="32"/>
      <c r="T54" s="273">
        <f t="shared" si="3"/>
        <v>0</v>
      </c>
      <c r="U54" s="274">
        <f t="shared" si="4"/>
        <v>0</v>
      </c>
      <c r="W54" s="115">
        <v>6.9999999999999999E-4</v>
      </c>
      <c r="X54" s="504">
        <f>+X53</f>
        <v>993467.50000000012</v>
      </c>
      <c r="Y54" s="272">
        <f t="shared" si="53"/>
        <v>695.42725000000007</v>
      </c>
      <c r="Z54" s="32"/>
      <c r="AA54" s="273">
        <f t="shared" si="15"/>
        <v>0</v>
      </c>
      <c r="AB54" s="274">
        <f t="shared" si="16"/>
        <v>0</v>
      </c>
      <c r="AD54" s="115">
        <v>6.9999999999999999E-4</v>
      </c>
      <c r="AE54" s="504">
        <f>+AE53</f>
        <v>993467.50000000012</v>
      </c>
      <c r="AF54" s="272">
        <f t="shared" si="54"/>
        <v>695.42725000000007</v>
      </c>
      <c r="AG54" s="32"/>
      <c r="AH54" s="273">
        <f t="shared" si="18"/>
        <v>0</v>
      </c>
      <c r="AI54" s="274">
        <f t="shared" si="19"/>
        <v>0</v>
      </c>
      <c r="AK54" s="115">
        <v>6.9999999999999999E-4</v>
      </c>
      <c r="AL54" s="504">
        <f>+AL53</f>
        <v>993467.50000000012</v>
      </c>
      <c r="AM54" s="272">
        <f t="shared" si="55"/>
        <v>695.42725000000007</v>
      </c>
      <c r="AN54" s="32"/>
      <c r="AO54" s="273">
        <f t="shared" si="21"/>
        <v>0</v>
      </c>
      <c r="AP54" s="274">
        <f t="shared" si="22"/>
        <v>0</v>
      </c>
      <c r="AR54" s="115">
        <v>6.9999999999999999E-4</v>
      </c>
      <c r="AS54" s="504">
        <f>+AS53</f>
        <v>993467.50000000012</v>
      </c>
      <c r="AT54" s="272">
        <f t="shared" si="56"/>
        <v>695.42725000000007</v>
      </c>
      <c r="AU54" s="32"/>
      <c r="AV54" s="273">
        <f t="shared" si="24"/>
        <v>0</v>
      </c>
      <c r="AW54" s="274">
        <f t="shared" si="25"/>
        <v>0</v>
      </c>
    </row>
    <row r="55" spans="2:49" x14ac:dyDescent="0.3">
      <c r="B55" s="288" t="s">
        <v>41</v>
      </c>
      <c r="C55" s="268"/>
      <c r="D55" s="269" t="s">
        <v>30</v>
      </c>
      <c r="E55" s="268"/>
      <c r="F55" s="32"/>
      <c r="G55" s="115">
        <v>4.0000000000000002E-4</v>
      </c>
      <c r="H55" s="504">
        <f>+H53</f>
        <v>993467.50000000012</v>
      </c>
      <c r="I55" s="272">
        <f t="shared" si="50"/>
        <v>397.38700000000006</v>
      </c>
      <c r="J55" s="115">
        <v>4.0000000000000002E-4</v>
      </c>
      <c r="K55" s="504">
        <f>+K53</f>
        <v>993467.50000000012</v>
      </c>
      <c r="L55" s="272">
        <f t="shared" si="51"/>
        <v>397.38700000000006</v>
      </c>
      <c r="M55" s="273">
        <f t="shared" si="11"/>
        <v>0</v>
      </c>
      <c r="N55" s="274">
        <f t="shared" si="12"/>
        <v>0</v>
      </c>
      <c r="O55" s="272"/>
      <c r="P55" s="115">
        <v>4.0000000000000002E-4</v>
      </c>
      <c r="Q55" s="504">
        <f>+Q53</f>
        <v>993467.50000000012</v>
      </c>
      <c r="R55" s="272">
        <f t="shared" si="52"/>
        <v>397.38700000000006</v>
      </c>
      <c r="S55" s="32"/>
      <c r="T55" s="273">
        <f t="shared" si="3"/>
        <v>0</v>
      </c>
      <c r="U55" s="274">
        <f t="shared" si="4"/>
        <v>0</v>
      </c>
      <c r="W55" s="115">
        <v>4.0000000000000002E-4</v>
      </c>
      <c r="X55" s="504">
        <f>+X53</f>
        <v>993467.50000000012</v>
      </c>
      <c r="Y55" s="272">
        <f t="shared" si="53"/>
        <v>397.38700000000006</v>
      </c>
      <c r="Z55" s="32"/>
      <c r="AA55" s="273">
        <f t="shared" si="15"/>
        <v>0</v>
      </c>
      <c r="AB55" s="274">
        <f t="shared" si="16"/>
        <v>0</v>
      </c>
      <c r="AD55" s="115">
        <v>4.0000000000000002E-4</v>
      </c>
      <c r="AE55" s="504">
        <f>+AE53</f>
        <v>993467.50000000012</v>
      </c>
      <c r="AF55" s="272">
        <f t="shared" si="54"/>
        <v>397.38700000000006</v>
      </c>
      <c r="AG55" s="32"/>
      <c r="AH55" s="273">
        <f t="shared" si="18"/>
        <v>0</v>
      </c>
      <c r="AI55" s="274">
        <f t="shared" si="19"/>
        <v>0</v>
      </c>
      <c r="AK55" s="115">
        <v>4.0000000000000002E-4</v>
      </c>
      <c r="AL55" s="504">
        <f>+AL53</f>
        <v>993467.50000000012</v>
      </c>
      <c r="AM55" s="272">
        <f t="shared" si="55"/>
        <v>397.38700000000006</v>
      </c>
      <c r="AN55" s="32"/>
      <c r="AO55" s="273">
        <f t="shared" si="21"/>
        <v>0</v>
      </c>
      <c r="AP55" s="274">
        <f t="shared" si="22"/>
        <v>0</v>
      </c>
      <c r="AR55" s="115">
        <v>4.0000000000000002E-4</v>
      </c>
      <c r="AS55" s="504">
        <f>+AS53</f>
        <v>993467.50000000012</v>
      </c>
      <c r="AT55" s="272">
        <f t="shared" si="56"/>
        <v>397.38700000000006</v>
      </c>
      <c r="AU55" s="32"/>
      <c r="AV55" s="273">
        <f t="shared" si="24"/>
        <v>0</v>
      </c>
      <c r="AW55" s="274">
        <f t="shared" si="25"/>
        <v>0</v>
      </c>
    </row>
    <row r="56" spans="2:49" x14ac:dyDescent="0.3">
      <c r="B56" s="288" t="s">
        <v>73</v>
      </c>
      <c r="C56" s="268"/>
      <c r="D56" s="269" t="s">
        <v>24</v>
      </c>
      <c r="E56" s="268"/>
      <c r="F56" s="32"/>
      <c r="G56" s="116">
        <v>0.25</v>
      </c>
      <c r="H56" s="271">
        <v>1</v>
      </c>
      <c r="I56" s="287">
        <f t="shared" si="50"/>
        <v>0.25</v>
      </c>
      <c r="J56" s="116">
        <v>0.25</v>
      </c>
      <c r="K56" s="271">
        <v>1</v>
      </c>
      <c r="L56" s="287">
        <f t="shared" si="51"/>
        <v>0.25</v>
      </c>
      <c r="M56" s="273">
        <f t="shared" si="11"/>
        <v>0</v>
      </c>
      <c r="N56" s="274">
        <f t="shared" si="12"/>
        <v>0</v>
      </c>
      <c r="O56" s="287"/>
      <c r="P56" s="116">
        <v>0.25</v>
      </c>
      <c r="Q56" s="271">
        <v>1</v>
      </c>
      <c r="R56" s="287">
        <f t="shared" si="52"/>
        <v>0.25</v>
      </c>
      <c r="S56" s="32"/>
      <c r="T56" s="273">
        <f t="shared" si="3"/>
        <v>0</v>
      </c>
      <c r="U56" s="274">
        <f t="shared" si="4"/>
        <v>0</v>
      </c>
      <c r="W56" s="116">
        <v>0.25</v>
      </c>
      <c r="X56" s="271">
        <v>1</v>
      </c>
      <c r="Y56" s="287">
        <f t="shared" si="53"/>
        <v>0.25</v>
      </c>
      <c r="Z56" s="32"/>
      <c r="AA56" s="273">
        <f t="shared" si="15"/>
        <v>0</v>
      </c>
      <c r="AB56" s="274">
        <f t="shared" si="16"/>
        <v>0</v>
      </c>
      <c r="AD56" s="116">
        <v>0.25</v>
      </c>
      <c r="AE56" s="271">
        <v>1</v>
      </c>
      <c r="AF56" s="287">
        <f t="shared" si="54"/>
        <v>0.25</v>
      </c>
      <c r="AG56" s="32"/>
      <c r="AH56" s="273">
        <f t="shared" si="18"/>
        <v>0</v>
      </c>
      <c r="AI56" s="274">
        <f t="shared" si="19"/>
        <v>0</v>
      </c>
      <c r="AK56" s="116">
        <v>0.25</v>
      </c>
      <c r="AL56" s="271">
        <v>1</v>
      </c>
      <c r="AM56" s="287">
        <f t="shared" si="55"/>
        <v>0.25</v>
      </c>
      <c r="AN56" s="32"/>
      <c r="AO56" s="273">
        <f t="shared" si="21"/>
        <v>0</v>
      </c>
      <c r="AP56" s="274">
        <f t="shared" si="22"/>
        <v>0</v>
      </c>
      <c r="AR56" s="116">
        <v>0.25</v>
      </c>
      <c r="AS56" s="271">
        <v>1</v>
      </c>
      <c r="AT56" s="287">
        <f t="shared" si="56"/>
        <v>0.25</v>
      </c>
      <c r="AU56" s="32"/>
      <c r="AV56" s="273">
        <f t="shared" si="24"/>
        <v>0</v>
      </c>
      <c r="AW56" s="274">
        <f t="shared" si="25"/>
        <v>0</v>
      </c>
    </row>
    <row r="57" spans="2:49" s="23" customFormat="1" x14ac:dyDescent="0.3">
      <c r="B57" s="74" t="s">
        <v>43</v>
      </c>
      <c r="C57" s="65"/>
      <c r="D57" s="66" t="s">
        <v>30</v>
      </c>
      <c r="E57" s="65"/>
      <c r="F57" s="25"/>
      <c r="G57" s="115">
        <v>7.3999999999999996E-2</v>
      </c>
      <c r="H57" s="97">
        <f>$D$78*$G$20</f>
        <v>607950</v>
      </c>
      <c r="I57" s="76">
        <f t="shared" si="50"/>
        <v>44988.299999999996</v>
      </c>
      <c r="J57" s="115">
        <v>7.3999999999999996E-2</v>
      </c>
      <c r="K57" s="97">
        <f>$D$78*$G$20</f>
        <v>607950</v>
      </c>
      <c r="L57" s="76">
        <f t="shared" si="51"/>
        <v>44988.299999999996</v>
      </c>
      <c r="M57" s="70">
        <f t="shared" si="11"/>
        <v>0</v>
      </c>
      <c r="N57" s="71">
        <f t="shared" si="12"/>
        <v>0</v>
      </c>
      <c r="O57" s="76"/>
      <c r="P57" s="115">
        <v>7.3999999999999996E-2</v>
      </c>
      <c r="Q57" s="97">
        <f>$D$78*$G$20</f>
        <v>607950</v>
      </c>
      <c r="R57" s="76">
        <f t="shared" si="52"/>
        <v>44988.299999999996</v>
      </c>
      <c r="S57" s="73"/>
      <c r="T57" s="70">
        <f t="shared" si="3"/>
        <v>0</v>
      </c>
      <c r="U57" s="71">
        <f t="shared" si="4"/>
        <v>0</v>
      </c>
      <c r="V57" s="73"/>
      <c r="W57" s="115">
        <v>7.3999999999999996E-2</v>
      </c>
      <c r="X57" s="97">
        <f>$D$78*$G$20</f>
        <v>607950</v>
      </c>
      <c r="Y57" s="76">
        <f t="shared" si="53"/>
        <v>44988.299999999996</v>
      </c>
      <c r="Z57" s="73"/>
      <c r="AA57" s="70">
        <f t="shared" si="15"/>
        <v>0</v>
      </c>
      <c r="AB57" s="71">
        <f t="shared" si="16"/>
        <v>0</v>
      </c>
      <c r="AC57" s="73"/>
      <c r="AD57" s="115">
        <v>7.3999999999999996E-2</v>
      </c>
      <c r="AE57" s="97">
        <f>$D$78*$G$20</f>
        <v>607950</v>
      </c>
      <c r="AF57" s="76">
        <f t="shared" si="54"/>
        <v>44988.299999999996</v>
      </c>
      <c r="AG57" s="73"/>
      <c r="AH57" s="70">
        <f t="shared" si="18"/>
        <v>0</v>
      </c>
      <c r="AI57" s="71">
        <f t="shared" si="19"/>
        <v>0</v>
      </c>
      <c r="AJ57" s="73"/>
      <c r="AK57" s="115">
        <v>7.3999999999999996E-2</v>
      </c>
      <c r="AL57" s="97">
        <f>$D$78*$G$20</f>
        <v>607950</v>
      </c>
      <c r="AM57" s="76">
        <f t="shared" si="55"/>
        <v>44988.299999999996</v>
      </c>
      <c r="AN57" s="73"/>
      <c r="AO57" s="70">
        <f t="shared" si="21"/>
        <v>0</v>
      </c>
      <c r="AP57" s="71">
        <f t="shared" si="22"/>
        <v>0</v>
      </c>
      <c r="AQ57" s="73"/>
      <c r="AR57" s="115">
        <v>7.3999999999999996E-2</v>
      </c>
      <c r="AS57" s="97">
        <f>$D$78*$G$20</f>
        <v>607950</v>
      </c>
      <c r="AT57" s="76">
        <f t="shared" si="56"/>
        <v>44988.299999999996</v>
      </c>
      <c r="AU57" s="73"/>
      <c r="AV57" s="70">
        <f t="shared" si="24"/>
        <v>0</v>
      </c>
      <c r="AW57" s="71">
        <f t="shared" si="25"/>
        <v>0</v>
      </c>
    </row>
    <row r="58" spans="2:49" s="23" customFormat="1" x14ac:dyDescent="0.3">
      <c r="B58" s="74" t="s">
        <v>44</v>
      </c>
      <c r="C58" s="65"/>
      <c r="D58" s="66" t="s">
        <v>30</v>
      </c>
      <c r="E58" s="65"/>
      <c r="F58" s="25"/>
      <c r="G58" s="115">
        <v>0.10199999999999999</v>
      </c>
      <c r="H58" s="97">
        <f>$D$79*$G$20</f>
        <v>173700</v>
      </c>
      <c r="I58" s="76">
        <f t="shared" si="50"/>
        <v>17717.399999999998</v>
      </c>
      <c r="J58" s="115">
        <v>0.10199999999999999</v>
      </c>
      <c r="K58" s="97">
        <f>$D$79*$G$20</f>
        <v>173700</v>
      </c>
      <c r="L58" s="76">
        <f t="shared" si="51"/>
        <v>17717.399999999998</v>
      </c>
      <c r="M58" s="70">
        <f t="shared" si="11"/>
        <v>0</v>
      </c>
      <c r="N58" s="71">
        <f t="shared" si="12"/>
        <v>0</v>
      </c>
      <c r="O58" s="76"/>
      <c r="P58" s="115">
        <v>0.10199999999999999</v>
      </c>
      <c r="Q58" s="97">
        <f>$D$79*$G$20</f>
        <v>173700</v>
      </c>
      <c r="R58" s="76">
        <f t="shared" si="52"/>
        <v>17717.399999999998</v>
      </c>
      <c r="S58" s="73"/>
      <c r="T58" s="70">
        <f t="shared" si="3"/>
        <v>0</v>
      </c>
      <c r="U58" s="71">
        <f t="shared" si="4"/>
        <v>0</v>
      </c>
      <c r="V58" s="73"/>
      <c r="W58" s="115">
        <v>0.10199999999999999</v>
      </c>
      <c r="X58" s="97">
        <f>$D$79*$G$20</f>
        <v>173700</v>
      </c>
      <c r="Y58" s="76">
        <f t="shared" si="53"/>
        <v>17717.399999999998</v>
      </c>
      <c r="Z58" s="73"/>
      <c r="AA58" s="70">
        <f t="shared" si="15"/>
        <v>0</v>
      </c>
      <c r="AB58" s="71">
        <f t="shared" si="16"/>
        <v>0</v>
      </c>
      <c r="AC58" s="73"/>
      <c r="AD58" s="115">
        <v>0.10199999999999999</v>
      </c>
      <c r="AE58" s="97">
        <f>$D$79*$G$20</f>
        <v>173700</v>
      </c>
      <c r="AF58" s="76">
        <f t="shared" si="54"/>
        <v>17717.399999999998</v>
      </c>
      <c r="AG58" s="73"/>
      <c r="AH58" s="70">
        <f t="shared" si="18"/>
        <v>0</v>
      </c>
      <c r="AI58" s="71">
        <f t="shared" si="19"/>
        <v>0</v>
      </c>
      <c r="AJ58" s="73"/>
      <c r="AK58" s="115">
        <v>0.10199999999999999</v>
      </c>
      <c r="AL58" s="97">
        <f>$D$79*$G$20</f>
        <v>173700</v>
      </c>
      <c r="AM58" s="76">
        <f t="shared" si="55"/>
        <v>17717.399999999998</v>
      </c>
      <c r="AN58" s="73"/>
      <c r="AO58" s="70">
        <f t="shared" si="21"/>
        <v>0</v>
      </c>
      <c r="AP58" s="71">
        <f t="shared" si="22"/>
        <v>0</v>
      </c>
      <c r="AQ58" s="73"/>
      <c r="AR58" s="115">
        <v>0.10199999999999999</v>
      </c>
      <c r="AS58" s="97">
        <f>$D$79*$G$20</f>
        <v>173700</v>
      </c>
      <c r="AT58" s="76">
        <f t="shared" si="56"/>
        <v>17717.399999999998</v>
      </c>
      <c r="AU58" s="73"/>
      <c r="AV58" s="70">
        <f t="shared" si="24"/>
        <v>0</v>
      </c>
      <c r="AW58" s="71">
        <f t="shared" si="25"/>
        <v>0</v>
      </c>
    </row>
    <row r="59" spans="2:49" s="23" customFormat="1" x14ac:dyDescent="0.3">
      <c r="B59" s="65" t="s">
        <v>45</v>
      </c>
      <c r="C59" s="65"/>
      <c r="D59" s="66" t="s">
        <v>30</v>
      </c>
      <c r="E59" s="65"/>
      <c r="F59" s="25"/>
      <c r="G59" s="115">
        <v>0.151</v>
      </c>
      <c r="H59" s="97">
        <f>$D$80*$G$20</f>
        <v>183350</v>
      </c>
      <c r="I59" s="76">
        <f t="shared" si="50"/>
        <v>27685.85</v>
      </c>
      <c r="J59" s="115">
        <v>0.151</v>
      </c>
      <c r="K59" s="97">
        <f>$D$80*$G$20</f>
        <v>183350</v>
      </c>
      <c r="L59" s="76">
        <f t="shared" si="51"/>
        <v>27685.85</v>
      </c>
      <c r="M59" s="70">
        <f t="shared" si="11"/>
        <v>0</v>
      </c>
      <c r="N59" s="71">
        <f t="shared" si="12"/>
        <v>0</v>
      </c>
      <c r="O59" s="76"/>
      <c r="P59" s="115">
        <v>0.151</v>
      </c>
      <c r="Q59" s="97">
        <f>$D$80*$G$20</f>
        <v>183350</v>
      </c>
      <c r="R59" s="76">
        <f t="shared" si="52"/>
        <v>27685.85</v>
      </c>
      <c r="S59" s="73"/>
      <c r="T59" s="70">
        <f t="shared" si="3"/>
        <v>0</v>
      </c>
      <c r="U59" s="71">
        <f t="shared" si="4"/>
        <v>0</v>
      </c>
      <c r="V59" s="73"/>
      <c r="W59" s="115">
        <v>0.151</v>
      </c>
      <c r="X59" s="97">
        <f>$D$80*$G$20</f>
        <v>183350</v>
      </c>
      <c r="Y59" s="76">
        <f t="shared" si="53"/>
        <v>27685.85</v>
      </c>
      <c r="Z59" s="73"/>
      <c r="AA59" s="70">
        <f t="shared" si="15"/>
        <v>0</v>
      </c>
      <c r="AB59" s="71">
        <f t="shared" si="16"/>
        <v>0</v>
      </c>
      <c r="AC59" s="73"/>
      <c r="AD59" s="115">
        <v>0.151</v>
      </c>
      <c r="AE59" s="97">
        <f>$D$80*$G$20</f>
        <v>183350</v>
      </c>
      <c r="AF59" s="76">
        <f t="shared" si="54"/>
        <v>27685.85</v>
      </c>
      <c r="AG59" s="73"/>
      <c r="AH59" s="70">
        <f t="shared" si="18"/>
        <v>0</v>
      </c>
      <c r="AI59" s="71">
        <f t="shared" si="19"/>
        <v>0</v>
      </c>
      <c r="AJ59" s="73"/>
      <c r="AK59" s="115">
        <v>0.151</v>
      </c>
      <c r="AL59" s="97">
        <f>$D$80*$G$20</f>
        <v>183350</v>
      </c>
      <c r="AM59" s="76">
        <f t="shared" si="55"/>
        <v>27685.85</v>
      </c>
      <c r="AN59" s="73"/>
      <c r="AO59" s="70">
        <f t="shared" si="21"/>
        <v>0</v>
      </c>
      <c r="AP59" s="71">
        <f t="shared" si="22"/>
        <v>0</v>
      </c>
      <c r="AQ59" s="73"/>
      <c r="AR59" s="115">
        <v>0.151</v>
      </c>
      <c r="AS59" s="97">
        <f>$D$80*$G$20</f>
        <v>183350</v>
      </c>
      <c r="AT59" s="76">
        <f t="shared" si="56"/>
        <v>27685.85</v>
      </c>
      <c r="AU59" s="73"/>
      <c r="AV59" s="70">
        <f t="shared" si="24"/>
        <v>0</v>
      </c>
      <c r="AW59" s="71">
        <f t="shared" si="25"/>
        <v>0</v>
      </c>
    </row>
    <row r="60" spans="2:49" s="23" customFormat="1" x14ac:dyDescent="0.3">
      <c r="B60" s="65" t="s">
        <v>46</v>
      </c>
      <c r="C60" s="65"/>
      <c r="D60" s="66" t="s">
        <v>30</v>
      </c>
      <c r="E60" s="65"/>
      <c r="F60" s="25"/>
      <c r="G60" s="115">
        <v>8.6999999999999994E-2</v>
      </c>
      <c r="H60" s="97">
        <f>IF(AND($N$1=1, $G$20&gt;=750), 750, IF(AND($N$1=1, AND($G$20&lt;750, $G$20&gt;=0)), $G$20, IF(AND($N$1=2, $G$20&gt;=750), 750, IF(AND($N$1=2, AND($G$20&lt;750, $G$20&gt;=0)), $G$20))))</f>
        <v>750</v>
      </c>
      <c r="I60" s="76">
        <f t="shared" si="50"/>
        <v>65.25</v>
      </c>
      <c r="J60" s="115">
        <v>8.6999999999999994E-2</v>
      </c>
      <c r="K60" s="97">
        <f>IF(AND($N$1=1, $G$20&gt;=750), 750, IF(AND($N$1=1, AND($G$20&lt;750, $G$20&gt;=0)), $G$20, IF(AND($N$1=2, $G$20&gt;=750), 750, IF(AND($N$1=2, AND($G$20&lt;750, $G$20&gt;=0)), $G$20))))</f>
        <v>750</v>
      </c>
      <c r="L60" s="76">
        <f t="shared" si="51"/>
        <v>65.25</v>
      </c>
      <c r="M60" s="70">
        <f t="shared" si="11"/>
        <v>0</v>
      </c>
      <c r="N60" s="71">
        <f t="shared" si="12"/>
        <v>0</v>
      </c>
      <c r="O60" s="76"/>
      <c r="P60" s="115">
        <v>8.6999999999999994E-2</v>
      </c>
      <c r="Q60" s="97">
        <f>IF(AND($N$1=1, $G$20&gt;=750), 750, IF(AND($N$1=1, AND($G$20&lt;750, $G$20&gt;=0)), $G$20, IF(AND($N$1=2, $G$20&gt;=750), 750, IF(AND($N$1=2, AND($G$20&lt;750, $G$20&gt;=0)), $G$20))))</f>
        <v>750</v>
      </c>
      <c r="R60" s="76">
        <f t="shared" si="52"/>
        <v>65.25</v>
      </c>
      <c r="S60" s="73"/>
      <c r="T60" s="70">
        <f t="shared" si="3"/>
        <v>0</v>
      </c>
      <c r="U60" s="71">
        <f t="shared" si="4"/>
        <v>0</v>
      </c>
      <c r="V60" s="73"/>
      <c r="W60" s="115">
        <v>8.6999999999999994E-2</v>
      </c>
      <c r="X60" s="97">
        <f>IF(AND($N$1=1, $G$20&gt;=750), 750, IF(AND($N$1=1, AND($G$20&lt;750, $G$20&gt;=0)), $G$20, IF(AND($N$1=2, $G$20&gt;=750), 750, IF(AND($N$1=2, AND($G$20&lt;750, $G$20&gt;=0)), $G$20))))</f>
        <v>750</v>
      </c>
      <c r="Y60" s="76">
        <f t="shared" si="53"/>
        <v>65.25</v>
      </c>
      <c r="Z60" s="73"/>
      <c r="AA60" s="70">
        <f t="shared" si="15"/>
        <v>0</v>
      </c>
      <c r="AB60" s="71">
        <f t="shared" si="16"/>
        <v>0</v>
      </c>
      <c r="AC60" s="73"/>
      <c r="AD60" s="115">
        <v>8.6999999999999994E-2</v>
      </c>
      <c r="AE60" s="97">
        <f>IF(AND($N$1=1, $G$20&gt;=750), 750, IF(AND($N$1=1, AND($G$20&lt;750, $G$20&gt;=0)), $G$20, IF(AND($N$1=2, $G$20&gt;=750), 750, IF(AND($N$1=2, AND($G$20&lt;750, $G$20&gt;=0)), $G$20))))</f>
        <v>750</v>
      </c>
      <c r="AF60" s="76">
        <f t="shared" si="54"/>
        <v>65.25</v>
      </c>
      <c r="AG60" s="73"/>
      <c r="AH60" s="70">
        <f t="shared" si="18"/>
        <v>0</v>
      </c>
      <c r="AI60" s="71">
        <f t="shared" si="19"/>
        <v>0</v>
      </c>
      <c r="AJ60" s="73"/>
      <c r="AK60" s="115">
        <v>8.6999999999999994E-2</v>
      </c>
      <c r="AL60" s="97">
        <f>IF(AND($N$1=1, $G$20&gt;=750), 750, IF(AND($N$1=1, AND($G$20&lt;750, $G$20&gt;=0)), $G$20, IF(AND($N$1=2, $G$20&gt;=750), 750, IF(AND($N$1=2, AND($G$20&lt;750, $G$20&gt;=0)), $G$20))))</f>
        <v>750</v>
      </c>
      <c r="AM60" s="76">
        <f t="shared" si="55"/>
        <v>65.25</v>
      </c>
      <c r="AN60" s="73"/>
      <c r="AO60" s="70">
        <f t="shared" si="21"/>
        <v>0</v>
      </c>
      <c r="AP60" s="71">
        <f t="shared" si="22"/>
        <v>0</v>
      </c>
      <c r="AQ60" s="73"/>
      <c r="AR60" s="115">
        <v>8.6999999999999994E-2</v>
      </c>
      <c r="AS60" s="97">
        <f>IF(AND($N$1=1, $G$20&gt;=750), 750, IF(AND($N$1=1, AND($G$20&lt;750, $G$20&gt;=0)), $G$20, IF(AND($N$1=2, $G$20&gt;=750), 750, IF(AND($N$1=2, AND($G$20&lt;750, $G$20&gt;=0)), $G$20))))</f>
        <v>750</v>
      </c>
      <c r="AT60" s="76">
        <f t="shared" si="56"/>
        <v>65.25</v>
      </c>
      <c r="AU60" s="73"/>
      <c r="AV60" s="70">
        <f t="shared" si="24"/>
        <v>0</v>
      </c>
      <c r="AW60" s="71">
        <f t="shared" si="25"/>
        <v>0</v>
      </c>
    </row>
    <row r="61" spans="2:49" s="23" customFormat="1" x14ac:dyDescent="0.3">
      <c r="B61" s="65" t="s">
        <v>47</v>
      </c>
      <c r="C61" s="65"/>
      <c r="D61" s="66" t="s">
        <v>30</v>
      </c>
      <c r="E61" s="65"/>
      <c r="F61" s="25"/>
      <c r="G61" s="115">
        <v>0.10299999999999999</v>
      </c>
      <c r="H61" s="97">
        <f>IF(AND($N$1=1, $G$20&gt;=750), $G$20-750, IF(AND($N$1=1, AND($G$20&lt;750, $G$20&gt;=0)), 0, IF(AND($N$1=2, $G$20&gt;=750), $G$20-750, IF(AND($N$1=2, AND($G$20&lt;750, $G$20&gt;=0)), 0))))</f>
        <v>964250</v>
      </c>
      <c r="I61" s="76">
        <f t="shared" si="50"/>
        <v>99317.75</v>
      </c>
      <c r="J61" s="115">
        <v>0.10299999999999999</v>
      </c>
      <c r="K61" s="97">
        <f>IF(AND($N$1=1, $G$20&gt;=750), $G$20-750, IF(AND($N$1=1, AND($G$20&lt;750, $G$20&gt;=0)), 0, IF(AND($N$1=2, $G$20&gt;=750), $G$20-750, IF(AND($N$1=2, AND($G$20&lt;750, $G$20&gt;=0)), 0))))</f>
        <v>964250</v>
      </c>
      <c r="L61" s="76">
        <f t="shared" si="51"/>
        <v>99317.75</v>
      </c>
      <c r="M61" s="70">
        <f t="shared" si="11"/>
        <v>0</v>
      </c>
      <c r="N61" s="71">
        <f t="shared" si="12"/>
        <v>0</v>
      </c>
      <c r="O61" s="76"/>
      <c r="P61" s="115">
        <v>0.10299999999999999</v>
      </c>
      <c r="Q61" s="97">
        <f>IF(AND($N$1=1, $G$20&gt;=750), $G$20-750, IF(AND($N$1=1, AND($G$20&lt;750, $G$20&gt;=0)), 0, IF(AND($N$1=2, $G$20&gt;=750), $G$20-750, IF(AND($N$1=2, AND($G$20&lt;750, $G$20&gt;=0)), 0))))</f>
        <v>964250</v>
      </c>
      <c r="R61" s="76">
        <f t="shared" si="52"/>
        <v>99317.75</v>
      </c>
      <c r="S61" s="73"/>
      <c r="T61" s="70">
        <f t="shared" si="3"/>
        <v>0</v>
      </c>
      <c r="U61" s="71">
        <f t="shared" si="4"/>
        <v>0</v>
      </c>
      <c r="V61" s="73"/>
      <c r="W61" s="115">
        <v>0.10299999999999999</v>
      </c>
      <c r="X61" s="97">
        <f>IF(AND($N$1=1, $G$20&gt;=750), $G$20-750, IF(AND($N$1=1, AND($G$20&lt;750, $G$20&gt;=0)), 0, IF(AND($N$1=2, $G$20&gt;=750), $G$20-750, IF(AND($N$1=2, AND($G$20&lt;750, $G$20&gt;=0)), 0))))</f>
        <v>964250</v>
      </c>
      <c r="Y61" s="76">
        <f t="shared" si="53"/>
        <v>99317.75</v>
      </c>
      <c r="Z61" s="73"/>
      <c r="AA61" s="70">
        <f t="shared" si="15"/>
        <v>0</v>
      </c>
      <c r="AB61" s="71">
        <f t="shared" si="16"/>
        <v>0</v>
      </c>
      <c r="AC61" s="73"/>
      <c r="AD61" s="115">
        <v>0.10299999999999999</v>
      </c>
      <c r="AE61" s="97">
        <f>IF(AND($N$1=1, $G$20&gt;=750), $G$20-750, IF(AND($N$1=1, AND($G$20&lt;750, $G$20&gt;=0)), 0, IF(AND($N$1=2, $G$20&gt;=750), $G$20-750, IF(AND($N$1=2, AND($G$20&lt;750, $G$20&gt;=0)), 0))))</f>
        <v>964250</v>
      </c>
      <c r="AF61" s="76">
        <f t="shared" si="54"/>
        <v>99317.75</v>
      </c>
      <c r="AG61" s="73"/>
      <c r="AH61" s="70">
        <f t="shared" si="18"/>
        <v>0</v>
      </c>
      <c r="AI61" s="71">
        <f t="shared" si="19"/>
        <v>0</v>
      </c>
      <c r="AJ61" s="73"/>
      <c r="AK61" s="115">
        <v>0.10299999999999999</v>
      </c>
      <c r="AL61" s="97">
        <f>IF(AND($N$1=1, $G$20&gt;=750), $G$20-750, IF(AND($N$1=1, AND($G$20&lt;750, $G$20&gt;=0)), 0, IF(AND($N$1=2, $G$20&gt;=750), $G$20-750, IF(AND($N$1=2, AND($G$20&lt;750, $G$20&gt;=0)), 0))))</f>
        <v>964250</v>
      </c>
      <c r="AM61" s="76">
        <f t="shared" si="55"/>
        <v>99317.75</v>
      </c>
      <c r="AN61" s="73"/>
      <c r="AO61" s="70">
        <f t="shared" si="21"/>
        <v>0</v>
      </c>
      <c r="AP61" s="71">
        <f t="shared" si="22"/>
        <v>0</v>
      </c>
      <c r="AQ61" s="73"/>
      <c r="AR61" s="115">
        <v>0.10299999999999999</v>
      </c>
      <c r="AS61" s="97">
        <f>IF(AND($N$1=1, $G$20&gt;=750), $G$20-750, IF(AND($N$1=1, AND($G$20&lt;750, $G$20&gt;=0)), 0, IF(AND($N$1=2, $G$20&gt;=750), $G$20-750, IF(AND($N$1=2, AND($G$20&lt;750, $G$20&gt;=0)), 0))))</f>
        <v>964250</v>
      </c>
      <c r="AT61" s="76">
        <f t="shared" si="56"/>
        <v>99317.75</v>
      </c>
      <c r="AU61" s="73"/>
      <c r="AV61" s="70">
        <f t="shared" si="24"/>
        <v>0</v>
      </c>
      <c r="AW61" s="71">
        <f t="shared" si="25"/>
        <v>0</v>
      </c>
    </row>
    <row r="62" spans="2:49" s="23" customFormat="1" x14ac:dyDescent="0.3">
      <c r="B62" s="65" t="s">
        <v>48</v>
      </c>
      <c r="C62" s="65"/>
      <c r="D62" s="66" t="s">
        <v>30</v>
      </c>
      <c r="E62" s="65"/>
      <c r="F62" s="25"/>
      <c r="G62" s="115">
        <v>0.1076</v>
      </c>
      <c r="H62" s="97">
        <v>0</v>
      </c>
      <c r="I62" s="76">
        <f t="shared" si="50"/>
        <v>0</v>
      </c>
      <c r="J62" s="115">
        <v>0.1076</v>
      </c>
      <c r="K62" s="97">
        <v>0</v>
      </c>
      <c r="L62" s="76">
        <f t="shared" si="51"/>
        <v>0</v>
      </c>
      <c r="M62" s="70">
        <f t="shared" si="11"/>
        <v>0</v>
      </c>
      <c r="N62" s="71" t="str">
        <f t="shared" si="12"/>
        <v/>
      </c>
      <c r="O62" s="76"/>
      <c r="P62" s="115">
        <v>0.1076</v>
      </c>
      <c r="Q62" s="97">
        <v>0</v>
      </c>
      <c r="R62" s="76">
        <f t="shared" si="52"/>
        <v>0</v>
      </c>
      <c r="S62" s="73"/>
      <c r="T62" s="70">
        <f t="shared" si="3"/>
        <v>0</v>
      </c>
      <c r="U62" s="71" t="str">
        <f t="shared" si="4"/>
        <v/>
      </c>
      <c r="V62" s="73"/>
      <c r="W62" s="115">
        <v>0.1076</v>
      </c>
      <c r="X62" s="97">
        <v>0</v>
      </c>
      <c r="Y62" s="76">
        <f t="shared" si="53"/>
        <v>0</v>
      </c>
      <c r="Z62" s="73"/>
      <c r="AA62" s="70">
        <f t="shared" si="15"/>
        <v>0</v>
      </c>
      <c r="AB62" s="71" t="str">
        <f t="shared" si="16"/>
        <v/>
      </c>
      <c r="AC62" s="73"/>
      <c r="AD62" s="115">
        <v>0.1076</v>
      </c>
      <c r="AE62" s="97">
        <v>0</v>
      </c>
      <c r="AF62" s="76">
        <f t="shared" si="54"/>
        <v>0</v>
      </c>
      <c r="AG62" s="73"/>
      <c r="AH62" s="70">
        <f t="shared" si="18"/>
        <v>0</v>
      </c>
      <c r="AI62" s="71" t="str">
        <f t="shared" si="19"/>
        <v/>
      </c>
      <c r="AJ62" s="73"/>
      <c r="AK62" s="115">
        <v>0.1076</v>
      </c>
      <c r="AL62" s="97">
        <v>0</v>
      </c>
      <c r="AM62" s="76">
        <f t="shared" si="55"/>
        <v>0</v>
      </c>
      <c r="AN62" s="73"/>
      <c r="AO62" s="70">
        <f t="shared" si="21"/>
        <v>0</v>
      </c>
      <c r="AP62" s="71" t="str">
        <f t="shared" si="22"/>
        <v/>
      </c>
      <c r="AQ62" s="73"/>
      <c r="AR62" s="115">
        <v>0.1076</v>
      </c>
      <c r="AS62" s="97">
        <v>0</v>
      </c>
      <c r="AT62" s="76">
        <f t="shared" si="56"/>
        <v>0</v>
      </c>
      <c r="AU62" s="73"/>
      <c r="AV62" s="70">
        <f t="shared" si="24"/>
        <v>0</v>
      </c>
      <c r="AW62" s="71" t="str">
        <f t="shared" si="25"/>
        <v/>
      </c>
    </row>
    <row r="63" spans="2:49" s="23" customFormat="1" ht="15" thickBot="1" x14ac:dyDescent="0.35">
      <c r="B63" s="65" t="s">
        <v>49</v>
      </c>
      <c r="C63" s="65"/>
      <c r="D63" s="66" t="s">
        <v>30</v>
      </c>
      <c r="E63" s="65"/>
      <c r="F63" s="25"/>
      <c r="G63" s="115">
        <f>G62</f>
        <v>0.1076</v>
      </c>
      <c r="H63" s="97">
        <f>+$G$20</f>
        <v>965000</v>
      </c>
      <c r="I63" s="76">
        <f t="shared" si="50"/>
        <v>103834</v>
      </c>
      <c r="J63" s="115">
        <f>J62</f>
        <v>0.1076</v>
      </c>
      <c r="K63" s="97">
        <f>+$G$20</f>
        <v>965000</v>
      </c>
      <c r="L63" s="76">
        <f t="shared" si="51"/>
        <v>103834</v>
      </c>
      <c r="M63" s="70">
        <f t="shared" si="11"/>
        <v>0</v>
      </c>
      <c r="N63" s="71">
        <f t="shared" si="12"/>
        <v>0</v>
      </c>
      <c r="O63" s="76"/>
      <c r="P63" s="115">
        <f>P62</f>
        <v>0.1076</v>
      </c>
      <c r="Q63" s="97">
        <f>+$G$20</f>
        <v>965000</v>
      </c>
      <c r="R63" s="76">
        <f t="shared" si="52"/>
        <v>103834</v>
      </c>
      <c r="S63" s="73"/>
      <c r="T63" s="70">
        <f t="shared" si="3"/>
        <v>0</v>
      </c>
      <c r="U63" s="71">
        <f t="shared" si="4"/>
        <v>0</v>
      </c>
      <c r="V63" s="73"/>
      <c r="W63" s="115">
        <f>W62</f>
        <v>0.1076</v>
      </c>
      <c r="X63" s="97">
        <f>+$G$20</f>
        <v>965000</v>
      </c>
      <c r="Y63" s="76">
        <f t="shared" si="53"/>
        <v>103834</v>
      </c>
      <c r="Z63" s="73"/>
      <c r="AA63" s="70">
        <f t="shared" si="15"/>
        <v>0</v>
      </c>
      <c r="AB63" s="71">
        <f t="shared" si="16"/>
        <v>0</v>
      </c>
      <c r="AC63" s="73"/>
      <c r="AD63" s="115">
        <f>AD62</f>
        <v>0.1076</v>
      </c>
      <c r="AE63" s="97">
        <f>+$G$20</f>
        <v>965000</v>
      </c>
      <c r="AF63" s="76">
        <f t="shared" si="54"/>
        <v>103834</v>
      </c>
      <c r="AG63" s="73"/>
      <c r="AH63" s="70">
        <f t="shared" si="18"/>
        <v>0</v>
      </c>
      <c r="AI63" s="71">
        <f t="shared" si="19"/>
        <v>0</v>
      </c>
      <c r="AJ63" s="73"/>
      <c r="AK63" s="115">
        <f>AK62</f>
        <v>0.1076</v>
      </c>
      <c r="AL63" s="97">
        <f>+$G$20</f>
        <v>965000</v>
      </c>
      <c r="AM63" s="76">
        <f t="shared" si="55"/>
        <v>103834</v>
      </c>
      <c r="AN63" s="73"/>
      <c r="AO63" s="70">
        <f t="shared" si="21"/>
        <v>0</v>
      </c>
      <c r="AP63" s="71">
        <f t="shared" si="22"/>
        <v>0</v>
      </c>
      <c r="AQ63" s="73"/>
      <c r="AR63" s="115">
        <f>AR62</f>
        <v>0.1076</v>
      </c>
      <c r="AS63" s="97">
        <f>+$G$20</f>
        <v>965000</v>
      </c>
      <c r="AT63" s="76">
        <f t="shared" si="56"/>
        <v>103834</v>
      </c>
      <c r="AU63" s="73"/>
      <c r="AV63" s="70">
        <f t="shared" si="24"/>
        <v>0</v>
      </c>
      <c r="AW63" s="71">
        <f t="shared" si="25"/>
        <v>0</v>
      </c>
    </row>
    <row r="64" spans="2:49" ht="15" thickBot="1" x14ac:dyDescent="0.35">
      <c r="B64" s="305"/>
      <c r="C64" s="306"/>
      <c r="D64" s="307"/>
      <c r="E64" s="306"/>
      <c r="F64" s="308"/>
      <c r="G64" s="309"/>
      <c r="H64" s="310"/>
      <c r="I64" s="311"/>
      <c r="J64" s="309"/>
      <c r="K64" s="310"/>
      <c r="L64" s="311"/>
      <c r="M64" s="312">
        <f t="shared" si="11"/>
        <v>0</v>
      </c>
      <c r="N64" s="313" t="str">
        <f t="shared" si="12"/>
        <v/>
      </c>
      <c r="O64" s="311"/>
      <c r="P64" s="309"/>
      <c r="Q64" s="310"/>
      <c r="R64" s="311"/>
      <c r="S64" s="308"/>
      <c r="T64" s="312">
        <f t="shared" si="3"/>
        <v>0</v>
      </c>
      <c r="U64" s="313" t="str">
        <f t="shared" si="4"/>
        <v/>
      </c>
      <c r="W64" s="309"/>
      <c r="X64" s="310"/>
      <c r="Y64" s="311"/>
      <c r="Z64" s="308"/>
      <c r="AA64" s="312">
        <f t="shared" si="15"/>
        <v>0</v>
      </c>
      <c r="AB64" s="313" t="str">
        <f t="shared" si="16"/>
        <v/>
      </c>
      <c r="AD64" s="309"/>
      <c r="AE64" s="310"/>
      <c r="AF64" s="311"/>
      <c r="AG64" s="308"/>
      <c r="AH64" s="312">
        <f t="shared" si="18"/>
        <v>0</v>
      </c>
      <c r="AI64" s="313" t="str">
        <f t="shared" si="19"/>
        <v/>
      </c>
      <c r="AK64" s="309"/>
      <c r="AL64" s="310"/>
      <c r="AM64" s="311"/>
      <c r="AN64" s="308"/>
      <c r="AO64" s="312">
        <f t="shared" si="21"/>
        <v>0</v>
      </c>
      <c r="AP64" s="313" t="str">
        <f t="shared" si="22"/>
        <v/>
      </c>
      <c r="AR64" s="309"/>
      <c r="AS64" s="310"/>
      <c r="AT64" s="311"/>
      <c r="AU64" s="308"/>
      <c r="AV64" s="312">
        <f t="shared" si="24"/>
        <v>0</v>
      </c>
      <c r="AW64" s="313" t="str">
        <f t="shared" si="25"/>
        <v/>
      </c>
    </row>
    <row r="65" spans="1:53" x14ac:dyDescent="0.3">
      <c r="B65" s="314" t="s">
        <v>82</v>
      </c>
      <c r="C65" s="268"/>
      <c r="D65" s="315"/>
      <c r="E65" s="268"/>
      <c r="F65" s="316"/>
      <c r="G65" s="317"/>
      <c r="H65" s="317"/>
      <c r="I65" s="318">
        <f>SUM(I52:I56,I63)</f>
        <v>269588.43400000001</v>
      </c>
      <c r="J65" s="317"/>
      <c r="K65" s="317"/>
      <c r="L65" s="318">
        <f>SUM(L52:L56,L63)</f>
        <v>280914.08399999997</v>
      </c>
      <c r="M65" s="319">
        <f t="shared" si="11"/>
        <v>11325.649999999965</v>
      </c>
      <c r="N65" s="320">
        <f t="shared" si="12"/>
        <v>4.201088982919781E-2</v>
      </c>
      <c r="O65" s="319"/>
      <c r="P65" s="317"/>
      <c r="Q65" s="317"/>
      <c r="R65" s="318">
        <f>SUM(R52:R56,R63)</f>
        <v>298724.53399999999</v>
      </c>
      <c r="S65" s="321"/>
      <c r="T65" s="319">
        <f t="shared" si="3"/>
        <v>17810.450000000012</v>
      </c>
      <c r="U65" s="320">
        <f t="shared" si="4"/>
        <v>6.3401769489065604E-2</v>
      </c>
      <c r="W65" s="317"/>
      <c r="X65" s="317"/>
      <c r="Y65" s="318">
        <f>SUM(Y52:Y56,Y63)</f>
        <v>309210.68400000001</v>
      </c>
      <c r="Z65" s="321"/>
      <c r="AA65" s="319">
        <f t="shared" si="15"/>
        <v>10486.150000000023</v>
      </c>
      <c r="AB65" s="320">
        <f t="shared" si="16"/>
        <v>3.510307593282587E-2</v>
      </c>
      <c r="AD65" s="317"/>
      <c r="AE65" s="317"/>
      <c r="AF65" s="318">
        <f>SUM(AF52:AF56,AF63)</f>
        <v>330729.88399999996</v>
      </c>
      <c r="AG65" s="321"/>
      <c r="AH65" s="319">
        <f t="shared" si="18"/>
        <v>21519.199999999953</v>
      </c>
      <c r="AI65" s="320">
        <f t="shared" si="19"/>
        <v>6.9593973020673355E-2</v>
      </c>
      <c r="AK65" s="317"/>
      <c r="AL65" s="317"/>
      <c r="AM65" s="318">
        <f>SUM(AM52:AM56,AM63)</f>
        <v>343611.58400000003</v>
      </c>
      <c r="AN65" s="321"/>
      <c r="AO65" s="319">
        <f t="shared" si="21"/>
        <v>12881.70000000007</v>
      </c>
      <c r="AP65" s="320">
        <f t="shared" si="22"/>
        <v>3.8949307647082994E-2</v>
      </c>
      <c r="AR65" s="317"/>
      <c r="AS65" s="317"/>
      <c r="AT65" s="318">
        <f>SUM(AT52:AT56,AT63)</f>
        <v>360536.18400000001</v>
      </c>
      <c r="AU65" s="321"/>
      <c r="AV65" s="319">
        <f t="shared" si="24"/>
        <v>16924.599999999977</v>
      </c>
      <c r="AW65" s="320">
        <f t="shared" si="25"/>
        <v>4.9255033264536202E-2</v>
      </c>
    </row>
    <row r="66" spans="1:53" x14ac:dyDescent="0.3">
      <c r="B66" s="314" t="s">
        <v>51</v>
      </c>
      <c r="C66" s="268"/>
      <c r="D66" s="315"/>
      <c r="E66" s="268"/>
      <c r="F66" s="316"/>
      <c r="G66" s="142">
        <v>-0.11700000000000001</v>
      </c>
      <c r="H66" s="323"/>
      <c r="I66" s="273"/>
      <c r="J66" s="142">
        <v>-0.11700000000000001</v>
      </c>
      <c r="K66" s="323"/>
      <c r="L66" s="273"/>
      <c r="M66" s="273">
        <f t="shared" si="11"/>
        <v>0</v>
      </c>
      <c r="N66" s="274" t="str">
        <f t="shared" si="12"/>
        <v/>
      </c>
      <c r="O66" s="273"/>
      <c r="P66" s="142">
        <v>-0.11700000000000001</v>
      </c>
      <c r="Q66" s="323"/>
      <c r="R66" s="273"/>
      <c r="S66" s="321"/>
      <c r="T66" s="273">
        <f t="shared" si="3"/>
        <v>0</v>
      </c>
      <c r="U66" s="274" t="str">
        <f t="shared" si="4"/>
        <v/>
      </c>
      <c r="W66" s="142">
        <v>-0.11700000000000001</v>
      </c>
      <c r="X66" s="323"/>
      <c r="Y66" s="273"/>
      <c r="Z66" s="321"/>
      <c r="AA66" s="273">
        <f t="shared" si="15"/>
        <v>0</v>
      </c>
      <c r="AB66" s="274" t="str">
        <f t="shared" si="16"/>
        <v/>
      </c>
      <c r="AD66" s="142">
        <v>-0.11700000000000001</v>
      </c>
      <c r="AE66" s="323"/>
      <c r="AF66" s="273"/>
      <c r="AG66" s="321"/>
      <c r="AH66" s="273">
        <f t="shared" si="18"/>
        <v>0</v>
      </c>
      <c r="AI66" s="274" t="str">
        <f t="shared" si="19"/>
        <v/>
      </c>
      <c r="AK66" s="142">
        <v>-0.11700000000000001</v>
      </c>
      <c r="AL66" s="323"/>
      <c r="AM66" s="273"/>
      <c r="AN66" s="321"/>
      <c r="AO66" s="273">
        <f t="shared" si="21"/>
        <v>0</v>
      </c>
      <c r="AP66" s="274" t="str">
        <f t="shared" si="22"/>
        <v/>
      </c>
      <c r="AR66" s="142">
        <v>-0.11700000000000001</v>
      </c>
      <c r="AS66" s="323"/>
      <c r="AT66" s="273"/>
      <c r="AU66" s="321"/>
      <c r="AV66" s="273">
        <f t="shared" si="24"/>
        <v>0</v>
      </c>
      <c r="AW66" s="274" t="str">
        <f t="shared" si="25"/>
        <v/>
      </c>
    </row>
    <row r="67" spans="1:53" x14ac:dyDescent="0.3">
      <c r="B67" s="268" t="s">
        <v>52</v>
      </c>
      <c r="C67" s="268"/>
      <c r="D67" s="315"/>
      <c r="E67" s="268"/>
      <c r="F67" s="275"/>
      <c r="G67" s="325">
        <v>0.13</v>
      </c>
      <c r="H67" s="275"/>
      <c r="I67" s="273">
        <f>I65*G67</f>
        <v>35046.496420000003</v>
      </c>
      <c r="J67" s="325">
        <v>0.13</v>
      </c>
      <c r="K67" s="275"/>
      <c r="L67" s="273">
        <f>L65*J67</f>
        <v>36518.83092</v>
      </c>
      <c r="M67" s="273">
        <f t="shared" si="11"/>
        <v>1472.3344999999972</v>
      </c>
      <c r="N67" s="274">
        <f t="shared" si="12"/>
        <v>4.2010889829197859E-2</v>
      </c>
      <c r="O67" s="273"/>
      <c r="P67" s="325">
        <v>0.13</v>
      </c>
      <c r="Q67" s="275"/>
      <c r="R67" s="273">
        <f>R65*P67</f>
        <v>38834.189420000002</v>
      </c>
      <c r="S67" s="32"/>
      <c r="T67" s="273">
        <f t="shared" si="3"/>
        <v>2315.3585000000021</v>
      </c>
      <c r="U67" s="274">
        <f t="shared" si="4"/>
        <v>6.3401769489065618E-2</v>
      </c>
      <c r="W67" s="325">
        <v>0.13</v>
      </c>
      <c r="X67" s="275"/>
      <c r="Y67" s="273">
        <f>Y65*W67</f>
        <v>40197.388920000005</v>
      </c>
      <c r="Z67" s="32"/>
      <c r="AA67" s="273">
        <f t="shared" si="15"/>
        <v>1363.1995000000024</v>
      </c>
      <c r="AB67" s="274">
        <f t="shared" si="16"/>
        <v>3.5103075932825856E-2</v>
      </c>
      <c r="AD67" s="325">
        <v>0.13</v>
      </c>
      <c r="AE67" s="275"/>
      <c r="AF67" s="273">
        <f>AF65*AD67</f>
        <v>42994.884919999997</v>
      </c>
      <c r="AG67" s="32"/>
      <c r="AH67" s="273">
        <f t="shared" si="18"/>
        <v>2797.4959999999919</v>
      </c>
      <c r="AI67" s="274">
        <f t="shared" si="19"/>
        <v>6.95939730206733E-2</v>
      </c>
      <c r="AK67" s="325">
        <v>0.13</v>
      </c>
      <c r="AL67" s="275"/>
      <c r="AM67" s="273">
        <f>AM65*AK67</f>
        <v>44669.505920000003</v>
      </c>
      <c r="AN67" s="32"/>
      <c r="AO67" s="273">
        <f t="shared" si="21"/>
        <v>1674.6210000000065</v>
      </c>
      <c r="AP67" s="274">
        <f t="shared" si="22"/>
        <v>3.8949307647082931E-2</v>
      </c>
      <c r="AR67" s="325">
        <v>0.13</v>
      </c>
      <c r="AS67" s="275"/>
      <c r="AT67" s="273">
        <f>AT65*AR67</f>
        <v>46869.70392</v>
      </c>
      <c r="AU67" s="32"/>
      <c r="AV67" s="273">
        <f t="shared" si="24"/>
        <v>2200.1979999999967</v>
      </c>
      <c r="AW67" s="274">
        <f t="shared" si="25"/>
        <v>4.9255033264536195E-2</v>
      </c>
    </row>
    <row r="68" spans="1:53" ht="15" thickBot="1" x14ac:dyDescent="0.35">
      <c r="B68" s="492" t="s">
        <v>83</v>
      </c>
      <c r="C68" s="492"/>
      <c r="D68" s="492"/>
      <c r="E68" s="327"/>
      <c r="F68" s="328"/>
      <c r="G68" s="328"/>
      <c r="H68" s="328"/>
      <c r="I68" s="413">
        <f>SUM(I65:I67)</f>
        <v>304634.93041999999</v>
      </c>
      <c r="J68" s="328"/>
      <c r="K68" s="328"/>
      <c r="L68" s="413">
        <f>SUM(L65:L67)</f>
        <v>317432.91491999995</v>
      </c>
      <c r="M68" s="329">
        <f t="shared" si="11"/>
        <v>12797.984499999962</v>
      </c>
      <c r="N68" s="389">
        <f t="shared" si="12"/>
        <v>4.2010889829197817E-2</v>
      </c>
      <c r="O68" s="330"/>
      <c r="P68" s="328"/>
      <c r="Q68" s="328"/>
      <c r="R68" s="413">
        <f>SUM(R65:R67)</f>
        <v>337558.72341999999</v>
      </c>
      <c r="S68" s="332"/>
      <c r="T68" s="329">
        <f t="shared" si="3"/>
        <v>20125.808500000043</v>
      </c>
      <c r="U68" s="389">
        <f t="shared" si="4"/>
        <v>6.3401769489065701E-2</v>
      </c>
      <c r="W68" s="328"/>
      <c r="X68" s="328"/>
      <c r="Y68" s="413">
        <f>SUM(Y65:Y67)</f>
        <v>349408.07292000001</v>
      </c>
      <c r="Z68" s="332"/>
      <c r="AA68" s="329">
        <f t="shared" si="15"/>
        <v>11849.349500000011</v>
      </c>
      <c r="AB68" s="389">
        <f t="shared" si="16"/>
        <v>3.5103075932825828E-2</v>
      </c>
      <c r="AD68" s="328"/>
      <c r="AE68" s="328"/>
      <c r="AF68" s="413">
        <f>SUM(AF65:AF67)</f>
        <v>373724.76891999994</v>
      </c>
      <c r="AG68" s="332"/>
      <c r="AH68" s="329">
        <f t="shared" si="18"/>
        <v>24316.695999999938</v>
      </c>
      <c r="AI68" s="389">
        <f t="shared" si="19"/>
        <v>6.9593973020673328E-2</v>
      </c>
      <c r="AK68" s="328"/>
      <c r="AL68" s="328"/>
      <c r="AM68" s="413">
        <f>SUM(AM65:AM67)</f>
        <v>388281.08992000006</v>
      </c>
      <c r="AN68" s="332"/>
      <c r="AO68" s="329">
        <f t="shared" si="21"/>
        <v>14556.321000000113</v>
      </c>
      <c r="AP68" s="389">
        <f t="shared" si="22"/>
        <v>3.8949307647083084E-2</v>
      </c>
      <c r="AR68" s="328"/>
      <c r="AS68" s="328"/>
      <c r="AT68" s="413">
        <f>SUM(AT65:AT67)</f>
        <v>407405.88792000001</v>
      </c>
      <c r="AU68" s="332"/>
      <c r="AV68" s="329">
        <f t="shared" si="24"/>
        <v>19124.797999999952</v>
      </c>
      <c r="AW68" s="389">
        <f t="shared" si="25"/>
        <v>4.925503326453614E-2</v>
      </c>
    </row>
    <row r="69" spans="1:53" ht="15" thickBot="1" x14ac:dyDescent="0.35">
      <c r="A69" s="333"/>
      <c r="B69" s="390"/>
      <c r="C69" s="391"/>
      <c r="D69" s="392"/>
      <c r="E69" s="391"/>
      <c r="F69" s="393"/>
      <c r="G69" s="309"/>
      <c r="H69" s="394"/>
      <c r="I69" s="395"/>
      <c r="J69" s="309"/>
      <c r="K69" s="394"/>
      <c r="L69" s="395"/>
      <c r="M69" s="396">
        <f t="shared" si="11"/>
        <v>0</v>
      </c>
      <c r="N69" s="313" t="str">
        <f t="shared" si="12"/>
        <v/>
      </c>
      <c r="O69" s="397"/>
      <c r="P69" s="309"/>
      <c r="Q69" s="394"/>
      <c r="R69" s="395"/>
      <c r="S69" s="393"/>
      <c r="T69" s="396">
        <f t="shared" si="3"/>
        <v>0</v>
      </c>
      <c r="U69" s="313" t="str">
        <f t="shared" si="4"/>
        <v/>
      </c>
      <c r="W69" s="309"/>
      <c r="X69" s="394"/>
      <c r="Y69" s="395"/>
      <c r="Z69" s="393"/>
      <c r="AA69" s="396">
        <f t="shared" si="15"/>
        <v>0</v>
      </c>
      <c r="AB69" s="313" t="str">
        <f t="shared" si="16"/>
        <v/>
      </c>
      <c r="AD69" s="309"/>
      <c r="AE69" s="394"/>
      <c r="AF69" s="395"/>
      <c r="AG69" s="393"/>
      <c r="AH69" s="396">
        <f t="shared" si="18"/>
        <v>0</v>
      </c>
      <c r="AI69" s="313" t="str">
        <f t="shared" si="19"/>
        <v/>
      </c>
      <c r="AK69" s="309"/>
      <c r="AL69" s="394"/>
      <c r="AM69" s="395"/>
      <c r="AN69" s="393"/>
      <c r="AO69" s="396">
        <f t="shared" si="21"/>
        <v>0</v>
      </c>
      <c r="AP69" s="313" t="str">
        <f t="shared" si="22"/>
        <v/>
      </c>
      <c r="AR69" s="309"/>
      <c r="AS69" s="394"/>
      <c r="AT69" s="395"/>
      <c r="AU69" s="393"/>
      <c r="AV69" s="396">
        <f t="shared" si="24"/>
        <v>0</v>
      </c>
      <c r="AW69" s="313" t="str">
        <f t="shared" si="25"/>
        <v/>
      </c>
    </row>
    <row r="70" spans="1:53" x14ac:dyDescent="0.3">
      <c r="A70" s="333"/>
      <c r="B70" s="399" t="s">
        <v>74</v>
      </c>
      <c r="C70" s="399"/>
      <c r="D70" s="400"/>
      <c r="E70" s="399"/>
      <c r="F70" s="406"/>
      <c r="G70" s="408"/>
      <c r="H70" s="408"/>
      <c r="I70" s="450">
        <f>SUM(I52:I56,I60:I61)</f>
        <v>265137.43400000001</v>
      </c>
      <c r="J70" s="408"/>
      <c r="K70" s="408"/>
      <c r="L70" s="450">
        <f>SUM(L52:L56,L60:L61)</f>
        <v>276463.08399999997</v>
      </c>
      <c r="M70" s="273">
        <f t="shared" si="11"/>
        <v>11325.649999999965</v>
      </c>
      <c r="N70" s="274">
        <f t="shared" si="12"/>
        <v>4.2716148486222301E-2</v>
      </c>
      <c r="O70" s="409"/>
      <c r="P70" s="408"/>
      <c r="Q70" s="408"/>
      <c r="R70" s="450">
        <f>SUM(R52:R56,R60:R61)</f>
        <v>294273.53399999999</v>
      </c>
      <c r="S70" s="410"/>
      <c r="T70" s="273">
        <f t="shared" si="3"/>
        <v>17810.450000000012</v>
      </c>
      <c r="U70" s="274">
        <f t="shared" si="4"/>
        <v>6.4422525214975948E-2</v>
      </c>
      <c r="W70" s="408"/>
      <c r="X70" s="408"/>
      <c r="Y70" s="450">
        <f>SUM(Y52:Y56,Y60:Y61)</f>
        <v>304759.68400000001</v>
      </c>
      <c r="Z70" s="410"/>
      <c r="AA70" s="273">
        <f t="shared" si="15"/>
        <v>10486.150000000023</v>
      </c>
      <c r="AB70" s="274">
        <f t="shared" si="16"/>
        <v>3.5634023411701111E-2</v>
      </c>
      <c r="AD70" s="408"/>
      <c r="AE70" s="408"/>
      <c r="AF70" s="450">
        <f>SUM(AF52:AF56,AF60:AF61)</f>
        <v>326278.88399999996</v>
      </c>
      <c r="AG70" s="410"/>
      <c r="AH70" s="273">
        <f t="shared" si="18"/>
        <v>21519.199999999953</v>
      </c>
      <c r="AI70" s="274">
        <f t="shared" si="19"/>
        <v>7.0610389529082052E-2</v>
      </c>
      <c r="AK70" s="408"/>
      <c r="AL70" s="408"/>
      <c r="AM70" s="450">
        <f>SUM(AM52:AM56,AM60:AM61)</f>
        <v>339160.58400000003</v>
      </c>
      <c r="AN70" s="410"/>
      <c r="AO70" s="273">
        <f t="shared" si="21"/>
        <v>12881.70000000007</v>
      </c>
      <c r="AP70" s="274">
        <f t="shared" si="22"/>
        <v>3.9480642578145118E-2</v>
      </c>
      <c r="AR70" s="408"/>
      <c r="AS70" s="408"/>
      <c r="AT70" s="450">
        <f>SUM(AT52:AT56,AT60:AT61)</f>
        <v>356085.18400000001</v>
      </c>
      <c r="AU70" s="410"/>
      <c r="AV70" s="273">
        <f t="shared" si="24"/>
        <v>16924.599999999977</v>
      </c>
      <c r="AW70" s="274">
        <f t="shared" si="25"/>
        <v>4.9901435480486069E-2</v>
      </c>
    </row>
    <row r="71" spans="1:53" x14ac:dyDescent="0.3">
      <c r="B71" s="268" t="s">
        <v>51</v>
      </c>
      <c r="C71" s="268"/>
      <c r="D71" s="315"/>
      <c r="E71" s="268"/>
      <c r="F71" s="275"/>
      <c r="G71" s="142">
        <v>-0.11700000000000001</v>
      </c>
      <c r="H71" s="323"/>
      <c r="I71" s="273"/>
      <c r="J71" s="142">
        <v>-0.11700000000000001</v>
      </c>
      <c r="K71" s="323"/>
      <c r="L71" s="273"/>
      <c r="M71" s="273">
        <f t="shared" si="11"/>
        <v>0</v>
      </c>
      <c r="N71" s="274" t="str">
        <f t="shared" si="12"/>
        <v/>
      </c>
      <c r="O71" s="273"/>
      <c r="P71" s="142">
        <v>-0.11700000000000001</v>
      </c>
      <c r="Q71" s="323"/>
      <c r="R71" s="273"/>
      <c r="S71" s="32"/>
      <c r="T71" s="273">
        <f t="shared" si="3"/>
        <v>0</v>
      </c>
      <c r="U71" s="274" t="str">
        <f t="shared" si="4"/>
        <v/>
      </c>
      <c r="W71" s="142">
        <v>-0.11700000000000001</v>
      </c>
      <c r="X71" s="323"/>
      <c r="Y71" s="273"/>
      <c r="Z71" s="32"/>
      <c r="AA71" s="273">
        <f t="shared" si="15"/>
        <v>0</v>
      </c>
      <c r="AB71" s="274" t="str">
        <f t="shared" si="16"/>
        <v/>
      </c>
      <c r="AD71" s="142">
        <v>-0.11700000000000001</v>
      </c>
      <c r="AE71" s="323"/>
      <c r="AF71" s="273"/>
      <c r="AG71" s="32"/>
      <c r="AH71" s="273">
        <f t="shared" si="18"/>
        <v>0</v>
      </c>
      <c r="AI71" s="274" t="str">
        <f t="shared" si="19"/>
        <v/>
      </c>
      <c r="AK71" s="142">
        <v>-0.11700000000000001</v>
      </c>
      <c r="AL71" s="323"/>
      <c r="AM71" s="273"/>
      <c r="AN71" s="32"/>
      <c r="AO71" s="273">
        <f t="shared" si="21"/>
        <v>0</v>
      </c>
      <c r="AP71" s="274" t="str">
        <f t="shared" si="22"/>
        <v/>
      </c>
      <c r="AR71" s="142">
        <v>-0.11700000000000001</v>
      </c>
      <c r="AS71" s="323"/>
      <c r="AT71" s="273"/>
      <c r="AU71" s="32"/>
      <c r="AV71" s="273">
        <f t="shared" si="24"/>
        <v>0</v>
      </c>
      <c r="AW71" s="274" t="str">
        <f t="shared" si="25"/>
        <v/>
      </c>
    </row>
    <row r="72" spans="1:53" x14ac:dyDescent="0.3">
      <c r="A72" s="333"/>
      <c r="B72" s="469" t="s">
        <v>52</v>
      </c>
      <c r="C72" s="399"/>
      <c r="D72" s="400"/>
      <c r="E72" s="399"/>
      <c r="F72" s="406"/>
      <c r="G72" s="407">
        <v>0.13</v>
      </c>
      <c r="H72" s="408"/>
      <c r="I72" s="409">
        <f>I70*G72</f>
        <v>34467.866420000006</v>
      </c>
      <c r="J72" s="407">
        <v>0.13</v>
      </c>
      <c r="K72" s="408"/>
      <c r="L72" s="409">
        <f>L70*J72</f>
        <v>35940.200919999996</v>
      </c>
      <c r="M72" s="273">
        <f t="shared" si="11"/>
        <v>1472.3344999999899</v>
      </c>
      <c r="N72" s="274">
        <f t="shared" si="12"/>
        <v>4.2716148486222134E-2</v>
      </c>
      <c r="O72" s="409"/>
      <c r="P72" s="407">
        <v>0.13</v>
      </c>
      <c r="Q72" s="408"/>
      <c r="R72" s="409">
        <f>R70*P72</f>
        <v>38255.559419999998</v>
      </c>
      <c r="S72" s="410"/>
      <c r="T72" s="273">
        <f t="shared" si="3"/>
        <v>2315.3585000000021</v>
      </c>
      <c r="U72" s="274">
        <f t="shared" si="4"/>
        <v>6.4422525214975962E-2</v>
      </c>
      <c r="W72" s="407">
        <v>0.13</v>
      </c>
      <c r="X72" s="408"/>
      <c r="Y72" s="409">
        <f>Y70*W72</f>
        <v>39618.75892</v>
      </c>
      <c r="Z72" s="410"/>
      <c r="AA72" s="273">
        <f t="shared" si="15"/>
        <v>1363.1995000000024</v>
      </c>
      <c r="AB72" s="274">
        <f t="shared" si="16"/>
        <v>3.5634023411701098E-2</v>
      </c>
      <c r="AD72" s="407">
        <v>0.13</v>
      </c>
      <c r="AE72" s="408"/>
      <c r="AF72" s="409">
        <f>AF70*AD72</f>
        <v>42416.254919999999</v>
      </c>
      <c r="AG72" s="410"/>
      <c r="AH72" s="273">
        <f t="shared" si="18"/>
        <v>2797.4959999999992</v>
      </c>
      <c r="AI72" s="274">
        <f t="shared" si="19"/>
        <v>7.0610389529082176E-2</v>
      </c>
      <c r="AK72" s="407">
        <v>0.13</v>
      </c>
      <c r="AL72" s="408"/>
      <c r="AM72" s="409">
        <f>AM70*AK72</f>
        <v>44090.875920000006</v>
      </c>
      <c r="AN72" s="410"/>
      <c r="AO72" s="273">
        <f t="shared" si="21"/>
        <v>1674.6210000000065</v>
      </c>
      <c r="AP72" s="274">
        <f t="shared" si="22"/>
        <v>3.9480642578145049E-2</v>
      </c>
      <c r="AR72" s="407">
        <v>0.13</v>
      </c>
      <c r="AS72" s="408"/>
      <c r="AT72" s="409">
        <f>AT70*AR72</f>
        <v>46291.073920000003</v>
      </c>
      <c r="AU72" s="410"/>
      <c r="AV72" s="273">
        <f t="shared" si="24"/>
        <v>2200.1979999999967</v>
      </c>
      <c r="AW72" s="274">
        <f t="shared" si="25"/>
        <v>4.9901435480486062E-2</v>
      </c>
    </row>
    <row r="73" spans="1:53" ht="15" thickBot="1" x14ac:dyDescent="0.35">
      <c r="A73" s="333"/>
      <c r="B73" s="493" t="s">
        <v>84</v>
      </c>
      <c r="C73" s="493"/>
      <c r="D73" s="493"/>
      <c r="E73" s="268"/>
      <c r="F73" s="471"/>
      <c r="G73" s="471"/>
      <c r="H73" s="471"/>
      <c r="I73" s="472">
        <f>SUM(I70:I72)</f>
        <v>299605.30041999999</v>
      </c>
      <c r="J73" s="471"/>
      <c r="K73" s="471"/>
      <c r="L73" s="472">
        <f>SUM(L70:L72)</f>
        <v>312403.28491999995</v>
      </c>
      <c r="M73" s="494">
        <f t="shared" si="11"/>
        <v>12797.984499999962</v>
      </c>
      <c r="N73" s="274">
        <f t="shared" si="12"/>
        <v>4.2716148486222308E-2</v>
      </c>
      <c r="O73" s="273"/>
      <c r="P73" s="471"/>
      <c r="Q73" s="471"/>
      <c r="R73" s="472">
        <f>SUM(R70:R72)</f>
        <v>332529.09341999999</v>
      </c>
      <c r="S73" s="473"/>
      <c r="T73" s="494">
        <f t="shared" si="3"/>
        <v>20125.808500000043</v>
      </c>
      <c r="U73" s="274">
        <f t="shared" si="4"/>
        <v>6.4422525214976045E-2</v>
      </c>
      <c r="W73" s="471"/>
      <c r="X73" s="471"/>
      <c r="Y73" s="472">
        <f>SUM(Y70:Y72)</f>
        <v>344378.44292</v>
      </c>
      <c r="Z73" s="473"/>
      <c r="AA73" s="494">
        <f t="shared" si="15"/>
        <v>11849.349500000011</v>
      </c>
      <c r="AB73" s="274">
        <f t="shared" si="16"/>
        <v>3.563402341170107E-2</v>
      </c>
      <c r="AD73" s="471"/>
      <c r="AE73" s="471"/>
      <c r="AF73" s="472">
        <f>SUM(AF70:AF72)</f>
        <v>368695.13891999994</v>
      </c>
      <c r="AG73" s="473"/>
      <c r="AH73" s="494">
        <f t="shared" si="18"/>
        <v>24316.695999999938</v>
      </c>
      <c r="AI73" s="274">
        <f t="shared" si="19"/>
        <v>7.0610389529082024E-2</v>
      </c>
      <c r="AK73" s="471"/>
      <c r="AL73" s="471"/>
      <c r="AM73" s="472">
        <f>SUM(AM70:AM72)</f>
        <v>383251.45992000005</v>
      </c>
      <c r="AN73" s="473"/>
      <c r="AO73" s="494">
        <f t="shared" si="21"/>
        <v>14556.321000000113</v>
      </c>
      <c r="AP73" s="274">
        <f t="shared" si="22"/>
        <v>3.9480642578145209E-2</v>
      </c>
      <c r="AR73" s="471"/>
      <c r="AS73" s="471"/>
      <c r="AT73" s="472">
        <f>SUM(AT70:AT72)</f>
        <v>402376.25792</v>
      </c>
      <c r="AU73" s="473"/>
      <c r="AV73" s="494">
        <f t="shared" si="24"/>
        <v>19124.797999999952</v>
      </c>
      <c r="AW73" s="274">
        <f t="shared" si="25"/>
        <v>4.9901435480486006E-2</v>
      </c>
    </row>
    <row r="74" spans="1:53" ht="15" thickBot="1" x14ac:dyDescent="0.35">
      <c r="A74" s="333"/>
      <c r="B74" s="334"/>
      <c r="C74" s="335"/>
      <c r="D74" s="336"/>
      <c r="E74" s="335"/>
      <c r="F74" s="474"/>
      <c r="G74" s="475"/>
      <c r="H74" s="476"/>
      <c r="I74" s="343"/>
      <c r="J74" s="475"/>
      <c r="K74" s="476"/>
      <c r="L74" s="343"/>
      <c r="M74" s="341"/>
      <c r="N74" s="477"/>
      <c r="O74" s="343"/>
      <c r="P74" s="475"/>
      <c r="Q74" s="476"/>
      <c r="R74" s="343"/>
      <c r="S74" s="337"/>
      <c r="T74" s="341"/>
      <c r="U74" s="477"/>
      <c r="W74" s="475"/>
      <c r="X74" s="476"/>
      <c r="Y74" s="343"/>
      <c r="Z74" s="337"/>
      <c r="AA74" s="341"/>
      <c r="AB74" s="477"/>
      <c r="AD74" s="475"/>
      <c r="AE74" s="476"/>
      <c r="AF74" s="343"/>
      <c r="AG74" s="337"/>
      <c r="AH74" s="341"/>
      <c r="AI74" s="477"/>
      <c r="AK74" s="475"/>
      <c r="AL74" s="476"/>
      <c r="AM74" s="343"/>
      <c r="AN74" s="337"/>
      <c r="AO74" s="341"/>
      <c r="AP74" s="477"/>
      <c r="AR74" s="475"/>
      <c r="AS74" s="476"/>
      <c r="AT74" s="343"/>
      <c r="AU74" s="337"/>
      <c r="AV74" s="341"/>
      <c r="AW74" s="477"/>
    </row>
    <row r="75" spans="1:53" x14ac:dyDescent="0.3">
      <c r="I75" s="251"/>
      <c r="L75" s="251"/>
      <c r="M75" s="251"/>
      <c r="N75" s="251"/>
      <c r="O75" s="251"/>
      <c r="R75" s="251"/>
      <c r="U75" s="485"/>
      <c r="Y75" s="251"/>
      <c r="AB75" s="485"/>
      <c r="AF75" s="251"/>
      <c r="AI75" s="485"/>
      <c r="AM75" s="251"/>
      <c r="AP75" s="485"/>
      <c r="AT75" s="251"/>
      <c r="AW75" s="485"/>
    </row>
    <row r="76" spans="1:53" x14ac:dyDescent="0.3">
      <c r="B76" s="249" t="s">
        <v>55</v>
      </c>
      <c r="G76" s="170">
        <v>2.9499999999999998E-2</v>
      </c>
      <c r="J76" s="170">
        <v>2.9499999999999998E-2</v>
      </c>
      <c r="P76" s="170">
        <v>2.9499999999999998E-2</v>
      </c>
      <c r="U76" s="485"/>
      <c r="W76" s="170">
        <v>2.9499999999999998E-2</v>
      </c>
      <c r="AB76" s="485"/>
      <c r="AD76" s="170">
        <v>2.9499999999999998E-2</v>
      </c>
      <c r="AI76" s="485"/>
      <c r="AK76" s="170">
        <v>2.9499999999999998E-2</v>
      </c>
      <c r="AP76" s="485"/>
      <c r="AR76" s="170">
        <v>2.9499999999999998E-2</v>
      </c>
      <c r="AW76" s="485"/>
    </row>
    <row r="77" spans="1:53" s="23" customFormat="1" x14ac:dyDescent="0.3">
      <c r="D77" s="29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</row>
    <row r="78" spans="1:53" s="23" customFormat="1" x14ac:dyDescent="0.3">
      <c r="D78" s="348">
        <v>0.63</v>
      </c>
      <c r="E78" s="349" t="s">
        <v>43</v>
      </c>
      <c r="F78" s="350"/>
      <c r="G78" s="351"/>
      <c r="H78" s="40"/>
      <c r="I78" s="40"/>
      <c r="J78" s="40"/>
      <c r="K78" s="25"/>
      <c r="L78" s="25"/>
      <c r="M78" s="25"/>
      <c r="N78" s="25"/>
      <c r="O78" s="25"/>
      <c r="P78" s="25"/>
      <c r="Q78" s="40"/>
      <c r="R78" s="25"/>
      <c r="S78" s="25"/>
      <c r="T78" s="25"/>
      <c r="U78" s="25"/>
      <c r="V78" s="25"/>
      <c r="W78" s="25"/>
      <c r="X78" s="40"/>
      <c r="Y78" s="25"/>
      <c r="Z78" s="25"/>
      <c r="AA78" s="25"/>
      <c r="AB78" s="25"/>
      <c r="AC78" s="25"/>
      <c r="AD78" s="25"/>
      <c r="AE78" s="40"/>
      <c r="AF78" s="25"/>
      <c r="AG78" s="25"/>
      <c r="AH78" s="25"/>
      <c r="AI78" s="25"/>
      <c r="AJ78" s="25"/>
      <c r="AK78" s="25"/>
      <c r="AL78" s="40"/>
      <c r="AM78" s="25"/>
      <c r="AN78" s="25"/>
      <c r="AO78" s="25"/>
      <c r="AP78" s="25"/>
      <c r="AQ78" s="25"/>
      <c r="AR78" s="25"/>
      <c r="AS78" s="40"/>
      <c r="AT78" s="25"/>
      <c r="AU78" s="25"/>
      <c r="AV78" s="25"/>
      <c r="AW78" s="25"/>
      <c r="AX78" s="25"/>
      <c r="AY78" s="25"/>
    </row>
    <row r="79" spans="1:53" s="23" customFormat="1" x14ac:dyDescent="0.3">
      <c r="D79" s="352">
        <v>0.18</v>
      </c>
      <c r="E79" s="353" t="s">
        <v>44</v>
      </c>
      <c r="F79" s="354"/>
      <c r="G79" s="355"/>
      <c r="H79" s="40"/>
      <c r="I79" s="40"/>
      <c r="J79" s="40"/>
      <c r="K79" s="25"/>
      <c r="L79" s="25"/>
      <c r="M79" s="25"/>
      <c r="N79" s="25"/>
      <c r="O79" s="25"/>
      <c r="P79" s="25"/>
      <c r="Q79" s="40"/>
      <c r="R79" s="25"/>
      <c r="S79" s="25"/>
      <c r="T79" s="25"/>
      <c r="U79" s="25"/>
      <c r="V79" s="25"/>
      <c r="W79" s="25"/>
      <c r="X79" s="40"/>
      <c r="Y79" s="25"/>
      <c r="Z79" s="25"/>
      <c r="AA79" s="25"/>
      <c r="AB79" s="25"/>
      <c r="AC79" s="25"/>
      <c r="AD79" s="25"/>
      <c r="AE79" s="40"/>
      <c r="AF79" s="25"/>
      <c r="AG79" s="25"/>
      <c r="AH79" s="25"/>
      <c r="AI79" s="25"/>
      <c r="AJ79" s="25"/>
      <c r="AK79" s="25"/>
      <c r="AL79" s="40"/>
      <c r="AM79" s="25"/>
      <c r="AN79" s="25"/>
      <c r="AO79" s="25"/>
      <c r="AP79" s="25"/>
      <c r="AQ79" s="25"/>
      <c r="AR79" s="25"/>
      <c r="AS79" s="40"/>
      <c r="AT79" s="25"/>
      <c r="AU79" s="25"/>
      <c r="AV79" s="25"/>
      <c r="AW79" s="25"/>
      <c r="AX79" s="25"/>
      <c r="AY79" s="25"/>
    </row>
    <row r="80" spans="1:53" s="23" customFormat="1" x14ac:dyDescent="0.3">
      <c r="D80" s="356">
        <v>0.19</v>
      </c>
      <c r="E80" s="357" t="s">
        <v>45</v>
      </c>
      <c r="F80" s="358"/>
      <c r="G80" s="359"/>
      <c r="H80" s="40"/>
      <c r="I80" s="40"/>
      <c r="J80" s="40"/>
      <c r="K80" s="25"/>
      <c r="L80" s="25"/>
      <c r="M80" s="25"/>
      <c r="N80" s="25"/>
      <c r="O80" s="25"/>
      <c r="P80" s="25"/>
      <c r="Q80" s="40"/>
      <c r="R80" s="25"/>
      <c r="S80" s="25"/>
      <c r="T80" s="25"/>
      <c r="U80" s="25"/>
      <c r="V80" s="25"/>
      <c r="W80" s="25"/>
      <c r="X80" s="40"/>
      <c r="Y80" s="25"/>
      <c r="Z80" s="25"/>
      <c r="AA80" s="25"/>
      <c r="AB80" s="25"/>
      <c r="AC80" s="25"/>
      <c r="AD80" s="25"/>
      <c r="AE80" s="40"/>
      <c r="AF80" s="25"/>
      <c r="AG80" s="25"/>
      <c r="AH80" s="25"/>
      <c r="AI80" s="25"/>
      <c r="AJ80" s="25"/>
      <c r="AK80" s="25"/>
      <c r="AL80" s="40"/>
      <c r="AM80" s="25"/>
      <c r="AN80" s="25"/>
      <c r="AO80" s="25"/>
      <c r="AP80" s="25"/>
      <c r="AQ80" s="25"/>
      <c r="AR80" s="25"/>
      <c r="AS80" s="40"/>
      <c r="AT80" s="25"/>
      <c r="AU80" s="25"/>
      <c r="AV80" s="25"/>
      <c r="AW80" s="25"/>
      <c r="AX80" s="25"/>
      <c r="AY80" s="25"/>
    </row>
    <row r="81" spans="2:51" x14ac:dyDescent="0.3">
      <c r="G81" s="23"/>
      <c r="H81" s="23"/>
      <c r="I81" s="23"/>
      <c r="J81" s="362"/>
      <c r="K81" s="362"/>
      <c r="L81" s="362"/>
      <c r="M81" s="362"/>
      <c r="P81" s="485"/>
      <c r="Q81" s="362"/>
      <c r="R81" s="362"/>
      <c r="S81" s="362"/>
      <c r="T81" s="362"/>
      <c r="W81" s="485"/>
      <c r="X81" s="362"/>
      <c r="Y81" s="362"/>
      <c r="Z81" s="362"/>
      <c r="AA81" s="362"/>
      <c r="AD81" s="485"/>
      <c r="AE81" s="362"/>
      <c r="AF81" s="362"/>
      <c r="AG81" s="362"/>
      <c r="AH81" s="362"/>
      <c r="AK81" s="485"/>
      <c r="AL81" s="362"/>
      <c r="AM81" s="362"/>
      <c r="AN81" s="362"/>
      <c r="AO81" s="362"/>
      <c r="AR81" s="485"/>
      <c r="AS81" s="362"/>
      <c r="AT81" s="362"/>
      <c r="AU81" s="362"/>
      <c r="AV81" s="362"/>
      <c r="AY81" s="485"/>
    </row>
    <row r="82" spans="2:51" x14ac:dyDescent="0.3">
      <c r="G82" s="23"/>
      <c r="H82" s="23"/>
      <c r="I82" s="23"/>
      <c r="J82" s="362"/>
      <c r="K82" s="362"/>
      <c r="L82" s="362"/>
      <c r="M82" s="362"/>
      <c r="P82" s="485"/>
      <c r="Q82" s="362"/>
      <c r="R82" s="362"/>
      <c r="S82" s="362"/>
      <c r="T82" s="362"/>
      <c r="W82" s="485"/>
      <c r="X82" s="362"/>
      <c r="Y82" s="362"/>
      <c r="Z82" s="362"/>
      <c r="AA82" s="362"/>
      <c r="AD82" s="485"/>
      <c r="AE82" s="362"/>
      <c r="AF82" s="362"/>
      <c r="AG82" s="362"/>
      <c r="AH82" s="362"/>
      <c r="AK82" s="485"/>
      <c r="AL82" s="362"/>
      <c r="AM82" s="362"/>
      <c r="AN82" s="362"/>
      <c r="AO82" s="362"/>
      <c r="AR82" s="485"/>
      <c r="AS82" s="362"/>
      <c r="AT82" s="362"/>
      <c r="AU82" s="362"/>
      <c r="AV82" s="362"/>
      <c r="AY82" s="485"/>
    </row>
    <row r="83" spans="2:51" x14ac:dyDescent="0.3">
      <c r="G83" s="23"/>
      <c r="H83" s="23"/>
      <c r="I83" s="23"/>
      <c r="J83" s="362"/>
      <c r="K83" s="362"/>
      <c r="L83" s="362"/>
      <c r="M83" s="362"/>
      <c r="Q83" s="362"/>
      <c r="R83" s="362"/>
      <c r="S83" s="362"/>
      <c r="T83" s="362"/>
      <c r="X83" s="362"/>
      <c r="Y83" s="362"/>
      <c r="Z83" s="362"/>
      <c r="AA83" s="362"/>
      <c r="AE83" s="362"/>
      <c r="AF83" s="362"/>
      <c r="AG83" s="362"/>
      <c r="AH83" s="362"/>
      <c r="AL83" s="362"/>
      <c r="AM83" s="362"/>
      <c r="AN83" s="362"/>
      <c r="AO83" s="362"/>
      <c r="AS83" s="362"/>
      <c r="AT83" s="362"/>
      <c r="AU83" s="362"/>
      <c r="AV83" s="362"/>
    </row>
    <row r="84" spans="2:51" x14ac:dyDescent="0.3">
      <c r="G84" s="23"/>
      <c r="H84" s="23"/>
      <c r="I84" s="23"/>
      <c r="J84" s="362"/>
      <c r="K84" s="362"/>
      <c r="L84" s="362"/>
      <c r="M84" s="362"/>
      <c r="Q84" s="362"/>
      <c r="R84" s="362"/>
      <c r="S84" s="362"/>
      <c r="T84" s="362"/>
      <c r="X84" s="362"/>
      <c r="Y84" s="362"/>
      <c r="Z84" s="362"/>
      <c r="AA84" s="362"/>
      <c r="AE84" s="362"/>
      <c r="AF84" s="362"/>
      <c r="AG84" s="362"/>
      <c r="AH84" s="362"/>
      <c r="AL84" s="362"/>
      <c r="AM84" s="362"/>
      <c r="AN84" s="362"/>
      <c r="AO84" s="362"/>
      <c r="AS84" s="362"/>
      <c r="AT84" s="362"/>
      <c r="AU84" s="362"/>
      <c r="AV84" s="362"/>
    </row>
    <row r="85" spans="2:51" x14ac:dyDescent="0.3">
      <c r="G85" s="23"/>
      <c r="H85" s="23"/>
      <c r="I85" s="23"/>
      <c r="J85" s="362"/>
      <c r="K85" s="362"/>
      <c r="L85" s="362"/>
      <c r="M85" s="362"/>
      <c r="Q85" s="362"/>
      <c r="R85" s="362"/>
      <c r="S85" s="362"/>
      <c r="T85" s="362"/>
      <c r="X85" s="362"/>
      <c r="Y85" s="362"/>
      <c r="Z85" s="362"/>
      <c r="AA85" s="362"/>
      <c r="AE85" s="362"/>
      <c r="AF85" s="362"/>
      <c r="AG85" s="362"/>
      <c r="AH85" s="362"/>
      <c r="AL85" s="362"/>
      <c r="AM85" s="362"/>
      <c r="AN85" s="362"/>
      <c r="AO85" s="362"/>
      <c r="AS85" s="362"/>
      <c r="AT85" s="362"/>
      <c r="AU85" s="362"/>
      <c r="AV85" s="362"/>
    </row>
    <row r="86" spans="2:51" x14ac:dyDescent="0.3">
      <c r="G86" s="23"/>
      <c r="H86" s="23"/>
      <c r="I86" s="23"/>
      <c r="J86" s="362"/>
      <c r="K86" s="362"/>
      <c r="L86" s="362"/>
      <c r="M86" s="362"/>
      <c r="Q86" s="362"/>
      <c r="R86" s="362"/>
      <c r="S86" s="362"/>
      <c r="T86" s="362"/>
      <c r="X86" s="362"/>
      <c r="Y86" s="362"/>
      <c r="Z86" s="362"/>
      <c r="AA86" s="362"/>
      <c r="AE86" s="362"/>
      <c r="AF86" s="362"/>
      <c r="AG86" s="362"/>
      <c r="AH86" s="362"/>
      <c r="AL86" s="362"/>
      <c r="AM86" s="362"/>
      <c r="AN86" s="362"/>
      <c r="AO86" s="362"/>
      <c r="AS86" s="362"/>
      <c r="AT86" s="362"/>
      <c r="AU86" s="362"/>
      <c r="AV86" s="362"/>
    </row>
    <row r="87" spans="2:51" x14ac:dyDescent="0.3">
      <c r="G87" s="23"/>
      <c r="H87" s="23"/>
      <c r="I87" s="23"/>
      <c r="J87" s="362"/>
      <c r="K87" s="362"/>
      <c r="L87" s="362"/>
      <c r="M87" s="362"/>
      <c r="Q87" s="362"/>
      <c r="R87" s="362"/>
      <c r="S87" s="362"/>
      <c r="T87" s="362"/>
      <c r="X87" s="362"/>
      <c r="Y87" s="362"/>
      <c r="Z87" s="362"/>
      <c r="AA87" s="362"/>
      <c r="AE87" s="362"/>
      <c r="AF87" s="362"/>
      <c r="AG87" s="362"/>
      <c r="AH87" s="362"/>
      <c r="AL87" s="362"/>
      <c r="AM87" s="362"/>
      <c r="AN87" s="362"/>
      <c r="AO87" s="362"/>
      <c r="AS87" s="362"/>
      <c r="AT87" s="362"/>
      <c r="AU87" s="362"/>
      <c r="AV87" s="362"/>
    </row>
    <row r="88" spans="2:51" x14ac:dyDescent="0.3">
      <c r="G88" s="23"/>
      <c r="H88" s="23"/>
      <c r="I88" s="23"/>
      <c r="J88" s="362"/>
      <c r="K88" s="362"/>
      <c r="L88" s="362"/>
      <c r="M88" s="362"/>
      <c r="Q88" s="362"/>
      <c r="R88" s="362"/>
      <c r="S88" s="362"/>
      <c r="T88" s="362"/>
      <c r="X88" s="362"/>
      <c r="Y88" s="362"/>
      <c r="Z88" s="362"/>
      <c r="AA88" s="362"/>
      <c r="AE88" s="362"/>
      <c r="AF88" s="362"/>
      <c r="AG88" s="362"/>
      <c r="AH88" s="362"/>
      <c r="AL88" s="362"/>
      <c r="AM88" s="362"/>
      <c r="AN88" s="362"/>
      <c r="AO88" s="362"/>
      <c r="AS88" s="362"/>
      <c r="AT88" s="362"/>
      <c r="AU88" s="362"/>
      <c r="AV88" s="362"/>
    </row>
    <row r="89" spans="2:51" x14ac:dyDescent="0.3">
      <c r="G89" s="23"/>
      <c r="H89" s="23"/>
      <c r="I89" s="23"/>
      <c r="J89" s="362"/>
      <c r="K89" s="362"/>
      <c r="L89" s="362"/>
      <c r="M89" s="362"/>
      <c r="Q89" s="362"/>
      <c r="R89" s="362"/>
      <c r="S89" s="362"/>
      <c r="T89" s="362"/>
      <c r="X89" s="362"/>
      <c r="Y89" s="362"/>
      <c r="Z89" s="362"/>
      <c r="AA89" s="362"/>
      <c r="AE89" s="362"/>
      <c r="AF89" s="362"/>
      <c r="AG89" s="362"/>
      <c r="AH89" s="362"/>
      <c r="AL89" s="362"/>
      <c r="AM89" s="362"/>
      <c r="AN89" s="362"/>
      <c r="AO89" s="362"/>
      <c r="AS89" s="362"/>
      <c r="AT89" s="362"/>
      <c r="AU89" s="362"/>
      <c r="AV89" s="362"/>
    </row>
    <row r="90" spans="2:51" x14ac:dyDescent="0.3">
      <c r="G90" s="23"/>
      <c r="H90" s="23"/>
      <c r="I90" s="23"/>
      <c r="J90" s="362"/>
      <c r="K90" s="362"/>
      <c r="L90" s="362"/>
      <c r="M90" s="362"/>
      <c r="Q90" s="362"/>
      <c r="R90" s="362"/>
      <c r="S90" s="362"/>
      <c r="T90" s="362"/>
      <c r="X90" s="362"/>
      <c r="Y90" s="362"/>
      <c r="Z90" s="362"/>
      <c r="AA90" s="362"/>
      <c r="AE90" s="362"/>
      <c r="AF90" s="362"/>
      <c r="AG90" s="362"/>
      <c r="AH90" s="362"/>
      <c r="AL90" s="362"/>
      <c r="AM90" s="362"/>
      <c r="AN90" s="362"/>
      <c r="AO90" s="362"/>
      <c r="AS90" s="362"/>
      <c r="AT90" s="362"/>
      <c r="AU90" s="362"/>
      <c r="AV90" s="362"/>
    </row>
    <row r="91" spans="2:51" x14ac:dyDescent="0.3">
      <c r="B91" s="419"/>
      <c r="G91" s="23"/>
      <c r="H91" s="23"/>
      <c r="I91" s="23"/>
      <c r="J91" s="362"/>
      <c r="K91" s="362"/>
      <c r="L91" s="362"/>
      <c r="M91" s="362"/>
      <c r="Q91" s="362"/>
      <c r="R91" s="362"/>
      <c r="S91" s="362"/>
      <c r="T91" s="362"/>
      <c r="X91" s="362"/>
      <c r="Y91" s="362"/>
      <c r="Z91" s="362"/>
      <c r="AA91" s="362"/>
      <c r="AE91" s="362"/>
      <c r="AF91" s="362"/>
      <c r="AG91" s="362"/>
      <c r="AH91" s="362"/>
      <c r="AL91" s="362"/>
      <c r="AM91" s="362"/>
      <c r="AN91" s="362"/>
      <c r="AO91" s="362"/>
      <c r="AS91" s="362"/>
      <c r="AT91" s="362"/>
      <c r="AU91" s="362"/>
      <c r="AV91" s="362"/>
    </row>
    <row r="92" spans="2:51" x14ac:dyDescent="0.3">
      <c r="B92" s="419"/>
      <c r="G92" s="23"/>
      <c r="H92" s="23"/>
      <c r="I92" s="23"/>
      <c r="J92" s="362"/>
      <c r="K92" s="362"/>
      <c r="L92" s="362"/>
      <c r="M92" s="362"/>
      <c r="Q92" s="362"/>
      <c r="R92" s="362"/>
      <c r="S92" s="362"/>
      <c r="T92" s="362"/>
      <c r="X92" s="362"/>
      <c r="Y92" s="362"/>
      <c r="Z92" s="362"/>
      <c r="AA92" s="362"/>
      <c r="AE92" s="362"/>
      <c r="AF92" s="362"/>
      <c r="AG92" s="362"/>
      <c r="AH92" s="362"/>
      <c r="AL92" s="362"/>
      <c r="AM92" s="362"/>
      <c r="AN92" s="362"/>
      <c r="AO92" s="362"/>
      <c r="AS92" s="362"/>
      <c r="AT92" s="362"/>
      <c r="AU92" s="362"/>
      <c r="AV92" s="362"/>
    </row>
    <row r="93" spans="2:51" x14ac:dyDescent="0.3">
      <c r="B93" s="419"/>
      <c r="G93" s="23"/>
      <c r="H93" s="23"/>
      <c r="I93" s="23"/>
      <c r="J93" s="362"/>
      <c r="K93" s="362"/>
      <c r="L93" s="362"/>
      <c r="M93" s="362"/>
      <c r="Q93" s="362"/>
      <c r="R93" s="362"/>
      <c r="S93" s="362"/>
      <c r="T93" s="362"/>
      <c r="X93" s="362"/>
      <c r="Y93" s="362"/>
      <c r="Z93" s="362"/>
      <c r="AA93" s="362"/>
      <c r="AE93" s="362"/>
      <c r="AF93" s="362"/>
      <c r="AG93" s="362"/>
      <c r="AH93" s="362"/>
      <c r="AL93" s="362"/>
      <c r="AM93" s="362"/>
      <c r="AN93" s="362"/>
      <c r="AO93" s="362"/>
      <c r="AS93" s="362"/>
      <c r="AT93" s="362"/>
      <c r="AU93" s="362"/>
      <c r="AV93" s="362"/>
    </row>
    <row r="94" spans="2:51" x14ac:dyDescent="0.3">
      <c r="B94" s="419"/>
      <c r="G94" s="23"/>
      <c r="H94" s="23"/>
      <c r="I94" s="23"/>
      <c r="J94" s="362"/>
      <c r="K94" s="362"/>
      <c r="L94" s="362"/>
      <c r="M94" s="362"/>
      <c r="Q94" s="362"/>
      <c r="R94" s="362"/>
      <c r="S94" s="362"/>
      <c r="T94" s="362"/>
      <c r="X94" s="362"/>
      <c r="Y94" s="362"/>
      <c r="Z94" s="362"/>
      <c r="AA94" s="362"/>
      <c r="AE94" s="362"/>
      <c r="AF94" s="362"/>
      <c r="AG94" s="362"/>
      <c r="AH94" s="362"/>
      <c r="AL94" s="362"/>
      <c r="AM94" s="362"/>
      <c r="AN94" s="362"/>
      <c r="AO94" s="362"/>
      <c r="AS94" s="362"/>
      <c r="AT94" s="362"/>
      <c r="AU94" s="362"/>
      <c r="AV94" s="362"/>
    </row>
    <row r="95" spans="2:51" x14ac:dyDescent="0.3">
      <c r="B95" s="419"/>
      <c r="G95" s="23"/>
      <c r="H95" s="23"/>
      <c r="I95" s="23"/>
      <c r="J95" s="362"/>
      <c r="K95" s="362"/>
      <c r="L95" s="362"/>
      <c r="M95" s="362"/>
      <c r="Q95" s="362"/>
      <c r="R95" s="362"/>
      <c r="S95" s="362"/>
      <c r="T95" s="362"/>
      <c r="X95" s="362"/>
      <c r="Y95" s="362"/>
      <c r="Z95" s="362"/>
      <c r="AA95" s="362"/>
      <c r="AE95" s="362"/>
      <c r="AF95" s="362"/>
      <c r="AG95" s="362"/>
      <c r="AH95" s="362"/>
      <c r="AL95" s="362"/>
      <c r="AM95" s="362"/>
      <c r="AN95" s="362"/>
      <c r="AO95" s="362"/>
      <c r="AS95" s="362"/>
      <c r="AT95" s="362"/>
      <c r="AU95" s="362"/>
      <c r="AV95" s="362"/>
    </row>
    <row r="96" spans="2:51" x14ac:dyDescent="0.3">
      <c r="B96" s="419"/>
      <c r="G96" s="23"/>
      <c r="H96" s="23"/>
      <c r="I96" s="23"/>
      <c r="J96" s="362"/>
      <c r="K96" s="362"/>
      <c r="L96" s="362"/>
      <c r="M96" s="362"/>
      <c r="Q96" s="362"/>
      <c r="R96" s="362"/>
      <c r="S96" s="362"/>
      <c r="T96" s="362"/>
      <c r="X96" s="362"/>
      <c r="Y96" s="362"/>
      <c r="Z96" s="362"/>
      <c r="AA96" s="362"/>
      <c r="AE96" s="362"/>
      <c r="AF96" s="362"/>
      <c r="AG96" s="362"/>
      <c r="AH96" s="362"/>
      <c r="AL96" s="362"/>
      <c r="AM96" s="362"/>
      <c r="AN96" s="362"/>
      <c r="AO96" s="362"/>
      <c r="AS96" s="362"/>
      <c r="AT96" s="362"/>
      <c r="AU96" s="362"/>
      <c r="AV96" s="362"/>
    </row>
    <row r="97" spans="2:48" x14ac:dyDescent="0.3">
      <c r="B97" s="419"/>
      <c r="G97" s="23"/>
      <c r="H97" s="23"/>
      <c r="I97" s="23"/>
      <c r="J97" s="362"/>
      <c r="K97" s="362"/>
      <c r="L97" s="362"/>
      <c r="M97" s="362"/>
      <c r="Q97" s="362"/>
      <c r="R97" s="362"/>
      <c r="S97" s="362"/>
      <c r="T97" s="362"/>
      <c r="X97" s="362"/>
      <c r="Y97" s="362"/>
      <c r="Z97" s="362"/>
      <c r="AA97" s="362"/>
      <c r="AE97" s="362"/>
      <c r="AF97" s="362"/>
      <c r="AG97" s="362"/>
      <c r="AH97" s="362"/>
      <c r="AL97" s="362"/>
      <c r="AM97" s="362"/>
      <c r="AN97" s="362"/>
      <c r="AO97" s="362"/>
      <c r="AS97" s="362"/>
      <c r="AT97" s="362"/>
      <c r="AU97" s="362"/>
      <c r="AV97" s="362"/>
    </row>
    <row r="98" spans="2:48" x14ac:dyDescent="0.3">
      <c r="B98" s="419"/>
      <c r="G98" s="23"/>
      <c r="H98" s="23"/>
      <c r="I98" s="23"/>
      <c r="J98" s="362"/>
      <c r="K98" s="362"/>
      <c r="L98" s="362"/>
      <c r="M98" s="362"/>
      <c r="Q98" s="362"/>
      <c r="R98" s="362"/>
      <c r="S98" s="362"/>
      <c r="T98" s="362"/>
      <c r="X98" s="362"/>
      <c r="Y98" s="362"/>
      <c r="Z98" s="362"/>
      <c r="AA98" s="362"/>
      <c r="AE98" s="362"/>
      <c r="AF98" s="362"/>
      <c r="AG98" s="362"/>
      <c r="AH98" s="362"/>
      <c r="AL98" s="362"/>
      <c r="AM98" s="362"/>
      <c r="AN98" s="362"/>
      <c r="AO98" s="362"/>
      <c r="AS98" s="362"/>
      <c r="AT98" s="362"/>
      <c r="AU98" s="362"/>
      <c r="AV98" s="362"/>
    </row>
    <row r="99" spans="2:48" x14ac:dyDescent="0.3">
      <c r="B99" s="419"/>
      <c r="G99" s="23"/>
      <c r="H99" s="23"/>
      <c r="I99" s="23"/>
      <c r="J99" s="362"/>
      <c r="K99" s="362"/>
      <c r="L99" s="362"/>
      <c r="M99" s="362"/>
      <c r="Q99" s="362"/>
      <c r="R99" s="362"/>
      <c r="S99" s="362"/>
      <c r="T99" s="362"/>
      <c r="X99" s="362"/>
      <c r="Y99" s="362"/>
      <c r="Z99" s="362"/>
      <c r="AA99" s="362"/>
      <c r="AE99" s="362"/>
      <c r="AF99" s="362"/>
      <c r="AG99" s="362"/>
      <c r="AH99" s="362"/>
      <c r="AL99" s="362"/>
      <c r="AM99" s="362"/>
      <c r="AN99" s="362"/>
      <c r="AO99" s="362"/>
      <c r="AS99" s="362"/>
      <c r="AT99" s="362"/>
      <c r="AU99" s="362"/>
      <c r="AV99" s="362"/>
    </row>
    <row r="100" spans="2:48" x14ac:dyDescent="0.3">
      <c r="B100" s="419"/>
      <c r="G100" s="23"/>
      <c r="H100" s="23"/>
      <c r="I100" s="23"/>
      <c r="J100" s="362"/>
      <c r="K100" s="362"/>
      <c r="L100" s="362"/>
      <c r="M100" s="362"/>
      <c r="Q100" s="362"/>
      <c r="R100" s="362"/>
      <c r="S100" s="362"/>
      <c r="T100" s="362"/>
      <c r="X100" s="362"/>
      <c r="Y100" s="362"/>
      <c r="Z100" s="362"/>
      <c r="AA100" s="362"/>
      <c r="AE100" s="362"/>
      <c r="AF100" s="362"/>
      <c r="AG100" s="362"/>
      <c r="AH100" s="362"/>
      <c r="AL100" s="362"/>
      <c r="AM100" s="362"/>
      <c r="AN100" s="362"/>
      <c r="AO100" s="362"/>
      <c r="AS100" s="362"/>
      <c r="AT100" s="362"/>
      <c r="AU100" s="362"/>
      <c r="AV100" s="362"/>
    </row>
    <row r="101" spans="2:48" x14ac:dyDescent="0.3">
      <c r="B101" s="419"/>
      <c r="G101" s="23"/>
      <c r="H101" s="23"/>
      <c r="I101" s="23"/>
      <c r="J101" s="362"/>
      <c r="K101" s="362"/>
      <c r="L101" s="362"/>
      <c r="M101" s="362"/>
      <c r="Q101" s="362"/>
      <c r="R101" s="362"/>
      <c r="S101" s="362"/>
      <c r="T101" s="362"/>
      <c r="X101" s="362"/>
      <c r="Y101" s="362"/>
      <c r="Z101" s="362"/>
      <c r="AA101" s="362"/>
      <c r="AE101" s="362"/>
      <c r="AF101" s="362"/>
      <c r="AG101" s="362"/>
      <c r="AH101" s="362"/>
      <c r="AL101" s="362"/>
      <c r="AM101" s="362"/>
      <c r="AN101" s="362"/>
      <c r="AO101" s="362"/>
      <c r="AS101" s="362"/>
      <c r="AT101" s="362"/>
      <c r="AU101" s="362"/>
      <c r="AV101" s="362"/>
    </row>
    <row r="102" spans="2:48" x14ac:dyDescent="0.3">
      <c r="B102" s="419"/>
      <c r="G102" s="23"/>
      <c r="H102" s="23"/>
      <c r="I102" s="23"/>
      <c r="J102" s="362"/>
      <c r="K102" s="362"/>
      <c r="L102" s="362"/>
      <c r="M102" s="362"/>
      <c r="Q102" s="362"/>
      <c r="R102" s="362"/>
      <c r="S102" s="362"/>
      <c r="T102" s="362"/>
      <c r="X102" s="362"/>
      <c r="Y102" s="362"/>
      <c r="Z102" s="362"/>
      <c r="AA102" s="362"/>
      <c r="AE102" s="362"/>
      <c r="AF102" s="362"/>
      <c r="AG102" s="362"/>
      <c r="AH102" s="362"/>
      <c r="AL102" s="362"/>
      <c r="AM102" s="362"/>
      <c r="AN102" s="362"/>
      <c r="AO102" s="362"/>
      <c r="AS102" s="362"/>
      <c r="AT102" s="362"/>
      <c r="AU102" s="362"/>
      <c r="AV102" s="362"/>
    </row>
    <row r="103" spans="2:48" x14ac:dyDescent="0.3">
      <c r="B103" s="419"/>
      <c r="G103" s="23"/>
      <c r="H103" s="23"/>
      <c r="I103" s="23"/>
      <c r="J103" s="362"/>
      <c r="K103" s="362"/>
      <c r="L103" s="362"/>
      <c r="M103" s="362"/>
      <c r="Q103" s="362"/>
      <c r="R103" s="362"/>
      <c r="S103" s="362"/>
      <c r="T103" s="362"/>
      <c r="X103" s="362"/>
      <c r="Y103" s="362"/>
      <c r="Z103" s="362"/>
      <c r="AA103" s="362"/>
      <c r="AE103" s="362"/>
      <c r="AF103" s="362"/>
      <c r="AG103" s="362"/>
      <c r="AH103" s="362"/>
      <c r="AL103" s="362"/>
      <c r="AM103" s="362"/>
      <c r="AN103" s="362"/>
      <c r="AO103" s="362"/>
      <c r="AS103" s="362"/>
      <c r="AT103" s="362"/>
      <c r="AU103" s="362"/>
      <c r="AV103" s="362"/>
    </row>
    <row r="104" spans="2:48" x14ac:dyDescent="0.3">
      <c r="B104" s="419"/>
      <c r="G104" s="23"/>
      <c r="H104" s="23"/>
      <c r="I104" s="23"/>
      <c r="J104" s="362"/>
      <c r="K104" s="362"/>
      <c r="L104" s="362"/>
      <c r="M104" s="362"/>
      <c r="Q104" s="362"/>
      <c r="R104" s="362"/>
      <c r="S104" s="362"/>
      <c r="T104" s="362"/>
      <c r="X104" s="362"/>
      <c r="Y104" s="362"/>
      <c r="Z104" s="362"/>
      <c r="AA104" s="362"/>
      <c r="AE104" s="362"/>
      <c r="AF104" s="362"/>
      <c r="AG104" s="362"/>
      <c r="AH104" s="362"/>
      <c r="AL104" s="362"/>
      <c r="AM104" s="362"/>
      <c r="AN104" s="362"/>
      <c r="AO104" s="362"/>
      <c r="AS104" s="362"/>
      <c r="AT104" s="362"/>
      <c r="AU104" s="362"/>
      <c r="AV104" s="362"/>
    </row>
    <row r="105" spans="2:48" x14ac:dyDescent="0.3">
      <c r="B105" s="419"/>
      <c r="G105" s="23"/>
      <c r="H105" s="23"/>
      <c r="I105" s="23"/>
      <c r="J105" s="362"/>
      <c r="K105" s="362"/>
      <c r="L105" s="362"/>
      <c r="M105" s="362"/>
      <c r="Q105" s="362"/>
      <c r="R105" s="362"/>
      <c r="S105" s="362"/>
      <c r="T105" s="362"/>
      <c r="X105" s="362"/>
      <c r="Y105" s="362"/>
      <c r="Z105" s="362"/>
      <c r="AA105" s="362"/>
      <c r="AE105" s="362"/>
      <c r="AF105" s="362"/>
      <c r="AG105" s="362"/>
      <c r="AH105" s="362"/>
      <c r="AL105" s="362"/>
      <c r="AM105" s="362"/>
      <c r="AN105" s="362"/>
      <c r="AO105" s="362"/>
      <c r="AS105" s="362"/>
      <c r="AT105" s="362"/>
      <c r="AU105" s="362"/>
      <c r="AV105" s="362"/>
    </row>
    <row r="106" spans="2:48" x14ac:dyDescent="0.3">
      <c r="B106" s="419"/>
      <c r="G106" s="23"/>
      <c r="H106" s="23"/>
      <c r="I106" s="23"/>
      <c r="J106" s="362"/>
      <c r="K106" s="362"/>
      <c r="L106" s="362"/>
      <c r="M106" s="362"/>
      <c r="Q106" s="362"/>
      <c r="R106" s="362"/>
      <c r="S106" s="362"/>
      <c r="T106" s="362"/>
      <c r="X106" s="362"/>
      <c r="Y106" s="362"/>
      <c r="Z106" s="362"/>
      <c r="AA106" s="362"/>
      <c r="AE106" s="362"/>
      <c r="AF106" s="362"/>
      <c r="AG106" s="362"/>
      <c r="AH106" s="362"/>
      <c r="AL106" s="362"/>
      <c r="AM106" s="362"/>
      <c r="AN106" s="362"/>
      <c r="AO106" s="362"/>
      <c r="AS106" s="362"/>
      <c r="AT106" s="362"/>
      <c r="AU106" s="362"/>
      <c r="AV106" s="362"/>
    </row>
    <row r="107" spans="2:48" x14ac:dyDescent="0.3">
      <c r="B107" s="419"/>
      <c r="G107" s="23"/>
      <c r="H107" s="23"/>
      <c r="I107" s="23"/>
      <c r="J107" s="362"/>
      <c r="K107" s="362"/>
      <c r="L107" s="362"/>
      <c r="M107" s="362"/>
      <c r="Q107" s="362"/>
      <c r="R107" s="362"/>
      <c r="S107" s="362"/>
      <c r="T107" s="362"/>
      <c r="X107" s="362"/>
      <c r="Y107" s="362"/>
      <c r="Z107" s="362"/>
      <c r="AA107" s="362"/>
      <c r="AE107" s="362"/>
      <c r="AF107" s="362"/>
      <c r="AG107" s="362"/>
      <c r="AH107" s="362"/>
      <c r="AL107" s="362"/>
      <c r="AM107" s="362"/>
      <c r="AN107" s="362"/>
      <c r="AO107" s="362"/>
      <c r="AS107" s="362"/>
      <c r="AT107" s="362"/>
      <c r="AU107" s="362"/>
      <c r="AV107" s="362"/>
    </row>
    <row r="108" spans="2:48" x14ac:dyDescent="0.3">
      <c r="B108" s="419"/>
      <c r="G108" s="23"/>
      <c r="H108" s="23"/>
      <c r="I108" s="23"/>
      <c r="J108" s="362"/>
      <c r="K108" s="362"/>
      <c r="L108" s="362"/>
      <c r="M108" s="362"/>
      <c r="Q108" s="362"/>
      <c r="R108" s="362"/>
      <c r="S108" s="362"/>
      <c r="T108" s="362"/>
      <c r="X108" s="362"/>
      <c r="Y108" s="362"/>
      <c r="Z108" s="362"/>
      <c r="AA108" s="362"/>
      <c r="AE108" s="362"/>
      <c r="AF108" s="362"/>
      <c r="AG108" s="362"/>
      <c r="AH108" s="362"/>
      <c r="AL108" s="362"/>
      <c r="AM108" s="362"/>
      <c r="AN108" s="362"/>
      <c r="AO108" s="362"/>
      <c r="AS108" s="362"/>
      <c r="AT108" s="362"/>
      <c r="AU108" s="362"/>
      <c r="AV108" s="362"/>
    </row>
    <row r="109" spans="2:48" x14ac:dyDescent="0.3">
      <c r="B109" s="419"/>
      <c r="G109" s="23"/>
      <c r="H109" s="23"/>
      <c r="I109" s="23"/>
      <c r="J109" s="362"/>
      <c r="K109" s="362"/>
      <c r="L109" s="362"/>
      <c r="M109" s="362"/>
      <c r="Q109" s="362"/>
      <c r="R109" s="362"/>
      <c r="S109" s="362"/>
      <c r="T109" s="362"/>
      <c r="X109" s="362"/>
      <c r="Y109" s="362"/>
      <c r="Z109" s="362"/>
      <c r="AA109" s="362"/>
      <c r="AE109" s="362"/>
      <c r="AF109" s="362"/>
      <c r="AG109" s="362"/>
      <c r="AH109" s="362"/>
      <c r="AL109" s="362"/>
      <c r="AM109" s="362"/>
      <c r="AN109" s="362"/>
      <c r="AO109" s="362"/>
      <c r="AS109" s="362"/>
      <c r="AT109" s="362"/>
      <c r="AU109" s="362"/>
      <c r="AV109" s="362"/>
    </row>
    <row r="110" spans="2:48" x14ac:dyDescent="0.3">
      <c r="G110" s="23"/>
      <c r="H110" s="23"/>
      <c r="I110" s="23"/>
      <c r="J110" s="362"/>
      <c r="K110" s="362"/>
      <c r="L110" s="362"/>
      <c r="M110" s="362"/>
      <c r="Q110" s="362"/>
      <c r="R110" s="362"/>
      <c r="S110" s="362"/>
      <c r="T110" s="362"/>
      <c r="X110" s="362"/>
      <c r="Y110" s="362"/>
      <c r="Z110" s="362"/>
      <c r="AA110" s="362"/>
      <c r="AE110" s="362"/>
      <c r="AF110" s="362"/>
      <c r="AG110" s="362"/>
      <c r="AH110" s="362"/>
      <c r="AL110" s="362"/>
      <c r="AM110" s="362"/>
      <c r="AN110" s="362"/>
      <c r="AO110" s="362"/>
      <c r="AS110" s="362"/>
      <c r="AT110" s="362"/>
      <c r="AU110" s="362"/>
      <c r="AV110" s="362"/>
    </row>
    <row r="111" spans="2:48" x14ac:dyDescent="0.3">
      <c r="G111" s="23"/>
      <c r="H111" s="23"/>
      <c r="I111" s="23"/>
      <c r="J111" s="362"/>
      <c r="K111" s="362"/>
      <c r="L111" s="362"/>
      <c r="M111" s="362"/>
      <c r="Q111" s="362"/>
      <c r="R111" s="362"/>
      <c r="S111" s="362"/>
      <c r="T111" s="362"/>
      <c r="X111" s="362"/>
      <c r="Y111" s="362"/>
      <c r="Z111" s="362"/>
      <c r="AA111" s="362"/>
      <c r="AE111" s="362"/>
      <c r="AF111" s="362"/>
      <c r="AG111" s="362"/>
      <c r="AH111" s="362"/>
      <c r="AL111" s="362"/>
      <c r="AM111" s="362"/>
      <c r="AN111" s="362"/>
      <c r="AO111" s="362"/>
      <c r="AS111" s="362"/>
      <c r="AT111" s="362"/>
      <c r="AU111" s="362"/>
      <c r="AV111" s="362"/>
    </row>
    <row r="112" spans="2:48" x14ac:dyDescent="0.3">
      <c r="G112" s="23"/>
      <c r="H112" s="23"/>
      <c r="I112" s="23"/>
      <c r="J112" s="362"/>
      <c r="K112" s="362"/>
      <c r="L112" s="362"/>
      <c r="M112" s="362"/>
      <c r="Q112" s="362"/>
      <c r="R112" s="362"/>
      <c r="S112" s="362"/>
      <c r="T112" s="362"/>
      <c r="X112" s="362"/>
      <c r="Y112" s="362"/>
      <c r="Z112" s="362"/>
      <c r="AA112" s="362"/>
      <c r="AE112" s="362"/>
      <c r="AF112" s="362"/>
      <c r="AG112" s="362"/>
      <c r="AH112" s="362"/>
      <c r="AL112" s="362"/>
      <c r="AM112" s="362"/>
      <c r="AN112" s="362"/>
      <c r="AO112" s="362"/>
      <c r="AS112" s="362"/>
      <c r="AT112" s="362"/>
      <c r="AU112" s="362"/>
      <c r="AV112" s="362"/>
    </row>
    <row r="113" spans="7:48" x14ac:dyDescent="0.3">
      <c r="G113" s="23"/>
      <c r="H113" s="23"/>
      <c r="I113" s="23"/>
      <c r="J113" s="362"/>
      <c r="K113" s="362"/>
      <c r="L113" s="362"/>
      <c r="M113" s="362"/>
      <c r="Q113" s="362"/>
      <c r="R113" s="362"/>
      <c r="S113" s="362"/>
      <c r="T113" s="362"/>
      <c r="X113" s="362"/>
      <c r="Y113" s="362"/>
      <c r="Z113" s="362"/>
      <c r="AA113" s="362"/>
      <c r="AE113" s="362"/>
      <c r="AF113" s="362"/>
      <c r="AG113" s="362"/>
      <c r="AH113" s="362"/>
      <c r="AL113" s="362"/>
      <c r="AM113" s="362"/>
      <c r="AN113" s="362"/>
      <c r="AO113" s="362"/>
      <c r="AS113" s="362"/>
      <c r="AT113" s="362"/>
      <c r="AU113" s="362"/>
      <c r="AV113" s="362"/>
    </row>
    <row r="114" spans="7:48" x14ac:dyDescent="0.3">
      <c r="G114" s="23"/>
      <c r="H114" s="23"/>
      <c r="I114" s="23"/>
      <c r="J114" s="362"/>
      <c r="K114" s="362"/>
      <c r="L114" s="362"/>
      <c r="M114" s="362"/>
      <c r="Q114" s="362"/>
      <c r="R114" s="362"/>
      <c r="S114" s="362"/>
      <c r="T114" s="362"/>
      <c r="X114" s="362"/>
      <c r="Y114" s="362"/>
      <c r="Z114" s="362"/>
      <c r="AA114" s="362"/>
      <c r="AE114" s="362"/>
      <c r="AF114" s="362"/>
      <c r="AG114" s="362"/>
      <c r="AH114" s="362"/>
      <c r="AL114" s="362"/>
      <c r="AM114" s="362"/>
      <c r="AN114" s="362"/>
      <c r="AO114" s="362"/>
      <c r="AS114" s="362"/>
      <c r="AT114" s="362"/>
      <c r="AU114" s="362"/>
      <c r="AV114" s="362"/>
    </row>
    <row r="115" spans="7:48" x14ac:dyDescent="0.3">
      <c r="G115" s="23"/>
      <c r="H115" s="23"/>
      <c r="I115" s="23"/>
      <c r="J115" s="362"/>
      <c r="K115" s="362"/>
      <c r="L115" s="362"/>
      <c r="M115" s="362"/>
      <c r="Q115" s="362"/>
      <c r="R115" s="362"/>
      <c r="S115" s="362"/>
      <c r="T115" s="362"/>
      <c r="X115" s="362"/>
      <c r="Y115" s="362"/>
      <c r="Z115" s="362"/>
      <c r="AA115" s="362"/>
      <c r="AE115" s="362"/>
      <c r="AF115" s="362"/>
      <c r="AG115" s="362"/>
      <c r="AH115" s="362"/>
      <c r="AL115" s="362"/>
      <c r="AM115" s="362"/>
      <c r="AN115" s="362"/>
      <c r="AO115" s="362"/>
      <c r="AS115" s="362"/>
      <c r="AT115" s="362"/>
      <c r="AU115" s="362"/>
      <c r="AV115" s="362"/>
    </row>
    <row r="116" spans="7:48" x14ac:dyDescent="0.3">
      <c r="G116" s="23"/>
      <c r="H116" s="23"/>
      <c r="I116" s="23"/>
      <c r="J116" s="362"/>
      <c r="K116" s="362"/>
      <c r="L116" s="362"/>
      <c r="M116" s="362"/>
      <c r="Q116" s="362"/>
      <c r="R116" s="362"/>
      <c r="S116" s="362"/>
      <c r="T116" s="362"/>
      <c r="X116" s="362"/>
      <c r="Y116" s="362"/>
      <c r="Z116" s="362"/>
      <c r="AA116" s="362"/>
      <c r="AE116" s="362"/>
      <c r="AF116" s="362"/>
      <c r="AG116" s="362"/>
      <c r="AH116" s="362"/>
      <c r="AL116" s="362"/>
      <c r="AM116" s="362"/>
      <c r="AN116" s="362"/>
      <c r="AO116" s="362"/>
      <c r="AS116" s="362"/>
      <c r="AT116" s="362"/>
      <c r="AU116" s="362"/>
      <c r="AV116" s="362"/>
    </row>
    <row r="117" spans="7:48" x14ac:dyDescent="0.3">
      <c r="G117" s="23"/>
      <c r="H117" s="23"/>
      <c r="I117" s="23"/>
      <c r="J117" s="362"/>
      <c r="K117" s="362"/>
      <c r="L117" s="362"/>
      <c r="M117" s="362"/>
      <c r="Q117" s="362"/>
      <c r="R117" s="362"/>
      <c r="S117" s="362"/>
      <c r="T117" s="362"/>
      <c r="X117" s="362"/>
      <c r="Y117" s="362"/>
      <c r="Z117" s="362"/>
      <c r="AA117" s="362"/>
      <c r="AE117" s="362"/>
      <c r="AF117" s="362"/>
      <c r="AG117" s="362"/>
      <c r="AH117" s="362"/>
      <c r="AL117" s="362"/>
      <c r="AM117" s="362"/>
      <c r="AN117" s="362"/>
      <c r="AO117" s="362"/>
      <c r="AS117" s="362"/>
      <c r="AT117" s="362"/>
      <c r="AU117" s="362"/>
      <c r="AV117" s="362"/>
    </row>
    <row r="118" spans="7:48" x14ac:dyDescent="0.3">
      <c r="G118" s="23"/>
      <c r="H118" s="23"/>
      <c r="I118" s="23"/>
      <c r="J118" s="362"/>
      <c r="K118" s="362"/>
      <c r="L118" s="362"/>
      <c r="M118" s="362"/>
      <c r="Q118" s="362"/>
      <c r="R118" s="362"/>
      <c r="S118" s="362"/>
      <c r="T118" s="362"/>
      <c r="X118" s="362"/>
      <c r="Y118" s="362"/>
      <c r="Z118" s="362"/>
      <c r="AA118" s="362"/>
      <c r="AE118" s="362"/>
      <c r="AF118" s="362"/>
      <c r="AG118" s="362"/>
      <c r="AH118" s="362"/>
      <c r="AL118" s="362"/>
      <c r="AM118" s="362"/>
      <c r="AN118" s="362"/>
      <c r="AO118" s="362"/>
      <c r="AS118" s="362"/>
      <c r="AT118" s="362"/>
      <c r="AU118" s="362"/>
      <c r="AV118" s="362"/>
    </row>
    <row r="119" spans="7:48" x14ac:dyDescent="0.3">
      <c r="G119" s="23"/>
      <c r="H119" s="23"/>
      <c r="I119" s="23"/>
      <c r="J119" s="362"/>
      <c r="K119" s="362"/>
      <c r="L119" s="362"/>
      <c r="M119" s="362"/>
      <c r="Q119" s="362"/>
      <c r="R119" s="362"/>
      <c r="S119" s="362"/>
      <c r="T119" s="362"/>
      <c r="X119" s="362"/>
      <c r="Y119" s="362"/>
      <c r="Z119" s="362"/>
      <c r="AA119" s="362"/>
      <c r="AE119" s="362"/>
      <c r="AF119" s="362"/>
      <c r="AG119" s="362"/>
      <c r="AH119" s="362"/>
      <c r="AL119" s="362"/>
      <c r="AM119" s="362"/>
      <c r="AN119" s="362"/>
      <c r="AO119" s="362"/>
      <c r="AS119" s="362"/>
      <c r="AT119" s="362"/>
      <c r="AU119" s="362"/>
      <c r="AV119" s="362"/>
    </row>
    <row r="120" spans="7:48" x14ac:dyDescent="0.3">
      <c r="G120" s="23"/>
      <c r="H120" s="23"/>
      <c r="I120" s="23"/>
      <c r="J120" s="362"/>
      <c r="K120" s="362"/>
      <c r="L120" s="362"/>
      <c r="M120" s="362"/>
      <c r="Q120" s="362"/>
      <c r="R120" s="362"/>
      <c r="S120" s="362"/>
      <c r="T120" s="362"/>
      <c r="X120" s="362"/>
      <c r="Y120" s="362"/>
      <c r="Z120" s="362"/>
      <c r="AA120" s="362"/>
      <c r="AE120" s="362"/>
      <c r="AF120" s="362"/>
      <c r="AG120" s="362"/>
      <c r="AH120" s="362"/>
      <c r="AL120" s="362"/>
      <c r="AM120" s="362"/>
      <c r="AN120" s="362"/>
      <c r="AO120" s="362"/>
      <c r="AS120" s="362"/>
      <c r="AT120" s="362"/>
      <c r="AU120" s="362"/>
      <c r="AV120" s="362"/>
    </row>
    <row r="121" spans="7:48" x14ac:dyDescent="0.3">
      <c r="G121" s="23"/>
      <c r="H121" s="23"/>
      <c r="I121" s="23"/>
      <c r="J121" s="362"/>
      <c r="K121" s="362"/>
      <c r="L121" s="362"/>
      <c r="M121" s="362"/>
      <c r="Q121" s="362"/>
      <c r="R121" s="362"/>
      <c r="S121" s="362"/>
      <c r="T121" s="362"/>
      <c r="X121" s="362"/>
      <c r="Y121" s="362"/>
      <c r="Z121" s="362"/>
      <c r="AA121" s="362"/>
      <c r="AE121" s="362"/>
      <c r="AF121" s="362"/>
      <c r="AG121" s="362"/>
      <c r="AH121" s="362"/>
      <c r="AL121" s="362"/>
      <c r="AM121" s="362"/>
      <c r="AN121" s="362"/>
      <c r="AO121" s="362"/>
      <c r="AS121" s="362"/>
      <c r="AT121" s="362"/>
      <c r="AU121" s="362"/>
      <c r="AV121" s="362"/>
    </row>
    <row r="122" spans="7:48" x14ac:dyDescent="0.3">
      <c r="G122" s="23"/>
      <c r="H122" s="23"/>
      <c r="I122" s="23"/>
      <c r="J122" s="362"/>
      <c r="K122" s="362"/>
      <c r="L122" s="362"/>
      <c r="M122" s="362"/>
      <c r="Q122" s="362"/>
      <c r="R122" s="362"/>
      <c r="S122" s="362"/>
      <c r="T122" s="362"/>
      <c r="X122" s="362"/>
      <c r="Y122" s="362"/>
      <c r="Z122" s="362"/>
      <c r="AA122" s="362"/>
      <c r="AE122" s="362"/>
      <c r="AF122" s="362"/>
      <c r="AG122" s="362"/>
      <c r="AH122" s="362"/>
      <c r="AL122" s="362"/>
      <c r="AM122" s="362"/>
      <c r="AN122" s="362"/>
      <c r="AO122" s="362"/>
      <c r="AS122" s="362"/>
      <c r="AT122" s="362"/>
      <c r="AU122" s="362"/>
      <c r="AV122" s="362"/>
    </row>
    <row r="123" spans="7:48" x14ac:dyDescent="0.3">
      <c r="G123" s="23"/>
      <c r="H123" s="23"/>
      <c r="I123" s="23"/>
      <c r="J123" s="362"/>
      <c r="K123" s="362"/>
      <c r="L123" s="362"/>
      <c r="M123" s="362"/>
      <c r="Q123" s="362"/>
      <c r="R123" s="362"/>
      <c r="S123" s="362"/>
      <c r="T123" s="362"/>
      <c r="X123" s="362"/>
      <c r="Y123" s="362"/>
      <c r="Z123" s="362"/>
      <c r="AA123" s="362"/>
      <c r="AE123" s="362"/>
      <c r="AF123" s="362"/>
      <c r="AG123" s="362"/>
      <c r="AH123" s="362"/>
      <c r="AL123" s="362"/>
      <c r="AM123" s="362"/>
      <c r="AN123" s="362"/>
      <c r="AO123" s="362"/>
      <c r="AS123" s="362"/>
      <c r="AT123" s="362"/>
      <c r="AU123" s="362"/>
      <c r="AV123" s="362"/>
    </row>
    <row r="124" spans="7:48" x14ac:dyDescent="0.3">
      <c r="G124" s="23"/>
      <c r="H124" s="23"/>
      <c r="I124" s="23"/>
      <c r="J124" s="362"/>
      <c r="K124" s="362"/>
      <c r="L124" s="362"/>
      <c r="M124" s="362"/>
      <c r="Q124" s="362"/>
      <c r="R124" s="362"/>
      <c r="S124" s="362"/>
      <c r="T124" s="362"/>
      <c r="X124" s="362"/>
      <c r="Y124" s="362"/>
      <c r="Z124" s="362"/>
      <c r="AA124" s="362"/>
      <c r="AE124" s="362"/>
      <c r="AF124" s="362"/>
      <c r="AG124" s="362"/>
      <c r="AH124" s="362"/>
      <c r="AL124" s="362"/>
      <c r="AM124" s="362"/>
      <c r="AN124" s="362"/>
      <c r="AO124" s="362"/>
      <c r="AS124" s="362"/>
      <c r="AT124" s="362"/>
      <c r="AU124" s="362"/>
      <c r="AV124" s="362"/>
    </row>
    <row r="125" spans="7:48" x14ac:dyDescent="0.3">
      <c r="G125" s="23"/>
      <c r="H125" s="23"/>
      <c r="I125" s="23"/>
      <c r="J125" s="362"/>
      <c r="K125" s="362"/>
      <c r="L125" s="362"/>
      <c r="M125" s="362"/>
      <c r="Q125" s="362"/>
      <c r="R125" s="362"/>
      <c r="S125" s="362"/>
      <c r="T125" s="362"/>
      <c r="X125" s="362"/>
      <c r="Y125" s="362"/>
      <c r="Z125" s="362"/>
      <c r="AA125" s="362"/>
      <c r="AE125" s="362"/>
      <c r="AF125" s="362"/>
      <c r="AG125" s="362"/>
      <c r="AH125" s="362"/>
      <c r="AL125" s="362"/>
      <c r="AM125" s="362"/>
      <c r="AN125" s="362"/>
      <c r="AO125" s="362"/>
      <c r="AS125" s="362"/>
      <c r="AT125" s="362"/>
      <c r="AU125" s="362"/>
      <c r="AV125" s="362"/>
    </row>
    <row r="126" spans="7:48" x14ac:dyDescent="0.3">
      <c r="G126" s="23"/>
      <c r="H126" s="23"/>
      <c r="I126" s="23"/>
      <c r="J126" s="362"/>
      <c r="K126" s="362"/>
      <c r="L126" s="362"/>
      <c r="M126" s="362"/>
      <c r="Q126" s="362"/>
      <c r="R126" s="362"/>
      <c r="S126" s="362"/>
      <c r="T126" s="362"/>
      <c r="X126" s="362"/>
      <c r="Y126" s="362"/>
      <c r="Z126" s="362"/>
      <c r="AA126" s="362"/>
      <c r="AE126" s="362"/>
      <c r="AF126" s="362"/>
      <c r="AG126" s="362"/>
      <c r="AH126" s="362"/>
      <c r="AL126" s="362"/>
      <c r="AM126" s="362"/>
      <c r="AN126" s="362"/>
      <c r="AO126" s="362"/>
      <c r="AS126" s="362"/>
      <c r="AT126" s="362"/>
      <c r="AU126" s="362"/>
      <c r="AV126" s="362"/>
    </row>
    <row r="127" spans="7:48" x14ac:dyDescent="0.3">
      <c r="G127" s="23"/>
      <c r="H127" s="23"/>
      <c r="I127" s="23"/>
      <c r="J127" s="362"/>
      <c r="K127" s="362"/>
      <c r="L127" s="362"/>
      <c r="M127" s="362"/>
      <c r="Q127" s="362"/>
      <c r="R127" s="362"/>
      <c r="S127" s="362"/>
      <c r="T127" s="362"/>
      <c r="X127" s="362"/>
      <c r="Y127" s="362"/>
      <c r="Z127" s="362"/>
      <c r="AA127" s="362"/>
      <c r="AE127" s="362"/>
      <c r="AF127" s="362"/>
      <c r="AG127" s="362"/>
      <c r="AH127" s="362"/>
      <c r="AL127" s="362"/>
      <c r="AM127" s="362"/>
      <c r="AN127" s="362"/>
      <c r="AO127" s="362"/>
      <c r="AS127" s="362"/>
      <c r="AT127" s="362"/>
      <c r="AU127" s="362"/>
      <c r="AV127" s="362"/>
    </row>
    <row r="128" spans="7:48" x14ac:dyDescent="0.3">
      <c r="G128" s="23"/>
      <c r="H128" s="23"/>
      <c r="I128" s="23"/>
      <c r="J128" s="362"/>
      <c r="K128" s="362"/>
      <c r="L128" s="362"/>
      <c r="M128" s="362"/>
      <c r="Q128" s="362"/>
      <c r="R128" s="362"/>
      <c r="S128" s="362"/>
      <c r="T128" s="362"/>
      <c r="X128" s="362"/>
      <c r="Y128" s="362"/>
      <c r="Z128" s="362"/>
      <c r="AA128" s="362"/>
      <c r="AE128" s="362"/>
      <c r="AF128" s="362"/>
      <c r="AG128" s="362"/>
      <c r="AH128" s="362"/>
      <c r="AL128" s="362"/>
      <c r="AM128" s="362"/>
      <c r="AN128" s="362"/>
      <c r="AO128" s="362"/>
      <c r="AS128" s="362"/>
      <c r="AT128" s="362"/>
      <c r="AU128" s="362"/>
      <c r="AV128" s="362"/>
    </row>
    <row r="129" spans="7:48" x14ac:dyDescent="0.3">
      <c r="G129" s="23"/>
      <c r="H129" s="23"/>
      <c r="I129" s="23"/>
      <c r="J129" s="362"/>
      <c r="K129" s="362"/>
      <c r="L129" s="362"/>
      <c r="M129" s="362"/>
      <c r="Q129" s="362"/>
      <c r="R129" s="362"/>
      <c r="S129" s="362"/>
      <c r="T129" s="362"/>
      <c r="X129" s="362"/>
      <c r="Y129" s="362"/>
      <c r="Z129" s="362"/>
      <c r="AA129" s="362"/>
      <c r="AE129" s="362"/>
      <c r="AF129" s="362"/>
      <c r="AG129" s="362"/>
      <c r="AH129" s="362"/>
      <c r="AL129" s="362"/>
      <c r="AM129" s="362"/>
      <c r="AN129" s="362"/>
      <c r="AO129" s="362"/>
      <c r="AS129" s="362"/>
      <c r="AT129" s="362"/>
      <c r="AU129" s="362"/>
      <c r="AV129" s="362"/>
    </row>
    <row r="130" spans="7:48" x14ac:dyDescent="0.3">
      <c r="G130" s="23"/>
      <c r="H130" s="23"/>
      <c r="I130" s="23"/>
      <c r="J130" s="362"/>
      <c r="K130" s="362"/>
      <c r="L130" s="362"/>
      <c r="M130" s="362"/>
      <c r="Q130" s="362"/>
      <c r="R130" s="362"/>
      <c r="S130" s="362"/>
      <c r="T130" s="362"/>
      <c r="X130" s="362"/>
      <c r="Y130" s="362"/>
      <c r="Z130" s="362"/>
      <c r="AA130" s="362"/>
      <c r="AE130" s="362"/>
      <c r="AF130" s="362"/>
      <c r="AG130" s="362"/>
      <c r="AH130" s="362"/>
      <c r="AL130" s="362"/>
      <c r="AM130" s="362"/>
      <c r="AN130" s="362"/>
      <c r="AO130" s="362"/>
      <c r="AS130" s="362"/>
      <c r="AT130" s="362"/>
      <c r="AU130" s="362"/>
      <c r="AV130" s="362"/>
    </row>
    <row r="131" spans="7:48" x14ac:dyDescent="0.3">
      <c r="G131" s="23"/>
      <c r="H131" s="23"/>
      <c r="I131" s="23"/>
      <c r="J131" s="362"/>
      <c r="K131" s="362"/>
      <c r="L131" s="362"/>
      <c r="M131" s="362"/>
      <c r="Q131" s="362"/>
      <c r="R131" s="362"/>
      <c r="S131" s="362"/>
      <c r="T131" s="362"/>
      <c r="X131" s="362"/>
      <c r="Y131" s="362"/>
      <c r="Z131" s="362"/>
      <c r="AA131" s="362"/>
      <c r="AE131" s="362"/>
      <c r="AF131" s="362"/>
      <c r="AG131" s="362"/>
      <c r="AH131" s="362"/>
      <c r="AL131" s="362"/>
      <c r="AM131" s="362"/>
      <c r="AN131" s="362"/>
      <c r="AO131" s="362"/>
      <c r="AS131" s="362"/>
      <c r="AT131" s="362"/>
      <c r="AU131" s="362"/>
      <c r="AV131" s="362"/>
    </row>
    <row r="132" spans="7:48" x14ac:dyDescent="0.3">
      <c r="G132" s="23"/>
      <c r="H132" s="23"/>
      <c r="I132" s="23"/>
      <c r="J132" s="362"/>
      <c r="K132" s="362"/>
      <c r="L132" s="362"/>
      <c r="M132" s="362"/>
      <c r="Q132" s="362"/>
      <c r="R132" s="362"/>
      <c r="S132" s="362"/>
      <c r="T132" s="362"/>
      <c r="X132" s="362"/>
      <c r="Y132" s="362"/>
      <c r="Z132" s="362"/>
      <c r="AA132" s="362"/>
      <c r="AE132" s="362"/>
      <c r="AF132" s="362"/>
      <c r="AG132" s="362"/>
      <c r="AH132" s="362"/>
      <c r="AL132" s="362"/>
      <c r="AM132" s="362"/>
      <c r="AN132" s="362"/>
      <c r="AO132" s="362"/>
      <c r="AS132" s="362"/>
      <c r="AT132" s="362"/>
      <c r="AU132" s="362"/>
      <c r="AV132" s="362"/>
    </row>
    <row r="133" spans="7:48" x14ac:dyDescent="0.3">
      <c r="G133" s="23"/>
      <c r="H133" s="23"/>
      <c r="I133" s="23"/>
      <c r="J133" s="362"/>
      <c r="K133" s="362"/>
      <c r="L133" s="362"/>
      <c r="M133" s="362"/>
      <c r="Q133" s="362"/>
      <c r="R133" s="362"/>
      <c r="S133" s="362"/>
      <c r="T133" s="362"/>
      <c r="X133" s="362"/>
      <c r="Y133" s="362"/>
      <c r="Z133" s="362"/>
      <c r="AA133" s="362"/>
      <c r="AE133" s="362"/>
      <c r="AF133" s="362"/>
      <c r="AG133" s="362"/>
      <c r="AH133" s="362"/>
      <c r="AL133" s="362"/>
      <c r="AM133" s="362"/>
      <c r="AN133" s="362"/>
      <c r="AO133" s="362"/>
      <c r="AS133" s="362"/>
      <c r="AT133" s="362"/>
      <c r="AU133" s="362"/>
      <c r="AV133" s="362"/>
    </row>
    <row r="134" spans="7:48" x14ac:dyDescent="0.3">
      <c r="G134" s="23"/>
      <c r="H134" s="23"/>
      <c r="I134" s="23"/>
      <c r="J134" s="362"/>
      <c r="K134" s="362"/>
      <c r="L134" s="362"/>
      <c r="M134" s="362"/>
      <c r="Q134" s="362"/>
      <c r="R134" s="362"/>
      <c r="S134" s="362"/>
      <c r="T134" s="362"/>
      <c r="X134" s="362"/>
      <c r="Y134" s="362"/>
      <c r="Z134" s="362"/>
      <c r="AA134" s="362"/>
      <c r="AE134" s="362"/>
      <c r="AF134" s="362"/>
      <c r="AG134" s="362"/>
      <c r="AH134" s="362"/>
      <c r="AL134" s="362"/>
      <c r="AM134" s="362"/>
      <c r="AN134" s="362"/>
      <c r="AO134" s="362"/>
      <c r="AS134" s="362"/>
      <c r="AT134" s="362"/>
      <c r="AU134" s="362"/>
      <c r="AV134" s="362"/>
    </row>
    <row r="135" spans="7:48" x14ac:dyDescent="0.3">
      <c r="G135" s="23"/>
      <c r="H135" s="23"/>
      <c r="I135" s="23"/>
      <c r="J135" s="362"/>
      <c r="K135" s="362"/>
      <c r="L135" s="362"/>
      <c r="M135" s="362"/>
      <c r="Q135" s="362"/>
      <c r="R135" s="362"/>
      <c r="S135" s="362"/>
      <c r="T135" s="362"/>
      <c r="X135" s="362"/>
      <c r="Y135" s="362"/>
      <c r="Z135" s="362"/>
      <c r="AA135" s="362"/>
      <c r="AE135" s="362"/>
      <c r="AF135" s="362"/>
      <c r="AG135" s="362"/>
      <c r="AH135" s="362"/>
      <c r="AL135" s="362"/>
      <c r="AM135" s="362"/>
      <c r="AN135" s="362"/>
      <c r="AO135" s="362"/>
      <c r="AS135" s="362"/>
      <c r="AT135" s="362"/>
      <c r="AU135" s="362"/>
      <c r="AV135" s="362"/>
    </row>
    <row r="136" spans="7:48" x14ac:dyDescent="0.3">
      <c r="G136" s="23"/>
      <c r="H136" s="23"/>
      <c r="I136" s="23"/>
      <c r="J136" s="362"/>
      <c r="K136" s="362"/>
      <c r="L136" s="362"/>
      <c r="M136" s="362"/>
      <c r="Q136" s="362"/>
      <c r="R136" s="362"/>
      <c r="S136" s="362"/>
      <c r="T136" s="362"/>
      <c r="X136" s="362"/>
      <c r="Y136" s="362"/>
      <c r="Z136" s="362"/>
      <c r="AA136" s="362"/>
      <c r="AE136" s="362"/>
      <c r="AF136" s="362"/>
      <c r="AG136" s="362"/>
      <c r="AH136" s="362"/>
      <c r="AL136" s="362"/>
      <c r="AM136" s="362"/>
      <c r="AN136" s="362"/>
      <c r="AO136" s="362"/>
      <c r="AS136" s="362"/>
      <c r="AT136" s="362"/>
      <c r="AU136" s="362"/>
      <c r="AV136" s="362"/>
    </row>
    <row r="137" spans="7:48" x14ac:dyDescent="0.3">
      <c r="G137" s="23"/>
      <c r="H137" s="23"/>
      <c r="I137" s="23"/>
      <c r="J137" s="362"/>
      <c r="K137" s="362"/>
      <c r="L137" s="362"/>
      <c r="M137" s="362"/>
      <c r="Q137" s="362"/>
      <c r="R137" s="362"/>
      <c r="S137" s="362"/>
      <c r="T137" s="362"/>
      <c r="X137" s="362"/>
      <c r="Y137" s="362"/>
      <c r="Z137" s="362"/>
      <c r="AA137" s="362"/>
      <c r="AE137" s="362"/>
      <c r="AF137" s="362"/>
      <c r="AG137" s="362"/>
      <c r="AH137" s="362"/>
      <c r="AL137" s="362"/>
      <c r="AM137" s="362"/>
      <c r="AN137" s="362"/>
      <c r="AO137" s="362"/>
      <c r="AS137" s="362"/>
      <c r="AT137" s="362"/>
      <c r="AU137" s="362"/>
      <c r="AV137" s="362"/>
    </row>
    <row r="138" spans="7:48" x14ac:dyDescent="0.3">
      <c r="G138" s="23"/>
      <c r="H138" s="23"/>
      <c r="I138" s="23"/>
      <c r="J138" s="362"/>
      <c r="K138" s="362"/>
      <c r="L138" s="362"/>
      <c r="M138" s="362"/>
      <c r="Q138" s="362"/>
      <c r="R138" s="362"/>
      <c r="S138" s="362"/>
      <c r="T138" s="362"/>
      <c r="X138" s="362"/>
      <c r="Y138" s="362"/>
      <c r="Z138" s="362"/>
      <c r="AA138" s="362"/>
      <c r="AE138" s="362"/>
      <c r="AF138" s="362"/>
      <c r="AG138" s="362"/>
      <c r="AH138" s="362"/>
      <c r="AL138" s="362"/>
      <c r="AM138" s="362"/>
      <c r="AN138" s="362"/>
      <c r="AO138" s="362"/>
      <c r="AS138" s="362"/>
      <c r="AT138" s="362"/>
      <c r="AU138" s="362"/>
      <c r="AV138" s="362"/>
    </row>
    <row r="139" spans="7:48" x14ac:dyDescent="0.3">
      <c r="G139" s="23"/>
      <c r="H139" s="23"/>
      <c r="I139" s="23"/>
      <c r="J139" s="362"/>
      <c r="K139" s="362"/>
      <c r="L139" s="362"/>
      <c r="M139" s="362"/>
      <c r="Q139" s="362"/>
      <c r="R139" s="362"/>
      <c r="S139" s="362"/>
      <c r="T139" s="362"/>
      <c r="X139" s="362"/>
      <c r="Y139" s="362"/>
      <c r="Z139" s="362"/>
      <c r="AA139" s="362"/>
      <c r="AE139" s="362"/>
      <c r="AF139" s="362"/>
      <c r="AG139" s="362"/>
      <c r="AH139" s="362"/>
      <c r="AL139" s="362"/>
      <c r="AM139" s="362"/>
      <c r="AN139" s="362"/>
      <c r="AO139" s="362"/>
      <c r="AS139" s="362"/>
      <c r="AT139" s="362"/>
      <c r="AU139" s="362"/>
      <c r="AV139" s="362"/>
    </row>
    <row r="140" spans="7:48" x14ac:dyDescent="0.3">
      <c r="G140" s="23"/>
      <c r="H140" s="23"/>
      <c r="I140" s="23"/>
      <c r="J140" s="362"/>
      <c r="K140" s="362"/>
      <c r="L140" s="362"/>
      <c r="M140" s="362"/>
      <c r="Q140" s="362"/>
      <c r="R140" s="362"/>
      <c r="S140" s="362"/>
      <c r="T140" s="362"/>
      <c r="X140" s="362"/>
      <c r="Y140" s="362"/>
      <c r="Z140" s="362"/>
      <c r="AA140" s="362"/>
      <c r="AE140" s="362"/>
      <c r="AF140" s="362"/>
      <c r="AG140" s="362"/>
      <c r="AH140" s="362"/>
      <c r="AL140" s="362"/>
      <c r="AM140" s="362"/>
      <c r="AN140" s="362"/>
      <c r="AO140" s="362"/>
      <c r="AS140" s="362"/>
      <c r="AT140" s="362"/>
      <c r="AU140" s="362"/>
      <c r="AV140" s="362"/>
    </row>
    <row r="141" spans="7:48" x14ac:dyDescent="0.3">
      <c r="G141" s="23"/>
      <c r="H141" s="23"/>
      <c r="I141" s="23"/>
      <c r="J141" s="362"/>
      <c r="K141" s="362"/>
      <c r="L141" s="362"/>
      <c r="M141" s="362"/>
      <c r="Q141" s="362"/>
      <c r="R141" s="362"/>
      <c r="S141" s="362"/>
      <c r="T141" s="362"/>
      <c r="X141" s="362"/>
      <c r="Y141" s="362"/>
      <c r="Z141" s="362"/>
      <c r="AA141" s="362"/>
      <c r="AE141" s="362"/>
      <c r="AF141" s="362"/>
      <c r="AG141" s="362"/>
      <c r="AH141" s="362"/>
      <c r="AL141" s="362"/>
      <c r="AM141" s="362"/>
      <c r="AN141" s="362"/>
      <c r="AO141" s="362"/>
      <c r="AS141" s="362"/>
      <c r="AT141" s="362"/>
      <c r="AU141" s="362"/>
      <c r="AV141" s="362"/>
    </row>
    <row r="142" spans="7:48" x14ac:dyDescent="0.3">
      <c r="G142" s="23"/>
      <c r="H142" s="23"/>
      <c r="I142" s="23"/>
      <c r="J142" s="362"/>
      <c r="K142" s="362"/>
      <c r="L142" s="362"/>
      <c r="M142" s="362"/>
      <c r="Q142" s="362"/>
      <c r="R142" s="362"/>
      <c r="S142" s="362"/>
      <c r="T142" s="362"/>
      <c r="X142" s="362"/>
      <c r="Y142" s="362"/>
      <c r="Z142" s="362"/>
      <c r="AA142" s="362"/>
      <c r="AE142" s="362"/>
      <c r="AF142" s="362"/>
      <c r="AG142" s="362"/>
      <c r="AH142" s="362"/>
      <c r="AL142" s="362"/>
      <c r="AM142" s="362"/>
      <c r="AN142" s="362"/>
      <c r="AO142" s="362"/>
      <c r="AS142" s="362"/>
      <c r="AT142" s="362"/>
      <c r="AU142" s="362"/>
      <c r="AV142" s="362"/>
    </row>
    <row r="143" spans="7:48" x14ac:dyDescent="0.3">
      <c r="G143" s="23"/>
      <c r="H143" s="23"/>
      <c r="I143" s="23"/>
      <c r="J143" s="362"/>
      <c r="K143" s="362"/>
      <c r="L143" s="362"/>
      <c r="M143" s="362"/>
      <c r="Q143" s="362"/>
      <c r="R143" s="362"/>
      <c r="S143" s="362"/>
      <c r="T143" s="362"/>
      <c r="X143" s="362"/>
      <c r="Y143" s="362"/>
      <c r="Z143" s="362"/>
      <c r="AA143" s="362"/>
      <c r="AE143" s="362"/>
      <c r="AF143" s="362"/>
      <c r="AG143" s="362"/>
      <c r="AH143" s="362"/>
      <c r="AL143" s="362"/>
      <c r="AM143" s="362"/>
      <c r="AN143" s="362"/>
      <c r="AO143" s="362"/>
      <c r="AS143" s="362"/>
      <c r="AT143" s="362"/>
      <c r="AU143" s="362"/>
      <c r="AV143" s="362"/>
    </row>
    <row r="144" spans="7:48" x14ac:dyDescent="0.3">
      <c r="G144" s="23"/>
      <c r="H144" s="23"/>
      <c r="I144" s="23"/>
      <c r="J144" s="362"/>
      <c r="K144" s="362"/>
      <c r="L144" s="362"/>
      <c r="M144" s="362"/>
      <c r="Q144" s="362"/>
      <c r="R144" s="362"/>
      <c r="S144" s="362"/>
      <c r="T144" s="362"/>
      <c r="X144" s="362"/>
      <c r="Y144" s="362"/>
      <c r="Z144" s="362"/>
      <c r="AA144" s="362"/>
      <c r="AE144" s="362"/>
      <c r="AF144" s="362"/>
      <c r="AG144" s="362"/>
      <c r="AH144" s="362"/>
      <c r="AL144" s="362"/>
      <c r="AM144" s="362"/>
      <c r="AN144" s="362"/>
      <c r="AO144" s="362"/>
      <c r="AS144" s="362"/>
      <c r="AT144" s="362"/>
      <c r="AU144" s="362"/>
      <c r="AV144" s="362"/>
    </row>
    <row r="145" spans="7:48" x14ac:dyDescent="0.3">
      <c r="G145" s="23"/>
      <c r="H145" s="23"/>
      <c r="I145" s="23"/>
      <c r="J145" s="362"/>
      <c r="K145" s="362"/>
      <c r="L145" s="362"/>
      <c r="M145" s="362"/>
      <c r="Q145" s="362"/>
      <c r="R145" s="362"/>
      <c r="S145" s="362"/>
      <c r="T145" s="362"/>
      <c r="X145" s="362"/>
      <c r="Y145" s="362"/>
      <c r="Z145" s="362"/>
      <c r="AA145" s="362"/>
      <c r="AE145" s="362"/>
      <c r="AF145" s="362"/>
      <c r="AG145" s="362"/>
      <c r="AH145" s="362"/>
      <c r="AL145" s="362"/>
      <c r="AM145" s="362"/>
      <c r="AN145" s="362"/>
      <c r="AO145" s="362"/>
      <c r="AS145" s="362"/>
      <c r="AT145" s="362"/>
      <c r="AU145" s="362"/>
      <c r="AV145" s="362"/>
    </row>
    <row r="146" spans="7:48" x14ac:dyDescent="0.3">
      <c r="G146" s="23"/>
      <c r="H146" s="23"/>
      <c r="I146" s="23"/>
      <c r="J146" s="362"/>
      <c r="K146" s="362"/>
      <c r="L146" s="362"/>
      <c r="M146" s="362"/>
      <c r="Q146" s="362"/>
      <c r="R146" s="362"/>
      <c r="S146" s="362"/>
      <c r="T146" s="362"/>
      <c r="X146" s="362"/>
      <c r="Y146" s="362"/>
      <c r="Z146" s="362"/>
      <c r="AA146" s="362"/>
      <c r="AE146" s="362"/>
      <c r="AF146" s="362"/>
      <c r="AG146" s="362"/>
      <c r="AH146" s="362"/>
      <c r="AL146" s="362"/>
      <c r="AM146" s="362"/>
      <c r="AN146" s="362"/>
      <c r="AO146" s="362"/>
      <c r="AS146" s="362"/>
      <c r="AT146" s="362"/>
      <c r="AU146" s="362"/>
      <c r="AV146" s="362"/>
    </row>
    <row r="147" spans="7:48" x14ac:dyDescent="0.3">
      <c r="G147" s="23"/>
      <c r="H147" s="23"/>
      <c r="I147" s="23"/>
      <c r="J147" s="362"/>
      <c r="K147" s="362"/>
      <c r="L147" s="362"/>
      <c r="M147" s="362"/>
      <c r="Q147" s="362"/>
      <c r="R147" s="362"/>
      <c r="S147" s="362"/>
      <c r="T147" s="362"/>
      <c r="X147" s="362"/>
      <c r="Y147" s="362"/>
      <c r="Z147" s="362"/>
      <c r="AA147" s="362"/>
      <c r="AE147" s="362"/>
      <c r="AF147" s="362"/>
      <c r="AG147" s="362"/>
      <c r="AH147" s="362"/>
      <c r="AL147" s="362"/>
      <c r="AM147" s="362"/>
      <c r="AN147" s="362"/>
      <c r="AO147" s="362"/>
      <c r="AS147" s="362"/>
      <c r="AT147" s="362"/>
      <c r="AU147" s="362"/>
      <c r="AV147" s="362"/>
    </row>
    <row r="148" spans="7:48" x14ac:dyDescent="0.3">
      <c r="G148" s="23"/>
      <c r="H148" s="23"/>
      <c r="I148" s="23"/>
      <c r="J148" s="362"/>
      <c r="K148" s="362"/>
      <c r="L148" s="362"/>
      <c r="M148" s="362"/>
      <c r="Q148" s="362"/>
      <c r="R148" s="362"/>
      <c r="S148" s="362"/>
      <c r="T148" s="362"/>
      <c r="X148" s="362"/>
      <c r="Y148" s="362"/>
      <c r="Z148" s="362"/>
      <c r="AA148" s="362"/>
      <c r="AE148" s="362"/>
      <c r="AF148" s="362"/>
      <c r="AG148" s="362"/>
      <c r="AH148" s="362"/>
      <c r="AL148" s="362"/>
      <c r="AM148" s="362"/>
      <c r="AN148" s="362"/>
      <c r="AO148" s="362"/>
      <c r="AS148" s="362"/>
      <c r="AT148" s="362"/>
      <c r="AU148" s="362"/>
      <c r="AV148" s="362"/>
    </row>
    <row r="149" spans="7:48" x14ac:dyDescent="0.3">
      <c r="G149" s="23"/>
      <c r="H149" s="23"/>
      <c r="I149" s="23"/>
      <c r="J149" s="362"/>
      <c r="K149" s="362"/>
      <c r="L149" s="362"/>
      <c r="M149" s="362"/>
      <c r="Q149" s="362"/>
      <c r="R149" s="362"/>
      <c r="S149" s="362"/>
      <c r="T149" s="362"/>
      <c r="X149" s="362"/>
      <c r="Y149" s="362"/>
      <c r="Z149" s="362"/>
      <c r="AA149" s="362"/>
      <c r="AE149" s="362"/>
      <c r="AF149" s="362"/>
      <c r="AG149" s="362"/>
      <c r="AH149" s="362"/>
      <c r="AL149" s="362"/>
      <c r="AM149" s="362"/>
      <c r="AN149" s="362"/>
      <c r="AO149" s="362"/>
      <c r="AS149" s="362"/>
      <c r="AT149" s="362"/>
      <c r="AU149" s="362"/>
      <c r="AV149" s="362"/>
    </row>
    <row r="150" spans="7:48" x14ac:dyDescent="0.3">
      <c r="G150" s="23"/>
      <c r="H150" s="23"/>
      <c r="I150" s="23"/>
      <c r="J150" s="362"/>
      <c r="K150" s="362"/>
      <c r="L150" s="362"/>
      <c r="M150" s="362"/>
      <c r="Q150" s="362"/>
      <c r="R150" s="362"/>
      <c r="S150" s="362"/>
      <c r="T150" s="362"/>
      <c r="X150" s="362"/>
      <c r="Y150" s="362"/>
      <c r="Z150" s="362"/>
      <c r="AA150" s="362"/>
      <c r="AE150" s="362"/>
      <c r="AF150" s="362"/>
      <c r="AG150" s="362"/>
      <c r="AH150" s="362"/>
      <c r="AL150" s="362"/>
      <c r="AM150" s="362"/>
      <c r="AN150" s="362"/>
      <c r="AO150" s="362"/>
      <c r="AS150" s="362"/>
      <c r="AT150" s="362"/>
      <c r="AU150" s="362"/>
      <c r="AV150" s="362"/>
    </row>
    <row r="151" spans="7:48" x14ac:dyDescent="0.3">
      <c r="G151" s="23"/>
      <c r="H151" s="23"/>
      <c r="I151" s="23"/>
      <c r="J151" s="362"/>
      <c r="K151" s="362"/>
      <c r="L151" s="362"/>
      <c r="M151" s="362"/>
      <c r="Q151" s="362"/>
      <c r="R151" s="362"/>
      <c r="S151" s="362"/>
      <c r="T151" s="362"/>
      <c r="X151" s="362"/>
      <c r="Y151" s="362"/>
      <c r="Z151" s="362"/>
      <c r="AA151" s="362"/>
      <c r="AE151" s="362"/>
      <c r="AF151" s="362"/>
      <c r="AG151" s="362"/>
      <c r="AH151" s="362"/>
      <c r="AL151" s="362"/>
      <c r="AM151" s="362"/>
      <c r="AN151" s="362"/>
      <c r="AO151" s="362"/>
      <c r="AS151" s="362"/>
      <c r="AT151" s="362"/>
      <c r="AU151" s="362"/>
      <c r="AV151" s="362"/>
    </row>
    <row r="152" spans="7:48" x14ac:dyDescent="0.3">
      <c r="G152" s="23"/>
      <c r="H152" s="23"/>
      <c r="I152" s="23"/>
      <c r="J152" s="362"/>
      <c r="K152" s="362"/>
      <c r="L152" s="362"/>
      <c r="M152" s="362"/>
      <c r="Q152" s="362"/>
      <c r="R152" s="362"/>
      <c r="S152" s="362"/>
      <c r="T152" s="362"/>
      <c r="X152" s="362"/>
      <c r="Y152" s="362"/>
      <c r="Z152" s="362"/>
      <c r="AA152" s="362"/>
      <c r="AE152" s="362"/>
      <c r="AF152" s="362"/>
      <c r="AG152" s="362"/>
      <c r="AH152" s="362"/>
      <c r="AL152" s="362"/>
      <c r="AM152" s="362"/>
      <c r="AN152" s="362"/>
      <c r="AO152" s="362"/>
      <c r="AS152" s="362"/>
      <c r="AT152" s="362"/>
      <c r="AU152" s="362"/>
      <c r="AV152" s="362"/>
    </row>
    <row r="153" spans="7:48" x14ac:dyDescent="0.3">
      <c r="G153" s="23"/>
      <c r="H153" s="23"/>
      <c r="I153" s="23"/>
      <c r="J153" s="362"/>
      <c r="K153" s="362"/>
      <c r="L153" s="362"/>
      <c r="M153" s="362"/>
      <c r="Q153" s="362"/>
      <c r="R153" s="362"/>
      <c r="S153" s="362"/>
      <c r="T153" s="362"/>
      <c r="X153" s="362"/>
      <c r="Y153" s="362"/>
      <c r="Z153" s="362"/>
      <c r="AA153" s="362"/>
      <c r="AE153" s="362"/>
      <c r="AF153" s="362"/>
      <c r="AG153" s="362"/>
      <c r="AH153" s="362"/>
      <c r="AL153" s="362"/>
      <c r="AM153" s="362"/>
      <c r="AN153" s="362"/>
      <c r="AO153" s="362"/>
      <c r="AS153" s="362"/>
      <c r="AT153" s="362"/>
      <c r="AU153" s="362"/>
      <c r="AV153" s="362"/>
    </row>
    <row r="154" spans="7:48" x14ac:dyDescent="0.3">
      <c r="G154" s="23"/>
      <c r="H154" s="23"/>
      <c r="I154" s="23"/>
      <c r="J154" s="362"/>
      <c r="K154" s="362"/>
      <c r="L154" s="362"/>
      <c r="M154" s="362"/>
      <c r="Q154" s="362"/>
      <c r="R154" s="362"/>
      <c r="S154" s="362"/>
      <c r="T154" s="362"/>
      <c r="X154" s="362"/>
      <c r="Y154" s="362"/>
      <c r="Z154" s="362"/>
      <c r="AA154" s="362"/>
      <c r="AE154" s="362"/>
      <c r="AF154" s="362"/>
      <c r="AG154" s="362"/>
      <c r="AH154" s="362"/>
      <c r="AL154" s="362"/>
      <c r="AM154" s="362"/>
      <c r="AN154" s="362"/>
      <c r="AO154" s="362"/>
      <c r="AS154" s="362"/>
      <c r="AT154" s="362"/>
      <c r="AU154" s="362"/>
      <c r="AV154" s="362"/>
    </row>
    <row r="155" spans="7:48" x14ac:dyDescent="0.3">
      <c r="G155" s="23"/>
      <c r="H155" s="23"/>
      <c r="I155" s="23"/>
      <c r="J155" s="362"/>
      <c r="K155" s="362"/>
      <c r="L155" s="362"/>
      <c r="M155" s="362"/>
      <c r="Q155" s="362"/>
      <c r="R155" s="362"/>
      <c r="S155" s="362"/>
      <c r="T155" s="362"/>
      <c r="X155" s="362"/>
      <c r="Y155" s="362"/>
      <c r="Z155" s="362"/>
      <c r="AA155" s="362"/>
      <c r="AE155" s="362"/>
      <c r="AF155" s="362"/>
      <c r="AG155" s="362"/>
      <c r="AH155" s="362"/>
      <c r="AL155" s="362"/>
      <c r="AM155" s="362"/>
      <c r="AN155" s="362"/>
      <c r="AO155" s="362"/>
      <c r="AS155" s="362"/>
      <c r="AT155" s="362"/>
      <c r="AU155" s="362"/>
      <c r="AV155" s="362"/>
    </row>
    <row r="156" spans="7:48" x14ac:dyDescent="0.3">
      <c r="G156" s="23"/>
      <c r="H156" s="23"/>
      <c r="I156" s="23"/>
      <c r="J156" s="362"/>
      <c r="K156" s="362"/>
      <c r="L156" s="362"/>
      <c r="M156" s="362"/>
      <c r="Q156" s="362"/>
      <c r="R156" s="362"/>
      <c r="S156" s="362"/>
      <c r="T156" s="362"/>
      <c r="X156" s="362"/>
      <c r="Y156" s="362"/>
      <c r="Z156" s="362"/>
      <c r="AA156" s="362"/>
      <c r="AE156" s="362"/>
      <c r="AF156" s="362"/>
      <c r="AG156" s="362"/>
      <c r="AH156" s="362"/>
      <c r="AL156" s="362"/>
      <c r="AM156" s="362"/>
      <c r="AN156" s="362"/>
      <c r="AO156" s="362"/>
      <c r="AS156" s="362"/>
      <c r="AT156" s="362"/>
      <c r="AU156" s="362"/>
      <c r="AV156" s="362"/>
    </row>
    <row r="157" spans="7:48" x14ac:dyDescent="0.3">
      <c r="G157" s="23"/>
      <c r="H157" s="23"/>
      <c r="I157" s="23"/>
      <c r="J157" s="362"/>
      <c r="K157" s="362"/>
      <c r="L157" s="362"/>
      <c r="M157" s="362"/>
      <c r="Q157" s="362"/>
      <c r="R157" s="362"/>
      <c r="S157" s="362"/>
      <c r="T157" s="362"/>
      <c r="X157" s="362"/>
      <c r="Y157" s="362"/>
      <c r="Z157" s="362"/>
      <c r="AA157" s="362"/>
      <c r="AE157" s="362"/>
      <c r="AF157" s="362"/>
      <c r="AG157" s="362"/>
      <c r="AH157" s="362"/>
      <c r="AL157" s="362"/>
      <c r="AM157" s="362"/>
      <c r="AN157" s="362"/>
      <c r="AO157" s="362"/>
      <c r="AS157" s="362"/>
      <c r="AT157" s="362"/>
      <c r="AU157" s="362"/>
      <c r="AV157" s="362"/>
    </row>
    <row r="158" spans="7:48" x14ac:dyDescent="0.3">
      <c r="G158" s="23"/>
      <c r="H158" s="23"/>
      <c r="I158" s="23"/>
      <c r="J158" s="362"/>
      <c r="K158" s="362"/>
      <c r="L158" s="362"/>
      <c r="M158" s="362"/>
      <c r="Q158" s="362"/>
      <c r="R158" s="362"/>
      <c r="S158" s="362"/>
      <c r="T158" s="362"/>
      <c r="X158" s="362"/>
      <c r="Y158" s="362"/>
      <c r="Z158" s="362"/>
      <c r="AA158" s="362"/>
      <c r="AE158" s="362"/>
      <c r="AF158" s="362"/>
      <c r="AG158" s="362"/>
      <c r="AH158" s="362"/>
      <c r="AL158" s="362"/>
      <c r="AM158" s="362"/>
      <c r="AN158" s="362"/>
      <c r="AO158" s="362"/>
      <c r="AS158" s="362"/>
      <c r="AT158" s="362"/>
      <c r="AU158" s="362"/>
      <c r="AV158" s="362"/>
    </row>
    <row r="159" spans="7:48" x14ac:dyDescent="0.3">
      <c r="G159" s="23"/>
      <c r="H159" s="23"/>
      <c r="I159" s="23"/>
      <c r="J159" s="362"/>
      <c r="K159" s="362"/>
      <c r="L159" s="362"/>
      <c r="M159" s="362"/>
      <c r="Q159" s="362"/>
      <c r="R159" s="362"/>
      <c r="S159" s="362"/>
      <c r="T159" s="362"/>
      <c r="X159" s="362"/>
      <c r="Y159" s="362"/>
      <c r="Z159" s="362"/>
      <c r="AA159" s="362"/>
      <c r="AE159" s="362"/>
      <c r="AF159" s="362"/>
      <c r="AG159" s="362"/>
      <c r="AH159" s="362"/>
      <c r="AL159" s="362"/>
      <c r="AM159" s="362"/>
      <c r="AN159" s="362"/>
      <c r="AO159" s="362"/>
      <c r="AS159" s="362"/>
      <c r="AT159" s="362"/>
      <c r="AU159" s="362"/>
      <c r="AV159" s="362"/>
    </row>
    <row r="160" spans="7:48" x14ac:dyDescent="0.3">
      <c r="G160" s="23"/>
      <c r="H160" s="23"/>
      <c r="I160" s="23"/>
      <c r="J160" s="362"/>
      <c r="K160" s="362"/>
      <c r="L160" s="362"/>
      <c r="M160" s="362"/>
      <c r="Q160" s="362"/>
      <c r="R160" s="362"/>
      <c r="S160" s="362"/>
      <c r="T160" s="362"/>
      <c r="X160" s="362"/>
      <c r="Y160" s="362"/>
      <c r="Z160" s="362"/>
      <c r="AA160" s="362"/>
      <c r="AE160" s="362"/>
      <c r="AF160" s="362"/>
      <c r="AG160" s="362"/>
      <c r="AH160" s="362"/>
      <c r="AL160" s="362"/>
      <c r="AM160" s="362"/>
      <c r="AN160" s="362"/>
      <c r="AO160" s="362"/>
      <c r="AS160" s="362"/>
      <c r="AT160" s="362"/>
      <c r="AU160" s="362"/>
      <c r="AV160" s="362"/>
    </row>
    <row r="161" spans="7:48" x14ac:dyDescent="0.3">
      <c r="G161" s="23"/>
      <c r="H161" s="23"/>
      <c r="I161" s="23"/>
      <c r="J161" s="362"/>
      <c r="K161" s="362"/>
      <c r="L161" s="362"/>
      <c r="M161" s="362"/>
      <c r="Q161" s="362"/>
      <c r="R161" s="362"/>
      <c r="S161" s="362"/>
      <c r="T161" s="362"/>
      <c r="X161" s="362"/>
      <c r="Y161" s="362"/>
      <c r="Z161" s="362"/>
      <c r="AA161" s="362"/>
      <c r="AE161" s="362"/>
      <c r="AF161" s="362"/>
      <c r="AG161" s="362"/>
      <c r="AH161" s="362"/>
      <c r="AL161" s="362"/>
      <c r="AM161" s="362"/>
      <c r="AN161" s="362"/>
      <c r="AO161" s="362"/>
      <c r="AS161" s="362"/>
      <c r="AT161" s="362"/>
      <c r="AU161" s="362"/>
      <c r="AV161" s="362"/>
    </row>
    <row r="162" spans="7:48" x14ac:dyDescent="0.3">
      <c r="G162" s="23"/>
      <c r="H162" s="23"/>
      <c r="I162" s="23"/>
      <c r="J162" s="362"/>
      <c r="K162" s="362"/>
      <c r="L162" s="362"/>
      <c r="M162" s="362"/>
      <c r="Q162" s="362"/>
      <c r="R162" s="362"/>
      <c r="S162" s="362"/>
      <c r="T162" s="362"/>
      <c r="X162" s="362"/>
      <c r="Y162" s="362"/>
      <c r="Z162" s="362"/>
      <c r="AA162" s="362"/>
      <c r="AE162" s="362"/>
      <c r="AF162" s="362"/>
      <c r="AG162" s="362"/>
      <c r="AH162" s="362"/>
      <c r="AL162" s="362"/>
      <c r="AM162" s="362"/>
      <c r="AN162" s="362"/>
      <c r="AO162" s="362"/>
      <c r="AS162" s="362"/>
      <c r="AT162" s="362"/>
      <c r="AU162" s="362"/>
      <c r="AV162" s="362"/>
    </row>
    <row r="163" spans="7:48" x14ac:dyDescent="0.3">
      <c r="G163" s="23"/>
      <c r="H163" s="23"/>
      <c r="I163" s="23"/>
      <c r="J163" s="362"/>
      <c r="K163" s="362"/>
      <c r="L163" s="362"/>
      <c r="M163" s="362"/>
      <c r="Q163" s="362"/>
      <c r="R163" s="362"/>
      <c r="S163" s="362"/>
      <c r="T163" s="362"/>
      <c r="X163" s="362"/>
      <c r="Y163" s="362"/>
      <c r="Z163" s="362"/>
      <c r="AA163" s="362"/>
      <c r="AE163" s="362"/>
      <c r="AF163" s="362"/>
      <c r="AG163" s="362"/>
      <c r="AH163" s="362"/>
      <c r="AL163" s="362"/>
      <c r="AM163" s="362"/>
      <c r="AN163" s="362"/>
      <c r="AO163" s="362"/>
      <c r="AS163" s="362"/>
      <c r="AT163" s="362"/>
      <c r="AU163" s="362"/>
      <c r="AV163" s="362"/>
    </row>
    <row r="164" spans="7:48" x14ac:dyDescent="0.3">
      <c r="G164" s="23"/>
      <c r="H164" s="23"/>
      <c r="I164" s="23"/>
      <c r="J164" s="362"/>
      <c r="K164" s="362"/>
      <c r="L164" s="362"/>
      <c r="M164" s="362"/>
      <c r="Q164" s="362"/>
      <c r="R164" s="362"/>
      <c r="S164" s="362"/>
      <c r="T164" s="362"/>
      <c r="X164" s="362"/>
      <c r="Y164" s="362"/>
      <c r="Z164" s="362"/>
      <c r="AA164" s="362"/>
      <c r="AE164" s="362"/>
      <c r="AF164" s="362"/>
      <c r="AG164" s="362"/>
      <c r="AH164" s="362"/>
      <c r="AL164" s="362"/>
      <c r="AM164" s="362"/>
      <c r="AN164" s="362"/>
      <c r="AO164" s="362"/>
      <c r="AS164" s="362"/>
      <c r="AT164" s="362"/>
      <c r="AU164" s="362"/>
      <c r="AV164" s="362"/>
    </row>
    <row r="165" spans="7:48" x14ac:dyDescent="0.3">
      <c r="G165" s="23"/>
      <c r="H165" s="23"/>
      <c r="I165" s="23"/>
      <c r="J165" s="362"/>
      <c r="K165" s="362"/>
      <c r="L165" s="362"/>
      <c r="M165" s="362"/>
      <c r="Q165" s="362"/>
      <c r="R165" s="362"/>
      <c r="S165" s="362"/>
      <c r="T165" s="362"/>
      <c r="X165" s="362"/>
      <c r="Y165" s="362"/>
      <c r="Z165" s="362"/>
      <c r="AA165" s="362"/>
      <c r="AE165" s="362"/>
      <c r="AF165" s="362"/>
      <c r="AG165" s="362"/>
      <c r="AH165" s="362"/>
      <c r="AL165" s="362"/>
      <c r="AM165" s="362"/>
      <c r="AN165" s="362"/>
      <c r="AO165" s="362"/>
      <c r="AS165" s="362"/>
      <c r="AT165" s="362"/>
      <c r="AU165" s="362"/>
      <c r="AV165" s="362"/>
    </row>
    <row r="166" spans="7:48" x14ac:dyDescent="0.3">
      <c r="G166" s="23"/>
      <c r="H166" s="23"/>
      <c r="I166" s="23"/>
      <c r="J166" s="362"/>
      <c r="K166" s="362"/>
      <c r="L166" s="362"/>
      <c r="M166" s="362"/>
      <c r="Q166" s="362"/>
      <c r="R166" s="362"/>
      <c r="S166" s="362"/>
      <c r="T166" s="362"/>
      <c r="X166" s="362"/>
      <c r="Y166" s="362"/>
      <c r="Z166" s="362"/>
      <c r="AA166" s="362"/>
      <c r="AE166" s="362"/>
      <c r="AF166" s="362"/>
      <c r="AG166" s="362"/>
      <c r="AH166" s="362"/>
      <c r="AL166" s="362"/>
      <c r="AM166" s="362"/>
      <c r="AN166" s="362"/>
      <c r="AO166" s="362"/>
      <c r="AS166" s="362"/>
      <c r="AT166" s="362"/>
      <c r="AU166" s="362"/>
      <c r="AV166" s="362"/>
    </row>
    <row r="167" spans="7:48" x14ac:dyDescent="0.3">
      <c r="G167" s="23"/>
      <c r="H167" s="23"/>
      <c r="I167" s="23"/>
      <c r="J167" s="362"/>
      <c r="K167" s="362"/>
      <c r="L167" s="362"/>
      <c r="M167" s="362"/>
      <c r="Q167" s="362"/>
      <c r="R167" s="362"/>
      <c r="S167" s="362"/>
      <c r="T167" s="362"/>
      <c r="X167" s="362"/>
      <c r="Y167" s="362"/>
      <c r="Z167" s="362"/>
      <c r="AA167" s="362"/>
      <c r="AE167" s="362"/>
      <c r="AF167" s="362"/>
      <c r="AG167" s="362"/>
      <c r="AH167" s="362"/>
      <c r="AL167" s="362"/>
      <c r="AM167" s="362"/>
      <c r="AN167" s="362"/>
      <c r="AO167" s="362"/>
      <c r="AS167" s="362"/>
      <c r="AT167" s="362"/>
      <c r="AU167" s="362"/>
      <c r="AV167" s="362"/>
    </row>
    <row r="168" spans="7:48" x14ac:dyDescent="0.3">
      <c r="G168" s="23"/>
      <c r="H168" s="23"/>
      <c r="I168" s="23"/>
      <c r="J168" s="362"/>
      <c r="K168" s="362"/>
      <c r="L168" s="362"/>
      <c r="M168" s="362"/>
      <c r="Q168" s="362"/>
      <c r="R168" s="362"/>
      <c r="S168" s="362"/>
      <c r="T168" s="362"/>
      <c r="X168" s="362"/>
      <c r="Y168" s="362"/>
      <c r="Z168" s="362"/>
      <c r="AA168" s="362"/>
      <c r="AE168" s="362"/>
      <c r="AF168" s="362"/>
      <c r="AG168" s="362"/>
      <c r="AH168" s="362"/>
      <c r="AL168" s="362"/>
      <c r="AM168" s="362"/>
      <c r="AN168" s="362"/>
      <c r="AO168" s="362"/>
      <c r="AS168" s="362"/>
      <c r="AT168" s="362"/>
      <c r="AU168" s="362"/>
      <c r="AV168" s="362"/>
    </row>
    <row r="169" spans="7:48" x14ac:dyDescent="0.3">
      <c r="G169" s="23"/>
      <c r="H169" s="23"/>
      <c r="I169" s="23"/>
      <c r="J169" s="362"/>
      <c r="K169" s="362"/>
      <c r="L169" s="362"/>
      <c r="M169" s="362"/>
      <c r="Q169" s="362"/>
      <c r="R169" s="362"/>
      <c r="S169" s="362"/>
      <c r="T169" s="362"/>
      <c r="X169" s="362"/>
      <c r="Y169" s="362"/>
      <c r="Z169" s="362"/>
      <c r="AA169" s="362"/>
      <c r="AE169" s="362"/>
      <c r="AF169" s="362"/>
      <c r="AG169" s="362"/>
      <c r="AH169" s="362"/>
      <c r="AL169" s="362"/>
      <c r="AM169" s="362"/>
      <c r="AN169" s="362"/>
      <c r="AO169" s="362"/>
      <c r="AS169" s="362"/>
      <c r="AT169" s="362"/>
      <c r="AU169" s="362"/>
      <c r="AV169" s="362"/>
    </row>
    <row r="170" spans="7:48" x14ac:dyDescent="0.3">
      <c r="G170" s="23"/>
      <c r="H170" s="23"/>
      <c r="I170" s="23"/>
      <c r="J170" s="362"/>
      <c r="K170" s="362"/>
      <c r="L170" s="362"/>
      <c r="M170" s="362"/>
      <c r="Q170" s="362"/>
      <c r="R170" s="362"/>
      <c r="S170" s="362"/>
      <c r="T170" s="362"/>
      <c r="X170" s="362"/>
      <c r="Y170" s="362"/>
      <c r="Z170" s="362"/>
      <c r="AA170" s="362"/>
      <c r="AE170" s="362"/>
      <c r="AF170" s="362"/>
      <c r="AG170" s="362"/>
      <c r="AH170" s="362"/>
      <c r="AL170" s="362"/>
      <c r="AM170" s="362"/>
      <c r="AN170" s="362"/>
      <c r="AO170" s="362"/>
      <c r="AS170" s="362"/>
      <c r="AT170" s="362"/>
      <c r="AU170" s="362"/>
      <c r="AV170" s="362"/>
    </row>
    <row r="171" spans="7:48" x14ac:dyDescent="0.3">
      <c r="G171" s="23"/>
      <c r="H171" s="23"/>
      <c r="I171" s="23"/>
      <c r="J171" s="362"/>
      <c r="K171" s="362"/>
      <c r="L171" s="362"/>
      <c r="M171" s="362"/>
      <c r="Q171" s="362"/>
      <c r="R171" s="362"/>
      <c r="S171" s="362"/>
      <c r="T171" s="362"/>
      <c r="X171" s="362"/>
      <c r="Y171" s="362"/>
      <c r="Z171" s="362"/>
      <c r="AA171" s="362"/>
      <c r="AE171" s="362"/>
      <c r="AF171" s="362"/>
      <c r="AG171" s="362"/>
      <c r="AH171" s="362"/>
      <c r="AL171" s="362"/>
      <c r="AM171" s="362"/>
      <c r="AN171" s="362"/>
      <c r="AO171" s="362"/>
      <c r="AS171" s="362"/>
      <c r="AT171" s="362"/>
      <c r="AU171" s="362"/>
      <c r="AV171" s="362"/>
    </row>
    <row r="172" spans="7:48" x14ac:dyDescent="0.3">
      <c r="G172" s="23"/>
      <c r="H172" s="23"/>
      <c r="I172" s="23"/>
      <c r="J172" s="362"/>
      <c r="K172" s="362"/>
      <c r="L172" s="362"/>
      <c r="M172" s="362"/>
      <c r="Q172" s="362"/>
      <c r="R172" s="362"/>
      <c r="S172" s="362"/>
      <c r="T172" s="362"/>
      <c r="X172" s="362"/>
      <c r="Y172" s="362"/>
      <c r="Z172" s="362"/>
      <c r="AA172" s="362"/>
      <c r="AE172" s="362"/>
      <c r="AF172" s="362"/>
      <c r="AG172" s="362"/>
      <c r="AH172" s="362"/>
      <c r="AL172" s="362"/>
      <c r="AM172" s="362"/>
      <c r="AN172" s="362"/>
      <c r="AO172" s="362"/>
      <c r="AS172" s="362"/>
      <c r="AT172" s="362"/>
      <c r="AU172" s="362"/>
      <c r="AV172" s="362"/>
    </row>
    <row r="173" spans="7:48" x14ac:dyDescent="0.3">
      <c r="G173" s="23"/>
      <c r="H173" s="23"/>
      <c r="I173" s="23"/>
      <c r="J173" s="362"/>
      <c r="K173" s="362"/>
      <c r="L173" s="362"/>
      <c r="M173" s="362"/>
      <c r="Q173" s="362"/>
      <c r="R173" s="362"/>
      <c r="S173" s="362"/>
      <c r="T173" s="362"/>
      <c r="X173" s="362"/>
      <c r="Y173" s="362"/>
      <c r="Z173" s="362"/>
      <c r="AA173" s="362"/>
      <c r="AE173" s="362"/>
      <c r="AF173" s="362"/>
      <c r="AG173" s="362"/>
      <c r="AH173" s="362"/>
      <c r="AL173" s="362"/>
      <c r="AM173" s="362"/>
      <c r="AN173" s="362"/>
      <c r="AO173" s="362"/>
      <c r="AS173" s="362"/>
      <c r="AT173" s="362"/>
      <c r="AU173" s="362"/>
      <c r="AV173" s="362"/>
    </row>
    <row r="174" spans="7:48" x14ac:dyDescent="0.3">
      <c r="G174" s="23"/>
      <c r="H174" s="23"/>
      <c r="I174" s="23"/>
      <c r="J174" s="362"/>
      <c r="K174" s="362"/>
      <c r="L174" s="362"/>
      <c r="M174" s="362"/>
      <c r="Q174" s="362"/>
      <c r="R174" s="362"/>
      <c r="S174" s="362"/>
      <c r="T174" s="362"/>
      <c r="X174" s="362"/>
      <c r="Y174" s="362"/>
      <c r="Z174" s="362"/>
      <c r="AA174" s="362"/>
      <c r="AE174" s="362"/>
      <c r="AF174" s="362"/>
      <c r="AG174" s="362"/>
      <c r="AH174" s="362"/>
      <c r="AL174" s="362"/>
      <c r="AM174" s="362"/>
      <c r="AN174" s="362"/>
      <c r="AO174" s="362"/>
      <c r="AS174" s="362"/>
      <c r="AT174" s="362"/>
      <c r="AU174" s="362"/>
      <c r="AV174" s="362"/>
    </row>
    <row r="175" spans="7:48" x14ac:dyDescent="0.3">
      <c r="G175" s="23"/>
      <c r="H175" s="23"/>
      <c r="I175" s="23"/>
      <c r="J175" s="362"/>
      <c r="K175" s="362"/>
      <c r="L175" s="362"/>
      <c r="M175" s="362"/>
      <c r="Q175" s="362"/>
      <c r="R175" s="362"/>
      <c r="S175" s="362"/>
      <c r="T175" s="362"/>
      <c r="X175" s="362"/>
      <c r="Y175" s="362"/>
      <c r="Z175" s="362"/>
      <c r="AA175" s="362"/>
      <c r="AE175" s="362"/>
      <c r="AF175" s="362"/>
      <c r="AG175" s="362"/>
      <c r="AH175" s="362"/>
      <c r="AL175" s="362"/>
      <c r="AM175" s="362"/>
      <c r="AN175" s="362"/>
      <c r="AO175" s="362"/>
      <c r="AS175" s="362"/>
      <c r="AT175" s="362"/>
      <c r="AU175" s="362"/>
      <c r="AV175" s="362"/>
    </row>
    <row r="176" spans="7:48" x14ac:dyDescent="0.3">
      <c r="G176" s="23"/>
      <c r="H176" s="23"/>
      <c r="I176" s="23"/>
      <c r="J176" s="362"/>
      <c r="K176" s="362"/>
      <c r="L176" s="362"/>
      <c r="M176" s="362"/>
      <c r="Q176" s="362"/>
      <c r="R176" s="362"/>
      <c r="S176" s="362"/>
      <c r="T176" s="362"/>
      <c r="X176" s="362"/>
      <c r="Y176" s="362"/>
      <c r="Z176" s="362"/>
      <c r="AA176" s="362"/>
      <c r="AE176" s="362"/>
      <c r="AF176" s="362"/>
      <c r="AG176" s="362"/>
      <c r="AH176" s="362"/>
      <c r="AL176" s="362"/>
      <c r="AM176" s="362"/>
      <c r="AN176" s="362"/>
      <c r="AO176" s="362"/>
      <c r="AS176" s="362"/>
      <c r="AT176" s="362"/>
      <c r="AU176" s="362"/>
      <c r="AV176" s="362"/>
    </row>
    <row r="177" spans="7:48" x14ac:dyDescent="0.3">
      <c r="G177" s="23"/>
      <c r="H177" s="23"/>
      <c r="I177" s="23"/>
      <c r="J177" s="362"/>
      <c r="K177" s="362"/>
      <c r="L177" s="362"/>
      <c r="M177" s="362"/>
      <c r="Q177" s="362"/>
      <c r="R177" s="362"/>
      <c r="S177" s="362"/>
      <c r="T177" s="362"/>
      <c r="X177" s="362"/>
      <c r="Y177" s="362"/>
      <c r="Z177" s="362"/>
      <c r="AA177" s="362"/>
      <c r="AE177" s="362"/>
      <c r="AF177" s="362"/>
      <c r="AG177" s="362"/>
      <c r="AH177" s="362"/>
      <c r="AL177" s="362"/>
      <c r="AM177" s="362"/>
      <c r="AN177" s="362"/>
      <c r="AO177" s="362"/>
      <c r="AS177" s="362"/>
      <c r="AT177" s="362"/>
      <c r="AU177" s="362"/>
      <c r="AV177" s="362"/>
    </row>
    <row r="178" spans="7:48" x14ac:dyDescent="0.3">
      <c r="G178" s="23"/>
      <c r="H178" s="23"/>
      <c r="I178" s="23"/>
      <c r="J178" s="362"/>
      <c r="K178" s="362"/>
      <c r="L178" s="362"/>
      <c r="M178" s="362"/>
      <c r="Q178" s="362"/>
      <c r="R178" s="362"/>
      <c r="S178" s="362"/>
      <c r="T178" s="362"/>
      <c r="X178" s="362"/>
      <c r="Y178" s="362"/>
      <c r="Z178" s="362"/>
      <c r="AA178" s="362"/>
      <c r="AE178" s="362"/>
      <c r="AF178" s="362"/>
      <c r="AG178" s="362"/>
      <c r="AH178" s="362"/>
      <c r="AL178" s="362"/>
      <c r="AM178" s="362"/>
      <c r="AN178" s="362"/>
      <c r="AO178" s="362"/>
      <c r="AS178" s="362"/>
      <c r="AT178" s="362"/>
      <c r="AU178" s="362"/>
      <c r="AV178" s="362"/>
    </row>
    <row r="179" spans="7:48" x14ac:dyDescent="0.3">
      <c r="G179" s="23"/>
      <c r="H179" s="23"/>
      <c r="I179" s="23"/>
      <c r="J179" s="362"/>
      <c r="K179" s="362"/>
      <c r="L179" s="362"/>
      <c r="M179" s="362"/>
      <c r="Q179" s="362"/>
      <c r="R179" s="362"/>
      <c r="S179" s="362"/>
      <c r="T179" s="362"/>
      <c r="X179" s="362"/>
      <c r="Y179" s="362"/>
      <c r="Z179" s="362"/>
      <c r="AA179" s="362"/>
      <c r="AE179" s="362"/>
      <c r="AF179" s="362"/>
      <c r="AG179" s="362"/>
      <c r="AH179" s="362"/>
      <c r="AL179" s="362"/>
      <c r="AM179" s="362"/>
      <c r="AN179" s="362"/>
      <c r="AO179" s="362"/>
      <c r="AS179" s="362"/>
      <c r="AT179" s="362"/>
      <c r="AU179" s="362"/>
      <c r="AV179" s="362"/>
    </row>
    <row r="180" spans="7:48" x14ac:dyDescent="0.3">
      <c r="G180" s="23"/>
      <c r="H180" s="23"/>
      <c r="I180" s="23"/>
      <c r="J180" s="362"/>
      <c r="K180" s="362"/>
      <c r="L180" s="362"/>
      <c r="M180" s="362"/>
      <c r="Q180" s="362"/>
      <c r="R180" s="362"/>
      <c r="S180" s="362"/>
      <c r="T180" s="362"/>
      <c r="X180" s="362"/>
      <c r="Y180" s="362"/>
      <c r="Z180" s="362"/>
      <c r="AA180" s="362"/>
      <c r="AE180" s="362"/>
      <c r="AF180" s="362"/>
      <c r="AG180" s="362"/>
      <c r="AH180" s="362"/>
      <c r="AL180" s="362"/>
      <c r="AM180" s="362"/>
      <c r="AN180" s="362"/>
      <c r="AO180" s="362"/>
      <c r="AS180" s="362"/>
      <c r="AT180" s="362"/>
      <c r="AU180" s="362"/>
      <c r="AV180" s="362"/>
    </row>
    <row r="181" spans="7:48" x14ac:dyDescent="0.3">
      <c r="G181" s="23"/>
      <c r="H181" s="23"/>
      <c r="I181" s="23"/>
      <c r="J181" s="362"/>
      <c r="K181" s="362"/>
      <c r="L181" s="362"/>
      <c r="M181" s="362"/>
      <c r="Q181" s="362"/>
      <c r="R181" s="362"/>
      <c r="S181" s="362"/>
      <c r="T181" s="362"/>
      <c r="X181" s="362"/>
      <c r="Y181" s="362"/>
      <c r="Z181" s="362"/>
      <c r="AA181" s="362"/>
      <c r="AE181" s="362"/>
      <c r="AF181" s="362"/>
      <c r="AG181" s="362"/>
      <c r="AH181" s="362"/>
      <c r="AL181" s="362"/>
      <c r="AM181" s="362"/>
      <c r="AN181" s="362"/>
      <c r="AO181" s="362"/>
      <c r="AS181" s="362"/>
      <c r="AT181" s="362"/>
      <c r="AU181" s="362"/>
      <c r="AV181" s="362"/>
    </row>
    <row r="182" spans="7:48" x14ac:dyDescent="0.3">
      <c r="G182" s="23"/>
      <c r="H182" s="23"/>
      <c r="I182" s="23"/>
      <c r="J182" s="362"/>
      <c r="K182" s="362"/>
      <c r="L182" s="362"/>
      <c r="M182" s="362"/>
      <c r="Q182" s="362"/>
      <c r="R182" s="362"/>
      <c r="S182" s="362"/>
      <c r="T182" s="362"/>
      <c r="X182" s="362"/>
      <c r="Y182" s="362"/>
      <c r="Z182" s="362"/>
      <c r="AA182" s="362"/>
      <c r="AE182" s="362"/>
      <c r="AF182" s="362"/>
      <c r="AG182" s="362"/>
      <c r="AH182" s="362"/>
      <c r="AL182" s="362"/>
      <c r="AM182" s="362"/>
      <c r="AN182" s="362"/>
      <c r="AO182" s="362"/>
      <c r="AS182" s="362"/>
      <c r="AT182" s="362"/>
      <c r="AU182" s="362"/>
      <c r="AV182" s="362"/>
    </row>
  </sheetData>
  <mergeCells count="32">
    <mergeCell ref="AV22:AV23"/>
    <mergeCell ref="AW22:AW23"/>
    <mergeCell ref="B68:D68"/>
    <mergeCell ref="B73:D73"/>
    <mergeCell ref="AA22:AA23"/>
    <mergeCell ref="AB22:AB23"/>
    <mergeCell ref="AH22:AH23"/>
    <mergeCell ref="AI22:AI23"/>
    <mergeCell ref="AO22:AO23"/>
    <mergeCell ref="AP22:AP23"/>
    <mergeCell ref="AH21:AI21"/>
    <mergeCell ref="AK21:AM21"/>
    <mergeCell ref="AO21:AP21"/>
    <mergeCell ref="AR21:AT21"/>
    <mergeCell ref="AV21:AW21"/>
    <mergeCell ref="D22:D23"/>
    <mergeCell ref="M22:M23"/>
    <mergeCell ref="N22:N23"/>
    <mergeCell ref="T22:T23"/>
    <mergeCell ref="U22:U23"/>
    <mergeCell ref="M21:N21"/>
    <mergeCell ref="P21:R21"/>
    <mergeCell ref="T21:U21"/>
    <mergeCell ref="W21:Y21"/>
    <mergeCell ref="AA21:AB21"/>
    <mergeCell ref="AD21:AF21"/>
    <mergeCell ref="A3:H3"/>
    <mergeCell ref="B10:J10"/>
    <mergeCell ref="B11:J11"/>
    <mergeCell ref="D14:J14"/>
    <mergeCell ref="G21:I21"/>
    <mergeCell ref="J21:L21"/>
  </mergeCells>
  <conditionalFormatting sqref="J81:M182">
    <cfRule type="cellIs" dxfId="51" priority="25" operator="lessThan">
      <formula>0</formula>
    </cfRule>
    <cfRule type="cellIs" dxfId="50" priority="26" operator="greaterThan">
      <formula>0</formula>
    </cfRule>
  </conditionalFormatting>
  <conditionalFormatting sqref="H78:J80">
    <cfRule type="cellIs" dxfId="49" priority="23" operator="lessThan">
      <formula>0</formula>
    </cfRule>
    <cfRule type="cellIs" dxfId="48" priority="24" operator="greaterThan">
      <formula>0</formula>
    </cfRule>
  </conditionalFormatting>
  <conditionalFormatting sqref="G78:G80">
    <cfRule type="cellIs" dxfId="47" priority="21" operator="lessThan">
      <formula>0</formula>
    </cfRule>
    <cfRule type="cellIs" dxfId="46" priority="22" operator="greaterThan">
      <formula>0</formula>
    </cfRule>
  </conditionalFormatting>
  <conditionalFormatting sqref="Q81:T182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Q78:Q80">
    <cfRule type="cellIs" dxfId="43" priority="17" operator="lessThan">
      <formula>0</formula>
    </cfRule>
    <cfRule type="cellIs" dxfId="42" priority="18" operator="greaterThan">
      <formula>0</formula>
    </cfRule>
  </conditionalFormatting>
  <conditionalFormatting sqref="X81:AA182">
    <cfRule type="cellIs" dxfId="41" priority="15" operator="lessThan">
      <formula>0</formula>
    </cfRule>
    <cfRule type="cellIs" dxfId="40" priority="16" operator="greaterThan">
      <formula>0</formula>
    </cfRule>
  </conditionalFormatting>
  <conditionalFormatting sqref="X78:X80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AE81:AH182"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AE78:AE80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AL81:AO182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AL78:AL80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AS81:AV182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AS78:AS80">
    <cfRule type="cellIs" dxfId="27" priority="1" operator="lessThan">
      <formula>0</formula>
    </cfRule>
    <cfRule type="cellIs" dxfId="26" priority="2" operator="greaterThan">
      <formula>0</formula>
    </cfRule>
  </conditionalFormatting>
  <dataValidations count="7">
    <dataValidation type="list" allowBlank="1" showInputMessage="1" showErrorMessage="1" sqref="D28" xr:uid="{B536BD07-8348-42CE-BEBD-35A61B61198E}">
      <formula1>"per 30 days, per kWh, per kW, per kVA"</formula1>
    </dataValidation>
    <dataValidation type="list" allowBlank="1" showInputMessage="1" showErrorMessage="1" sqref="D24" xr:uid="{95ABA690-EF48-4261-99DD-4282D04381BB}">
      <formula1>"per device per 30 days, per kWh, per kW, per kVA"</formula1>
    </dataValidation>
    <dataValidation type="list" allowBlank="1" showInputMessage="1" showErrorMessage="1" sqref="D17" xr:uid="{0D8A77E9-D889-49B4-8B5B-EC5EADE6E8A1}">
      <formula1>"TOU, non-TOU"</formula1>
    </dataValidation>
    <dataValidation type="list" allowBlank="1" showInputMessage="1" showErrorMessage="1" prompt="Select Charge Unit - per 30 days, per kWh, per kW, per kVA." sqref="D50:D51 D53:D63 D25:D27 D45:D48 D29:D43" xr:uid="{5001E12D-342E-4D64-A4D1-12E167EAB1FA}">
      <formula1>"per 30 days, per kWh, per kW, per kVA"</formula1>
    </dataValidation>
    <dataValidation type="list" allowBlank="1" showInputMessage="1" showErrorMessage="1" sqref="E50:E51 E62:E64 E53:E59 E45:E48 E24:E43" xr:uid="{E7BEEFF0-B0BF-4A63-AEA7-92B05CDFA635}">
      <formula1>#REF!</formula1>
    </dataValidation>
    <dataValidation type="list" allowBlank="1" showInputMessage="1" showErrorMessage="1" prompt="Select Charge Unit - monthly, per kWh, per kW" sqref="D74 D69 D64" xr:uid="{79A82DD6-5859-4366-8AA4-C5279C4C6F90}">
      <formula1>"Monthly, per kWh, per kW"</formula1>
    </dataValidation>
    <dataValidation type="list" allowBlank="1" showInputMessage="1" showErrorMessage="1" sqref="E74 E69 E60:E61" xr:uid="{8A00C493-E812-486F-9B25-1BEA1DF5A571}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3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137160</xdr:colOff>
                    <xdr:row>17</xdr:row>
                    <xdr:rowOff>99060</xdr:rowOff>
                  </from>
                  <to>
                    <xdr:col>16</xdr:col>
                    <xdr:colOff>762000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708660</xdr:colOff>
                    <xdr:row>18</xdr:row>
                    <xdr:rowOff>22860</xdr:rowOff>
                  </from>
                  <to>
                    <xdr:col>9</xdr:col>
                    <xdr:colOff>746760</xdr:colOff>
                    <xdr:row>19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871B-ED9C-4B0B-94A5-4592575CC049}">
  <sheetPr>
    <tabColor theme="7" tint="0.79998168889431442"/>
    <pageSetUpPr fitToPage="1"/>
  </sheetPr>
  <dimension ref="A1:BE140"/>
  <sheetViews>
    <sheetView topLeftCell="A16" zoomScale="80" zoomScaleNormal="80" workbookViewId="0">
      <selection activeCell="AY28" sqref="AY28"/>
    </sheetView>
  </sheetViews>
  <sheetFormatPr defaultColWidth="9.33203125" defaultRowHeight="14.4" x14ac:dyDescent="0.3"/>
  <cols>
    <col min="1" max="1" width="1.6640625" style="228" customWidth="1"/>
    <col min="2" max="2" width="115" style="228" customWidth="1"/>
    <col min="3" max="3" width="1.5546875" style="228" customWidth="1"/>
    <col min="4" max="4" width="23.33203125" style="237" bestFit="1" customWidth="1"/>
    <col min="5" max="6" width="1.33203125" style="228" customWidth="1"/>
    <col min="7" max="14" width="11.88671875" style="228" customWidth="1"/>
    <col min="15" max="15" width="0.33203125" style="228" customWidth="1"/>
    <col min="16" max="18" width="11.88671875" style="228" customWidth="1"/>
    <col min="19" max="19" width="0.44140625" style="228" customWidth="1"/>
    <col min="20" max="21" width="11.88671875" style="228" customWidth="1"/>
    <col min="22" max="22" width="0.33203125" style="228" customWidth="1"/>
    <col min="23" max="25" width="11.88671875" style="228" customWidth="1"/>
    <col min="26" max="26" width="0.44140625" style="228" customWidth="1"/>
    <col min="27" max="28" width="11.88671875" style="228" customWidth="1"/>
    <col min="29" max="29" width="0.33203125" style="228" customWidth="1"/>
    <col min="30" max="32" width="11.88671875" style="228" customWidth="1"/>
    <col min="33" max="33" width="0.33203125" style="228" customWidth="1"/>
    <col min="34" max="35" width="11.88671875" style="228" customWidth="1"/>
    <col min="36" max="36" width="0.44140625" style="228" customWidth="1"/>
    <col min="37" max="39" width="11.88671875" style="228" customWidth="1"/>
    <col min="40" max="40" width="0.6640625" style="228" customWidth="1"/>
    <col min="41" max="42" width="11.88671875" style="228" customWidth="1"/>
    <col min="43" max="43" width="0.44140625" style="228" customWidth="1"/>
    <col min="44" max="46" width="12" style="228" customWidth="1"/>
    <col min="47" max="47" width="0.6640625" style="228" customWidth="1"/>
    <col min="48" max="51" width="12" style="228" customWidth="1"/>
    <col min="52" max="16384" width="9.33203125" style="228"/>
  </cols>
  <sheetData>
    <row r="1" spans="1:51" ht="20.399999999999999" x14ac:dyDescent="0.3">
      <c r="A1" s="225"/>
      <c r="B1" s="226"/>
      <c r="C1" s="226"/>
      <c r="D1" s="227"/>
      <c r="E1" s="226"/>
      <c r="F1" s="226"/>
      <c r="G1" s="226"/>
      <c r="H1" s="226"/>
      <c r="I1" s="225"/>
      <c r="J1" s="225"/>
      <c r="N1" s="228">
        <v>1</v>
      </c>
      <c r="O1" s="228">
        <v>1</v>
      </c>
      <c r="Q1" s="225"/>
      <c r="U1" s="228">
        <v>1</v>
      </c>
      <c r="V1" s="228">
        <v>1</v>
      </c>
      <c r="X1" s="225"/>
      <c r="AB1" s="228">
        <v>1</v>
      </c>
      <c r="AC1" s="228">
        <v>1</v>
      </c>
      <c r="AE1" s="225"/>
      <c r="AI1" s="228">
        <v>1</v>
      </c>
      <c r="AJ1" s="228">
        <v>1</v>
      </c>
      <c r="AL1" s="225"/>
      <c r="AP1" s="228">
        <v>1</v>
      </c>
      <c r="AQ1" s="228">
        <v>1</v>
      </c>
      <c r="AS1" s="225"/>
      <c r="AW1" s="228">
        <v>1</v>
      </c>
      <c r="AX1" s="228">
        <v>1</v>
      </c>
    </row>
    <row r="2" spans="1:51" ht="17.399999999999999" x14ac:dyDescent="0.3">
      <c r="A2" s="229"/>
      <c r="B2" s="229"/>
      <c r="C2" s="229"/>
      <c r="D2" s="230"/>
      <c r="E2" s="229"/>
      <c r="F2" s="229"/>
      <c r="G2" s="229"/>
      <c r="H2" s="229"/>
      <c r="I2" s="225"/>
      <c r="J2" s="225"/>
      <c r="Q2" s="225"/>
      <c r="X2" s="225"/>
      <c r="AE2" s="225"/>
      <c r="AL2" s="225"/>
      <c r="AS2" s="225"/>
    </row>
    <row r="3" spans="1:51" ht="17.399999999999999" x14ac:dyDescent="0.3">
      <c r="A3" s="231"/>
      <c r="B3" s="231"/>
      <c r="C3" s="231"/>
      <c r="D3" s="231"/>
      <c r="E3" s="231"/>
      <c r="F3" s="231"/>
      <c r="G3" s="231"/>
      <c r="H3" s="231"/>
      <c r="I3" s="225"/>
      <c r="J3" s="225"/>
      <c r="Q3" s="225"/>
      <c r="X3" s="225"/>
      <c r="AE3" s="225"/>
      <c r="AL3" s="225"/>
      <c r="AS3" s="225"/>
    </row>
    <row r="4" spans="1:51" ht="17.399999999999999" x14ac:dyDescent="0.3">
      <c r="A4" s="229"/>
      <c r="B4" s="229"/>
      <c r="C4" s="229"/>
      <c r="D4" s="230"/>
      <c r="E4" s="229"/>
      <c r="F4" s="232"/>
      <c r="G4" s="232"/>
      <c r="H4" s="232"/>
      <c r="I4" s="225"/>
      <c r="J4" s="225"/>
      <c r="Q4" s="225"/>
      <c r="X4" s="225"/>
      <c r="AE4" s="225"/>
      <c r="AL4" s="225"/>
      <c r="AS4" s="225"/>
    </row>
    <row r="5" spans="1:51" ht="15.6" x14ac:dyDescent="0.3">
      <c r="A5" s="225"/>
      <c r="B5" s="225"/>
      <c r="C5" s="233"/>
      <c r="D5" s="234"/>
      <c r="E5" s="233"/>
      <c r="F5" s="225"/>
      <c r="G5" s="225"/>
      <c r="H5" s="225"/>
      <c r="I5" s="225"/>
      <c r="J5" s="225"/>
      <c r="L5" s="13"/>
      <c r="M5" s="13"/>
      <c r="N5" s="13"/>
      <c r="O5" s="13"/>
      <c r="P5" s="13"/>
      <c r="Q5" s="225"/>
      <c r="S5" s="13"/>
      <c r="T5" s="13"/>
      <c r="U5" s="13"/>
      <c r="V5" s="13"/>
      <c r="W5" s="13"/>
      <c r="X5" s="225"/>
      <c r="Z5" s="13"/>
      <c r="AA5" s="13"/>
      <c r="AB5" s="13"/>
      <c r="AC5" s="13"/>
      <c r="AD5" s="13"/>
      <c r="AE5" s="225"/>
      <c r="AG5" s="13"/>
      <c r="AH5" s="13"/>
      <c r="AI5" s="13"/>
      <c r="AJ5" s="13"/>
      <c r="AK5" s="13"/>
      <c r="AL5" s="225"/>
      <c r="AN5" s="13"/>
      <c r="AO5" s="13"/>
      <c r="AP5" s="13"/>
      <c r="AQ5" s="13"/>
      <c r="AR5" s="13"/>
      <c r="AS5" s="225"/>
      <c r="AU5" s="13"/>
      <c r="AV5" s="13"/>
      <c r="AW5" s="13"/>
      <c r="AX5" s="13"/>
      <c r="AY5" s="13"/>
    </row>
    <row r="6" spans="1:51" x14ac:dyDescent="0.3">
      <c r="A6" s="225"/>
      <c r="B6" s="225"/>
      <c r="C6" s="225"/>
      <c r="D6" s="235"/>
      <c r="E6" s="225"/>
      <c r="F6" s="225"/>
      <c r="G6" s="225"/>
      <c r="H6" s="225"/>
      <c r="I6" s="225"/>
      <c r="J6" s="225"/>
      <c r="L6" s="13"/>
      <c r="M6" s="13"/>
      <c r="N6" s="13"/>
      <c r="O6" s="13"/>
      <c r="P6" s="13"/>
      <c r="Q6" s="225"/>
      <c r="S6" s="13"/>
      <c r="T6" s="13"/>
      <c r="U6" s="13"/>
      <c r="V6" s="13"/>
      <c r="W6" s="13"/>
      <c r="X6" s="225"/>
      <c r="Z6" s="13"/>
      <c r="AA6" s="13"/>
      <c r="AB6" s="13"/>
      <c r="AC6" s="13"/>
      <c r="AD6" s="13"/>
      <c r="AE6" s="225"/>
      <c r="AG6" s="13"/>
      <c r="AH6" s="13"/>
      <c r="AI6" s="13"/>
      <c r="AJ6" s="13"/>
      <c r="AK6" s="13"/>
      <c r="AL6" s="225"/>
      <c r="AN6" s="13"/>
      <c r="AO6" s="13"/>
      <c r="AP6" s="13"/>
      <c r="AQ6" s="13"/>
      <c r="AR6" s="13"/>
      <c r="AS6" s="225"/>
      <c r="AU6" s="13"/>
      <c r="AV6" s="13"/>
      <c r="AW6" s="13"/>
      <c r="AX6" s="13"/>
      <c r="AY6" s="13"/>
    </row>
    <row r="7" spans="1:51" x14ac:dyDescent="0.3">
      <c r="A7" s="225"/>
      <c r="B7" s="225"/>
      <c r="C7" s="225"/>
      <c r="D7" s="235"/>
      <c r="E7" s="225"/>
      <c r="F7" s="225"/>
      <c r="G7" s="225"/>
      <c r="H7" s="225"/>
      <c r="I7" s="225"/>
      <c r="J7" s="225"/>
      <c r="L7" s="13"/>
      <c r="M7" s="13"/>
      <c r="N7" s="13"/>
      <c r="O7" s="13"/>
      <c r="P7" s="13"/>
      <c r="Q7" s="225"/>
      <c r="S7" s="13"/>
      <c r="T7" s="13"/>
      <c r="U7" s="13"/>
      <c r="V7" s="13"/>
      <c r="W7" s="13"/>
      <c r="X7" s="225"/>
      <c r="Z7" s="13"/>
      <c r="AA7" s="13"/>
      <c r="AB7" s="13"/>
      <c r="AC7" s="13"/>
      <c r="AD7" s="13"/>
      <c r="AE7" s="225"/>
      <c r="AG7" s="13"/>
      <c r="AH7" s="13"/>
      <c r="AI7" s="13"/>
      <c r="AJ7" s="13"/>
      <c r="AK7" s="13"/>
      <c r="AL7" s="225"/>
      <c r="AN7" s="13"/>
      <c r="AO7" s="13"/>
      <c r="AP7" s="13"/>
      <c r="AQ7" s="13"/>
      <c r="AR7" s="13"/>
      <c r="AS7" s="225"/>
      <c r="AU7" s="13"/>
      <c r="AV7" s="13"/>
      <c r="AW7" s="13"/>
      <c r="AX7" s="13"/>
      <c r="AY7" s="13"/>
    </row>
    <row r="8" spans="1:51" x14ac:dyDescent="0.3">
      <c r="A8" s="236"/>
      <c r="B8" s="225"/>
      <c r="C8" s="225"/>
      <c r="D8" s="235"/>
      <c r="E8" s="225"/>
      <c r="F8" s="225"/>
      <c r="G8" s="225"/>
      <c r="H8" s="225"/>
      <c r="I8" s="225"/>
      <c r="J8" s="225"/>
      <c r="L8" s="13"/>
      <c r="M8" s="13"/>
      <c r="N8" s="13"/>
      <c r="O8" s="13"/>
      <c r="P8" s="13"/>
      <c r="Q8" s="225"/>
      <c r="S8" s="13"/>
      <c r="T8" s="13"/>
      <c r="U8" s="13"/>
      <c r="V8" s="13"/>
      <c r="W8" s="13"/>
      <c r="X8" s="225"/>
      <c r="Z8" s="13"/>
      <c r="AA8" s="13"/>
      <c r="AB8" s="13"/>
      <c r="AC8" s="13"/>
      <c r="AD8" s="13"/>
      <c r="AE8" s="225"/>
      <c r="AG8" s="13"/>
      <c r="AH8" s="13"/>
      <c r="AI8" s="13"/>
      <c r="AJ8" s="13"/>
      <c r="AK8" s="13"/>
      <c r="AL8" s="225"/>
      <c r="AN8" s="13"/>
      <c r="AO8" s="13"/>
      <c r="AP8" s="13"/>
      <c r="AQ8" s="13"/>
      <c r="AR8" s="13"/>
      <c r="AS8" s="225"/>
      <c r="AU8" s="13"/>
      <c r="AV8" s="13"/>
      <c r="AW8" s="13"/>
      <c r="AX8" s="13"/>
      <c r="AY8" s="13"/>
    </row>
    <row r="9" spans="1:51" x14ac:dyDescent="0.3">
      <c r="L9" s="13"/>
      <c r="M9" s="13"/>
      <c r="N9" s="13"/>
      <c r="O9" s="13"/>
      <c r="P9" s="13"/>
      <c r="S9" s="13"/>
      <c r="T9" s="13"/>
      <c r="U9" s="13"/>
      <c r="V9" s="13"/>
      <c r="W9" s="13"/>
      <c r="Z9" s="13"/>
      <c r="AA9" s="13"/>
      <c r="AB9" s="13"/>
      <c r="AC9" s="13"/>
      <c r="AD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7.399999999999999" x14ac:dyDescent="0.3">
      <c r="B10" s="238" t="s">
        <v>0</v>
      </c>
      <c r="C10" s="238"/>
      <c r="D10" s="238"/>
      <c r="E10" s="238"/>
      <c r="F10" s="238"/>
      <c r="G10" s="238"/>
      <c r="H10" s="238"/>
      <c r="I10" s="238"/>
      <c r="J10" s="238"/>
      <c r="L10" s="13"/>
      <c r="M10" s="13"/>
      <c r="N10" s="13"/>
      <c r="O10" s="13"/>
      <c r="P10" s="13"/>
      <c r="Q10" s="13"/>
      <c r="S10" s="13"/>
      <c r="T10" s="13"/>
      <c r="U10" s="13"/>
      <c r="V10" s="13"/>
      <c r="W10" s="13"/>
      <c r="X10" s="13"/>
      <c r="Z10" s="13"/>
      <c r="AA10" s="13"/>
      <c r="AB10" s="13"/>
      <c r="AC10" s="13"/>
      <c r="AD10" s="13"/>
      <c r="AE10" s="13"/>
      <c r="AG10" s="13"/>
      <c r="AH10" s="13"/>
      <c r="AI10" s="13"/>
      <c r="AJ10" s="13"/>
      <c r="AK10" s="13"/>
      <c r="AL10" s="13"/>
      <c r="AN10" s="13"/>
      <c r="AO10" s="13"/>
      <c r="AP10" s="13"/>
      <c r="AQ10" s="13"/>
      <c r="AR10" s="13"/>
      <c r="AS10" s="13"/>
      <c r="AU10" s="13"/>
      <c r="AV10" s="13"/>
      <c r="AW10" s="13"/>
      <c r="AX10" s="13"/>
      <c r="AY10" s="13"/>
    </row>
    <row r="11" spans="1:51" ht="17.399999999999999" x14ac:dyDescent="0.3">
      <c r="B11" s="238" t="s">
        <v>1</v>
      </c>
      <c r="C11" s="238"/>
      <c r="D11" s="238"/>
      <c r="E11" s="238"/>
      <c r="F11" s="238"/>
      <c r="G11" s="238"/>
      <c r="H11" s="238"/>
      <c r="I11" s="238"/>
      <c r="J11" s="238"/>
      <c r="L11" s="13"/>
      <c r="M11" s="13"/>
      <c r="N11" s="13"/>
      <c r="O11" s="13"/>
      <c r="P11" s="13"/>
      <c r="Q11" s="13"/>
      <c r="S11" s="13"/>
      <c r="T11" s="13"/>
      <c r="U11" s="13"/>
      <c r="V11" s="13"/>
      <c r="W11" s="13"/>
      <c r="X11" s="13"/>
      <c r="Z11" s="13"/>
      <c r="AA11" s="13"/>
      <c r="AB11" s="13"/>
      <c r="AC11" s="13"/>
      <c r="AD11" s="13"/>
      <c r="AE11" s="13"/>
      <c r="AG11" s="13"/>
      <c r="AH11" s="13"/>
      <c r="AI11" s="13"/>
      <c r="AJ11" s="13"/>
      <c r="AK11" s="13"/>
      <c r="AL11" s="13"/>
      <c r="AN11" s="13"/>
      <c r="AO11" s="13"/>
      <c r="AP11" s="13"/>
      <c r="AQ11" s="13"/>
      <c r="AR11" s="13"/>
      <c r="AS11" s="13"/>
      <c r="AU11" s="13"/>
      <c r="AV11" s="13"/>
      <c r="AW11" s="13"/>
      <c r="AX11" s="13"/>
      <c r="AY11" s="13"/>
    </row>
    <row r="12" spans="1:51" x14ac:dyDescent="0.3">
      <c r="L12" s="13"/>
      <c r="M12" s="13"/>
      <c r="N12" s="13"/>
      <c r="O12" s="13"/>
      <c r="P12" s="13"/>
      <c r="S12" s="13"/>
      <c r="T12" s="13"/>
      <c r="U12" s="13"/>
      <c r="V12" s="13"/>
      <c r="W12" s="13"/>
      <c r="Z12" s="13"/>
      <c r="AA12" s="13"/>
      <c r="AB12" s="13"/>
      <c r="AC12" s="13"/>
      <c r="AD12" s="13"/>
      <c r="AG12" s="13"/>
      <c r="AH12" s="13"/>
      <c r="AI12" s="13"/>
      <c r="AJ12" s="13"/>
      <c r="AK12" s="13"/>
      <c r="AN12" s="13"/>
      <c r="AO12" s="13"/>
      <c r="AP12" s="13"/>
      <c r="AQ12" s="13"/>
      <c r="AR12" s="13"/>
      <c r="AU12" s="13"/>
      <c r="AV12" s="13"/>
      <c r="AW12" s="13"/>
      <c r="AX12" s="13"/>
      <c r="AY12" s="13"/>
    </row>
    <row r="13" spans="1:51" x14ac:dyDescent="0.3">
      <c r="L13" s="13"/>
      <c r="M13" s="13"/>
      <c r="N13" s="13"/>
      <c r="O13" s="13"/>
      <c r="P13" s="13"/>
      <c r="S13" s="13"/>
      <c r="T13" s="13"/>
      <c r="U13" s="13"/>
      <c r="V13" s="13"/>
      <c r="W13" s="13"/>
      <c r="Z13" s="13"/>
      <c r="AA13" s="13"/>
      <c r="AB13" s="13"/>
      <c r="AC13" s="13"/>
      <c r="AD13" s="13"/>
      <c r="AG13" s="13"/>
      <c r="AH13" s="13"/>
      <c r="AI13" s="13"/>
      <c r="AJ13" s="13"/>
      <c r="AK13" s="13"/>
      <c r="AN13" s="13"/>
      <c r="AO13" s="13"/>
      <c r="AP13" s="13"/>
      <c r="AQ13" s="13"/>
      <c r="AR13" s="13"/>
      <c r="AU13" s="13"/>
      <c r="AV13" s="13"/>
      <c r="AW13" s="13"/>
      <c r="AX13" s="13"/>
      <c r="AY13" s="13"/>
    </row>
    <row r="14" spans="1:51" ht="15.6" x14ac:dyDescent="0.3">
      <c r="B14" s="239" t="s">
        <v>2</v>
      </c>
      <c r="D14" s="240" t="s">
        <v>95</v>
      </c>
      <c r="E14" s="240"/>
      <c r="F14" s="240"/>
      <c r="G14" s="240"/>
      <c r="H14" s="240"/>
      <c r="I14" s="240"/>
      <c r="J14" s="240"/>
      <c r="M14" s="505"/>
      <c r="T14" s="505"/>
      <c r="AA14" s="505"/>
      <c r="AH14" s="505"/>
      <c r="AO14" s="505"/>
      <c r="AV14" s="505"/>
    </row>
    <row r="15" spans="1:51" ht="15.6" x14ac:dyDescent="0.3">
      <c r="B15" s="241"/>
      <c r="D15" s="242"/>
      <c r="E15" s="242"/>
      <c r="F15" s="242"/>
      <c r="G15" s="242"/>
      <c r="H15" s="242"/>
      <c r="I15" s="242"/>
      <c r="J15" s="242"/>
      <c r="M15" s="242"/>
      <c r="Q15" s="242"/>
      <c r="T15" s="242"/>
      <c r="X15" s="242"/>
      <c r="AA15" s="242"/>
      <c r="AE15" s="242"/>
      <c r="AH15" s="242"/>
      <c r="AL15" s="242"/>
      <c r="AO15" s="242"/>
      <c r="AS15" s="242"/>
      <c r="AV15" s="242"/>
    </row>
    <row r="16" spans="1:51" ht="15.6" x14ac:dyDescent="0.3">
      <c r="B16" s="239" t="s">
        <v>4</v>
      </c>
      <c r="D16" s="243" t="s">
        <v>57</v>
      </c>
      <c r="E16" s="242"/>
      <c r="F16" s="242"/>
      <c r="G16" s="506" t="s">
        <v>96</v>
      </c>
      <c r="H16" s="242"/>
      <c r="I16" s="244"/>
      <c r="J16" s="242"/>
      <c r="K16" s="245"/>
      <c r="M16" s="244"/>
      <c r="O16" s="27"/>
      <c r="P16" s="246"/>
      <c r="Q16" s="242"/>
      <c r="R16" s="245"/>
      <c r="T16" s="244"/>
      <c r="V16" s="27"/>
      <c r="W16" s="246"/>
      <c r="X16" s="242"/>
      <c r="Y16" s="245"/>
      <c r="AA16" s="244"/>
      <c r="AC16" s="27"/>
      <c r="AD16" s="246"/>
      <c r="AE16" s="242"/>
      <c r="AF16" s="245"/>
      <c r="AH16" s="244"/>
      <c r="AJ16" s="27"/>
      <c r="AK16" s="246"/>
      <c r="AL16" s="242"/>
      <c r="AM16" s="245"/>
      <c r="AO16" s="244"/>
      <c r="AQ16" s="27"/>
      <c r="AR16" s="246"/>
      <c r="AS16" s="242"/>
      <c r="AT16" s="245"/>
      <c r="AV16" s="244"/>
      <c r="AX16" s="27"/>
      <c r="AY16" s="246"/>
    </row>
    <row r="17" spans="2:49" ht="15.6" x14ac:dyDescent="0.3">
      <c r="B17" s="241"/>
      <c r="D17" s="242"/>
      <c r="E17" s="242"/>
      <c r="F17" s="242"/>
      <c r="G17" s="461">
        <v>1</v>
      </c>
      <c r="H17" s="459" t="s">
        <v>97</v>
      </c>
      <c r="I17" s="242"/>
      <c r="J17" s="242"/>
      <c r="K17" s="251"/>
      <c r="Q17" s="242"/>
      <c r="X17" s="242"/>
      <c r="AE17" s="242"/>
      <c r="AL17" s="242"/>
      <c r="AS17" s="242"/>
    </row>
    <row r="18" spans="2:49" x14ac:dyDescent="0.3">
      <c r="B18" s="247"/>
      <c r="D18" s="248" t="s">
        <v>6</v>
      </c>
      <c r="E18" s="249"/>
      <c r="G18" s="461">
        <v>280</v>
      </c>
      <c r="H18" s="249" t="s">
        <v>7</v>
      </c>
      <c r="K18" s="507"/>
    </row>
    <row r="19" spans="2:49" x14ac:dyDescent="0.3">
      <c r="B19" s="499"/>
      <c r="M19" s="251"/>
      <c r="T19" s="251"/>
      <c r="AA19" s="251"/>
      <c r="AH19" s="251"/>
      <c r="AO19" s="251"/>
      <c r="AV19" s="251"/>
    </row>
    <row r="20" spans="2:49" s="23" customFormat="1" x14ac:dyDescent="0.3">
      <c r="B20" s="43"/>
      <c r="D20" s="52"/>
      <c r="E20" s="45"/>
      <c r="G20" s="252" t="str">
        <f>'STREET LIGHTING SERVICE'!G21:I21</f>
        <v>2023 Board-Approved</v>
      </c>
      <c r="H20" s="253"/>
      <c r="I20" s="254"/>
      <c r="J20" s="252" t="s">
        <v>9</v>
      </c>
      <c r="K20" s="253"/>
      <c r="L20" s="254"/>
      <c r="M20" s="252" t="s">
        <v>10</v>
      </c>
      <c r="N20" s="254"/>
      <c r="O20" s="255"/>
      <c r="P20" s="252" t="s">
        <v>11</v>
      </c>
      <c r="Q20" s="253"/>
      <c r="R20" s="254"/>
      <c r="T20" s="252" t="s">
        <v>10</v>
      </c>
      <c r="U20" s="254"/>
      <c r="W20" s="252" t="s">
        <v>12</v>
      </c>
      <c r="X20" s="253"/>
      <c r="Y20" s="254"/>
      <c r="AA20" s="252" t="s">
        <v>10</v>
      </c>
      <c r="AB20" s="254"/>
      <c r="AD20" s="252" t="s">
        <v>13</v>
      </c>
      <c r="AE20" s="253"/>
      <c r="AF20" s="254"/>
      <c r="AH20" s="252" t="s">
        <v>10</v>
      </c>
      <c r="AI20" s="254"/>
      <c r="AK20" s="252" t="s">
        <v>14</v>
      </c>
      <c r="AL20" s="253"/>
      <c r="AM20" s="254"/>
      <c r="AO20" s="252" t="s">
        <v>10</v>
      </c>
      <c r="AP20" s="254"/>
      <c r="AR20" s="252" t="s">
        <v>15</v>
      </c>
      <c r="AS20" s="253"/>
      <c r="AT20" s="254"/>
      <c r="AV20" s="252" t="s">
        <v>10</v>
      </c>
      <c r="AW20" s="254"/>
    </row>
    <row r="21" spans="2:49" x14ac:dyDescent="0.3">
      <c r="B21" s="419"/>
      <c r="D21" s="420" t="s">
        <v>16</v>
      </c>
      <c r="E21" s="421"/>
      <c r="G21" s="422" t="s">
        <v>17</v>
      </c>
      <c r="H21" s="423" t="s">
        <v>18</v>
      </c>
      <c r="I21" s="424" t="s">
        <v>19</v>
      </c>
      <c r="J21" s="422" t="s">
        <v>17</v>
      </c>
      <c r="K21" s="423" t="s">
        <v>18</v>
      </c>
      <c r="L21" s="424" t="s">
        <v>19</v>
      </c>
      <c r="M21" s="425" t="s">
        <v>20</v>
      </c>
      <c r="N21" s="426" t="s">
        <v>21</v>
      </c>
      <c r="O21" s="424"/>
      <c r="P21" s="422" t="s">
        <v>17</v>
      </c>
      <c r="Q21" s="423" t="s">
        <v>18</v>
      </c>
      <c r="R21" s="424" t="s">
        <v>19</v>
      </c>
      <c r="T21" s="425" t="s">
        <v>20</v>
      </c>
      <c r="U21" s="426" t="s">
        <v>21</v>
      </c>
      <c r="W21" s="422" t="s">
        <v>17</v>
      </c>
      <c r="X21" s="423" t="s">
        <v>18</v>
      </c>
      <c r="Y21" s="424" t="s">
        <v>19</v>
      </c>
      <c r="AA21" s="425" t="s">
        <v>20</v>
      </c>
      <c r="AB21" s="426" t="s">
        <v>21</v>
      </c>
      <c r="AD21" s="422" t="s">
        <v>17</v>
      </c>
      <c r="AE21" s="423" t="s">
        <v>18</v>
      </c>
      <c r="AF21" s="424" t="s">
        <v>19</v>
      </c>
      <c r="AH21" s="425" t="s">
        <v>20</v>
      </c>
      <c r="AI21" s="426" t="s">
        <v>21</v>
      </c>
      <c r="AK21" s="422" t="s">
        <v>17</v>
      </c>
      <c r="AL21" s="423" t="s">
        <v>18</v>
      </c>
      <c r="AM21" s="424" t="s">
        <v>19</v>
      </c>
      <c r="AO21" s="425" t="s">
        <v>20</v>
      </c>
      <c r="AP21" s="426" t="s">
        <v>21</v>
      </c>
      <c r="AR21" s="422" t="s">
        <v>17</v>
      </c>
      <c r="AS21" s="423" t="s">
        <v>18</v>
      </c>
      <c r="AT21" s="424" t="s">
        <v>19</v>
      </c>
      <c r="AV21" s="425" t="s">
        <v>20</v>
      </c>
      <c r="AW21" s="426" t="s">
        <v>21</v>
      </c>
    </row>
    <row r="22" spans="2:49" x14ac:dyDescent="0.3">
      <c r="B22" s="419"/>
      <c r="D22" s="263"/>
      <c r="E22" s="421"/>
      <c r="G22" s="427" t="s">
        <v>22</v>
      </c>
      <c r="H22" s="428"/>
      <c r="I22" s="428" t="s">
        <v>22</v>
      </c>
      <c r="J22" s="427" t="s">
        <v>22</v>
      </c>
      <c r="K22" s="428"/>
      <c r="L22" s="428" t="s">
        <v>22</v>
      </c>
      <c r="M22" s="266"/>
      <c r="N22" s="267"/>
      <c r="O22" s="428"/>
      <c r="P22" s="427" t="s">
        <v>22</v>
      </c>
      <c r="Q22" s="428"/>
      <c r="R22" s="428" t="s">
        <v>22</v>
      </c>
      <c r="T22" s="266"/>
      <c r="U22" s="267"/>
      <c r="W22" s="427" t="s">
        <v>22</v>
      </c>
      <c r="X22" s="428"/>
      <c r="Y22" s="428" t="s">
        <v>22</v>
      </c>
      <c r="AA22" s="266"/>
      <c r="AB22" s="267"/>
      <c r="AD22" s="427" t="s">
        <v>22</v>
      </c>
      <c r="AE22" s="428"/>
      <c r="AF22" s="428" t="s">
        <v>22</v>
      </c>
      <c r="AH22" s="266"/>
      <c r="AI22" s="267"/>
      <c r="AK22" s="427" t="s">
        <v>22</v>
      </c>
      <c r="AL22" s="428"/>
      <c r="AM22" s="428" t="s">
        <v>22</v>
      </c>
      <c r="AO22" s="266"/>
      <c r="AP22" s="267"/>
      <c r="AR22" s="427" t="s">
        <v>22</v>
      </c>
      <c r="AS22" s="428"/>
      <c r="AT22" s="428" t="s">
        <v>22</v>
      </c>
      <c r="AV22" s="266"/>
      <c r="AW22" s="267"/>
    </row>
    <row r="23" spans="2:49" x14ac:dyDescent="0.3">
      <c r="B23" s="288" t="s">
        <v>23</v>
      </c>
      <c r="C23" s="268"/>
      <c r="D23" s="269" t="s">
        <v>24</v>
      </c>
      <c r="E23" s="268"/>
      <c r="F23" s="32"/>
      <c r="G23" s="116">
        <v>6.84</v>
      </c>
      <c r="H23" s="508">
        <v>1</v>
      </c>
      <c r="I23" s="287">
        <f t="shared" ref="I23:I36" si="0">H23*G23</f>
        <v>6.84</v>
      </c>
      <c r="J23" s="116">
        <v>7.15</v>
      </c>
      <c r="K23" s="508">
        <v>1</v>
      </c>
      <c r="L23" s="287">
        <f t="shared" ref="L23:L44" si="1">K23*J23</f>
        <v>7.15</v>
      </c>
      <c r="M23" s="273">
        <f>L23-I23</f>
        <v>0.3100000000000005</v>
      </c>
      <c r="N23" s="274">
        <f>IF(OR(I23=0,L23=0),"",(M23/I23))</f>
        <v>4.5321637426900659E-2</v>
      </c>
      <c r="O23" s="287"/>
      <c r="P23" s="116">
        <v>7.99</v>
      </c>
      <c r="Q23" s="508">
        <v>1</v>
      </c>
      <c r="R23" s="287">
        <f t="shared" ref="R23:R44" si="2">Q23*P23</f>
        <v>7.99</v>
      </c>
      <c r="S23" s="32"/>
      <c r="T23" s="273">
        <f t="shared" ref="T23:T69" si="3">R23-L23</f>
        <v>0.83999999999999986</v>
      </c>
      <c r="U23" s="274">
        <f t="shared" ref="U23:U69" si="4">IF(OR(L23=0,R23=0),"",(T23/L23))</f>
        <v>0.11748251748251745</v>
      </c>
      <c r="W23" s="116">
        <v>8.3699999999999992</v>
      </c>
      <c r="X23" s="508">
        <v>1</v>
      </c>
      <c r="Y23" s="287">
        <f t="shared" ref="Y23:Y44" si="5">X23*W23</f>
        <v>8.3699999999999992</v>
      </c>
      <c r="Z23" s="32"/>
      <c r="AA23" s="273">
        <f>Y23-R23</f>
        <v>0.37999999999999901</v>
      </c>
      <c r="AB23" s="274">
        <f>IF(OR(R23=0,Y23=0),"",(AA23/R23))</f>
        <v>4.7559449311639426E-2</v>
      </c>
      <c r="AD23" s="116">
        <v>8.68</v>
      </c>
      <c r="AE23" s="508">
        <v>1</v>
      </c>
      <c r="AF23" s="287">
        <f t="shared" ref="AF23:AF44" si="6">AE23*AD23</f>
        <v>8.68</v>
      </c>
      <c r="AG23" s="32"/>
      <c r="AH23" s="273">
        <f>AF23-Y23</f>
        <v>0.3100000000000005</v>
      </c>
      <c r="AI23" s="274">
        <f>IF(OR(Y23=0,AF23=0),"",(AH23/Y23))</f>
        <v>3.7037037037037097E-2</v>
      </c>
      <c r="AK23" s="116">
        <v>9.39</v>
      </c>
      <c r="AL23" s="508">
        <v>1</v>
      </c>
      <c r="AM23" s="287">
        <f t="shared" ref="AM23:AM44" si="7">AL23*AK23</f>
        <v>9.39</v>
      </c>
      <c r="AN23" s="32"/>
      <c r="AO23" s="273">
        <f>AM23-AF23</f>
        <v>0.71000000000000085</v>
      </c>
      <c r="AP23" s="274">
        <f>IF(OR(AF23=0,AM23=0),"",(AO23/AF23))</f>
        <v>8.1797235023041578E-2</v>
      </c>
      <c r="AR23" s="116">
        <v>9.6999999999999993</v>
      </c>
      <c r="AS23" s="508">
        <v>1</v>
      </c>
      <c r="AT23" s="287">
        <f t="shared" ref="AT23:AT44" si="8">AS23*AR23</f>
        <v>9.6999999999999993</v>
      </c>
      <c r="AU23" s="32"/>
      <c r="AV23" s="273">
        <f>AT23-AM23</f>
        <v>0.30999999999999872</v>
      </c>
      <c r="AW23" s="274">
        <f>IF(OR(AM23=0,AT23=0),"",(AV23/AM23))</f>
        <v>3.3013844515441822E-2</v>
      </c>
    </row>
    <row r="24" spans="2:49" x14ac:dyDescent="0.3">
      <c r="B24" s="288" t="s">
        <v>98</v>
      </c>
      <c r="C24" s="268"/>
      <c r="D24" s="269" t="s">
        <v>99</v>
      </c>
      <c r="E24" s="268"/>
      <c r="F24" s="32"/>
      <c r="G24" s="116">
        <v>0.71</v>
      </c>
      <c r="H24" s="508">
        <v>1</v>
      </c>
      <c r="I24" s="287">
        <f t="shared" si="0"/>
        <v>0.71</v>
      </c>
      <c r="J24" s="116">
        <v>0.74</v>
      </c>
      <c r="K24" s="508">
        <v>1</v>
      </c>
      <c r="L24" s="287">
        <f t="shared" si="1"/>
        <v>0.74</v>
      </c>
      <c r="M24" s="273">
        <f t="shared" ref="M24:M69" si="9">L24-I24</f>
        <v>3.0000000000000027E-2</v>
      </c>
      <c r="N24" s="274">
        <f t="shared" ref="N24:N69" si="10">IF(OR(I24=0,L24=0),"",(M24/I24))</f>
        <v>4.2253521126760604E-2</v>
      </c>
      <c r="O24" s="287"/>
      <c r="P24" s="116">
        <v>0.83</v>
      </c>
      <c r="Q24" s="508">
        <v>1</v>
      </c>
      <c r="R24" s="287">
        <f t="shared" si="2"/>
        <v>0.83</v>
      </c>
      <c r="S24" s="32"/>
      <c r="T24" s="273">
        <f t="shared" si="3"/>
        <v>8.9999999999999969E-2</v>
      </c>
      <c r="U24" s="274">
        <f t="shared" si="4"/>
        <v>0.12162162162162159</v>
      </c>
      <c r="W24" s="116">
        <v>0.87</v>
      </c>
      <c r="X24" s="508">
        <v>1</v>
      </c>
      <c r="Y24" s="287">
        <f t="shared" si="5"/>
        <v>0.87</v>
      </c>
      <c r="Z24" s="32"/>
      <c r="AA24" s="273">
        <f t="shared" ref="AA24:AA69" si="11">Y24-R24</f>
        <v>4.0000000000000036E-2</v>
      </c>
      <c r="AB24" s="274">
        <f t="shared" ref="AB24:AB69" si="12">IF(OR(R24=0,Y24=0),"",(AA24/R24))</f>
        <v>4.8192771084337394E-2</v>
      </c>
      <c r="AD24" s="116">
        <v>0.9</v>
      </c>
      <c r="AE24" s="508">
        <v>1</v>
      </c>
      <c r="AF24" s="287">
        <f t="shared" si="6"/>
        <v>0.9</v>
      </c>
      <c r="AG24" s="32"/>
      <c r="AH24" s="273">
        <f t="shared" ref="AH24:AH69" si="13">AF24-Y24</f>
        <v>3.0000000000000027E-2</v>
      </c>
      <c r="AI24" s="274">
        <f t="shared" ref="AI24:AI69" si="14">IF(OR(Y24=0,AF24=0),"",(AH24/Y24))</f>
        <v>3.4482758620689689E-2</v>
      </c>
      <c r="AK24" s="116">
        <v>0.97</v>
      </c>
      <c r="AL24" s="508">
        <v>1</v>
      </c>
      <c r="AM24" s="287">
        <f t="shared" si="7"/>
        <v>0.97</v>
      </c>
      <c r="AN24" s="32"/>
      <c r="AO24" s="273">
        <f t="shared" ref="AO24:AO69" si="15">AM24-AF24</f>
        <v>6.9999999999999951E-2</v>
      </c>
      <c r="AP24" s="274">
        <f t="shared" ref="AP24:AP69" si="16">IF(OR(AF24=0,AM24=0),"",(AO24/AF24))</f>
        <v>7.7777777777777724E-2</v>
      </c>
      <c r="AR24" s="116">
        <v>1</v>
      </c>
      <c r="AS24" s="508">
        <v>1</v>
      </c>
      <c r="AT24" s="287">
        <f t="shared" si="8"/>
        <v>1</v>
      </c>
      <c r="AU24" s="32"/>
      <c r="AV24" s="273">
        <f t="shared" ref="AV24:AV69" si="17">AT24-AM24</f>
        <v>3.0000000000000027E-2</v>
      </c>
      <c r="AW24" s="274">
        <f t="shared" ref="AW24:AW69" si="18">IF(OR(AM24=0,AT24=0),"",(AV24/AM24))</f>
        <v>3.0927835051546421E-2</v>
      </c>
    </row>
    <row r="25" spans="2:49" x14ac:dyDescent="0.3">
      <c r="B25" s="78" t="s">
        <v>103</v>
      </c>
      <c r="C25" s="268"/>
      <c r="D25" s="269" t="s">
        <v>30</v>
      </c>
      <c r="E25" s="268"/>
      <c r="F25" s="32"/>
      <c r="G25" s="367">
        <v>-3.0000000000000001E-5</v>
      </c>
      <c r="H25" s="366">
        <f t="shared" ref="H25:H43" si="19">$G$18</f>
        <v>280</v>
      </c>
      <c r="I25" s="272">
        <f t="shared" si="0"/>
        <v>-8.3999999999999995E-3</v>
      </c>
      <c r="J25" s="367">
        <v>-3.0000000000000001E-5</v>
      </c>
      <c r="K25" s="366">
        <f t="shared" ref="K25:K43" si="20">$G$18</f>
        <v>280</v>
      </c>
      <c r="L25" s="272">
        <f t="shared" si="1"/>
        <v>-8.3999999999999995E-3</v>
      </c>
      <c r="M25" s="273">
        <f t="shared" si="9"/>
        <v>0</v>
      </c>
      <c r="N25" s="274">
        <f t="shared" si="10"/>
        <v>0</v>
      </c>
      <c r="O25" s="272"/>
      <c r="P25" s="367">
        <v>0</v>
      </c>
      <c r="Q25" s="366">
        <f t="shared" ref="Q25:Q43" si="21">$G$18</f>
        <v>280</v>
      </c>
      <c r="R25" s="272">
        <f t="shared" si="2"/>
        <v>0</v>
      </c>
      <c r="S25" s="32"/>
      <c r="T25" s="273">
        <f t="shared" si="3"/>
        <v>8.3999999999999995E-3</v>
      </c>
      <c r="U25" s="274" t="str">
        <f t="shared" si="4"/>
        <v/>
      </c>
      <c r="W25" s="367">
        <v>0</v>
      </c>
      <c r="X25" s="366">
        <f t="shared" ref="X25:X43" si="22">$G$18</f>
        <v>280</v>
      </c>
      <c r="Y25" s="272">
        <f t="shared" si="5"/>
        <v>0</v>
      </c>
      <c r="Z25" s="32"/>
      <c r="AA25" s="273">
        <f t="shared" si="11"/>
        <v>0</v>
      </c>
      <c r="AB25" s="274" t="str">
        <f t="shared" si="12"/>
        <v/>
      </c>
      <c r="AD25" s="367">
        <v>3.8000000000000002E-4</v>
      </c>
      <c r="AE25" s="366">
        <f t="shared" ref="AE25:AE39" si="23">$G$18</f>
        <v>280</v>
      </c>
      <c r="AF25" s="272">
        <f t="shared" si="6"/>
        <v>0.10640000000000001</v>
      </c>
      <c r="AG25" s="32"/>
      <c r="AH25" s="273">
        <f t="shared" si="13"/>
        <v>0.10640000000000001</v>
      </c>
      <c r="AI25" s="274" t="str">
        <f t="shared" si="14"/>
        <v/>
      </c>
      <c r="AK25" s="367">
        <v>0</v>
      </c>
      <c r="AL25" s="366">
        <f t="shared" ref="AL25:AL43" si="24">$G$18</f>
        <v>280</v>
      </c>
      <c r="AM25" s="272">
        <f t="shared" si="7"/>
        <v>0</v>
      </c>
      <c r="AN25" s="32"/>
      <c r="AO25" s="273">
        <f t="shared" si="15"/>
        <v>-0.10640000000000001</v>
      </c>
      <c r="AP25" s="274" t="str">
        <f t="shared" si="16"/>
        <v/>
      </c>
      <c r="AR25" s="367">
        <v>0</v>
      </c>
      <c r="AS25" s="366">
        <f t="shared" ref="AS25:AS43" si="25">$G$18</f>
        <v>280</v>
      </c>
      <c r="AT25" s="272">
        <f t="shared" si="8"/>
        <v>0</v>
      </c>
      <c r="AU25" s="32"/>
      <c r="AV25" s="273">
        <f t="shared" si="17"/>
        <v>0</v>
      </c>
      <c r="AW25" s="274" t="str">
        <f t="shared" si="18"/>
        <v/>
      </c>
    </row>
    <row r="26" spans="2:49" x14ac:dyDescent="0.3">
      <c r="B26" s="78" t="s">
        <v>26</v>
      </c>
      <c r="C26" s="268"/>
      <c r="D26" s="269" t="s">
        <v>30</v>
      </c>
      <c r="E26" s="268"/>
      <c r="F26" s="32"/>
      <c r="G26" s="367">
        <v>-5.1399999999999996E-3</v>
      </c>
      <c r="H26" s="366">
        <f t="shared" si="19"/>
        <v>280</v>
      </c>
      <c r="I26" s="272">
        <f t="shared" si="0"/>
        <v>-1.4391999999999998</v>
      </c>
      <c r="J26" s="367">
        <v>-5.1399999999999996E-3</v>
      </c>
      <c r="K26" s="366">
        <f t="shared" si="20"/>
        <v>280</v>
      </c>
      <c r="L26" s="272">
        <f t="shared" si="1"/>
        <v>-1.4391999999999998</v>
      </c>
      <c r="M26" s="273">
        <f t="shared" si="9"/>
        <v>0</v>
      </c>
      <c r="N26" s="274">
        <f t="shared" si="10"/>
        <v>0</v>
      </c>
      <c r="O26" s="272"/>
      <c r="P26" s="367"/>
      <c r="Q26" s="366"/>
      <c r="R26" s="272">
        <f t="shared" si="2"/>
        <v>0</v>
      </c>
      <c r="S26" s="32"/>
      <c r="T26" s="273">
        <f t="shared" si="3"/>
        <v>1.4391999999999998</v>
      </c>
      <c r="U26" s="274" t="str">
        <f t="shared" si="4"/>
        <v/>
      </c>
      <c r="W26" s="367"/>
      <c r="X26" s="366"/>
      <c r="Y26" s="272">
        <f t="shared" si="5"/>
        <v>0</v>
      </c>
      <c r="Z26" s="32"/>
      <c r="AA26" s="273">
        <f t="shared" si="11"/>
        <v>0</v>
      </c>
      <c r="AB26" s="274" t="str">
        <f t="shared" si="12"/>
        <v/>
      </c>
      <c r="AD26" s="367"/>
      <c r="AE26" s="366"/>
      <c r="AF26" s="272">
        <f t="shared" si="6"/>
        <v>0</v>
      </c>
      <c r="AG26" s="32"/>
      <c r="AH26" s="273">
        <f t="shared" si="13"/>
        <v>0</v>
      </c>
      <c r="AI26" s="274" t="str">
        <f t="shared" si="14"/>
        <v/>
      </c>
      <c r="AK26" s="367"/>
      <c r="AL26" s="366"/>
      <c r="AM26" s="272">
        <f t="shared" si="7"/>
        <v>0</v>
      </c>
      <c r="AN26" s="32"/>
      <c r="AO26" s="273">
        <f t="shared" si="15"/>
        <v>0</v>
      </c>
      <c r="AP26" s="274" t="str">
        <f t="shared" si="16"/>
        <v/>
      </c>
      <c r="AR26" s="367"/>
      <c r="AS26" s="366"/>
      <c r="AT26" s="272">
        <f t="shared" si="8"/>
        <v>0</v>
      </c>
      <c r="AU26" s="32"/>
      <c r="AV26" s="273">
        <f t="shared" si="17"/>
        <v>0</v>
      </c>
      <c r="AW26" s="274" t="str">
        <f t="shared" si="18"/>
        <v/>
      </c>
    </row>
    <row r="27" spans="2:49" x14ac:dyDescent="0.3">
      <c r="B27" s="78" t="s">
        <v>104</v>
      </c>
      <c r="C27" s="268"/>
      <c r="D27" s="269" t="s">
        <v>30</v>
      </c>
      <c r="E27" s="268"/>
      <c r="F27" s="32"/>
      <c r="G27" s="367">
        <v>-7.2999999999999996E-4</v>
      </c>
      <c r="H27" s="366">
        <f t="shared" si="19"/>
        <v>280</v>
      </c>
      <c r="I27" s="272">
        <f t="shared" si="0"/>
        <v>-0.2044</v>
      </c>
      <c r="J27" s="367">
        <v>-7.2999999999999996E-4</v>
      </c>
      <c r="K27" s="366">
        <f t="shared" si="20"/>
        <v>280</v>
      </c>
      <c r="L27" s="272">
        <f t="shared" si="1"/>
        <v>-0.2044</v>
      </c>
      <c r="M27" s="273">
        <f t="shared" si="9"/>
        <v>0</v>
      </c>
      <c r="N27" s="274">
        <f t="shared" si="10"/>
        <v>0</v>
      </c>
      <c r="O27" s="272"/>
      <c r="P27" s="367">
        <v>-2.0000000000000001E-4</v>
      </c>
      <c r="Q27" s="366">
        <f t="shared" si="21"/>
        <v>280</v>
      </c>
      <c r="R27" s="272">
        <f t="shared" si="2"/>
        <v>-5.6000000000000001E-2</v>
      </c>
      <c r="S27" s="32"/>
      <c r="T27" s="273">
        <f t="shared" si="3"/>
        <v>0.1484</v>
      </c>
      <c r="U27" s="274">
        <f t="shared" si="4"/>
        <v>-0.72602739726027399</v>
      </c>
      <c r="W27" s="367">
        <v>0</v>
      </c>
      <c r="X27" s="366">
        <f t="shared" si="22"/>
        <v>280</v>
      </c>
      <c r="Y27" s="272">
        <f t="shared" si="5"/>
        <v>0</v>
      </c>
      <c r="Z27" s="32"/>
      <c r="AA27" s="273">
        <f t="shared" si="11"/>
        <v>5.6000000000000001E-2</v>
      </c>
      <c r="AB27" s="274" t="str">
        <f t="shared" si="12"/>
        <v/>
      </c>
      <c r="AD27" s="367">
        <v>0</v>
      </c>
      <c r="AE27" s="366">
        <f t="shared" si="23"/>
        <v>280</v>
      </c>
      <c r="AF27" s="272">
        <f t="shared" si="6"/>
        <v>0</v>
      </c>
      <c r="AG27" s="32"/>
      <c r="AH27" s="273">
        <f t="shared" si="13"/>
        <v>0</v>
      </c>
      <c r="AI27" s="274" t="str">
        <f t="shared" si="14"/>
        <v/>
      </c>
      <c r="AK27" s="367">
        <v>0</v>
      </c>
      <c r="AL27" s="366">
        <f t="shared" si="24"/>
        <v>280</v>
      </c>
      <c r="AM27" s="272">
        <f t="shared" si="7"/>
        <v>0</v>
      </c>
      <c r="AN27" s="32"/>
      <c r="AO27" s="273">
        <f t="shared" si="15"/>
        <v>0</v>
      </c>
      <c r="AP27" s="274" t="str">
        <f t="shared" si="16"/>
        <v/>
      </c>
      <c r="AR27" s="367">
        <v>0</v>
      </c>
      <c r="AS27" s="366">
        <f t="shared" si="25"/>
        <v>280</v>
      </c>
      <c r="AT27" s="272">
        <f t="shared" si="8"/>
        <v>0</v>
      </c>
      <c r="AU27" s="32"/>
      <c r="AV27" s="273">
        <f t="shared" si="17"/>
        <v>0</v>
      </c>
      <c r="AW27" s="274" t="str">
        <f t="shared" si="18"/>
        <v/>
      </c>
    </row>
    <row r="28" spans="2:49" x14ac:dyDescent="0.3">
      <c r="B28" s="288" t="s">
        <v>121</v>
      </c>
      <c r="C28" s="268"/>
      <c r="D28" s="269" t="s">
        <v>30</v>
      </c>
      <c r="E28" s="268"/>
      <c r="F28" s="32"/>
      <c r="G28" s="367">
        <v>-8.1999999999999998E-4</v>
      </c>
      <c r="H28" s="366">
        <f t="shared" si="19"/>
        <v>280</v>
      </c>
      <c r="I28" s="272">
        <f t="shared" si="0"/>
        <v>-0.2296</v>
      </c>
      <c r="J28" s="367">
        <v>-8.1999999999999998E-4</v>
      </c>
      <c r="K28" s="366">
        <f t="shared" si="20"/>
        <v>280</v>
      </c>
      <c r="L28" s="272">
        <f t="shared" si="1"/>
        <v>-0.2296</v>
      </c>
      <c r="M28" s="273">
        <f t="shared" si="9"/>
        <v>0</v>
      </c>
      <c r="N28" s="274">
        <f t="shared" si="10"/>
        <v>0</v>
      </c>
      <c r="O28" s="272"/>
      <c r="P28" s="367">
        <v>-4.6999999999999999E-4</v>
      </c>
      <c r="Q28" s="366">
        <f t="shared" si="21"/>
        <v>280</v>
      </c>
      <c r="R28" s="272">
        <f t="shared" si="2"/>
        <v>-0.13159999999999999</v>
      </c>
      <c r="S28" s="32"/>
      <c r="T28" s="273">
        <f t="shared" si="3"/>
        <v>9.8000000000000004E-2</v>
      </c>
      <c r="U28" s="274">
        <f t="shared" si="4"/>
        <v>-0.42682926829268297</v>
      </c>
      <c r="W28" s="367">
        <v>-4.6999999999999999E-4</v>
      </c>
      <c r="X28" s="366">
        <f t="shared" si="22"/>
        <v>280</v>
      </c>
      <c r="Y28" s="272">
        <f t="shared" si="5"/>
        <v>-0.13159999999999999</v>
      </c>
      <c r="Z28" s="32"/>
      <c r="AA28" s="273">
        <f t="shared" si="11"/>
        <v>0</v>
      </c>
      <c r="AB28" s="274">
        <f t="shared" si="12"/>
        <v>0</v>
      </c>
      <c r="AD28" s="367">
        <v>-4.6999999999999999E-4</v>
      </c>
      <c r="AE28" s="366">
        <f t="shared" si="23"/>
        <v>280</v>
      </c>
      <c r="AF28" s="272">
        <f t="shared" si="6"/>
        <v>-0.13159999999999999</v>
      </c>
      <c r="AG28" s="32"/>
      <c r="AH28" s="273">
        <f t="shared" si="13"/>
        <v>0</v>
      </c>
      <c r="AI28" s="274">
        <f t="shared" si="14"/>
        <v>0</v>
      </c>
      <c r="AK28" s="367">
        <v>-4.6999999999999999E-4</v>
      </c>
      <c r="AL28" s="366">
        <f t="shared" si="24"/>
        <v>280</v>
      </c>
      <c r="AM28" s="272">
        <f t="shared" si="7"/>
        <v>-0.13159999999999999</v>
      </c>
      <c r="AN28" s="32"/>
      <c r="AO28" s="273">
        <f t="shared" si="15"/>
        <v>0</v>
      </c>
      <c r="AP28" s="274">
        <f t="shared" si="16"/>
        <v>0</v>
      </c>
      <c r="AR28" s="367">
        <v>-4.6999999999999999E-4</v>
      </c>
      <c r="AS28" s="366">
        <f t="shared" si="25"/>
        <v>280</v>
      </c>
      <c r="AT28" s="272">
        <f t="shared" si="8"/>
        <v>-0.13159999999999999</v>
      </c>
      <c r="AU28" s="32"/>
      <c r="AV28" s="273">
        <f t="shared" si="17"/>
        <v>0</v>
      </c>
      <c r="AW28" s="274">
        <f t="shared" si="18"/>
        <v>0</v>
      </c>
    </row>
    <row r="29" spans="2:49" x14ac:dyDescent="0.3">
      <c r="B29" s="78" t="s">
        <v>105</v>
      </c>
      <c r="C29" s="268"/>
      <c r="D29" s="269" t="s">
        <v>30</v>
      </c>
      <c r="E29" s="268"/>
      <c r="F29" s="32"/>
      <c r="G29" s="367"/>
      <c r="H29" s="366">
        <f t="shared" si="19"/>
        <v>280</v>
      </c>
      <c r="I29" s="272">
        <f t="shared" si="0"/>
        <v>0</v>
      </c>
      <c r="J29" s="367"/>
      <c r="K29" s="366">
        <f t="shared" si="20"/>
        <v>280</v>
      </c>
      <c r="L29" s="272">
        <f t="shared" si="1"/>
        <v>0</v>
      </c>
      <c r="M29" s="273">
        <f t="shared" si="9"/>
        <v>0</v>
      </c>
      <c r="N29" s="274" t="str">
        <f t="shared" si="10"/>
        <v/>
      </c>
      <c r="O29" s="272"/>
      <c r="P29" s="367">
        <v>0</v>
      </c>
      <c r="Q29" s="366">
        <f t="shared" si="21"/>
        <v>280</v>
      </c>
      <c r="R29" s="272">
        <f t="shared" si="2"/>
        <v>0</v>
      </c>
      <c r="S29" s="32"/>
      <c r="T29" s="273">
        <f t="shared" si="3"/>
        <v>0</v>
      </c>
      <c r="U29" s="274" t="str">
        <f t="shared" si="4"/>
        <v/>
      </c>
      <c r="W29" s="367">
        <v>0</v>
      </c>
      <c r="X29" s="366">
        <f t="shared" si="22"/>
        <v>280</v>
      </c>
      <c r="Y29" s="272">
        <f t="shared" si="5"/>
        <v>0</v>
      </c>
      <c r="Z29" s="32"/>
      <c r="AA29" s="273">
        <f t="shared" si="11"/>
        <v>0</v>
      </c>
      <c r="AB29" s="274" t="str">
        <f t="shared" si="12"/>
        <v/>
      </c>
      <c r="AD29" s="367">
        <v>-2.5000000000000001E-4</v>
      </c>
      <c r="AE29" s="366">
        <f t="shared" si="23"/>
        <v>280</v>
      </c>
      <c r="AF29" s="272">
        <f t="shared" si="6"/>
        <v>-7.0000000000000007E-2</v>
      </c>
      <c r="AG29" s="32"/>
      <c r="AH29" s="273">
        <f t="shared" si="13"/>
        <v>-7.0000000000000007E-2</v>
      </c>
      <c r="AI29" s="274" t="str">
        <f t="shared" si="14"/>
        <v/>
      </c>
      <c r="AK29" s="367">
        <v>0</v>
      </c>
      <c r="AL29" s="366">
        <f t="shared" si="24"/>
        <v>280</v>
      </c>
      <c r="AM29" s="272">
        <f t="shared" si="7"/>
        <v>0</v>
      </c>
      <c r="AN29" s="32"/>
      <c r="AO29" s="273">
        <f t="shared" si="15"/>
        <v>7.0000000000000007E-2</v>
      </c>
      <c r="AP29" s="274" t="str">
        <f t="shared" si="16"/>
        <v/>
      </c>
      <c r="AR29" s="367">
        <v>0</v>
      </c>
      <c r="AS29" s="366">
        <f t="shared" si="25"/>
        <v>280</v>
      </c>
      <c r="AT29" s="272">
        <f t="shared" si="8"/>
        <v>0</v>
      </c>
      <c r="AU29" s="32"/>
      <c r="AV29" s="273">
        <f t="shared" si="17"/>
        <v>0</v>
      </c>
      <c r="AW29" s="274" t="str">
        <f t="shared" si="18"/>
        <v/>
      </c>
    </row>
    <row r="30" spans="2:49" x14ac:dyDescent="0.3">
      <c r="B30" s="78" t="s">
        <v>106</v>
      </c>
      <c r="C30" s="268"/>
      <c r="D30" s="269" t="s">
        <v>30</v>
      </c>
      <c r="E30" s="268"/>
      <c r="F30" s="32"/>
      <c r="G30" s="367"/>
      <c r="H30" s="366">
        <f t="shared" si="19"/>
        <v>280</v>
      </c>
      <c r="I30" s="272">
        <f t="shared" si="0"/>
        <v>0</v>
      </c>
      <c r="J30" s="367"/>
      <c r="K30" s="366">
        <f t="shared" si="20"/>
        <v>280</v>
      </c>
      <c r="L30" s="272">
        <f t="shared" si="1"/>
        <v>0</v>
      </c>
      <c r="M30" s="273">
        <f t="shared" si="9"/>
        <v>0</v>
      </c>
      <c r="N30" s="274" t="str">
        <f t="shared" si="10"/>
        <v/>
      </c>
      <c r="O30" s="272"/>
      <c r="P30" s="367">
        <v>-3.7799999999999999E-3</v>
      </c>
      <c r="Q30" s="366">
        <f t="shared" si="21"/>
        <v>280</v>
      </c>
      <c r="R30" s="272">
        <f t="shared" si="2"/>
        <v>-1.0584</v>
      </c>
      <c r="S30" s="32"/>
      <c r="T30" s="273">
        <f t="shared" si="3"/>
        <v>-1.0584</v>
      </c>
      <c r="U30" s="274" t="str">
        <f t="shared" si="4"/>
        <v/>
      </c>
      <c r="W30" s="367">
        <v>0</v>
      </c>
      <c r="X30" s="366">
        <f t="shared" si="22"/>
        <v>280</v>
      </c>
      <c r="Y30" s="272">
        <f t="shared" si="5"/>
        <v>0</v>
      </c>
      <c r="Z30" s="32"/>
      <c r="AA30" s="273">
        <f t="shared" si="11"/>
        <v>1.0584</v>
      </c>
      <c r="AB30" s="274" t="str">
        <f t="shared" si="12"/>
        <v/>
      </c>
      <c r="AD30" s="367">
        <v>0</v>
      </c>
      <c r="AE30" s="366">
        <f t="shared" si="23"/>
        <v>280</v>
      </c>
      <c r="AF30" s="272">
        <f t="shared" si="6"/>
        <v>0</v>
      </c>
      <c r="AG30" s="32"/>
      <c r="AH30" s="273">
        <f t="shared" si="13"/>
        <v>0</v>
      </c>
      <c r="AI30" s="274" t="str">
        <f t="shared" si="14"/>
        <v/>
      </c>
      <c r="AK30" s="367">
        <v>0</v>
      </c>
      <c r="AL30" s="366">
        <f t="shared" si="24"/>
        <v>280</v>
      </c>
      <c r="AM30" s="272">
        <f t="shared" si="7"/>
        <v>0</v>
      </c>
      <c r="AN30" s="32"/>
      <c r="AO30" s="273">
        <f t="shared" si="15"/>
        <v>0</v>
      </c>
      <c r="AP30" s="274" t="str">
        <f t="shared" si="16"/>
        <v/>
      </c>
      <c r="AR30" s="367">
        <v>0</v>
      </c>
      <c r="AS30" s="366">
        <f t="shared" si="25"/>
        <v>280</v>
      </c>
      <c r="AT30" s="272">
        <f t="shared" si="8"/>
        <v>0</v>
      </c>
      <c r="AU30" s="32"/>
      <c r="AV30" s="273">
        <f t="shared" si="17"/>
        <v>0</v>
      </c>
      <c r="AW30" s="274" t="str">
        <f t="shared" si="18"/>
        <v/>
      </c>
    </row>
    <row r="31" spans="2:49" x14ac:dyDescent="0.3">
      <c r="B31" s="78" t="s">
        <v>107</v>
      </c>
      <c r="C31" s="268"/>
      <c r="D31" s="269" t="s">
        <v>30</v>
      </c>
      <c r="E31" s="268"/>
      <c r="F31" s="32"/>
      <c r="G31" s="367"/>
      <c r="H31" s="366">
        <f t="shared" si="19"/>
        <v>280</v>
      </c>
      <c r="I31" s="272">
        <f t="shared" si="0"/>
        <v>0</v>
      </c>
      <c r="J31" s="367"/>
      <c r="K31" s="366">
        <f t="shared" si="20"/>
        <v>280</v>
      </c>
      <c r="L31" s="272">
        <f t="shared" si="1"/>
        <v>0</v>
      </c>
      <c r="M31" s="273">
        <f t="shared" si="9"/>
        <v>0</v>
      </c>
      <c r="N31" s="274" t="str">
        <f t="shared" si="10"/>
        <v/>
      </c>
      <c r="O31" s="272"/>
      <c r="P31" s="367">
        <v>0</v>
      </c>
      <c r="Q31" s="366">
        <f t="shared" si="21"/>
        <v>280</v>
      </c>
      <c r="R31" s="272">
        <f t="shared" si="2"/>
        <v>0</v>
      </c>
      <c r="S31" s="32"/>
      <c r="T31" s="273">
        <f t="shared" si="3"/>
        <v>0</v>
      </c>
      <c r="U31" s="274" t="str">
        <f t="shared" si="4"/>
        <v/>
      </c>
      <c r="W31" s="367">
        <v>0</v>
      </c>
      <c r="X31" s="366">
        <f t="shared" si="22"/>
        <v>280</v>
      </c>
      <c r="Y31" s="272">
        <f t="shared" si="5"/>
        <v>0</v>
      </c>
      <c r="Z31" s="32"/>
      <c r="AA31" s="273">
        <f t="shared" si="11"/>
        <v>0</v>
      </c>
      <c r="AB31" s="274" t="str">
        <f t="shared" si="12"/>
        <v/>
      </c>
      <c r="AD31" s="367">
        <v>0</v>
      </c>
      <c r="AE31" s="366">
        <f t="shared" si="23"/>
        <v>280</v>
      </c>
      <c r="AF31" s="272">
        <f t="shared" si="6"/>
        <v>0</v>
      </c>
      <c r="AG31" s="32"/>
      <c r="AH31" s="273">
        <f t="shared" si="13"/>
        <v>0</v>
      </c>
      <c r="AI31" s="274" t="str">
        <f t="shared" si="14"/>
        <v/>
      </c>
      <c r="AK31" s="367">
        <v>0</v>
      </c>
      <c r="AL31" s="366">
        <f t="shared" si="24"/>
        <v>280</v>
      </c>
      <c r="AM31" s="272">
        <f t="shared" si="7"/>
        <v>0</v>
      </c>
      <c r="AN31" s="32"/>
      <c r="AO31" s="273">
        <f t="shared" si="15"/>
        <v>0</v>
      </c>
      <c r="AP31" s="274" t="str">
        <f t="shared" si="16"/>
        <v/>
      </c>
      <c r="AR31" s="367">
        <v>0</v>
      </c>
      <c r="AS31" s="366">
        <f t="shared" si="25"/>
        <v>280</v>
      </c>
      <c r="AT31" s="272">
        <f t="shared" si="8"/>
        <v>0</v>
      </c>
      <c r="AU31" s="32"/>
      <c r="AV31" s="273">
        <f t="shared" si="17"/>
        <v>0</v>
      </c>
      <c r="AW31" s="274" t="str">
        <f t="shared" si="18"/>
        <v/>
      </c>
    </row>
    <row r="32" spans="2:49" x14ac:dyDescent="0.3">
      <c r="B32" s="78" t="s">
        <v>108</v>
      </c>
      <c r="C32" s="268"/>
      <c r="D32" s="269" t="s">
        <v>30</v>
      </c>
      <c r="E32" s="268"/>
      <c r="F32" s="32"/>
      <c r="G32" s="367"/>
      <c r="H32" s="366">
        <f t="shared" si="19"/>
        <v>280</v>
      </c>
      <c r="I32" s="272">
        <f t="shared" si="0"/>
        <v>0</v>
      </c>
      <c r="J32" s="367"/>
      <c r="K32" s="366">
        <f t="shared" si="20"/>
        <v>280</v>
      </c>
      <c r="L32" s="272">
        <f t="shared" si="1"/>
        <v>0</v>
      </c>
      <c r="M32" s="273">
        <f t="shared" si="9"/>
        <v>0</v>
      </c>
      <c r="N32" s="274" t="str">
        <f t="shared" si="10"/>
        <v/>
      </c>
      <c r="O32" s="272"/>
      <c r="P32" s="367">
        <v>0</v>
      </c>
      <c r="Q32" s="366">
        <f t="shared" si="21"/>
        <v>280</v>
      </c>
      <c r="R32" s="272">
        <f t="shared" si="2"/>
        <v>0</v>
      </c>
      <c r="S32" s="32"/>
      <c r="T32" s="273">
        <f t="shared" si="3"/>
        <v>0</v>
      </c>
      <c r="U32" s="274" t="str">
        <f t="shared" si="4"/>
        <v/>
      </c>
      <c r="W32" s="367">
        <v>9.8999999999999999E-4</v>
      </c>
      <c r="X32" s="366">
        <f t="shared" si="22"/>
        <v>280</v>
      </c>
      <c r="Y32" s="272">
        <f t="shared" si="5"/>
        <v>0.2772</v>
      </c>
      <c r="Z32" s="32"/>
      <c r="AA32" s="273">
        <f t="shared" si="11"/>
        <v>0.2772</v>
      </c>
      <c r="AB32" s="274" t="str">
        <f t="shared" si="12"/>
        <v/>
      </c>
      <c r="AD32" s="367">
        <v>0</v>
      </c>
      <c r="AE32" s="366">
        <f t="shared" si="23"/>
        <v>280</v>
      </c>
      <c r="AF32" s="272">
        <f t="shared" si="6"/>
        <v>0</v>
      </c>
      <c r="AG32" s="32"/>
      <c r="AH32" s="273">
        <f t="shared" si="13"/>
        <v>-0.2772</v>
      </c>
      <c r="AI32" s="274" t="str">
        <f t="shared" si="14"/>
        <v/>
      </c>
      <c r="AK32" s="367">
        <v>0</v>
      </c>
      <c r="AL32" s="366">
        <f t="shared" si="24"/>
        <v>280</v>
      </c>
      <c r="AM32" s="272">
        <f t="shared" si="7"/>
        <v>0</v>
      </c>
      <c r="AN32" s="32"/>
      <c r="AO32" s="273">
        <f t="shared" si="15"/>
        <v>0</v>
      </c>
      <c r="AP32" s="274" t="str">
        <f t="shared" si="16"/>
        <v/>
      </c>
      <c r="AR32" s="367">
        <v>0</v>
      </c>
      <c r="AS32" s="366">
        <f t="shared" si="25"/>
        <v>280</v>
      </c>
      <c r="AT32" s="272">
        <f t="shared" si="8"/>
        <v>0</v>
      </c>
      <c r="AU32" s="32"/>
      <c r="AV32" s="273">
        <f t="shared" si="17"/>
        <v>0</v>
      </c>
      <c r="AW32" s="274" t="str">
        <f t="shared" si="18"/>
        <v/>
      </c>
    </row>
    <row r="33" spans="2:49" x14ac:dyDescent="0.3">
      <c r="B33" s="78" t="s">
        <v>109</v>
      </c>
      <c r="C33" s="268"/>
      <c r="D33" s="269" t="s">
        <v>30</v>
      </c>
      <c r="E33" s="268"/>
      <c r="F33" s="32"/>
      <c r="G33" s="367"/>
      <c r="H33" s="366">
        <f t="shared" si="19"/>
        <v>280</v>
      </c>
      <c r="I33" s="272">
        <f t="shared" si="0"/>
        <v>0</v>
      </c>
      <c r="J33" s="367"/>
      <c r="K33" s="366">
        <f t="shared" si="20"/>
        <v>280</v>
      </c>
      <c r="L33" s="272">
        <f t="shared" si="1"/>
        <v>0</v>
      </c>
      <c r="M33" s="273">
        <f t="shared" si="9"/>
        <v>0</v>
      </c>
      <c r="N33" s="274" t="str">
        <f t="shared" si="10"/>
        <v/>
      </c>
      <c r="O33" s="272"/>
      <c r="P33" s="367">
        <v>0</v>
      </c>
      <c r="Q33" s="366">
        <f t="shared" si="21"/>
        <v>280</v>
      </c>
      <c r="R33" s="272">
        <f t="shared" si="2"/>
        <v>0</v>
      </c>
      <c r="S33" s="32"/>
      <c r="T33" s="273">
        <f t="shared" si="3"/>
        <v>0</v>
      </c>
      <c r="U33" s="274" t="str">
        <f t="shared" si="4"/>
        <v/>
      </c>
      <c r="W33" s="367">
        <v>0</v>
      </c>
      <c r="X33" s="366">
        <f t="shared" si="22"/>
        <v>280</v>
      </c>
      <c r="Y33" s="272">
        <f t="shared" si="5"/>
        <v>0</v>
      </c>
      <c r="Z33" s="32"/>
      <c r="AA33" s="273">
        <f t="shared" si="11"/>
        <v>0</v>
      </c>
      <c r="AB33" s="274" t="str">
        <f t="shared" si="12"/>
        <v/>
      </c>
      <c r="AD33" s="367">
        <v>2.0000000000000002E-5</v>
      </c>
      <c r="AE33" s="366">
        <f t="shared" si="23"/>
        <v>280</v>
      </c>
      <c r="AF33" s="272">
        <f t="shared" si="6"/>
        <v>5.6000000000000008E-3</v>
      </c>
      <c r="AG33" s="32"/>
      <c r="AH33" s="273">
        <f t="shared" si="13"/>
        <v>5.6000000000000008E-3</v>
      </c>
      <c r="AI33" s="274" t="str">
        <f t="shared" si="14"/>
        <v/>
      </c>
      <c r="AK33" s="367">
        <v>0</v>
      </c>
      <c r="AL33" s="366">
        <f t="shared" si="24"/>
        <v>280</v>
      </c>
      <c r="AM33" s="272">
        <f t="shared" si="7"/>
        <v>0</v>
      </c>
      <c r="AN33" s="32"/>
      <c r="AO33" s="273">
        <f t="shared" si="15"/>
        <v>-5.6000000000000008E-3</v>
      </c>
      <c r="AP33" s="274" t="str">
        <f t="shared" si="16"/>
        <v/>
      </c>
      <c r="AR33" s="367">
        <v>0</v>
      </c>
      <c r="AS33" s="366">
        <f t="shared" si="25"/>
        <v>280</v>
      </c>
      <c r="AT33" s="272">
        <f t="shared" si="8"/>
        <v>0</v>
      </c>
      <c r="AU33" s="32"/>
      <c r="AV33" s="273">
        <f t="shared" si="17"/>
        <v>0</v>
      </c>
      <c r="AW33" s="274" t="str">
        <f t="shared" si="18"/>
        <v/>
      </c>
    </row>
    <row r="34" spans="2:49" x14ac:dyDescent="0.3">
      <c r="B34" s="78" t="s">
        <v>110</v>
      </c>
      <c r="C34" s="268"/>
      <c r="D34" s="269" t="s">
        <v>30</v>
      </c>
      <c r="E34" s="268"/>
      <c r="F34" s="32"/>
      <c r="G34" s="367"/>
      <c r="H34" s="366">
        <f t="shared" si="19"/>
        <v>280</v>
      </c>
      <c r="I34" s="272">
        <f t="shared" si="0"/>
        <v>0</v>
      </c>
      <c r="J34" s="367"/>
      <c r="K34" s="366">
        <f t="shared" si="20"/>
        <v>280</v>
      </c>
      <c r="L34" s="272">
        <f t="shared" si="1"/>
        <v>0</v>
      </c>
      <c r="M34" s="273">
        <f t="shared" si="9"/>
        <v>0</v>
      </c>
      <c r="N34" s="274" t="str">
        <f t="shared" si="10"/>
        <v/>
      </c>
      <c r="O34" s="272"/>
      <c r="P34" s="367">
        <v>0</v>
      </c>
      <c r="Q34" s="366">
        <f t="shared" si="21"/>
        <v>280</v>
      </c>
      <c r="R34" s="272">
        <f t="shared" si="2"/>
        <v>0</v>
      </c>
      <c r="S34" s="32"/>
      <c r="T34" s="273">
        <f t="shared" si="3"/>
        <v>0</v>
      </c>
      <c r="U34" s="274" t="str">
        <f t="shared" si="4"/>
        <v/>
      </c>
      <c r="W34" s="367">
        <v>0</v>
      </c>
      <c r="X34" s="366">
        <f t="shared" si="22"/>
        <v>280</v>
      </c>
      <c r="Y34" s="272">
        <f t="shared" si="5"/>
        <v>0</v>
      </c>
      <c r="Z34" s="32"/>
      <c r="AA34" s="273">
        <f t="shared" si="11"/>
        <v>0</v>
      </c>
      <c r="AB34" s="274" t="str">
        <f t="shared" si="12"/>
        <v/>
      </c>
      <c r="AD34" s="367">
        <v>0</v>
      </c>
      <c r="AE34" s="366">
        <f t="shared" si="23"/>
        <v>280</v>
      </c>
      <c r="AF34" s="272">
        <f t="shared" si="6"/>
        <v>0</v>
      </c>
      <c r="AG34" s="32"/>
      <c r="AH34" s="273">
        <f t="shared" si="13"/>
        <v>0</v>
      </c>
      <c r="AI34" s="274" t="str">
        <f t="shared" si="14"/>
        <v/>
      </c>
      <c r="AK34" s="367">
        <v>0</v>
      </c>
      <c r="AL34" s="366">
        <f t="shared" si="24"/>
        <v>280</v>
      </c>
      <c r="AM34" s="272">
        <f t="shared" si="7"/>
        <v>0</v>
      </c>
      <c r="AN34" s="32"/>
      <c r="AO34" s="273">
        <f t="shared" si="15"/>
        <v>0</v>
      </c>
      <c r="AP34" s="274" t="str">
        <f t="shared" si="16"/>
        <v/>
      </c>
      <c r="AR34" s="367">
        <v>1.7700000000000001E-3</v>
      </c>
      <c r="AS34" s="366">
        <f t="shared" si="25"/>
        <v>280</v>
      </c>
      <c r="AT34" s="272">
        <f t="shared" si="8"/>
        <v>0.49560000000000004</v>
      </c>
      <c r="AU34" s="32"/>
      <c r="AV34" s="273">
        <f t="shared" si="17"/>
        <v>0.49560000000000004</v>
      </c>
      <c r="AW34" s="274" t="str">
        <f t="shared" si="18"/>
        <v/>
      </c>
    </row>
    <row r="35" spans="2:49" x14ac:dyDescent="0.3">
      <c r="B35" s="78" t="s">
        <v>112</v>
      </c>
      <c r="C35" s="268"/>
      <c r="D35" s="269" t="s">
        <v>30</v>
      </c>
      <c r="E35" s="268"/>
      <c r="F35" s="32"/>
      <c r="G35" s="367"/>
      <c r="H35" s="366">
        <f t="shared" si="19"/>
        <v>280</v>
      </c>
      <c r="I35" s="272">
        <f t="shared" si="0"/>
        <v>0</v>
      </c>
      <c r="J35" s="367"/>
      <c r="K35" s="366">
        <f t="shared" si="20"/>
        <v>280</v>
      </c>
      <c r="L35" s="272">
        <f t="shared" si="1"/>
        <v>0</v>
      </c>
      <c r="M35" s="273">
        <f t="shared" si="9"/>
        <v>0</v>
      </c>
      <c r="N35" s="274" t="str">
        <f t="shared" si="10"/>
        <v/>
      </c>
      <c r="O35" s="272"/>
      <c r="P35" s="367">
        <v>0</v>
      </c>
      <c r="Q35" s="366">
        <f t="shared" si="21"/>
        <v>280</v>
      </c>
      <c r="R35" s="272">
        <f t="shared" si="2"/>
        <v>0</v>
      </c>
      <c r="S35" s="32"/>
      <c r="T35" s="273">
        <f t="shared" si="3"/>
        <v>0</v>
      </c>
      <c r="U35" s="274" t="str">
        <f t="shared" si="4"/>
        <v/>
      </c>
      <c r="W35" s="367">
        <v>-1E-4</v>
      </c>
      <c r="X35" s="366">
        <f t="shared" si="22"/>
        <v>280</v>
      </c>
      <c r="Y35" s="272">
        <f t="shared" si="5"/>
        <v>-2.8000000000000001E-2</v>
      </c>
      <c r="Z35" s="32"/>
      <c r="AA35" s="273">
        <f t="shared" si="11"/>
        <v>-2.8000000000000001E-2</v>
      </c>
      <c r="AB35" s="274" t="str">
        <f t="shared" si="12"/>
        <v/>
      </c>
      <c r="AD35" s="367">
        <v>-1E-4</v>
      </c>
      <c r="AE35" s="366">
        <f t="shared" si="23"/>
        <v>280</v>
      </c>
      <c r="AF35" s="272">
        <f t="shared" si="6"/>
        <v>-2.8000000000000001E-2</v>
      </c>
      <c r="AG35" s="32"/>
      <c r="AH35" s="273">
        <f t="shared" si="13"/>
        <v>0</v>
      </c>
      <c r="AI35" s="274">
        <f t="shared" si="14"/>
        <v>0</v>
      </c>
      <c r="AK35" s="367">
        <v>-1E-4</v>
      </c>
      <c r="AL35" s="366">
        <f t="shared" si="24"/>
        <v>280</v>
      </c>
      <c r="AM35" s="272">
        <f t="shared" si="7"/>
        <v>-2.8000000000000001E-2</v>
      </c>
      <c r="AN35" s="32"/>
      <c r="AO35" s="273">
        <f t="shared" si="15"/>
        <v>0</v>
      </c>
      <c r="AP35" s="274">
        <f t="shared" si="16"/>
        <v>0</v>
      </c>
      <c r="AR35" s="367">
        <v>0</v>
      </c>
      <c r="AS35" s="366">
        <f t="shared" si="25"/>
        <v>280</v>
      </c>
      <c r="AT35" s="272">
        <f t="shared" si="8"/>
        <v>0</v>
      </c>
      <c r="AU35" s="32"/>
      <c r="AV35" s="273">
        <f t="shared" si="17"/>
        <v>2.8000000000000001E-2</v>
      </c>
      <c r="AW35" s="274" t="str">
        <f t="shared" si="18"/>
        <v/>
      </c>
    </row>
    <row r="36" spans="2:49" x14ac:dyDescent="0.3">
      <c r="B36" s="74" t="s">
        <v>113</v>
      </c>
      <c r="C36" s="268"/>
      <c r="D36" s="269" t="s">
        <v>30</v>
      </c>
      <c r="E36" s="268"/>
      <c r="F36" s="32"/>
      <c r="G36" s="367"/>
      <c r="H36" s="366">
        <f t="shared" si="19"/>
        <v>280</v>
      </c>
      <c r="I36" s="272">
        <f t="shared" si="0"/>
        <v>0</v>
      </c>
      <c r="J36" s="367"/>
      <c r="K36" s="366">
        <f t="shared" si="20"/>
        <v>280</v>
      </c>
      <c r="L36" s="272">
        <f t="shared" si="1"/>
        <v>0</v>
      </c>
      <c r="M36" s="273">
        <f t="shared" si="9"/>
        <v>0</v>
      </c>
      <c r="N36" s="274" t="str">
        <f t="shared" si="10"/>
        <v/>
      </c>
      <c r="O36" s="272"/>
      <c r="P36" s="367">
        <v>0</v>
      </c>
      <c r="Q36" s="366">
        <f t="shared" si="21"/>
        <v>280</v>
      </c>
      <c r="R36" s="272">
        <f t="shared" si="2"/>
        <v>0</v>
      </c>
      <c r="S36" s="32"/>
      <c r="T36" s="273">
        <f t="shared" si="3"/>
        <v>0</v>
      </c>
      <c r="U36" s="274" t="str">
        <f t="shared" si="4"/>
        <v/>
      </c>
      <c r="W36" s="367">
        <v>-2.9999999999999997E-4</v>
      </c>
      <c r="X36" s="366">
        <f t="shared" si="22"/>
        <v>280</v>
      </c>
      <c r="Y36" s="272">
        <f t="shared" si="5"/>
        <v>-8.3999999999999991E-2</v>
      </c>
      <c r="Z36" s="32"/>
      <c r="AA36" s="273">
        <f t="shared" si="11"/>
        <v>-8.3999999999999991E-2</v>
      </c>
      <c r="AB36" s="274" t="str">
        <f t="shared" si="12"/>
        <v/>
      </c>
      <c r="AD36" s="367">
        <v>-2.9999999999999997E-4</v>
      </c>
      <c r="AE36" s="366">
        <f t="shared" si="23"/>
        <v>280</v>
      </c>
      <c r="AF36" s="272">
        <f t="shared" si="6"/>
        <v>-8.3999999999999991E-2</v>
      </c>
      <c r="AG36" s="32"/>
      <c r="AH36" s="273">
        <f t="shared" si="13"/>
        <v>0</v>
      </c>
      <c r="AI36" s="274">
        <f t="shared" si="14"/>
        <v>0</v>
      </c>
      <c r="AK36" s="367">
        <v>-2.9999999999999997E-4</v>
      </c>
      <c r="AL36" s="366">
        <f t="shared" si="24"/>
        <v>280</v>
      </c>
      <c r="AM36" s="272">
        <f t="shared" si="7"/>
        <v>-8.3999999999999991E-2</v>
      </c>
      <c r="AN36" s="32"/>
      <c r="AO36" s="273">
        <f t="shared" si="15"/>
        <v>0</v>
      </c>
      <c r="AP36" s="274">
        <f t="shared" si="16"/>
        <v>0</v>
      </c>
      <c r="AR36" s="367">
        <v>-2.9999999999999997E-4</v>
      </c>
      <c r="AS36" s="366">
        <f t="shared" si="25"/>
        <v>280</v>
      </c>
      <c r="AT36" s="272">
        <f t="shared" si="8"/>
        <v>-8.3999999999999991E-2</v>
      </c>
      <c r="AU36" s="32"/>
      <c r="AV36" s="273">
        <f t="shared" si="17"/>
        <v>0</v>
      </c>
      <c r="AW36" s="274">
        <f t="shared" si="18"/>
        <v>0</v>
      </c>
    </row>
    <row r="37" spans="2:49" x14ac:dyDescent="0.3">
      <c r="B37" s="74" t="s">
        <v>114</v>
      </c>
      <c r="C37" s="268"/>
      <c r="D37" s="269" t="s">
        <v>30</v>
      </c>
      <c r="E37" s="268"/>
      <c r="F37" s="32"/>
      <c r="G37" s="367"/>
      <c r="H37" s="366">
        <f t="shared" si="19"/>
        <v>280</v>
      </c>
      <c r="I37" s="272">
        <f>H37*G37</f>
        <v>0</v>
      </c>
      <c r="J37" s="367"/>
      <c r="K37" s="366">
        <f t="shared" si="20"/>
        <v>280</v>
      </c>
      <c r="L37" s="272">
        <f>K37*J37</f>
        <v>0</v>
      </c>
      <c r="M37" s="273">
        <f t="shared" si="9"/>
        <v>0</v>
      </c>
      <c r="N37" s="274" t="str">
        <f t="shared" si="10"/>
        <v/>
      </c>
      <c r="O37" s="272"/>
      <c r="P37" s="367">
        <v>-2.98E-3</v>
      </c>
      <c r="Q37" s="366">
        <f t="shared" si="21"/>
        <v>280</v>
      </c>
      <c r="R37" s="272">
        <f>Q37*P37</f>
        <v>-0.83440000000000003</v>
      </c>
      <c r="S37" s="32"/>
      <c r="T37" s="273">
        <f t="shared" si="3"/>
        <v>-0.83440000000000003</v>
      </c>
      <c r="U37" s="274" t="str">
        <f t="shared" si="4"/>
        <v/>
      </c>
      <c r="W37" s="367">
        <v>-2.98E-3</v>
      </c>
      <c r="X37" s="366">
        <f t="shared" si="22"/>
        <v>280</v>
      </c>
      <c r="Y37" s="272">
        <f>X37*W37</f>
        <v>-0.83440000000000003</v>
      </c>
      <c r="Z37" s="32"/>
      <c r="AA37" s="273">
        <f>Y37-R37</f>
        <v>0</v>
      </c>
      <c r="AB37" s="274">
        <f>IF(OR(R37=0,Y37=0),"",(AA37/R37))</f>
        <v>0</v>
      </c>
      <c r="AD37" s="367">
        <v>0</v>
      </c>
      <c r="AE37" s="366">
        <f t="shared" si="23"/>
        <v>280</v>
      </c>
      <c r="AF37" s="272">
        <f>AE37*AD37</f>
        <v>0</v>
      </c>
      <c r="AG37" s="32"/>
      <c r="AH37" s="273">
        <f>AF37-Y37</f>
        <v>0.83440000000000003</v>
      </c>
      <c r="AI37" s="274" t="str">
        <f>IF(OR(Y37=0,AF37=0),"",(AH37/Y37))</f>
        <v/>
      </c>
      <c r="AK37" s="367">
        <v>0</v>
      </c>
      <c r="AL37" s="366">
        <f t="shared" si="24"/>
        <v>280</v>
      </c>
      <c r="AM37" s="272">
        <f>AL37*AK37</f>
        <v>0</v>
      </c>
      <c r="AN37" s="32"/>
      <c r="AO37" s="273">
        <f>AM37-AF37</f>
        <v>0</v>
      </c>
      <c r="AP37" s="274" t="str">
        <f>IF(OR(AF37=0,AM37=0),"",(AO37/AF37))</f>
        <v/>
      </c>
      <c r="AR37" s="367">
        <v>0</v>
      </c>
      <c r="AS37" s="366">
        <f t="shared" si="25"/>
        <v>280</v>
      </c>
      <c r="AT37" s="272">
        <f>AS37*AR37</f>
        <v>0</v>
      </c>
      <c r="AU37" s="32"/>
      <c r="AV37" s="273">
        <f>AT37-AM37</f>
        <v>0</v>
      </c>
      <c r="AW37" s="274" t="str">
        <f>IF(OR(AM37=0,AT37=0),"",(AV37/AM37))</f>
        <v/>
      </c>
    </row>
    <row r="38" spans="2:49" x14ac:dyDescent="0.3">
      <c r="B38" s="74" t="s">
        <v>115</v>
      </c>
      <c r="C38" s="268"/>
      <c r="D38" s="269" t="s">
        <v>30</v>
      </c>
      <c r="E38" s="268"/>
      <c r="F38" s="32"/>
      <c r="G38" s="367"/>
      <c r="H38" s="366">
        <f t="shared" si="19"/>
        <v>280</v>
      </c>
      <c r="I38" s="272">
        <f>H38*G38</f>
        <v>0</v>
      </c>
      <c r="J38" s="367"/>
      <c r="K38" s="366">
        <f t="shared" si="20"/>
        <v>280</v>
      </c>
      <c r="L38" s="272">
        <f>K38*J38</f>
        <v>0</v>
      </c>
      <c r="M38" s="273">
        <f>L38-I38</f>
        <v>0</v>
      </c>
      <c r="N38" s="274" t="str">
        <f>IF(OR(I38=0,L38=0),"",(M38/I38))</f>
        <v/>
      </c>
      <c r="O38" s="272"/>
      <c r="P38" s="367">
        <v>-5.8E-4</v>
      </c>
      <c r="Q38" s="366">
        <f t="shared" si="21"/>
        <v>280</v>
      </c>
      <c r="R38" s="272">
        <f>Q38*P38</f>
        <v>-0.16239999999999999</v>
      </c>
      <c r="S38" s="32"/>
      <c r="T38" s="273">
        <f>R38-L38</f>
        <v>-0.16239999999999999</v>
      </c>
      <c r="U38" s="274" t="str">
        <f>IF(OR(L38=0,R38=0),"",(T38/L38))</f>
        <v/>
      </c>
      <c r="W38" s="367">
        <v>-5.8E-4</v>
      </c>
      <c r="X38" s="366">
        <f t="shared" si="22"/>
        <v>280</v>
      </c>
      <c r="Y38" s="272">
        <f>X38*W38</f>
        <v>-0.16239999999999999</v>
      </c>
      <c r="Z38" s="32"/>
      <c r="AA38" s="273">
        <f>Y38-R38</f>
        <v>0</v>
      </c>
      <c r="AB38" s="274">
        <f>IF(OR(R38=0,Y38=0),"",(AA38/R38))</f>
        <v>0</v>
      </c>
      <c r="AD38" s="367">
        <v>-5.8E-4</v>
      </c>
      <c r="AE38" s="366">
        <f t="shared" si="23"/>
        <v>280</v>
      </c>
      <c r="AF38" s="272">
        <f>AE38*AD38</f>
        <v>-0.16239999999999999</v>
      </c>
      <c r="AG38" s="32"/>
      <c r="AH38" s="273">
        <f>AF38-Y38</f>
        <v>0</v>
      </c>
      <c r="AI38" s="274">
        <f>IF(OR(Y38=0,AF38=0),"",(AH38/Y38))</f>
        <v>0</v>
      </c>
      <c r="AK38" s="367">
        <v>-5.8E-4</v>
      </c>
      <c r="AL38" s="366">
        <f t="shared" si="24"/>
        <v>280</v>
      </c>
      <c r="AM38" s="272">
        <f>AL38*AK38</f>
        <v>-0.16239999999999999</v>
      </c>
      <c r="AN38" s="32"/>
      <c r="AO38" s="273">
        <f>AM38-AF38</f>
        <v>0</v>
      </c>
      <c r="AP38" s="274">
        <f>IF(OR(AF38=0,AM38=0),"",(AO38/AF38))</f>
        <v>0</v>
      </c>
      <c r="AR38" s="367">
        <v>-5.8E-4</v>
      </c>
      <c r="AS38" s="366">
        <f t="shared" si="25"/>
        <v>280</v>
      </c>
      <c r="AT38" s="272">
        <f>AS38*AR38</f>
        <v>-0.16239999999999999</v>
      </c>
      <c r="AU38" s="32"/>
      <c r="AV38" s="273">
        <f>AT38-AM38</f>
        <v>0</v>
      </c>
      <c r="AW38" s="274">
        <f>IF(OR(AM38=0,AT38=0),"",(AV38/AM38))</f>
        <v>0</v>
      </c>
    </row>
    <row r="39" spans="2:49" x14ac:dyDescent="0.3">
      <c r="B39" s="79" t="s">
        <v>116</v>
      </c>
      <c r="C39" s="268"/>
      <c r="D39" s="269" t="s">
        <v>30</v>
      </c>
      <c r="E39" s="268"/>
      <c r="F39" s="32"/>
      <c r="G39" s="367"/>
      <c r="H39" s="366">
        <f t="shared" si="19"/>
        <v>280</v>
      </c>
      <c r="I39" s="272">
        <f t="shared" ref="I39:I44" si="26">H39*G39</f>
        <v>0</v>
      </c>
      <c r="J39" s="367"/>
      <c r="K39" s="366">
        <f t="shared" si="20"/>
        <v>280</v>
      </c>
      <c r="L39" s="272">
        <f t="shared" si="1"/>
        <v>0</v>
      </c>
      <c r="M39" s="273">
        <f t="shared" si="9"/>
        <v>0</v>
      </c>
      <c r="N39" s="274" t="str">
        <f t="shared" si="10"/>
        <v/>
      </c>
      <c r="O39" s="272"/>
      <c r="P39" s="462">
        <v>0</v>
      </c>
      <c r="Q39" s="366">
        <f t="shared" si="21"/>
        <v>280</v>
      </c>
      <c r="R39" s="272">
        <f t="shared" si="2"/>
        <v>0</v>
      </c>
      <c r="S39" s="32"/>
      <c r="T39" s="273">
        <f t="shared" si="3"/>
        <v>0</v>
      </c>
      <c r="U39" s="274" t="str">
        <f t="shared" si="4"/>
        <v/>
      </c>
      <c r="W39" s="367">
        <v>-1.57E-3</v>
      </c>
      <c r="X39" s="366">
        <f t="shared" si="22"/>
        <v>280</v>
      </c>
      <c r="Y39" s="272">
        <f t="shared" si="5"/>
        <v>-0.43959999999999999</v>
      </c>
      <c r="Z39" s="32"/>
      <c r="AA39" s="273">
        <f t="shared" si="11"/>
        <v>-0.43959999999999999</v>
      </c>
      <c r="AB39" s="274" t="str">
        <f t="shared" si="12"/>
        <v/>
      </c>
      <c r="AD39" s="367">
        <v>-1.57E-3</v>
      </c>
      <c r="AE39" s="366">
        <f t="shared" si="23"/>
        <v>280</v>
      </c>
      <c r="AF39" s="272">
        <f t="shared" si="6"/>
        <v>-0.43959999999999999</v>
      </c>
      <c r="AG39" s="32"/>
      <c r="AH39" s="273">
        <f t="shared" si="13"/>
        <v>0</v>
      </c>
      <c r="AI39" s="274">
        <f t="shared" si="14"/>
        <v>0</v>
      </c>
      <c r="AK39" s="367">
        <v>-1.57E-3</v>
      </c>
      <c r="AL39" s="366">
        <f t="shared" si="24"/>
        <v>280</v>
      </c>
      <c r="AM39" s="272">
        <f t="shared" si="7"/>
        <v>-0.43959999999999999</v>
      </c>
      <c r="AN39" s="32"/>
      <c r="AO39" s="273">
        <f t="shared" si="15"/>
        <v>0</v>
      </c>
      <c r="AP39" s="274">
        <f t="shared" si="16"/>
        <v>0</v>
      </c>
      <c r="AR39" s="367">
        <v>-1.57E-3</v>
      </c>
      <c r="AS39" s="366">
        <f t="shared" si="25"/>
        <v>280</v>
      </c>
      <c r="AT39" s="272">
        <f t="shared" si="8"/>
        <v>-0.43959999999999999</v>
      </c>
      <c r="AU39" s="32"/>
      <c r="AV39" s="273">
        <f t="shared" si="17"/>
        <v>0</v>
      </c>
      <c r="AW39" s="274">
        <f t="shared" si="18"/>
        <v>0</v>
      </c>
    </row>
    <row r="40" spans="2:49" s="23" customFormat="1" x14ac:dyDescent="0.3">
      <c r="B40" s="74" t="s">
        <v>117</v>
      </c>
      <c r="C40" s="65"/>
      <c r="D40" s="269" t="s">
        <v>30</v>
      </c>
      <c r="E40" s="65"/>
      <c r="F40" s="25"/>
      <c r="G40" s="67"/>
      <c r="H40" s="366">
        <f t="shared" si="19"/>
        <v>280</v>
      </c>
      <c r="I40" s="272">
        <f t="shared" si="26"/>
        <v>0</v>
      </c>
      <c r="J40" s="67"/>
      <c r="K40" s="366">
        <f t="shared" si="20"/>
        <v>280</v>
      </c>
      <c r="L40" s="272">
        <f t="shared" si="1"/>
        <v>0</v>
      </c>
      <c r="M40" s="70">
        <f t="shared" si="9"/>
        <v>0</v>
      </c>
      <c r="N40" s="71" t="str">
        <f t="shared" si="10"/>
        <v/>
      </c>
      <c r="O40" s="77"/>
      <c r="P40" s="108">
        <v>-1.0000000000000001E-5</v>
      </c>
      <c r="Q40" s="366">
        <f t="shared" si="21"/>
        <v>280</v>
      </c>
      <c r="R40" s="76">
        <f t="shared" si="2"/>
        <v>-2.8000000000000004E-3</v>
      </c>
      <c r="S40" s="73"/>
      <c r="T40" s="70">
        <f t="shared" si="3"/>
        <v>-2.8000000000000004E-3</v>
      </c>
      <c r="U40" s="71" t="str">
        <f t="shared" si="4"/>
        <v/>
      </c>
      <c r="V40" s="73"/>
      <c r="W40" s="108">
        <v>-1.0000000000000001E-5</v>
      </c>
      <c r="X40" s="366">
        <f t="shared" si="22"/>
        <v>280</v>
      </c>
      <c r="Y40" s="76">
        <f t="shared" si="5"/>
        <v>-2.8000000000000004E-3</v>
      </c>
      <c r="Z40" s="73"/>
      <c r="AA40" s="70">
        <f t="shared" si="11"/>
        <v>0</v>
      </c>
      <c r="AB40" s="71">
        <f t="shared" si="12"/>
        <v>0</v>
      </c>
      <c r="AC40" s="73"/>
      <c r="AD40" s="108">
        <v>-1.0000000000000001E-5</v>
      </c>
      <c r="AE40" s="75">
        <v>1</v>
      </c>
      <c r="AF40" s="76">
        <f t="shared" si="6"/>
        <v>-1.0000000000000001E-5</v>
      </c>
      <c r="AG40" s="73"/>
      <c r="AH40" s="70">
        <f t="shared" si="13"/>
        <v>2.7900000000000004E-3</v>
      </c>
      <c r="AI40" s="71">
        <f t="shared" si="14"/>
        <v>-0.99642857142857144</v>
      </c>
      <c r="AJ40" s="73"/>
      <c r="AK40" s="108">
        <v>-1.0000000000000001E-5</v>
      </c>
      <c r="AL40" s="366">
        <f t="shared" si="24"/>
        <v>280</v>
      </c>
      <c r="AM40" s="76">
        <f t="shared" si="7"/>
        <v>-2.8000000000000004E-3</v>
      </c>
      <c r="AN40" s="73"/>
      <c r="AO40" s="70">
        <f t="shared" si="15"/>
        <v>-2.7900000000000004E-3</v>
      </c>
      <c r="AP40" s="274">
        <f t="shared" si="16"/>
        <v>279</v>
      </c>
      <c r="AQ40" s="73"/>
      <c r="AR40" s="108">
        <v>0</v>
      </c>
      <c r="AS40" s="366">
        <f t="shared" si="25"/>
        <v>280</v>
      </c>
      <c r="AT40" s="76">
        <f t="shared" si="8"/>
        <v>0</v>
      </c>
      <c r="AU40" s="73"/>
      <c r="AV40" s="70">
        <f t="shared" si="17"/>
        <v>2.8000000000000004E-3</v>
      </c>
      <c r="AW40" s="71" t="str">
        <f t="shared" si="18"/>
        <v/>
      </c>
    </row>
    <row r="41" spans="2:49" s="23" customFormat="1" x14ac:dyDescent="0.3">
      <c r="B41" s="80" t="s">
        <v>118</v>
      </c>
      <c r="C41" s="65"/>
      <c r="D41" s="269" t="s">
        <v>30</v>
      </c>
      <c r="E41" s="65"/>
      <c r="F41" s="25"/>
      <c r="G41" s="67"/>
      <c r="H41" s="366">
        <f t="shared" si="19"/>
        <v>280</v>
      </c>
      <c r="I41" s="272">
        <f t="shared" si="26"/>
        <v>0</v>
      </c>
      <c r="J41" s="67"/>
      <c r="K41" s="366">
        <f t="shared" si="20"/>
        <v>280</v>
      </c>
      <c r="L41" s="272">
        <f t="shared" si="1"/>
        <v>0</v>
      </c>
      <c r="M41" s="70">
        <f t="shared" si="9"/>
        <v>0</v>
      </c>
      <c r="N41" s="71" t="str">
        <f t="shared" si="10"/>
        <v/>
      </c>
      <c r="O41" s="77"/>
      <c r="P41" s="108">
        <v>9.0000000000000006E-5</v>
      </c>
      <c r="Q41" s="366">
        <f t="shared" si="21"/>
        <v>280</v>
      </c>
      <c r="R41" s="76">
        <f t="shared" si="2"/>
        <v>2.52E-2</v>
      </c>
      <c r="S41" s="73"/>
      <c r="T41" s="70">
        <f t="shared" si="3"/>
        <v>2.52E-2</v>
      </c>
      <c r="U41" s="71" t="str">
        <f t="shared" si="4"/>
        <v/>
      </c>
      <c r="V41" s="73"/>
      <c r="W41" s="108">
        <v>9.0000000000000006E-5</v>
      </c>
      <c r="X41" s="366">
        <f t="shared" si="22"/>
        <v>280</v>
      </c>
      <c r="Y41" s="76">
        <f t="shared" si="5"/>
        <v>2.52E-2</v>
      </c>
      <c r="Z41" s="73"/>
      <c r="AA41" s="70">
        <f t="shared" si="11"/>
        <v>0</v>
      </c>
      <c r="AB41" s="71">
        <f t="shared" si="12"/>
        <v>0</v>
      </c>
      <c r="AC41" s="73"/>
      <c r="AD41" s="108">
        <v>9.0000000000000006E-5</v>
      </c>
      <c r="AE41" s="75">
        <v>1</v>
      </c>
      <c r="AF41" s="76">
        <f t="shared" si="6"/>
        <v>9.0000000000000006E-5</v>
      </c>
      <c r="AG41" s="73"/>
      <c r="AH41" s="70">
        <f t="shared" si="13"/>
        <v>-2.511E-2</v>
      </c>
      <c r="AI41" s="71">
        <f t="shared" si="14"/>
        <v>-0.99642857142857144</v>
      </c>
      <c r="AJ41" s="73"/>
      <c r="AK41" s="108">
        <v>9.0000000000000006E-5</v>
      </c>
      <c r="AL41" s="366">
        <f t="shared" si="24"/>
        <v>280</v>
      </c>
      <c r="AM41" s="76">
        <f t="shared" si="7"/>
        <v>2.52E-2</v>
      </c>
      <c r="AN41" s="73"/>
      <c r="AO41" s="70">
        <f t="shared" si="15"/>
        <v>2.511E-2</v>
      </c>
      <c r="AP41" s="274">
        <f t="shared" si="16"/>
        <v>279</v>
      </c>
      <c r="AQ41" s="73"/>
      <c r="AR41" s="108">
        <v>9.0000000000000006E-5</v>
      </c>
      <c r="AS41" s="366">
        <f t="shared" si="25"/>
        <v>280</v>
      </c>
      <c r="AT41" s="76">
        <f t="shared" si="8"/>
        <v>2.52E-2</v>
      </c>
      <c r="AU41" s="73"/>
      <c r="AV41" s="70">
        <f t="shared" si="17"/>
        <v>0</v>
      </c>
      <c r="AW41" s="71">
        <f t="shared" si="18"/>
        <v>0</v>
      </c>
    </row>
    <row r="42" spans="2:49" s="23" customFormat="1" x14ac:dyDescent="0.3">
      <c r="B42" s="80" t="s">
        <v>119</v>
      </c>
      <c r="C42" s="65"/>
      <c r="D42" s="269" t="s">
        <v>30</v>
      </c>
      <c r="E42" s="65"/>
      <c r="F42" s="25"/>
      <c r="G42" s="67"/>
      <c r="H42" s="366">
        <f t="shared" si="19"/>
        <v>280</v>
      </c>
      <c r="I42" s="272">
        <f t="shared" si="26"/>
        <v>0</v>
      </c>
      <c r="J42" s="67"/>
      <c r="K42" s="366">
        <f t="shared" si="20"/>
        <v>280</v>
      </c>
      <c r="L42" s="272">
        <f t="shared" si="1"/>
        <v>0</v>
      </c>
      <c r="M42" s="70">
        <f t="shared" si="9"/>
        <v>0</v>
      </c>
      <c r="N42" s="71" t="str">
        <f t="shared" si="10"/>
        <v/>
      </c>
      <c r="O42" s="77"/>
      <c r="P42" s="108">
        <v>5.0000000000000002E-5</v>
      </c>
      <c r="Q42" s="366">
        <f t="shared" si="21"/>
        <v>280</v>
      </c>
      <c r="R42" s="76">
        <f t="shared" si="2"/>
        <v>1.4E-2</v>
      </c>
      <c r="S42" s="73"/>
      <c r="T42" s="70">
        <f t="shared" si="3"/>
        <v>1.4E-2</v>
      </c>
      <c r="U42" s="71" t="str">
        <f t="shared" si="4"/>
        <v/>
      </c>
      <c r="V42" s="73"/>
      <c r="W42" s="108">
        <v>5.0000000000000002E-5</v>
      </c>
      <c r="X42" s="366">
        <f t="shared" si="22"/>
        <v>280</v>
      </c>
      <c r="Y42" s="76">
        <f t="shared" si="5"/>
        <v>1.4E-2</v>
      </c>
      <c r="Z42" s="73"/>
      <c r="AA42" s="70">
        <f t="shared" si="11"/>
        <v>0</v>
      </c>
      <c r="AB42" s="71">
        <f t="shared" si="12"/>
        <v>0</v>
      </c>
      <c r="AC42" s="73"/>
      <c r="AD42" s="108">
        <v>5.0000000000000002E-5</v>
      </c>
      <c r="AE42" s="75">
        <v>1</v>
      </c>
      <c r="AF42" s="76">
        <f t="shared" si="6"/>
        <v>5.0000000000000002E-5</v>
      </c>
      <c r="AG42" s="73"/>
      <c r="AH42" s="70">
        <f t="shared" si="13"/>
        <v>-1.3950000000000001E-2</v>
      </c>
      <c r="AI42" s="71">
        <f t="shared" si="14"/>
        <v>-0.99642857142857144</v>
      </c>
      <c r="AJ42" s="73"/>
      <c r="AK42" s="108">
        <v>5.0000000000000002E-5</v>
      </c>
      <c r="AL42" s="366">
        <f t="shared" si="24"/>
        <v>280</v>
      </c>
      <c r="AM42" s="76">
        <f t="shared" si="7"/>
        <v>1.4E-2</v>
      </c>
      <c r="AN42" s="73"/>
      <c r="AO42" s="70">
        <f t="shared" si="15"/>
        <v>1.3950000000000001E-2</v>
      </c>
      <c r="AP42" s="274">
        <f t="shared" si="16"/>
        <v>279</v>
      </c>
      <c r="AQ42" s="73"/>
      <c r="AR42" s="108">
        <v>5.0000000000000002E-5</v>
      </c>
      <c r="AS42" s="366">
        <f t="shared" si="25"/>
        <v>280</v>
      </c>
      <c r="AT42" s="76">
        <f t="shared" si="8"/>
        <v>1.4E-2</v>
      </c>
      <c r="AU42" s="73"/>
      <c r="AV42" s="70">
        <f t="shared" si="17"/>
        <v>0</v>
      </c>
      <c r="AW42" s="71">
        <f t="shared" si="18"/>
        <v>0</v>
      </c>
    </row>
    <row r="43" spans="2:49" s="23" customFormat="1" x14ac:dyDescent="0.3">
      <c r="B43" s="80" t="s">
        <v>120</v>
      </c>
      <c r="C43" s="65"/>
      <c r="D43" s="269" t="s">
        <v>30</v>
      </c>
      <c r="E43" s="65"/>
      <c r="F43" s="25"/>
      <c r="G43" s="67"/>
      <c r="H43" s="366">
        <f t="shared" si="19"/>
        <v>280</v>
      </c>
      <c r="I43" s="272">
        <f t="shared" si="26"/>
        <v>0</v>
      </c>
      <c r="J43" s="67"/>
      <c r="K43" s="366">
        <f t="shared" si="20"/>
        <v>280</v>
      </c>
      <c r="L43" s="272">
        <f t="shared" si="1"/>
        <v>0</v>
      </c>
      <c r="M43" s="70">
        <f t="shared" si="9"/>
        <v>0</v>
      </c>
      <c r="N43" s="71" t="str">
        <f t="shared" si="10"/>
        <v/>
      </c>
      <c r="O43" s="77"/>
      <c r="P43" s="108">
        <v>5.0000000000000002E-5</v>
      </c>
      <c r="Q43" s="366">
        <f t="shared" si="21"/>
        <v>280</v>
      </c>
      <c r="R43" s="76">
        <f t="shared" si="2"/>
        <v>1.4E-2</v>
      </c>
      <c r="S43" s="73"/>
      <c r="T43" s="70">
        <f t="shared" si="3"/>
        <v>1.4E-2</v>
      </c>
      <c r="U43" s="71" t="str">
        <f t="shared" si="4"/>
        <v/>
      </c>
      <c r="V43" s="73"/>
      <c r="W43" s="108">
        <v>5.0000000000000002E-5</v>
      </c>
      <c r="X43" s="366">
        <f t="shared" si="22"/>
        <v>280</v>
      </c>
      <c r="Y43" s="76">
        <f t="shared" si="5"/>
        <v>1.4E-2</v>
      </c>
      <c r="Z43" s="73"/>
      <c r="AA43" s="70">
        <f t="shared" si="11"/>
        <v>0</v>
      </c>
      <c r="AB43" s="71">
        <f t="shared" si="12"/>
        <v>0</v>
      </c>
      <c r="AC43" s="73"/>
      <c r="AD43" s="108">
        <v>5.0000000000000002E-5</v>
      </c>
      <c r="AE43" s="75">
        <v>1</v>
      </c>
      <c r="AF43" s="76">
        <f t="shared" si="6"/>
        <v>5.0000000000000002E-5</v>
      </c>
      <c r="AG43" s="73"/>
      <c r="AH43" s="70">
        <f t="shared" si="13"/>
        <v>-1.3950000000000001E-2</v>
      </c>
      <c r="AI43" s="71">
        <f t="shared" si="14"/>
        <v>-0.99642857142857144</v>
      </c>
      <c r="AJ43" s="73"/>
      <c r="AK43" s="108">
        <v>5.0000000000000002E-5</v>
      </c>
      <c r="AL43" s="366">
        <f t="shared" si="24"/>
        <v>280</v>
      </c>
      <c r="AM43" s="76">
        <f t="shared" si="7"/>
        <v>1.4E-2</v>
      </c>
      <c r="AN43" s="73"/>
      <c r="AO43" s="70">
        <f t="shared" si="15"/>
        <v>1.3950000000000001E-2</v>
      </c>
      <c r="AP43" s="274">
        <f t="shared" si="16"/>
        <v>279</v>
      </c>
      <c r="AQ43" s="73"/>
      <c r="AR43" s="108">
        <v>5.0000000000000002E-5</v>
      </c>
      <c r="AS43" s="366">
        <f t="shared" si="25"/>
        <v>280</v>
      </c>
      <c r="AT43" s="76">
        <f t="shared" si="8"/>
        <v>1.4E-2</v>
      </c>
      <c r="AU43" s="73"/>
      <c r="AV43" s="70">
        <f t="shared" si="17"/>
        <v>0</v>
      </c>
      <c r="AW43" s="71">
        <f t="shared" si="18"/>
        <v>0</v>
      </c>
    </row>
    <row r="44" spans="2:49" x14ac:dyDescent="0.3">
      <c r="B44" s="288" t="s">
        <v>68</v>
      </c>
      <c r="C44" s="268"/>
      <c r="D44" s="269" t="s">
        <v>30</v>
      </c>
      <c r="E44" s="268"/>
      <c r="F44" s="32"/>
      <c r="G44" s="285">
        <v>8.6059999999999998E-2</v>
      </c>
      <c r="H44" s="366">
        <f t="shared" ref="H44" si="27">+$G$18</f>
        <v>280</v>
      </c>
      <c r="I44" s="287">
        <f t="shared" si="26"/>
        <v>24.096799999999998</v>
      </c>
      <c r="J44" s="285">
        <v>9.0020000000000003E-2</v>
      </c>
      <c r="K44" s="366">
        <f t="shared" ref="K44" si="28">+$G$18</f>
        <v>280</v>
      </c>
      <c r="L44" s="287">
        <f t="shared" si="1"/>
        <v>25.2056</v>
      </c>
      <c r="M44" s="273">
        <f t="shared" si="9"/>
        <v>1.1088000000000022</v>
      </c>
      <c r="N44" s="274">
        <f t="shared" si="10"/>
        <v>4.6014408552173001E-2</v>
      </c>
      <c r="O44" s="287"/>
      <c r="P44" s="285">
        <v>0.10063999999999999</v>
      </c>
      <c r="Q44" s="366">
        <f t="shared" ref="Q44" si="29">+$G$18</f>
        <v>280</v>
      </c>
      <c r="R44" s="287">
        <f t="shared" si="2"/>
        <v>28.179199999999998</v>
      </c>
      <c r="S44" s="32"/>
      <c r="T44" s="273">
        <f t="shared" si="3"/>
        <v>2.9735999999999976</v>
      </c>
      <c r="U44" s="274">
        <f t="shared" si="4"/>
        <v>0.11797378360364354</v>
      </c>
      <c r="W44" s="285">
        <v>0.10536</v>
      </c>
      <c r="X44" s="366">
        <f t="shared" ref="X44" si="30">+$G$18</f>
        <v>280</v>
      </c>
      <c r="Y44" s="287">
        <f t="shared" si="5"/>
        <v>29.500799999999998</v>
      </c>
      <c r="Z44" s="32"/>
      <c r="AA44" s="273">
        <f t="shared" si="11"/>
        <v>1.3216000000000001</v>
      </c>
      <c r="AB44" s="274">
        <f t="shared" si="12"/>
        <v>4.6899841017488085E-2</v>
      </c>
      <c r="AD44" s="285">
        <v>0.10924</v>
      </c>
      <c r="AE44" s="366">
        <f t="shared" ref="AE44" si="31">+$G$18</f>
        <v>280</v>
      </c>
      <c r="AF44" s="287">
        <f t="shared" si="6"/>
        <v>30.587200000000003</v>
      </c>
      <c r="AG44" s="32"/>
      <c r="AH44" s="273">
        <f t="shared" si="13"/>
        <v>1.0864000000000047</v>
      </c>
      <c r="AI44" s="274">
        <f t="shared" si="14"/>
        <v>3.6826119969628104E-2</v>
      </c>
      <c r="AK44" s="285">
        <v>0.11821</v>
      </c>
      <c r="AL44" s="366">
        <f t="shared" ref="AL44" si="32">+$G$18</f>
        <v>280</v>
      </c>
      <c r="AM44" s="287">
        <f t="shared" si="7"/>
        <v>33.098799999999997</v>
      </c>
      <c r="AN44" s="32"/>
      <c r="AO44" s="273">
        <f t="shared" si="15"/>
        <v>2.5115999999999943</v>
      </c>
      <c r="AP44" s="274">
        <f t="shared" si="16"/>
        <v>8.2112779201757399E-2</v>
      </c>
      <c r="AR44" s="285">
        <v>0.1221</v>
      </c>
      <c r="AS44" s="366">
        <f t="shared" ref="AS44" si="33">+$G$18</f>
        <v>280</v>
      </c>
      <c r="AT44" s="287">
        <f t="shared" si="8"/>
        <v>34.188000000000002</v>
      </c>
      <c r="AU44" s="32"/>
      <c r="AV44" s="273">
        <f t="shared" si="17"/>
        <v>1.0892000000000053</v>
      </c>
      <c r="AW44" s="274">
        <f t="shared" si="18"/>
        <v>3.2907537433381435E-2</v>
      </c>
    </row>
    <row r="45" spans="2:49" x14ac:dyDescent="0.3">
      <c r="B45" s="368" t="s">
        <v>28</v>
      </c>
      <c r="C45" s="430"/>
      <c r="D45" s="431"/>
      <c r="E45" s="430"/>
      <c r="F45" s="432"/>
      <c r="G45" s="433"/>
      <c r="H45" s="434"/>
      <c r="I45" s="435">
        <f>SUM(I23:I44)</f>
        <v>29.7652</v>
      </c>
      <c r="J45" s="433"/>
      <c r="K45" s="434"/>
      <c r="L45" s="435">
        <f>SUM(L23:L44)</f>
        <v>31.214000000000002</v>
      </c>
      <c r="M45" s="436">
        <f t="shared" si="9"/>
        <v>1.4488000000000021</v>
      </c>
      <c r="N45" s="437">
        <f t="shared" si="10"/>
        <v>4.867429078252463E-2</v>
      </c>
      <c r="O45" s="435"/>
      <c r="P45" s="433"/>
      <c r="Q45" s="434"/>
      <c r="R45" s="435">
        <f>SUM(R23:R44)</f>
        <v>34.806800000000003</v>
      </c>
      <c r="S45" s="432"/>
      <c r="T45" s="436">
        <f t="shared" si="3"/>
        <v>3.5928000000000004</v>
      </c>
      <c r="U45" s="437">
        <f t="shared" si="4"/>
        <v>0.11510219773178702</v>
      </c>
      <c r="W45" s="433"/>
      <c r="X45" s="434"/>
      <c r="Y45" s="435">
        <f>SUM(Y23:Y44)</f>
        <v>37.388399999999997</v>
      </c>
      <c r="Z45" s="432"/>
      <c r="AA45" s="436">
        <f t="shared" si="11"/>
        <v>2.5815999999999946</v>
      </c>
      <c r="AB45" s="437">
        <f t="shared" si="12"/>
        <v>7.4169415171747882E-2</v>
      </c>
      <c r="AD45" s="433"/>
      <c r="AE45" s="434"/>
      <c r="AF45" s="435">
        <f>SUM(AF23:AF44)</f>
        <v>39.363780000000006</v>
      </c>
      <c r="AG45" s="432"/>
      <c r="AH45" s="436">
        <f t="shared" si="13"/>
        <v>1.9753800000000084</v>
      </c>
      <c r="AI45" s="437">
        <f t="shared" si="14"/>
        <v>5.2834034085438492E-2</v>
      </c>
      <c r="AK45" s="433"/>
      <c r="AL45" s="434"/>
      <c r="AM45" s="435">
        <f>SUM(AM23:AM44)</f>
        <v>42.663599999999995</v>
      </c>
      <c r="AN45" s="432"/>
      <c r="AO45" s="436">
        <f t="shared" si="15"/>
        <v>3.2998199999999898</v>
      </c>
      <c r="AP45" s="437">
        <f t="shared" si="16"/>
        <v>8.3828839608390993E-2</v>
      </c>
      <c r="AR45" s="433"/>
      <c r="AS45" s="434"/>
      <c r="AT45" s="435">
        <f>SUM(AT23:AT44)</f>
        <v>44.619199999999999</v>
      </c>
      <c r="AU45" s="432"/>
      <c r="AV45" s="436">
        <f t="shared" si="17"/>
        <v>1.955600000000004</v>
      </c>
      <c r="AW45" s="437">
        <f t="shared" si="18"/>
        <v>4.5837669582501343E-2</v>
      </c>
    </row>
    <row r="46" spans="2:49" ht="15" customHeight="1" x14ac:dyDescent="0.3">
      <c r="B46" s="74" t="s">
        <v>29</v>
      </c>
      <c r="C46" s="268"/>
      <c r="D46" s="269" t="s">
        <v>30</v>
      </c>
      <c r="E46" s="268"/>
      <c r="F46" s="32"/>
      <c r="G46" s="501">
        <f>G61</f>
        <v>8.6999999999999994E-2</v>
      </c>
      <c r="H46" s="502">
        <f>$G$18*(1+G72)-$G$18</f>
        <v>8.2600000000000477</v>
      </c>
      <c r="I46" s="272">
        <f>H46*G46</f>
        <v>0.71862000000000414</v>
      </c>
      <c r="J46" s="501">
        <f>J61</f>
        <v>8.6999999999999994E-2</v>
      </c>
      <c r="K46" s="502">
        <f>$G$18*(1+J72)-$G$18</f>
        <v>8.2600000000000477</v>
      </c>
      <c r="L46" s="272">
        <f>K46*J46</f>
        <v>0.71862000000000414</v>
      </c>
      <c r="M46" s="273">
        <f t="shared" si="9"/>
        <v>0</v>
      </c>
      <c r="N46" s="274">
        <f t="shared" si="10"/>
        <v>0</v>
      </c>
      <c r="O46" s="272"/>
      <c r="P46" s="501">
        <f>P61</f>
        <v>8.6999999999999994E-2</v>
      </c>
      <c r="Q46" s="502">
        <f>$G$18*(1+P72)-$G$18</f>
        <v>8.2600000000000477</v>
      </c>
      <c r="R46" s="272">
        <f>Q46*P46</f>
        <v>0.71862000000000414</v>
      </c>
      <c r="S46" s="32"/>
      <c r="T46" s="273">
        <f t="shared" si="3"/>
        <v>0</v>
      </c>
      <c r="U46" s="274">
        <f t="shared" si="4"/>
        <v>0</v>
      </c>
      <c r="W46" s="501">
        <f>W61</f>
        <v>8.6999999999999994E-2</v>
      </c>
      <c r="X46" s="502">
        <f>$G$18*(1+W72)-$G$18</f>
        <v>8.2600000000000477</v>
      </c>
      <c r="Y46" s="272">
        <f>X46*W46</f>
        <v>0.71862000000000414</v>
      </c>
      <c r="Z46" s="32"/>
      <c r="AA46" s="273">
        <f t="shared" si="11"/>
        <v>0</v>
      </c>
      <c r="AB46" s="274">
        <f t="shared" si="12"/>
        <v>0</v>
      </c>
      <c r="AD46" s="501">
        <f>AD61</f>
        <v>8.6999999999999994E-2</v>
      </c>
      <c r="AE46" s="502">
        <f>$G$18*(1+AD72)-$G$18</f>
        <v>8.2600000000000477</v>
      </c>
      <c r="AF46" s="272">
        <f>AE46*AD46</f>
        <v>0.71862000000000414</v>
      </c>
      <c r="AG46" s="32"/>
      <c r="AH46" s="273">
        <f t="shared" si="13"/>
        <v>0</v>
      </c>
      <c r="AI46" s="274">
        <f t="shared" si="14"/>
        <v>0</v>
      </c>
      <c r="AK46" s="501">
        <f>AK61</f>
        <v>8.6999999999999994E-2</v>
      </c>
      <c r="AL46" s="502">
        <f>$G$18*(1+AK72)-$G$18</f>
        <v>8.2600000000000477</v>
      </c>
      <c r="AM46" s="272">
        <f>AL46*AK46</f>
        <v>0.71862000000000414</v>
      </c>
      <c r="AN46" s="32"/>
      <c r="AO46" s="273">
        <f t="shared" si="15"/>
        <v>0</v>
      </c>
      <c r="AP46" s="274">
        <f t="shared" si="16"/>
        <v>0</v>
      </c>
      <c r="AR46" s="501">
        <f>AR61</f>
        <v>8.6999999999999994E-2</v>
      </c>
      <c r="AS46" s="502">
        <f>$G$18*(1+AR72)-$G$18</f>
        <v>8.2600000000000477</v>
      </c>
      <c r="AT46" s="272">
        <f>AS46*AR46</f>
        <v>0.71862000000000414</v>
      </c>
      <c r="AU46" s="32"/>
      <c r="AV46" s="273">
        <f t="shared" si="17"/>
        <v>0</v>
      </c>
      <c r="AW46" s="274">
        <f t="shared" si="18"/>
        <v>0</v>
      </c>
    </row>
    <row r="47" spans="2:49" s="23" customFormat="1" ht="15" customHeight="1" x14ac:dyDescent="0.3">
      <c r="B47" s="93" t="str">
        <f>+RESIDENTIAL!$B$47</f>
        <v>Rate Rider for Disposition of Deferral/Variance Accounts - effective until December 31, 2024</v>
      </c>
      <c r="C47" s="65"/>
      <c r="D47" s="66" t="s">
        <v>30</v>
      </c>
      <c r="E47" s="65"/>
      <c r="F47" s="25"/>
      <c r="G47" s="96">
        <v>3.3899999999999998E-3</v>
      </c>
      <c r="H47" s="97">
        <f>+$G$18</f>
        <v>280</v>
      </c>
      <c r="I47" s="76">
        <f>H47*G47</f>
        <v>0.94919999999999993</v>
      </c>
      <c r="J47" s="96">
        <v>4.79E-3</v>
      </c>
      <c r="K47" s="97">
        <f>+$G$18</f>
        <v>280</v>
      </c>
      <c r="L47" s="76">
        <f>K47*J47</f>
        <v>1.3411999999999999</v>
      </c>
      <c r="M47" s="70">
        <f t="shared" si="9"/>
        <v>0.39200000000000002</v>
      </c>
      <c r="N47" s="71">
        <f t="shared" si="10"/>
        <v>0.41297935103244843</v>
      </c>
      <c r="O47" s="76"/>
      <c r="P47" s="96">
        <v>2.5899999999999999E-3</v>
      </c>
      <c r="Q47" s="97">
        <f>+$G$18</f>
        <v>280</v>
      </c>
      <c r="R47" s="76">
        <f>Q47*P47</f>
        <v>0.72519999999999996</v>
      </c>
      <c r="S47" s="73"/>
      <c r="T47" s="70">
        <f t="shared" si="3"/>
        <v>-0.61599999999999999</v>
      </c>
      <c r="U47" s="71">
        <f t="shared" si="4"/>
        <v>-0.45929018789144049</v>
      </c>
      <c r="V47" s="73"/>
      <c r="W47" s="96">
        <v>0</v>
      </c>
      <c r="X47" s="97">
        <f>+$G$18</f>
        <v>280</v>
      </c>
      <c r="Y47" s="76">
        <f>X47*W47</f>
        <v>0</v>
      </c>
      <c r="Z47" s="73"/>
      <c r="AA47" s="70">
        <f t="shared" si="11"/>
        <v>-0.72519999999999996</v>
      </c>
      <c r="AB47" s="71" t="str">
        <f t="shared" si="12"/>
        <v/>
      </c>
      <c r="AC47" s="73"/>
      <c r="AD47" s="96">
        <v>0</v>
      </c>
      <c r="AE47" s="97">
        <f>+$G$18</f>
        <v>280</v>
      </c>
      <c r="AF47" s="76">
        <f>AE47*AD47</f>
        <v>0</v>
      </c>
      <c r="AG47" s="73"/>
      <c r="AH47" s="70">
        <f t="shared" si="13"/>
        <v>0</v>
      </c>
      <c r="AI47" s="71" t="str">
        <f t="shared" si="14"/>
        <v/>
      </c>
      <c r="AJ47" s="73"/>
      <c r="AK47" s="96">
        <v>0</v>
      </c>
      <c r="AL47" s="97">
        <f>+$G$18</f>
        <v>280</v>
      </c>
      <c r="AM47" s="76">
        <f>AL47*AK47</f>
        <v>0</v>
      </c>
      <c r="AN47" s="73"/>
      <c r="AO47" s="70">
        <f t="shared" si="15"/>
        <v>0</v>
      </c>
      <c r="AP47" s="71" t="str">
        <f t="shared" si="16"/>
        <v/>
      </c>
      <c r="AQ47" s="73"/>
      <c r="AR47" s="96">
        <v>0</v>
      </c>
      <c r="AS47" s="97">
        <f>+$G$18</f>
        <v>280</v>
      </c>
      <c r="AT47" s="76">
        <f>AS47*AR47</f>
        <v>0</v>
      </c>
      <c r="AU47" s="73"/>
      <c r="AV47" s="70">
        <f t="shared" si="17"/>
        <v>0</v>
      </c>
      <c r="AW47" s="71" t="str">
        <f t="shared" si="18"/>
        <v/>
      </c>
    </row>
    <row r="48" spans="2:49" s="23" customFormat="1" ht="15" customHeight="1" x14ac:dyDescent="0.3">
      <c r="B48" s="93" t="str">
        <f>+RESIDENTIAL!$B$48</f>
        <v>Rate Rider for Disposition of Capacity Based Recovery Account - Applicable only for Class B Customers - effective until December 31, 2024</v>
      </c>
      <c r="C48" s="65"/>
      <c r="D48" s="66" t="s">
        <v>30</v>
      </c>
      <c r="E48" s="65"/>
      <c r="F48" s="25"/>
      <c r="G48" s="96">
        <v>-1.4999999999999999E-4</v>
      </c>
      <c r="H48" s="97">
        <f>+$G$18</f>
        <v>280</v>
      </c>
      <c r="I48" s="76">
        <f t="shared" ref="I48" si="34">H48*G48</f>
        <v>-4.1999999999999996E-2</v>
      </c>
      <c r="J48" s="96">
        <v>-1.2999999999999999E-4</v>
      </c>
      <c r="K48" s="97">
        <f>+$G$18</f>
        <v>280</v>
      </c>
      <c r="L48" s="76">
        <f t="shared" ref="L48" si="35">K48*J48</f>
        <v>-3.6399999999999995E-2</v>
      </c>
      <c r="M48" s="70">
        <f t="shared" si="9"/>
        <v>5.6000000000000008E-3</v>
      </c>
      <c r="N48" s="71">
        <f t="shared" si="10"/>
        <v>-0.13333333333333336</v>
      </c>
      <c r="O48" s="76"/>
      <c r="P48" s="96">
        <v>1.8000000000000001E-4</v>
      </c>
      <c r="Q48" s="97">
        <f>+$G$18</f>
        <v>280</v>
      </c>
      <c r="R48" s="76">
        <f t="shared" ref="R48" si="36">Q48*P48</f>
        <v>5.04E-2</v>
      </c>
      <c r="S48" s="73"/>
      <c r="T48" s="70">
        <f t="shared" si="3"/>
        <v>8.6799999999999988E-2</v>
      </c>
      <c r="U48" s="71">
        <f t="shared" si="4"/>
        <v>-2.3846153846153846</v>
      </c>
      <c r="V48" s="73"/>
      <c r="W48" s="96">
        <v>0</v>
      </c>
      <c r="X48" s="97">
        <f>+$G$18</f>
        <v>280</v>
      </c>
      <c r="Y48" s="76">
        <f t="shared" ref="Y48" si="37">X48*W48</f>
        <v>0</v>
      </c>
      <c r="Z48" s="73"/>
      <c r="AA48" s="70">
        <f t="shared" si="11"/>
        <v>-5.04E-2</v>
      </c>
      <c r="AB48" s="71" t="str">
        <f t="shared" si="12"/>
        <v/>
      </c>
      <c r="AC48" s="73"/>
      <c r="AD48" s="96">
        <v>0</v>
      </c>
      <c r="AE48" s="97">
        <f>+$G$18</f>
        <v>280</v>
      </c>
      <c r="AF48" s="76">
        <f t="shared" ref="AF48" si="38">AE48*AD48</f>
        <v>0</v>
      </c>
      <c r="AG48" s="73"/>
      <c r="AH48" s="70">
        <f t="shared" si="13"/>
        <v>0</v>
      </c>
      <c r="AI48" s="71" t="str">
        <f t="shared" si="14"/>
        <v/>
      </c>
      <c r="AJ48" s="73"/>
      <c r="AK48" s="96">
        <v>0</v>
      </c>
      <c r="AL48" s="97">
        <f>+$G$18</f>
        <v>280</v>
      </c>
      <c r="AM48" s="76">
        <f t="shared" ref="AM48" si="39">AL48*AK48</f>
        <v>0</v>
      </c>
      <c r="AN48" s="73"/>
      <c r="AO48" s="70">
        <f t="shared" si="15"/>
        <v>0</v>
      </c>
      <c r="AP48" s="71" t="str">
        <f t="shared" si="16"/>
        <v/>
      </c>
      <c r="AQ48" s="73"/>
      <c r="AR48" s="96">
        <v>0</v>
      </c>
      <c r="AS48" s="97">
        <f>+$G$18</f>
        <v>280</v>
      </c>
      <c r="AT48" s="76">
        <f t="shared" ref="AT48" si="40">AS48*AR48</f>
        <v>0</v>
      </c>
      <c r="AU48" s="73"/>
      <c r="AV48" s="70">
        <f t="shared" si="17"/>
        <v>0</v>
      </c>
      <c r="AW48" s="71" t="str">
        <f t="shared" si="18"/>
        <v/>
      </c>
    </row>
    <row r="49" spans="2:49" s="23" customFormat="1" ht="15" customHeight="1" x14ac:dyDescent="0.3">
      <c r="B49" s="93" t="str">
        <f>+RESIDENTIAL!$B$49</f>
        <v>Rate Rider for Disposition of Global Adjustment Account - Applicable only for Non-RPP Customers - effective until December 31, 2023</v>
      </c>
      <c r="C49" s="65"/>
      <c r="D49" s="66" t="s">
        <v>30</v>
      </c>
      <c r="E49" s="65"/>
      <c r="F49" s="25"/>
      <c r="G49" s="96">
        <v>-2.5000000000000001E-3</v>
      </c>
      <c r="H49" s="97"/>
      <c r="I49" s="76"/>
      <c r="J49" s="96">
        <v>0</v>
      </c>
      <c r="K49" s="97"/>
      <c r="L49" s="76"/>
      <c r="M49" s="70">
        <f t="shared" si="9"/>
        <v>0</v>
      </c>
      <c r="N49" s="71" t="str">
        <f t="shared" si="10"/>
        <v/>
      </c>
      <c r="O49" s="76"/>
      <c r="P49" s="96">
        <v>1.2099999999999999E-3</v>
      </c>
      <c r="Q49" s="97"/>
      <c r="R49" s="76"/>
      <c r="S49" s="73"/>
      <c r="T49" s="70">
        <f t="shared" si="3"/>
        <v>0</v>
      </c>
      <c r="U49" s="71" t="str">
        <f t="shared" si="4"/>
        <v/>
      </c>
      <c r="V49" s="73"/>
      <c r="W49" s="96">
        <v>0</v>
      </c>
      <c r="X49" s="97"/>
      <c r="Y49" s="76"/>
      <c r="Z49" s="73"/>
      <c r="AA49" s="70">
        <f t="shared" si="11"/>
        <v>0</v>
      </c>
      <c r="AB49" s="71" t="str">
        <f t="shared" si="12"/>
        <v/>
      </c>
      <c r="AC49" s="73"/>
      <c r="AD49" s="96">
        <v>0</v>
      </c>
      <c r="AE49" s="97"/>
      <c r="AF49" s="76"/>
      <c r="AG49" s="73"/>
      <c r="AH49" s="70">
        <f t="shared" si="13"/>
        <v>0</v>
      </c>
      <c r="AI49" s="71" t="str">
        <f t="shared" si="14"/>
        <v/>
      </c>
      <c r="AJ49" s="73"/>
      <c r="AK49" s="96">
        <v>0</v>
      </c>
      <c r="AL49" s="97"/>
      <c r="AM49" s="76"/>
      <c r="AN49" s="73"/>
      <c r="AO49" s="70">
        <f t="shared" si="15"/>
        <v>0</v>
      </c>
      <c r="AP49" s="71" t="str">
        <f t="shared" si="16"/>
        <v/>
      </c>
      <c r="AQ49" s="73"/>
      <c r="AR49" s="96">
        <v>0</v>
      </c>
      <c r="AS49" s="97"/>
      <c r="AT49" s="76"/>
      <c r="AU49" s="73"/>
      <c r="AV49" s="70">
        <f t="shared" si="17"/>
        <v>0</v>
      </c>
      <c r="AW49" s="71" t="str">
        <f t="shared" si="18"/>
        <v/>
      </c>
    </row>
    <row r="50" spans="2:49" x14ac:dyDescent="0.3">
      <c r="B50" s="464" t="s">
        <v>35</v>
      </c>
      <c r="C50" s="440"/>
      <c r="D50" s="441"/>
      <c r="E50" s="440"/>
      <c r="F50" s="432"/>
      <c r="G50" s="442"/>
      <c r="H50" s="443"/>
      <c r="I50" s="444">
        <f>SUM(I46:I49)+I45</f>
        <v>31.391020000000005</v>
      </c>
      <c r="J50" s="442"/>
      <c r="K50" s="443"/>
      <c r="L50" s="444">
        <f>SUM(L46:L49)+L45</f>
        <v>33.237420000000007</v>
      </c>
      <c r="M50" s="436">
        <f t="shared" si="9"/>
        <v>1.8464000000000027</v>
      </c>
      <c r="N50" s="437">
        <f t="shared" si="10"/>
        <v>5.8819369361046647E-2</v>
      </c>
      <c r="O50" s="444"/>
      <c r="P50" s="442"/>
      <c r="Q50" s="443"/>
      <c r="R50" s="444">
        <f>SUM(R46:R49)+R45</f>
        <v>36.301020000000008</v>
      </c>
      <c r="S50" s="432"/>
      <c r="T50" s="436">
        <f t="shared" si="3"/>
        <v>3.063600000000001</v>
      </c>
      <c r="U50" s="437">
        <f t="shared" si="4"/>
        <v>9.217321922098648E-2</v>
      </c>
      <c r="W50" s="442"/>
      <c r="X50" s="443"/>
      <c r="Y50" s="444">
        <f>SUM(Y46:Y49)+Y45</f>
        <v>38.107019999999999</v>
      </c>
      <c r="Z50" s="432"/>
      <c r="AA50" s="436">
        <f t="shared" si="11"/>
        <v>1.8059999999999903</v>
      </c>
      <c r="AB50" s="437">
        <f t="shared" si="12"/>
        <v>4.975066816304307E-2</v>
      </c>
      <c r="AD50" s="442"/>
      <c r="AE50" s="443"/>
      <c r="AF50" s="444">
        <f>SUM(AF46:AF49)+AF45</f>
        <v>40.082400000000007</v>
      </c>
      <c r="AG50" s="432"/>
      <c r="AH50" s="436">
        <f t="shared" si="13"/>
        <v>1.9753800000000084</v>
      </c>
      <c r="AI50" s="437">
        <f t="shared" si="14"/>
        <v>5.183769289752934E-2</v>
      </c>
      <c r="AK50" s="442"/>
      <c r="AL50" s="443"/>
      <c r="AM50" s="444">
        <f>SUM(AM46:AM49)+AM45</f>
        <v>43.382219999999997</v>
      </c>
      <c r="AN50" s="432"/>
      <c r="AO50" s="436">
        <f t="shared" si="15"/>
        <v>3.2998199999999898</v>
      </c>
      <c r="AP50" s="437">
        <f t="shared" si="16"/>
        <v>8.2325908628225586E-2</v>
      </c>
      <c r="AR50" s="442"/>
      <c r="AS50" s="443"/>
      <c r="AT50" s="444">
        <f>SUM(AT46:AT49)+AT45</f>
        <v>45.337820000000001</v>
      </c>
      <c r="AU50" s="432"/>
      <c r="AV50" s="436">
        <f t="shared" si="17"/>
        <v>1.955600000000004</v>
      </c>
      <c r="AW50" s="437">
        <f t="shared" si="18"/>
        <v>4.5078375426614962E-2</v>
      </c>
    </row>
    <row r="51" spans="2:49" x14ac:dyDescent="0.3">
      <c r="B51" s="296" t="s">
        <v>100</v>
      </c>
      <c r="C51" s="32"/>
      <c r="D51" s="269" t="s">
        <v>30</v>
      </c>
      <c r="E51" s="32"/>
      <c r="F51" s="32"/>
      <c r="G51" s="285">
        <v>7.0099999999999997E-3</v>
      </c>
      <c r="H51" s="297">
        <f>$G$18*(1+G72)</f>
        <v>288.26000000000005</v>
      </c>
      <c r="I51" s="287">
        <f>H51*G51</f>
        <v>2.0207026000000003</v>
      </c>
      <c r="J51" s="285">
        <v>6.9100000000000003E-3</v>
      </c>
      <c r="K51" s="297">
        <f>$G$18*(1+J72)</f>
        <v>288.26000000000005</v>
      </c>
      <c r="L51" s="287">
        <f>K51*J51</f>
        <v>1.9918766000000003</v>
      </c>
      <c r="M51" s="273">
        <f t="shared" si="9"/>
        <v>-2.8826000000000018E-2</v>
      </c>
      <c r="N51" s="274">
        <f t="shared" si="10"/>
        <v>-1.4265335235378039E-2</v>
      </c>
      <c r="O51" s="287"/>
      <c r="P51" s="285">
        <v>7.2700000000000004E-3</v>
      </c>
      <c r="Q51" s="297">
        <f>$G$18*(1+P72)</f>
        <v>288.26000000000005</v>
      </c>
      <c r="R51" s="287">
        <f>Q51*P51</f>
        <v>2.0956502000000006</v>
      </c>
      <c r="S51" s="32"/>
      <c r="T51" s="273">
        <f t="shared" si="3"/>
        <v>0.10377360000000024</v>
      </c>
      <c r="U51" s="274">
        <f t="shared" si="4"/>
        <v>5.2098408104196928E-2</v>
      </c>
      <c r="W51" s="285">
        <v>7.2700000000000004E-3</v>
      </c>
      <c r="X51" s="297">
        <f>$G$18*(1+W72)</f>
        <v>288.26000000000005</v>
      </c>
      <c r="Y51" s="287">
        <f>X51*W51</f>
        <v>2.0956502000000006</v>
      </c>
      <c r="Z51" s="32"/>
      <c r="AA51" s="273">
        <f t="shared" si="11"/>
        <v>0</v>
      </c>
      <c r="AB51" s="274">
        <f t="shared" si="12"/>
        <v>0</v>
      </c>
      <c r="AD51" s="285">
        <v>7.2700000000000004E-3</v>
      </c>
      <c r="AE51" s="297">
        <f>$G$18*(1+AD72)</f>
        <v>288.26000000000005</v>
      </c>
      <c r="AF51" s="287">
        <f>AE51*AD51</f>
        <v>2.0956502000000006</v>
      </c>
      <c r="AG51" s="32"/>
      <c r="AH51" s="273">
        <f t="shared" si="13"/>
        <v>0</v>
      </c>
      <c r="AI51" s="274">
        <f t="shared" si="14"/>
        <v>0</v>
      </c>
      <c r="AK51" s="285">
        <v>7.2700000000000004E-3</v>
      </c>
      <c r="AL51" s="297">
        <f>$G$18*(1+AK72)</f>
        <v>288.26000000000005</v>
      </c>
      <c r="AM51" s="287">
        <f>AL51*AK51</f>
        <v>2.0956502000000006</v>
      </c>
      <c r="AN51" s="32"/>
      <c r="AO51" s="273">
        <f t="shared" si="15"/>
        <v>0</v>
      </c>
      <c r="AP51" s="274">
        <f t="shared" si="16"/>
        <v>0</v>
      </c>
      <c r="AR51" s="285">
        <v>7.2700000000000004E-3</v>
      </c>
      <c r="AS51" s="297">
        <f>$G$18*(1+AR72)</f>
        <v>288.26000000000005</v>
      </c>
      <c r="AT51" s="287">
        <f>AS51*AR51</f>
        <v>2.0956502000000006</v>
      </c>
      <c r="AU51" s="32"/>
      <c r="AV51" s="273">
        <f t="shared" si="17"/>
        <v>0</v>
      </c>
      <c r="AW51" s="274">
        <f t="shared" si="18"/>
        <v>0</v>
      </c>
    </row>
    <row r="52" spans="2:49" x14ac:dyDescent="0.3">
      <c r="B52" s="298" t="s">
        <v>101</v>
      </c>
      <c r="C52" s="32"/>
      <c r="D52" s="269" t="s">
        <v>30</v>
      </c>
      <c r="E52" s="32"/>
      <c r="F52" s="32"/>
      <c r="G52" s="285">
        <v>4.6299999999999996E-3</v>
      </c>
      <c r="H52" s="366">
        <f>+H51</f>
        <v>288.26000000000005</v>
      </c>
      <c r="I52" s="287">
        <f>H52*G52</f>
        <v>1.3346438</v>
      </c>
      <c r="J52" s="285">
        <v>4.9199999999999999E-3</v>
      </c>
      <c r="K52" s="366">
        <f>+K51</f>
        <v>288.26000000000005</v>
      </c>
      <c r="L52" s="287">
        <f>K52*J52</f>
        <v>1.4182392000000001</v>
      </c>
      <c r="M52" s="273">
        <f t="shared" si="9"/>
        <v>8.3595400000000097E-2</v>
      </c>
      <c r="N52" s="274">
        <f t="shared" si="10"/>
        <v>6.2634989200864008E-2</v>
      </c>
      <c r="O52" s="287"/>
      <c r="P52" s="285">
        <v>5.2599999999999999E-3</v>
      </c>
      <c r="Q52" s="366">
        <f>+Q51</f>
        <v>288.26000000000005</v>
      </c>
      <c r="R52" s="287">
        <f>Q52*P52</f>
        <v>1.5162476000000003</v>
      </c>
      <c r="S52" s="32"/>
      <c r="T52" s="273">
        <f t="shared" si="3"/>
        <v>9.8008400000000107E-2</v>
      </c>
      <c r="U52" s="274">
        <f t="shared" si="4"/>
        <v>6.910569105691064E-2</v>
      </c>
      <c r="W52" s="285">
        <v>5.2599999999999999E-3</v>
      </c>
      <c r="X52" s="366">
        <f>+X51</f>
        <v>288.26000000000005</v>
      </c>
      <c r="Y52" s="287">
        <f>X52*W52</f>
        <v>1.5162476000000003</v>
      </c>
      <c r="Z52" s="32"/>
      <c r="AA52" s="273">
        <f t="shared" si="11"/>
        <v>0</v>
      </c>
      <c r="AB52" s="274">
        <f t="shared" si="12"/>
        <v>0</v>
      </c>
      <c r="AD52" s="285">
        <v>5.2599999999999999E-3</v>
      </c>
      <c r="AE52" s="366">
        <f>+AE51</f>
        <v>288.26000000000005</v>
      </c>
      <c r="AF52" s="287">
        <f>AE52*AD52</f>
        <v>1.5162476000000003</v>
      </c>
      <c r="AG52" s="32"/>
      <c r="AH52" s="273">
        <f t="shared" si="13"/>
        <v>0</v>
      </c>
      <c r="AI52" s="274">
        <f t="shared" si="14"/>
        <v>0</v>
      </c>
      <c r="AK52" s="285">
        <v>5.2599999999999999E-3</v>
      </c>
      <c r="AL52" s="366">
        <f>+AL51</f>
        <v>288.26000000000005</v>
      </c>
      <c r="AM52" s="287">
        <f>AL52*AK52</f>
        <v>1.5162476000000003</v>
      </c>
      <c r="AN52" s="32"/>
      <c r="AO52" s="273">
        <f t="shared" si="15"/>
        <v>0</v>
      </c>
      <c r="AP52" s="274">
        <f t="shared" si="16"/>
        <v>0</v>
      </c>
      <c r="AR52" s="285">
        <v>5.2599999999999999E-3</v>
      </c>
      <c r="AS52" s="366">
        <f>+AS51</f>
        <v>288.26000000000005</v>
      </c>
      <c r="AT52" s="287">
        <f>AS52*AR52</f>
        <v>1.5162476000000003</v>
      </c>
      <c r="AU52" s="32"/>
      <c r="AV52" s="273">
        <f t="shared" si="17"/>
        <v>0</v>
      </c>
      <c r="AW52" s="274">
        <f t="shared" si="18"/>
        <v>0</v>
      </c>
    </row>
    <row r="53" spans="2:49" x14ac:dyDescent="0.3">
      <c r="B53" s="464" t="s">
        <v>38</v>
      </c>
      <c r="C53" s="430"/>
      <c r="D53" s="445"/>
      <c r="E53" s="430"/>
      <c r="F53" s="446"/>
      <c r="G53" s="447"/>
      <c r="H53" s="442"/>
      <c r="I53" s="444">
        <f>SUM(I50:I52)</f>
        <v>34.746366400000007</v>
      </c>
      <c r="J53" s="447"/>
      <c r="K53" s="442"/>
      <c r="L53" s="444">
        <f>SUM(L50:L52)</f>
        <v>36.647535800000007</v>
      </c>
      <c r="M53" s="436">
        <f t="shared" si="9"/>
        <v>1.9011694000000006</v>
      </c>
      <c r="N53" s="437">
        <f t="shared" si="10"/>
        <v>5.4715632078294101E-2</v>
      </c>
      <c r="O53" s="444"/>
      <c r="P53" s="447"/>
      <c r="Q53" s="442"/>
      <c r="R53" s="444">
        <f>SUM(R50:R52)</f>
        <v>39.91291780000001</v>
      </c>
      <c r="S53" s="446"/>
      <c r="T53" s="436">
        <f t="shared" si="3"/>
        <v>3.2653820000000024</v>
      </c>
      <c r="U53" s="437">
        <f t="shared" si="4"/>
        <v>8.9102361965630497E-2</v>
      </c>
      <c r="W53" s="447"/>
      <c r="X53" s="442"/>
      <c r="Y53" s="444">
        <f>SUM(Y50:Y52)</f>
        <v>41.7189178</v>
      </c>
      <c r="Z53" s="446"/>
      <c r="AA53" s="436">
        <f t="shared" si="11"/>
        <v>1.8059999999999903</v>
      </c>
      <c r="AB53" s="437">
        <f t="shared" si="12"/>
        <v>4.5248508491654044E-2</v>
      </c>
      <c r="AD53" s="447"/>
      <c r="AE53" s="442"/>
      <c r="AF53" s="444">
        <f>SUM(AF50:AF52)</f>
        <v>43.694297800000008</v>
      </c>
      <c r="AG53" s="446"/>
      <c r="AH53" s="436">
        <f t="shared" si="13"/>
        <v>1.9753800000000084</v>
      </c>
      <c r="AI53" s="437">
        <f t="shared" si="14"/>
        <v>4.734974213544936E-2</v>
      </c>
      <c r="AK53" s="447"/>
      <c r="AL53" s="442"/>
      <c r="AM53" s="444">
        <f>SUM(AM50:AM52)</f>
        <v>46.994117799999998</v>
      </c>
      <c r="AN53" s="446"/>
      <c r="AO53" s="436">
        <f t="shared" si="15"/>
        <v>3.2998199999999898</v>
      </c>
      <c r="AP53" s="437">
        <f t="shared" si="16"/>
        <v>7.5520609464972091E-2</v>
      </c>
      <c r="AR53" s="447"/>
      <c r="AS53" s="442"/>
      <c r="AT53" s="444">
        <f>SUM(AT50:AT52)</f>
        <v>48.949717800000002</v>
      </c>
      <c r="AU53" s="446"/>
      <c r="AV53" s="436">
        <f t="shared" si="17"/>
        <v>1.955600000000004</v>
      </c>
      <c r="AW53" s="437">
        <f t="shared" si="18"/>
        <v>4.161371872800651E-2</v>
      </c>
    </row>
    <row r="54" spans="2:49" x14ac:dyDescent="0.3">
      <c r="B54" s="298" t="s">
        <v>71</v>
      </c>
      <c r="C54" s="32"/>
      <c r="D54" s="269" t="s">
        <v>30</v>
      </c>
      <c r="E54" s="32"/>
      <c r="F54" s="32"/>
      <c r="G54" s="115">
        <v>4.1000000000000003E-3</v>
      </c>
      <c r="H54" s="366">
        <f>+H51</f>
        <v>288.26000000000005</v>
      </c>
      <c r="I54" s="287">
        <f t="shared" ref="I54:I64" si="41">H54*G54</f>
        <v>1.1818660000000003</v>
      </c>
      <c r="J54" s="115">
        <v>4.1000000000000003E-3</v>
      </c>
      <c r="K54" s="366">
        <f>+K51</f>
        <v>288.26000000000005</v>
      </c>
      <c r="L54" s="287">
        <f t="shared" ref="L54:L64" si="42">K54*J54</f>
        <v>1.1818660000000003</v>
      </c>
      <c r="M54" s="273">
        <f t="shared" si="9"/>
        <v>0</v>
      </c>
      <c r="N54" s="274">
        <f t="shared" si="10"/>
        <v>0</v>
      </c>
      <c r="O54" s="287"/>
      <c r="P54" s="115">
        <v>4.1000000000000003E-3</v>
      </c>
      <c r="Q54" s="366">
        <f>+Q51</f>
        <v>288.26000000000005</v>
      </c>
      <c r="R54" s="287">
        <f t="shared" ref="R54:R64" si="43">Q54*P54</f>
        <v>1.1818660000000003</v>
      </c>
      <c r="S54" s="32"/>
      <c r="T54" s="273">
        <f t="shared" si="3"/>
        <v>0</v>
      </c>
      <c r="U54" s="274">
        <f t="shared" si="4"/>
        <v>0</v>
      </c>
      <c r="W54" s="115">
        <v>4.1000000000000003E-3</v>
      </c>
      <c r="X54" s="366">
        <f>+X51</f>
        <v>288.26000000000005</v>
      </c>
      <c r="Y54" s="287">
        <f t="shared" ref="Y54:Y64" si="44">X54*W54</f>
        <v>1.1818660000000003</v>
      </c>
      <c r="Z54" s="32"/>
      <c r="AA54" s="273">
        <f t="shared" si="11"/>
        <v>0</v>
      </c>
      <c r="AB54" s="274">
        <f t="shared" si="12"/>
        <v>0</v>
      </c>
      <c r="AD54" s="115">
        <v>4.1000000000000003E-3</v>
      </c>
      <c r="AE54" s="366">
        <f>+AE51</f>
        <v>288.26000000000005</v>
      </c>
      <c r="AF54" s="287">
        <f t="shared" ref="AF54:AF64" si="45">AE54*AD54</f>
        <v>1.1818660000000003</v>
      </c>
      <c r="AG54" s="32"/>
      <c r="AH54" s="273">
        <f t="shared" si="13"/>
        <v>0</v>
      </c>
      <c r="AI54" s="274">
        <f t="shared" si="14"/>
        <v>0</v>
      </c>
      <c r="AK54" s="115">
        <v>4.1000000000000003E-3</v>
      </c>
      <c r="AL54" s="366">
        <f>+AL51</f>
        <v>288.26000000000005</v>
      </c>
      <c r="AM54" s="287">
        <f t="shared" ref="AM54:AM64" si="46">AL54*AK54</f>
        <v>1.1818660000000003</v>
      </c>
      <c r="AN54" s="32"/>
      <c r="AO54" s="273">
        <f t="shared" si="15"/>
        <v>0</v>
      </c>
      <c r="AP54" s="274">
        <f t="shared" si="16"/>
        <v>0</v>
      </c>
      <c r="AR54" s="115">
        <v>4.1000000000000003E-3</v>
      </c>
      <c r="AS54" s="366">
        <f>+AS51</f>
        <v>288.26000000000005</v>
      </c>
      <c r="AT54" s="287">
        <f t="shared" ref="AT54:AT64" si="47">AS54*AR54</f>
        <v>1.1818660000000003</v>
      </c>
      <c r="AU54" s="32"/>
      <c r="AV54" s="273">
        <f t="shared" si="17"/>
        <v>0</v>
      </c>
      <c r="AW54" s="274">
        <f t="shared" si="18"/>
        <v>0</v>
      </c>
    </row>
    <row r="55" spans="2:49" x14ac:dyDescent="0.3">
      <c r="B55" s="298" t="s">
        <v>72</v>
      </c>
      <c r="C55" s="32"/>
      <c r="D55" s="269" t="s">
        <v>30</v>
      </c>
      <c r="E55" s="32"/>
      <c r="F55" s="32"/>
      <c r="G55" s="115">
        <v>6.9999999999999999E-4</v>
      </c>
      <c r="H55" s="366">
        <f>+H51</f>
        <v>288.26000000000005</v>
      </c>
      <c r="I55" s="287">
        <f t="shared" si="41"/>
        <v>0.20178200000000004</v>
      </c>
      <c r="J55" s="115">
        <v>6.9999999999999999E-4</v>
      </c>
      <c r="K55" s="366">
        <f>+K51</f>
        <v>288.26000000000005</v>
      </c>
      <c r="L55" s="287">
        <f t="shared" si="42"/>
        <v>0.20178200000000004</v>
      </c>
      <c r="M55" s="273">
        <f t="shared" si="9"/>
        <v>0</v>
      </c>
      <c r="N55" s="274">
        <f t="shared" si="10"/>
        <v>0</v>
      </c>
      <c r="O55" s="287"/>
      <c r="P55" s="115">
        <v>6.9999999999999999E-4</v>
      </c>
      <c r="Q55" s="366">
        <f>+Q51</f>
        <v>288.26000000000005</v>
      </c>
      <c r="R55" s="287">
        <f t="shared" si="43"/>
        <v>0.20178200000000004</v>
      </c>
      <c r="S55" s="32"/>
      <c r="T55" s="273">
        <f t="shared" si="3"/>
        <v>0</v>
      </c>
      <c r="U55" s="274">
        <f t="shared" si="4"/>
        <v>0</v>
      </c>
      <c r="W55" s="115">
        <v>6.9999999999999999E-4</v>
      </c>
      <c r="X55" s="366">
        <f>+X51</f>
        <v>288.26000000000005</v>
      </c>
      <c r="Y55" s="287">
        <f t="shared" si="44"/>
        <v>0.20178200000000004</v>
      </c>
      <c r="Z55" s="32"/>
      <c r="AA55" s="273">
        <f t="shared" si="11"/>
        <v>0</v>
      </c>
      <c r="AB55" s="274">
        <f t="shared" si="12"/>
        <v>0</v>
      </c>
      <c r="AD55" s="115">
        <v>6.9999999999999999E-4</v>
      </c>
      <c r="AE55" s="366">
        <f>+AE51</f>
        <v>288.26000000000005</v>
      </c>
      <c r="AF55" s="287">
        <f t="shared" si="45"/>
        <v>0.20178200000000004</v>
      </c>
      <c r="AG55" s="32"/>
      <c r="AH55" s="273">
        <f t="shared" si="13"/>
        <v>0</v>
      </c>
      <c r="AI55" s="274">
        <f t="shared" si="14"/>
        <v>0</v>
      </c>
      <c r="AK55" s="115">
        <v>6.9999999999999999E-4</v>
      </c>
      <c r="AL55" s="366">
        <f>+AL51</f>
        <v>288.26000000000005</v>
      </c>
      <c r="AM55" s="287">
        <f t="shared" si="46"/>
        <v>0.20178200000000004</v>
      </c>
      <c r="AN55" s="32"/>
      <c r="AO55" s="273">
        <f t="shared" si="15"/>
        <v>0</v>
      </c>
      <c r="AP55" s="274">
        <f t="shared" si="16"/>
        <v>0</v>
      </c>
      <c r="AR55" s="115">
        <v>6.9999999999999999E-4</v>
      </c>
      <c r="AS55" s="366">
        <f>+AS51</f>
        <v>288.26000000000005</v>
      </c>
      <c r="AT55" s="287">
        <f t="shared" si="47"/>
        <v>0.20178200000000004</v>
      </c>
      <c r="AU55" s="32"/>
      <c r="AV55" s="273">
        <f t="shared" si="17"/>
        <v>0</v>
      </c>
      <c r="AW55" s="274">
        <f t="shared" si="18"/>
        <v>0</v>
      </c>
    </row>
    <row r="56" spans="2:49" x14ac:dyDescent="0.3">
      <c r="B56" s="298" t="s">
        <v>41</v>
      </c>
      <c r="C56" s="32"/>
      <c r="D56" s="269" t="s">
        <v>30</v>
      </c>
      <c r="E56" s="32"/>
      <c r="F56" s="32"/>
      <c r="G56" s="115">
        <v>4.0000000000000002E-4</v>
      </c>
      <c r="H56" s="366">
        <f>+H51</f>
        <v>288.26000000000005</v>
      </c>
      <c r="I56" s="287">
        <f t="shared" si="41"/>
        <v>0.11530400000000003</v>
      </c>
      <c r="J56" s="115">
        <v>4.0000000000000002E-4</v>
      </c>
      <c r="K56" s="366">
        <f>+K51</f>
        <v>288.26000000000005</v>
      </c>
      <c r="L56" s="287">
        <f t="shared" si="42"/>
        <v>0.11530400000000003</v>
      </c>
      <c r="M56" s="273">
        <f t="shared" si="9"/>
        <v>0</v>
      </c>
      <c r="N56" s="274">
        <f t="shared" si="10"/>
        <v>0</v>
      </c>
      <c r="O56" s="287"/>
      <c r="P56" s="115">
        <v>4.0000000000000002E-4</v>
      </c>
      <c r="Q56" s="366">
        <f>+Q51</f>
        <v>288.26000000000005</v>
      </c>
      <c r="R56" s="287">
        <f t="shared" si="43"/>
        <v>0.11530400000000003</v>
      </c>
      <c r="S56" s="32"/>
      <c r="T56" s="273">
        <f t="shared" si="3"/>
        <v>0</v>
      </c>
      <c r="U56" s="274">
        <f t="shared" si="4"/>
        <v>0</v>
      </c>
      <c r="W56" s="115">
        <v>4.0000000000000002E-4</v>
      </c>
      <c r="X56" s="366">
        <f>+X51</f>
        <v>288.26000000000005</v>
      </c>
      <c r="Y56" s="287">
        <f t="shared" si="44"/>
        <v>0.11530400000000003</v>
      </c>
      <c r="Z56" s="32"/>
      <c r="AA56" s="273">
        <f t="shared" si="11"/>
        <v>0</v>
      </c>
      <c r="AB56" s="274">
        <f t="shared" si="12"/>
        <v>0</v>
      </c>
      <c r="AD56" s="115">
        <v>4.0000000000000002E-4</v>
      </c>
      <c r="AE56" s="366">
        <f>+AE51</f>
        <v>288.26000000000005</v>
      </c>
      <c r="AF56" s="287">
        <f t="shared" si="45"/>
        <v>0.11530400000000003</v>
      </c>
      <c r="AG56" s="32"/>
      <c r="AH56" s="273">
        <f t="shared" si="13"/>
        <v>0</v>
      </c>
      <c r="AI56" s="274">
        <f t="shared" si="14"/>
        <v>0</v>
      </c>
      <c r="AK56" s="115">
        <v>4.0000000000000002E-4</v>
      </c>
      <c r="AL56" s="366">
        <f>+AL51</f>
        <v>288.26000000000005</v>
      </c>
      <c r="AM56" s="287">
        <f t="shared" si="46"/>
        <v>0.11530400000000003</v>
      </c>
      <c r="AN56" s="32"/>
      <c r="AO56" s="273">
        <f t="shared" si="15"/>
        <v>0</v>
      </c>
      <c r="AP56" s="274">
        <f t="shared" si="16"/>
        <v>0</v>
      </c>
      <c r="AR56" s="115">
        <v>4.0000000000000002E-4</v>
      </c>
      <c r="AS56" s="366">
        <f>+AS51</f>
        <v>288.26000000000005</v>
      </c>
      <c r="AT56" s="287">
        <f t="shared" si="47"/>
        <v>0.11530400000000003</v>
      </c>
      <c r="AU56" s="32"/>
      <c r="AV56" s="273">
        <f t="shared" si="17"/>
        <v>0</v>
      </c>
      <c r="AW56" s="274">
        <f t="shared" si="18"/>
        <v>0</v>
      </c>
    </row>
    <row r="57" spans="2:49" x14ac:dyDescent="0.3">
      <c r="B57" s="268" t="s">
        <v>73</v>
      </c>
      <c r="C57" s="268"/>
      <c r="D57" s="269" t="s">
        <v>24</v>
      </c>
      <c r="E57" s="268"/>
      <c r="F57" s="32"/>
      <c r="G57" s="116">
        <v>0.25</v>
      </c>
      <c r="H57" s="286">
        <v>1</v>
      </c>
      <c r="I57" s="287">
        <f t="shared" si="41"/>
        <v>0.25</v>
      </c>
      <c r="J57" s="116">
        <v>0.25</v>
      </c>
      <c r="K57" s="286">
        <v>1</v>
      </c>
      <c r="L57" s="287">
        <f t="shared" si="42"/>
        <v>0.25</v>
      </c>
      <c r="M57" s="273">
        <f t="shared" si="9"/>
        <v>0</v>
      </c>
      <c r="N57" s="274">
        <f t="shared" si="10"/>
        <v>0</v>
      </c>
      <c r="O57" s="287"/>
      <c r="P57" s="116">
        <v>0.25</v>
      </c>
      <c r="Q57" s="286">
        <v>1</v>
      </c>
      <c r="R57" s="287">
        <f t="shared" si="43"/>
        <v>0.25</v>
      </c>
      <c r="S57" s="32"/>
      <c r="T57" s="273">
        <f t="shared" si="3"/>
        <v>0</v>
      </c>
      <c r="U57" s="274">
        <f t="shared" si="4"/>
        <v>0</v>
      </c>
      <c r="W57" s="116">
        <v>0.25</v>
      </c>
      <c r="X57" s="286">
        <v>1</v>
      </c>
      <c r="Y57" s="287">
        <f t="shared" si="44"/>
        <v>0.25</v>
      </c>
      <c r="Z57" s="32"/>
      <c r="AA57" s="273">
        <f t="shared" si="11"/>
        <v>0</v>
      </c>
      <c r="AB57" s="274">
        <f t="shared" si="12"/>
        <v>0</v>
      </c>
      <c r="AD57" s="116">
        <v>0.25</v>
      </c>
      <c r="AE57" s="286">
        <v>1</v>
      </c>
      <c r="AF57" s="287">
        <f t="shared" si="45"/>
        <v>0.25</v>
      </c>
      <c r="AG57" s="32"/>
      <c r="AH57" s="273">
        <f t="shared" si="13"/>
        <v>0</v>
      </c>
      <c r="AI57" s="274">
        <f t="shared" si="14"/>
        <v>0</v>
      </c>
      <c r="AK57" s="116">
        <v>0.25</v>
      </c>
      <c r="AL57" s="286">
        <v>1</v>
      </c>
      <c r="AM57" s="287">
        <f t="shared" si="46"/>
        <v>0.25</v>
      </c>
      <c r="AN57" s="32"/>
      <c r="AO57" s="273">
        <f t="shared" si="15"/>
        <v>0</v>
      </c>
      <c r="AP57" s="274">
        <f t="shared" si="16"/>
        <v>0</v>
      </c>
      <c r="AR57" s="116">
        <v>0.25</v>
      </c>
      <c r="AS57" s="286">
        <v>1</v>
      </c>
      <c r="AT57" s="287">
        <f t="shared" si="47"/>
        <v>0.25</v>
      </c>
      <c r="AU57" s="32"/>
      <c r="AV57" s="273">
        <f t="shared" si="17"/>
        <v>0</v>
      </c>
      <c r="AW57" s="274">
        <f t="shared" si="18"/>
        <v>0</v>
      </c>
    </row>
    <row r="58" spans="2:49" s="23" customFormat="1" x14ac:dyDescent="0.3">
      <c r="B58" s="65" t="s">
        <v>43</v>
      </c>
      <c r="C58" s="65"/>
      <c r="D58" s="66" t="s">
        <v>30</v>
      </c>
      <c r="E58" s="65"/>
      <c r="F58" s="25"/>
      <c r="G58" s="115">
        <v>7.3999999999999996E-2</v>
      </c>
      <c r="H58" s="97">
        <f>$D$74*$G$18</f>
        <v>176.4</v>
      </c>
      <c r="I58" s="76">
        <f t="shared" si="41"/>
        <v>13.053599999999999</v>
      </c>
      <c r="J58" s="115">
        <v>7.3999999999999996E-2</v>
      </c>
      <c r="K58" s="97">
        <f>$D$74*$G$18</f>
        <v>176.4</v>
      </c>
      <c r="L58" s="76">
        <f t="shared" si="42"/>
        <v>13.053599999999999</v>
      </c>
      <c r="M58" s="70">
        <f t="shared" si="9"/>
        <v>0</v>
      </c>
      <c r="N58" s="71">
        <f t="shared" si="10"/>
        <v>0</v>
      </c>
      <c r="O58" s="76"/>
      <c r="P58" s="115">
        <v>7.3999999999999996E-2</v>
      </c>
      <c r="Q58" s="97">
        <f>$D$74*$G$18</f>
        <v>176.4</v>
      </c>
      <c r="R58" s="76">
        <f t="shared" si="43"/>
        <v>13.053599999999999</v>
      </c>
      <c r="S58" s="73"/>
      <c r="T58" s="70">
        <f t="shared" si="3"/>
        <v>0</v>
      </c>
      <c r="U58" s="71">
        <f t="shared" si="4"/>
        <v>0</v>
      </c>
      <c r="V58" s="73"/>
      <c r="W58" s="115">
        <v>7.3999999999999996E-2</v>
      </c>
      <c r="X58" s="97">
        <f>$D$74*$G$18</f>
        <v>176.4</v>
      </c>
      <c r="Y58" s="76">
        <f t="shared" si="44"/>
        <v>13.053599999999999</v>
      </c>
      <c r="Z58" s="73"/>
      <c r="AA58" s="70">
        <f t="shared" si="11"/>
        <v>0</v>
      </c>
      <c r="AB58" s="71">
        <f t="shared" si="12"/>
        <v>0</v>
      </c>
      <c r="AC58" s="73"/>
      <c r="AD58" s="115">
        <v>7.3999999999999996E-2</v>
      </c>
      <c r="AE58" s="97">
        <f>$D$74*$G$18</f>
        <v>176.4</v>
      </c>
      <c r="AF58" s="76">
        <f t="shared" si="45"/>
        <v>13.053599999999999</v>
      </c>
      <c r="AG58" s="73"/>
      <c r="AH58" s="70">
        <f t="shared" si="13"/>
        <v>0</v>
      </c>
      <c r="AI58" s="71">
        <f t="shared" si="14"/>
        <v>0</v>
      </c>
      <c r="AJ58" s="73"/>
      <c r="AK58" s="115">
        <v>7.3999999999999996E-2</v>
      </c>
      <c r="AL58" s="97">
        <f>$D$74*$G$18</f>
        <v>176.4</v>
      </c>
      <c r="AM58" s="76">
        <f t="shared" si="46"/>
        <v>13.053599999999999</v>
      </c>
      <c r="AN58" s="73"/>
      <c r="AO58" s="70">
        <f t="shared" si="15"/>
        <v>0</v>
      </c>
      <c r="AP58" s="71">
        <f t="shared" si="16"/>
        <v>0</v>
      </c>
      <c r="AQ58" s="73"/>
      <c r="AR58" s="115">
        <v>7.3999999999999996E-2</v>
      </c>
      <c r="AS58" s="97">
        <f>$D$74*$G$18</f>
        <v>176.4</v>
      </c>
      <c r="AT58" s="76">
        <f t="shared" si="47"/>
        <v>13.053599999999999</v>
      </c>
      <c r="AU58" s="73"/>
      <c r="AV58" s="70">
        <f t="shared" si="17"/>
        <v>0</v>
      </c>
      <c r="AW58" s="71">
        <f t="shared" si="18"/>
        <v>0</v>
      </c>
    </row>
    <row r="59" spans="2:49" s="23" customFormat="1" x14ac:dyDescent="0.3">
      <c r="B59" s="65" t="s">
        <v>44</v>
      </c>
      <c r="C59" s="65"/>
      <c r="D59" s="66" t="s">
        <v>30</v>
      </c>
      <c r="E59" s="65"/>
      <c r="F59" s="25"/>
      <c r="G59" s="115">
        <v>0.10199999999999999</v>
      </c>
      <c r="H59" s="97">
        <f>$D$75*$G$18</f>
        <v>50.4</v>
      </c>
      <c r="I59" s="76">
        <f t="shared" si="41"/>
        <v>5.1407999999999996</v>
      </c>
      <c r="J59" s="115">
        <v>0.10199999999999999</v>
      </c>
      <c r="K59" s="97">
        <f>$D$75*$G$18</f>
        <v>50.4</v>
      </c>
      <c r="L59" s="76">
        <f t="shared" si="42"/>
        <v>5.1407999999999996</v>
      </c>
      <c r="M59" s="70">
        <f t="shared" si="9"/>
        <v>0</v>
      </c>
      <c r="N59" s="71">
        <f t="shared" si="10"/>
        <v>0</v>
      </c>
      <c r="O59" s="76"/>
      <c r="P59" s="115">
        <v>0.10199999999999999</v>
      </c>
      <c r="Q59" s="97">
        <f>$D$75*$G$18</f>
        <v>50.4</v>
      </c>
      <c r="R59" s="76">
        <f t="shared" si="43"/>
        <v>5.1407999999999996</v>
      </c>
      <c r="S59" s="73"/>
      <c r="T59" s="70">
        <f t="shared" si="3"/>
        <v>0</v>
      </c>
      <c r="U59" s="71">
        <f t="shared" si="4"/>
        <v>0</v>
      </c>
      <c r="V59" s="73"/>
      <c r="W59" s="115">
        <v>0.10199999999999999</v>
      </c>
      <c r="X59" s="97">
        <f>$D$75*$G$18</f>
        <v>50.4</v>
      </c>
      <c r="Y59" s="76">
        <f t="shared" si="44"/>
        <v>5.1407999999999996</v>
      </c>
      <c r="Z59" s="73"/>
      <c r="AA59" s="70">
        <f t="shared" si="11"/>
        <v>0</v>
      </c>
      <c r="AB59" s="71">
        <f t="shared" si="12"/>
        <v>0</v>
      </c>
      <c r="AC59" s="73"/>
      <c r="AD59" s="115">
        <v>0.10199999999999999</v>
      </c>
      <c r="AE59" s="97">
        <f>$D$75*$G$18</f>
        <v>50.4</v>
      </c>
      <c r="AF59" s="76">
        <f t="shared" si="45"/>
        <v>5.1407999999999996</v>
      </c>
      <c r="AG59" s="73"/>
      <c r="AH59" s="70">
        <f t="shared" si="13"/>
        <v>0</v>
      </c>
      <c r="AI59" s="71">
        <f t="shared" si="14"/>
        <v>0</v>
      </c>
      <c r="AJ59" s="73"/>
      <c r="AK59" s="115">
        <v>0.10199999999999999</v>
      </c>
      <c r="AL59" s="97">
        <f>$D$75*$G$18</f>
        <v>50.4</v>
      </c>
      <c r="AM59" s="76">
        <f t="shared" si="46"/>
        <v>5.1407999999999996</v>
      </c>
      <c r="AN59" s="73"/>
      <c r="AO59" s="70">
        <f t="shared" si="15"/>
        <v>0</v>
      </c>
      <c r="AP59" s="71">
        <f t="shared" si="16"/>
        <v>0</v>
      </c>
      <c r="AQ59" s="73"/>
      <c r="AR59" s="115">
        <v>0.10199999999999999</v>
      </c>
      <c r="AS59" s="97">
        <f>$D$75*$G$18</f>
        <v>50.4</v>
      </c>
      <c r="AT59" s="76">
        <f t="shared" si="47"/>
        <v>5.1407999999999996</v>
      </c>
      <c r="AU59" s="73"/>
      <c r="AV59" s="70">
        <f t="shared" si="17"/>
        <v>0</v>
      </c>
      <c r="AW59" s="71">
        <f t="shared" si="18"/>
        <v>0</v>
      </c>
    </row>
    <row r="60" spans="2:49" s="23" customFormat="1" x14ac:dyDescent="0.3">
      <c r="B60" s="65" t="s">
        <v>45</v>
      </c>
      <c r="C60" s="65"/>
      <c r="D60" s="66" t="s">
        <v>30</v>
      </c>
      <c r="E60" s="65"/>
      <c r="F60" s="25"/>
      <c r="G60" s="115">
        <v>0.151</v>
      </c>
      <c r="H60" s="97">
        <f>$D$76*$G$18</f>
        <v>53.2</v>
      </c>
      <c r="I60" s="76">
        <f t="shared" si="41"/>
        <v>8.0332000000000008</v>
      </c>
      <c r="J60" s="115">
        <v>0.151</v>
      </c>
      <c r="K60" s="97">
        <f>$D$76*$G$18</f>
        <v>53.2</v>
      </c>
      <c r="L60" s="76">
        <f t="shared" si="42"/>
        <v>8.0332000000000008</v>
      </c>
      <c r="M60" s="70">
        <f t="shared" si="9"/>
        <v>0</v>
      </c>
      <c r="N60" s="71">
        <f t="shared" si="10"/>
        <v>0</v>
      </c>
      <c r="O60" s="76"/>
      <c r="P60" s="115">
        <v>0.151</v>
      </c>
      <c r="Q60" s="97">
        <f>$D$76*$G$18</f>
        <v>53.2</v>
      </c>
      <c r="R60" s="76">
        <f t="shared" si="43"/>
        <v>8.0332000000000008</v>
      </c>
      <c r="S60" s="73"/>
      <c r="T60" s="70">
        <f t="shared" si="3"/>
        <v>0</v>
      </c>
      <c r="U60" s="71">
        <f t="shared" si="4"/>
        <v>0</v>
      </c>
      <c r="V60" s="73"/>
      <c r="W60" s="115">
        <v>0.151</v>
      </c>
      <c r="X60" s="97">
        <f>$D$76*$G$18</f>
        <v>53.2</v>
      </c>
      <c r="Y60" s="76">
        <f t="shared" si="44"/>
        <v>8.0332000000000008</v>
      </c>
      <c r="Z60" s="73"/>
      <c r="AA60" s="70">
        <f t="shared" si="11"/>
        <v>0</v>
      </c>
      <c r="AB60" s="71">
        <f t="shared" si="12"/>
        <v>0</v>
      </c>
      <c r="AC60" s="73"/>
      <c r="AD60" s="115">
        <v>0.151</v>
      </c>
      <c r="AE60" s="97">
        <f>$D$76*$G$18</f>
        <v>53.2</v>
      </c>
      <c r="AF60" s="76">
        <f t="shared" si="45"/>
        <v>8.0332000000000008</v>
      </c>
      <c r="AG60" s="73"/>
      <c r="AH60" s="70">
        <f t="shared" si="13"/>
        <v>0</v>
      </c>
      <c r="AI60" s="71">
        <f t="shared" si="14"/>
        <v>0</v>
      </c>
      <c r="AJ60" s="73"/>
      <c r="AK60" s="115">
        <v>0.151</v>
      </c>
      <c r="AL60" s="97">
        <f>$D$76*$G$18</f>
        <v>53.2</v>
      </c>
      <c r="AM60" s="76">
        <f t="shared" si="46"/>
        <v>8.0332000000000008</v>
      </c>
      <c r="AN60" s="73"/>
      <c r="AO60" s="70">
        <f t="shared" si="15"/>
        <v>0</v>
      </c>
      <c r="AP60" s="71">
        <f t="shared" si="16"/>
        <v>0</v>
      </c>
      <c r="AQ60" s="73"/>
      <c r="AR60" s="115">
        <v>0.151</v>
      </c>
      <c r="AS60" s="97">
        <f>$D$76*$G$18</f>
        <v>53.2</v>
      </c>
      <c r="AT60" s="76">
        <f t="shared" si="47"/>
        <v>8.0332000000000008</v>
      </c>
      <c r="AU60" s="73"/>
      <c r="AV60" s="70">
        <f t="shared" si="17"/>
        <v>0</v>
      </c>
      <c r="AW60" s="71">
        <f t="shared" si="18"/>
        <v>0</v>
      </c>
    </row>
    <row r="61" spans="2:49" s="23" customFormat="1" x14ac:dyDescent="0.3">
      <c r="B61" s="65" t="s">
        <v>46</v>
      </c>
      <c r="C61" s="65"/>
      <c r="D61" s="66" t="s">
        <v>30</v>
      </c>
      <c r="E61" s="65"/>
      <c r="F61" s="25"/>
      <c r="G61" s="115">
        <v>8.6999999999999994E-2</v>
      </c>
      <c r="H61" s="97">
        <f>IF(AND($N$1=1, $G$18&gt;=750), 750, IF(AND($N$1=1, AND($G$18&lt;750, $G$18&gt;=0)), $G$18, IF(AND($N$1=2, $G$18&gt;=750), 750, IF(AND($N$1=2, AND($G$18&lt;750, $G$18&gt;=0)), $G$18))))</f>
        <v>280</v>
      </c>
      <c r="I61" s="76">
        <f t="shared" si="41"/>
        <v>24.36</v>
      </c>
      <c r="J61" s="115">
        <v>8.6999999999999994E-2</v>
      </c>
      <c r="K61" s="97">
        <f>IF(AND($N$1=1, $G$18&gt;=750), 750, IF(AND($N$1=1, AND($G$18&lt;750, $G$18&gt;=0)), $G$18, IF(AND($N$1=2, $G$18&gt;=750), 750, IF(AND($N$1=2, AND($G$18&lt;750, $G$18&gt;=0)), $G$18))))</f>
        <v>280</v>
      </c>
      <c r="L61" s="76">
        <f t="shared" si="42"/>
        <v>24.36</v>
      </c>
      <c r="M61" s="70">
        <f t="shared" si="9"/>
        <v>0</v>
      </c>
      <c r="N61" s="71">
        <f t="shared" si="10"/>
        <v>0</v>
      </c>
      <c r="O61" s="76"/>
      <c r="P61" s="115">
        <v>8.6999999999999994E-2</v>
      </c>
      <c r="Q61" s="97">
        <f>IF(AND($N$1=1, $G$18&gt;=750), 750, IF(AND($N$1=1, AND($G$18&lt;750, $G$18&gt;=0)), $G$18, IF(AND($N$1=2, $G$18&gt;=750), 750, IF(AND($N$1=2, AND($G$18&lt;750, $G$18&gt;=0)), $G$18))))</f>
        <v>280</v>
      </c>
      <c r="R61" s="76">
        <f t="shared" si="43"/>
        <v>24.36</v>
      </c>
      <c r="S61" s="73"/>
      <c r="T61" s="70">
        <f t="shared" si="3"/>
        <v>0</v>
      </c>
      <c r="U61" s="71">
        <f t="shared" si="4"/>
        <v>0</v>
      </c>
      <c r="V61" s="73"/>
      <c r="W61" s="115">
        <v>8.6999999999999994E-2</v>
      </c>
      <c r="X61" s="97">
        <f>IF(AND($N$1=1, $G$18&gt;=750), 750, IF(AND($N$1=1, AND($G$18&lt;750, $G$18&gt;=0)), $G$18, IF(AND($N$1=2, $G$18&gt;=750), 750, IF(AND($N$1=2, AND($G$18&lt;750, $G$18&gt;=0)), $G$18))))</f>
        <v>280</v>
      </c>
      <c r="Y61" s="76">
        <f t="shared" si="44"/>
        <v>24.36</v>
      </c>
      <c r="Z61" s="73"/>
      <c r="AA61" s="70">
        <f t="shared" si="11"/>
        <v>0</v>
      </c>
      <c r="AB61" s="71">
        <f t="shared" si="12"/>
        <v>0</v>
      </c>
      <c r="AC61" s="73"/>
      <c r="AD61" s="115">
        <v>8.6999999999999994E-2</v>
      </c>
      <c r="AE61" s="97">
        <f>IF(AND($N$1=1, $G$18&gt;=750), 750, IF(AND($N$1=1, AND($G$18&lt;750, $G$18&gt;=0)), $G$18, IF(AND($N$1=2, $G$18&gt;=750), 750, IF(AND($N$1=2, AND($G$18&lt;750, $G$18&gt;=0)), $G$18))))</f>
        <v>280</v>
      </c>
      <c r="AF61" s="76">
        <f t="shared" si="45"/>
        <v>24.36</v>
      </c>
      <c r="AG61" s="73"/>
      <c r="AH61" s="70">
        <f t="shared" si="13"/>
        <v>0</v>
      </c>
      <c r="AI61" s="71">
        <f t="shared" si="14"/>
        <v>0</v>
      </c>
      <c r="AJ61" s="73"/>
      <c r="AK61" s="115">
        <v>8.6999999999999994E-2</v>
      </c>
      <c r="AL61" s="97">
        <f>IF(AND($N$1=1, $G$18&gt;=750), 750, IF(AND($N$1=1, AND($G$18&lt;750, $G$18&gt;=0)), $G$18, IF(AND($N$1=2, $G$18&gt;=750), 750, IF(AND($N$1=2, AND($G$18&lt;750, $G$18&gt;=0)), $G$18))))</f>
        <v>280</v>
      </c>
      <c r="AM61" s="76">
        <f t="shared" si="46"/>
        <v>24.36</v>
      </c>
      <c r="AN61" s="73"/>
      <c r="AO61" s="70">
        <f t="shared" si="15"/>
        <v>0</v>
      </c>
      <c r="AP61" s="71">
        <f t="shared" si="16"/>
        <v>0</v>
      </c>
      <c r="AQ61" s="73"/>
      <c r="AR61" s="115">
        <v>8.6999999999999994E-2</v>
      </c>
      <c r="AS61" s="97">
        <f>IF(AND($N$1=1, $G$18&gt;=750), 750, IF(AND($N$1=1, AND($G$18&lt;750, $G$18&gt;=0)), $G$18, IF(AND($N$1=2, $G$18&gt;=750), 750, IF(AND($N$1=2, AND($G$18&lt;750, $G$18&gt;=0)), $G$18))))</f>
        <v>280</v>
      </c>
      <c r="AT61" s="76">
        <f t="shared" si="47"/>
        <v>24.36</v>
      </c>
      <c r="AU61" s="73"/>
      <c r="AV61" s="70">
        <f t="shared" si="17"/>
        <v>0</v>
      </c>
      <c r="AW61" s="71">
        <f t="shared" si="18"/>
        <v>0</v>
      </c>
    </row>
    <row r="62" spans="2:49" s="23" customFormat="1" x14ac:dyDescent="0.3">
      <c r="B62" s="65" t="s">
        <v>47</v>
      </c>
      <c r="C62" s="65"/>
      <c r="D62" s="66" t="s">
        <v>30</v>
      </c>
      <c r="E62" s="65"/>
      <c r="F62" s="25"/>
      <c r="G62" s="115">
        <v>0.10299999999999999</v>
      </c>
      <c r="H62" s="97">
        <f>IF(AND($N$1=1, $G$18&gt;=750), $G$18-750, IF(AND($N$1=1, AND($G$18&lt;750, $G$18&gt;=0)), 0, IF(AND($N$1=2, $G$18&gt;=750), $G$18-750, IF(AND($N$1=2, AND($G$18&lt;750, $G$18&gt;=0)), 0))))</f>
        <v>0</v>
      </c>
      <c r="I62" s="76">
        <f t="shared" si="41"/>
        <v>0</v>
      </c>
      <c r="J62" s="115">
        <v>0.10299999999999999</v>
      </c>
      <c r="K62" s="97">
        <f>IF(AND($N$1=1, $G$18&gt;=750), $G$18-750, IF(AND($N$1=1, AND($G$18&lt;750, $G$18&gt;=0)), 0, IF(AND($N$1=2, $G$18&gt;=750), $G$18-750, IF(AND($N$1=2, AND($G$18&lt;750, $G$18&gt;=0)), 0))))</f>
        <v>0</v>
      </c>
      <c r="L62" s="76">
        <f t="shared" si="42"/>
        <v>0</v>
      </c>
      <c r="M62" s="70">
        <f t="shared" si="9"/>
        <v>0</v>
      </c>
      <c r="N62" s="71" t="str">
        <f t="shared" si="10"/>
        <v/>
      </c>
      <c r="O62" s="76"/>
      <c r="P62" s="115">
        <v>0.10299999999999999</v>
      </c>
      <c r="Q62" s="97">
        <f>IF(AND($N$1=1, $G$18&gt;=750), $G$18-750, IF(AND($N$1=1, AND($G$18&lt;750, $G$18&gt;=0)), 0, IF(AND($N$1=2, $G$18&gt;=750), $G$18-750, IF(AND($N$1=2, AND($G$18&lt;750, $G$18&gt;=0)), 0))))</f>
        <v>0</v>
      </c>
      <c r="R62" s="76">
        <f t="shared" si="43"/>
        <v>0</v>
      </c>
      <c r="S62" s="73"/>
      <c r="T62" s="70">
        <f t="shared" si="3"/>
        <v>0</v>
      </c>
      <c r="U62" s="71" t="str">
        <f t="shared" si="4"/>
        <v/>
      </c>
      <c r="V62" s="73"/>
      <c r="W62" s="115">
        <v>0.10299999999999999</v>
      </c>
      <c r="X62" s="97">
        <f>IF(AND($N$1=1, $G$18&gt;=750), $G$18-750, IF(AND($N$1=1, AND($G$18&lt;750, $G$18&gt;=0)), 0, IF(AND($N$1=2, $G$18&gt;=750), $G$18-750, IF(AND($N$1=2, AND($G$18&lt;750, $G$18&gt;=0)), 0))))</f>
        <v>0</v>
      </c>
      <c r="Y62" s="76">
        <f t="shared" si="44"/>
        <v>0</v>
      </c>
      <c r="Z62" s="73"/>
      <c r="AA62" s="70">
        <f t="shared" si="11"/>
        <v>0</v>
      </c>
      <c r="AB62" s="71" t="str">
        <f t="shared" si="12"/>
        <v/>
      </c>
      <c r="AC62" s="73"/>
      <c r="AD62" s="115">
        <v>0.10299999999999999</v>
      </c>
      <c r="AE62" s="97">
        <f>IF(AND($N$1=1, $G$18&gt;=750), $G$18-750, IF(AND($N$1=1, AND($G$18&lt;750, $G$18&gt;=0)), 0, IF(AND($N$1=2, $G$18&gt;=750), $G$18-750, IF(AND($N$1=2, AND($G$18&lt;750, $G$18&gt;=0)), 0))))</f>
        <v>0</v>
      </c>
      <c r="AF62" s="76">
        <f t="shared" si="45"/>
        <v>0</v>
      </c>
      <c r="AG62" s="73"/>
      <c r="AH62" s="70">
        <f t="shared" si="13"/>
        <v>0</v>
      </c>
      <c r="AI62" s="71" t="str">
        <f t="shared" si="14"/>
        <v/>
      </c>
      <c r="AJ62" s="73"/>
      <c r="AK62" s="115">
        <v>0.10299999999999999</v>
      </c>
      <c r="AL62" s="97">
        <f>IF(AND($N$1=1, $G$18&gt;=750), $G$18-750, IF(AND($N$1=1, AND($G$18&lt;750, $G$18&gt;=0)), 0, IF(AND($N$1=2, $G$18&gt;=750), $G$18-750, IF(AND($N$1=2, AND($G$18&lt;750, $G$18&gt;=0)), 0))))</f>
        <v>0</v>
      </c>
      <c r="AM62" s="76">
        <f t="shared" si="46"/>
        <v>0</v>
      </c>
      <c r="AN62" s="73"/>
      <c r="AO62" s="70">
        <f t="shared" si="15"/>
        <v>0</v>
      </c>
      <c r="AP62" s="71" t="str">
        <f t="shared" si="16"/>
        <v/>
      </c>
      <c r="AQ62" s="73"/>
      <c r="AR62" s="115">
        <v>0.10299999999999999</v>
      </c>
      <c r="AS62" s="97">
        <f>IF(AND($N$1=1, $G$18&gt;=750), $G$18-750, IF(AND($N$1=1, AND($G$18&lt;750, $G$18&gt;=0)), 0, IF(AND($N$1=2, $G$18&gt;=750), $G$18-750, IF(AND($N$1=2, AND($G$18&lt;750, $G$18&gt;=0)), 0))))</f>
        <v>0</v>
      </c>
      <c r="AT62" s="76">
        <f t="shared" si="47"/>
        <v>0</v>
      </c>
      <c r="AU62" s="73"/>
      <c r="AV62" s="70">
        <f t="shared" si="17"/>
        <v>0</v>
      </c>
      <c r="AW62" s="71" t="str">
        <f t="shared" si="18"/>
        <v/>
      </c>
    </row>
    <row r="63" spans="2:49" s="23" customFormat="1" x14ac:dyDescent="0.3">
      <c r="B63" s="65" t="s">
        <v>48</v>
      </c>
      <c r="C63" s="65"/>
      <c r="D63" s="66" t="s">
        <v>30</v>
      </c>
      <c r="E63" s="65"/>
      <c r="F63" s="25"/>
      <c r="G63" s="115">
        <v>0.1076</v>
      </c>
      <c r="H63" s="97">
        <v>0</v>
      </c>
      <c r="I63" s="76">
        <f t="shared" si="41"/>
        <v>0</v>
      </c>
      <c r="J63" s="115">
        <v>0.1076</v>
      </c>
      <c r="K63" s="97">
        <v>0</v>
      </c>
      <c r="L63" s="76">
        <f t="shared" si="42"/>
        <v>0</v>
      </c>
      <c r="M63" s="70">
        <f t="shared" si="9"/>
        <v>0</v>
      </c>
      <c r="N63" s="71" t="str">
        <f t="shared" si="10"/>
        <v/>
      </c>
      <c r="O63" s="76"/>
      <c r="P63" s="115">
        <v>0.1076</v>
      </c>
      <c r="Q63" s="97">
        <v>0</v>
      </c>
      <c r="R63" s="76">
        <f t="shared" si="43"/>
        <v>0</v>
      </c>
      <c r="S63" s="73"/>
      <c r="T63" s="70">
        <f t="shared" si="3"/>
        <v>0</v>
      </c>
      <c r="U63" s="71" t="str">
        <f t="shared" si="4"/>
        <v/>
      </c>
      <c r="V63" s="73"/>
      <c r="W63" s="115">
        <v>0.1076</v>
      </c>
      <c r="X63" s="97">
        <v>0</v>
      </c>
      <c r="Y63" s="76">
        <f t="shared" si="44"/>
        <v>0</v>
      </c>
      <c r="Z63" s="73"/>
      <c r="AA63" s="70">
        <f t="shared" si="11"/>
        <v>0</v>
      </c>
      <c r="AB63" s="71" t="str">
        <f t="shared" si="12"/>
        <v/>
      </c>
      <c r="AC63" s="73"/>
      <c r="AD63" s="115">
        <v>0.1076</v>
      </c>
      <c r="AE63" s="97">
        <v>0</v>
      </c>
      <c r="AF63" s="76">
        <f t="shared" si="45"/>
        <v>0</v>
      </c>
      <c r="AG63" s="73"/>
      <c r="AH63" s="70">
        <f t="shared" si="13"/>
        <v>0</v>
      </c>
      <c r="AI63" s="71" t="str">
        <f t="shared" si="14"/>
        <v/>
      </c>
      <c r="AJ63" s="73"/>
      <c r="AK63" s="115">
        <v>0.1076</v>
      </c>
      <c r="AL63" s="97">
        <v>0</v>
      </c>
      <c r="AM63" s="76">
        <f t="shared" si="46"/>
        <v>0</v>
      </c>
      <c r="AN63" s="73"/>
      <c r="AO63" s="70">
        <f t="shared" si="15"/>
        <v>0</v>
      </c>
      <c r="AP63" s="71" t="str">
        <f t="shared" si="16"/>
        <v/>
      </c>
      <c r="AQ63" s="73"/>
      <c r="AR63" s="115">
        <v>0.1076</v>
      </c>
      <c r="AS63" s="97">
        <v>0</v>
      </c>
      <c r="AT63" s="76">
        <f t="shared" si="47"/>
        <v>0</v>
      </c>
      <c r="AU63" s="73"/>
      <c r="AV63" s="70">
        <f t="shared" si="17"/>
        <v>0</v>
      </c>
      <c r="AW63" s="71" t="str">
        <f t="shared" si="18"/>
        <v/>
      </c>
    </row>
    <row r="64" spans="2:49" s="23" customFormat="1" ht="15" thickBot="1" x14ac:dyDescent="0.35">
      <c r="B64" s="65" t="s">
        <v>49</v>
      </c>
      <c r="C64" s="65"/>
      <c r="D64" s="66" t="s">
        <v>30</v>
      </c>
      <c r="E64" s="65"/>
      <c r="F64" s="25"/>
      <c r="G64" s="115">
        <f>G63</f>
        <v>0.1076</v>
      </c>
      <c r="H64" s="97">
        <v>0</v>
      </c>
      <c r="I64" s="76">
        <f t="shared" si="41"/>
        <v>0</v>
      </c>
      <c r="J64" s="115">
        <f>J63</f>
        <v>0.1076</v>
      </c>
      <c r="K64" s="97">
        <v>0</v>
      </c>
      <c r="L64" s="76">
        <f t="shared" si="42"/>
        <v>0</v>
      </c>
      <c r="M64" s="70">
        <f t="shared" si="9"/>
        <v>0</v>
      </c>
      <c r="N64" s="71" t="str">
        <f t="shared" si="10"/>
        <v/>
      </c>
      <c r="O64" s="76"/>
      <c r="P64" s="115">
        <f>P63</f>
        <v>0.1076</v>
      </c>
      <c r="Q64" s="97">
        <v>0</v>
      </c>
      <c r="R64" s="76">
        <f t="shared" si="43"/>
        <v>0</v>
      </c>
      <c r="S64" s="73"/>
      <c r="T64" s="70">
        <f t="shared" si="3"/>
        <v>0</v>
      </c>
      <c r="U64" s="71" t="str">
        <f t="shared" si="4"/>
        <v/>
      </c>
      <c r="V64" s="73"/>
      <c r="W64" s="115">
        <f>W63</f>
        <v>0.1076</v>
      </c>
      <c r="X64" s="97">
        <v>0</v>
      </c>
      <c r="Y64" s="76">
        <f t="shared" si="44"/>
        <v>0</v>
      </c>
      <c r="Z64" s="73"/>
      <c r="AA64" s="70">
        <f t="shared" si="11"/>
        <v>0</v>
      </c>
      <c r="AB64" s="71" t="str">
        <f t="shared" si="12"/>
        <v/>
      </c>
      <c r="AC64" s="73"/>
      <c r="AD64" s="115">
        <f>AD63</f>
        <v>0.1076</v>
      </c>
      <c r="AE64" s="97">
        <v>0</v>
      </c>
      <c r="AF64" s="76">
        <f t="shared" si="45"/>
        <v>0</v>
      </c>
      <c r="AG64" s="73"/>
      <c r="AH64" s="70">
        <f t="shared" si="13"/>
        <v>0</v>
      </c>
      <c r="AI64" s="71" t="str">
        <f t="shared" si="14"/>
        <v/>
      </c>
      <c r="AJ64" s="73"/>
      <c r="AK64" s="115">
        <f>AK63</f>
        <v>0.1076</v>
      </c>
      <c r="AL64" s="97">
        <v>0</v>
      </c>
      <c r="AM64" s="76">
        <f t="shared" si="46"/>
        <v>0</v>
      </c>
      <c r="AN64" s="73"/>
      <c r="AO64" s="70">
        <f t="shared" si="15"/>
        <v>0</v>
      </c>
      <c r="AP64" s="71" t="str">
        <f t="shared" si="16"/>
        <v/>
      </c>
      <c r="AQ64" s="73"/>
      <c r="AR64" s="115">
        <f>AR63</f>
        <v>0.1076</v>
      </c>
      <c r="AS64" s="97">
        <v>0</v>
      </c>
      <c r="AT64" s="76">
        <f t="shared" si="47"/>
        <v>0</v>
      </c>
      <c r="AU64" s="73"/>
      <c r="AV64" s="70">
        <f t="shared" si="17"/>
        <v>0</v>
      </c>
      <c r="AW64" s="71" t="str">
        <f t="shared" si="18"/>
        <v/>
      </c>
    </row>
    <row r="65" spans="1:57" ht="15" thickBot="1" x14ac:dyDescent="0.35">
      <c r="B65" s="305"/>
      <c r="C65" s="306"/>
      <c r="D65" s="307"/>
      <c r="E65" s="306"/>
      <c r="F65" s="308"/>
      <c r="G65" s="309"/>
      <c r="H65" s="310"/>
      <c r="I65" s="311"/>
      <c r="J65" s="309"/>
      <c r="K65" s="310"/>
      <c r="L65" s="311"/>
      <c r="M65" s="312"/>
      <c r="N65" s="313"/>
      <c r="O65" s="311"/>
      <c r="P65" s="309"/>
      <c r="Q65" s="310"/>
      <c r="R65" s="311"/>
      <c r="S65" s="308"/>
      <c r="T65" s="312">
        <f t="shared" si="3"/>
        <v>0</v>
      </c>
      <c r="U65" s="313" t="str">
        <f t="shared" si="4"/>
        <v/>
      </c>
      <c r="W65" s="309"/>
      <c r="X65" s="310"/>
      <c r="Y65" s="311"/>
      <c r="Z65" s="308"/>
      <c r="AA65" s="312">
        <f t="shared" si="11"/>
        <v>0</v>
      </c>
      <c r="AB65" s="313" t="str">
        <f t="shared" si="12"/>
        <v/>
      </c>
      <c r="AD65" s="309"/>
      <c r="AE65" s="310"/>
      <c r="AF65" s="311"/>
      <c r="AG65" s="308"/>
      <c r="AH65" s="312">
        <f t="shared" si="13"/>
        <v>0</v>
      </c>
      <c r="AI65" s="313" t="str">
        <f t="shared" si="14"/>
        <v/>
      </c>
      <c r="AK65" s="309"/>
      <c r="AL65" s="310"/>
      <c r="AM65" s="311"/>
      <c r="AN65" s="308"/>
      <c r="AO65" s="312">
        <f t="shared" si="15"/>
        <v>0</v>
      </c>
      <c r="AP65" s="313" t="str">
        <f t="shared" si="16"/>
        <v/>
      </c>
      <c r="AR65" s="309"/>
      <c r="AS65" s="310"/>
      <c r="AT65" s="311"/>
      <c r="AU65" s="308"/>
      <c r="AV65" s="312">
        <f t="shared" si="17"/>
        <v>0</v>
      </c>
      <c r="AW65" s="313" t="str">
        <f t="shared" si="18"/>
        <v/>
      </c>
    </row>
    <row r="66" spans="1:57" x14ac:dyDescent="0.3">
      <c r="B66" s="398" t="s">
        <v>74</v>
      </c>
      <c r="C66" s="268"/>
      <c r="D66" s="315"/>
      <c r="E66" s="268"/>
      <c r="F66" s="316"/>
      <c r="G66" s="317"/>
      <c r="H66" s="317"/>
      <c r="I66" s="318">
        <f>SUM(I53:I57,I61)</f>
        <v>60.855318400000009</v>
      </c>
      <c r="J66" s="317"/>
      <c r="K66" s="317"/>
      <c r="L66" s="318">
        <f>SUM(L53:L57,L61)</f>
        <v>62.756487800000009</v>
      </c>
      <c r="M66" s="319">
        <f t="shared" si="9"/>
        <v>1.9011694000000006</v>
      </c>
      <c r="N66" s="320">
        <f t="shared" si="10"/>
        <v>3.1240809348883472E-2</v>
      </c>
      <c r="O66" s="319"/>
      <c r="P66" s="317"/>
      <c r="Q66" s="317"/>
      <c r="R66" s="318">
        <f>SUM(R53:R57,R61)</f>
        <v>66.021869800000019</v>
      </c>
      <c r="S66" s="321"/>
      <c r="T66" s="319">
        <f t="shared" si="3"/>
        <v>3.2653820000000096</v>
      </c>
      <c r="U66" s="320">
        <f t="shared" si="4"/>
        <v>5.2032580446606976E-2</v>
      </c>
      <c r="W66" s="317"/>
      <c r="X66" s="317"/>
      <c r="Y66" s="318">
        <f>SUM(Y53:Y57,Y61)</f>
        <v>67.827869800000002</v>
      </c>
      <c r="Z66" s="321"/>
      <c r="AA66" s="319">
        <f t="shared" si="11"/>
        <v>1.8059999999999832</v>
      </c>
      <c r="AB66" s="320">
        <f t="shared" si="12"/>
        <v>2.7354572136034577E-2</v>
      </c>
      <c r="AD66" s="317"/>
      <c r="AE66" s="317"/>
      <c r="AF66" s="318">
        <f>SUM(AF53:AF57,AF61)</f>
        <v>69.803249800000003</v>
      </c>
      <c r="AG66" s="321"/>
      <c r="AH66" s="319">
        <f t="shared" si="13"/>
        <v>1.9753800000000012</v>
      </c>
      <c r="AI66" s="320">
        <f t="shared" si="14"/>
        <v>2.912342678348423E-2</v>
      </c>
      <c r="AK66" s="317"/>
      <c r="AL66" s="317"/>
      <c r="AM66" s="318">
        <f>SUM(AM53:AM57,AM61)</f>
        <v>73.1030698</v>
      </c>
      <c r="AN66" s="321"/>
      <c r="AO66" s="319">
        <f t="shared" si="15"/>
        <v>3.2998199999999969</v>
      </c>
      <c r="AP66" s="320">
        <f t="shared" si="16"/>
        <v>4.7273157187589808E-2</v>
      </c>
      <c r="AR66" s="317"/>
      <c r="AS66" s="317"/>
      <c r="AT66" s="318">
        <f>SUM(AT53:AT57,AT61)</f>
        <v>75.058669800000004</v>
      </c>
      <c r="AU66" s="321"/>
      <c r="AV66" s="319">
        <f t="shared" si="17"/>
        <v>1.955600000000004</v>
      </c>
      <c r="AW66" s="320">
        <f t="shared" si="18"/>
        <v>2.6751270573865886E-2</v>
      </c>
    </row>
    <row r="67" spans="1:57" x14ac:dyDescent="0.3">
      <c r="B67" s="314" t="s">
        <v>51</v>
      </c>
      <c r="C67" s="268"/>
      <c r="D67" s="315"/>
      <c r="E67" s="268"/>
      <c r="F67" s="316"/>
      <c r="G67" s="142">
        <v>-0.11700000000000001</v>
      </c>
      <c r="H67" s="323"/>
      <c r="I67" s="273">
        <f>I66*G67</f>
        <v>-7.1200722528000018</v>
      </c>
      <c r="J67" s="142">
        <v>-0.11700000000000001</v>
      </c>
      <c r="K67" s="323"/>
      <c r="L67" s="273">
        <f>L66*J67</f>
        <v>-7.3425090726000013</v>
      </c>
      <c r="M67" s="273">
        <f t="shared" si="9"/>
        <v>-0.22243681979999952</v>
      </c>
      <c r="N67" s="274">
        <f t="shared" si="10"/>
        <v>3.1240809348883389E-2</v>
      </c>
      <c r="O67" s="273"/>
      <c r="P67" s="142">
        <v>-0.11700000000000001</v>
      </c>
      <c r="Q67" s="323"/>
      <c r="R67" s="273">
        <f>R66*P67</f>
        <v>-7.7245587666000031</v>
      </c>
      <c r="S67" s="321"/>
      <c r="T67" s="273">
        <f t="shared" si="3"/>
        <v>-0.38204969400000177</v>
      </c>
      <c r="U67" s="274">
        <f t="shared" si="4"/>
        <v>5.2032580446607059E-2</v>
      </c>
      <c r="W67" s="142">
        <v>-0.11700000000000001</v>
      </c>
      <c r="X67" s="323"/>
      <c r="Y67" s="273">
        <f>Y66*W67</f>
        <v>-7.9358607666000003</v>
      </c>
      <c r="Z67" s="321"/>
      <c r="AA67" s="273">
        <f t="shared" si="11"/>
        <v>-0.21130199999999721</v>
      </c>
      <c r="AB67" s="274">
        <f t="shared" si="12"/>
        <v>2.7354572136034466E-2</v>
      </c>
      <c r="AD67" s="142">
        <v>-0.11700000000000001</v>
      </c>
      <c r="AE67" s="323"/>
      <c r="AF67" s="273">
        <f>AF66*AD67</f>
        <v>-8.1669802266000016</v>
      </c>
      <c r="AG67" s="321"/>
      <c r="AH67" s="273">
        <f t="shared" si="13"/>
        <v>-0.23111946000000128</v>
      </c>
      <c r="AI67" s="274">
        <f t="shared" si="14"/>
        <v>2.9123426783484372E-2</v>
      </c>
      <c r="AK67" s="142">
        <v>-0.11700000000000001</v>
      </c>
      <c r="AL67" s="323"/>
      <c r="AM67" s="273">
        <f>AM66*AK67</f>
        <v>-8.5530591666000007</v>
      </c>
      <c r="AN67" s="321"/>
      <c r="AO67" s="273">
        <f t="shared" si="15"/>
        <v>-0.38607893999999909</v>
      </c>
      <c r="AP67" s="274">
        <f t="shared" si="16"/>
        <v>4.7273157187589732E-2</v>
      </c>
      <c r="AR67" s="142">
        <v>-0.11700000000000001</v>
      </c>
      <c r="AS67" s="323"/>
      <c r="AT67" s="273">
        <f>AT66*AR67</f>
        <v>-8.7818643666000007</v>
      </c>
      <c r="AU67" s="321"/>
      <c r="AV67" s="273">
        <f t="shared" si="17"/>
        <v>-0.22880520000000004</v>
      </c>
      <c r="AW67" s="274">
        <f t="shared" si="18"/>
        <v>2.6751270573865834E-2</v>
      </c>
    </row>
    <row r="68" spans="1:57" x14ac:dyDescent="0.3">
      <c r="B68" s="399" t="s">
        <v>52</v>
      </c>
      <c r="C68" s="268"/>
      <c r="D68" s="315"/>
      <c r="E68" s="268"/>
      <c r="F68" s="275"/>
      <c r="G68" s="325">
        <v>0.13</v>
      </c>
      <c r="H68" s="275"/>
      <c r="I68" s="273">
        <f>I66*G68</f>
        <v>7.911191392000001</v>
      </c>
      <c r="J68" s="325">
        <v>0.13</v>
      </c>
      <c r="K68" s="275"/>
      <c r="L68" s="273">
        <f>L66*J68</f>
        <v>8.1583434140000008</v>
      </c>
      <c r="M68" s="273">
        <f t="shared" si="9"/>
        <v>0.24715202199999986</v>
      </c>
      <c r="N68" s="274">
        <f t="shared" si="10"/>
        <v>3.1240809348883444E-2</v>
      </c>
      <c r="O68" s="273"/>
      <c r="P68" s="325">
        <v>0.13</v>
      </c>
      <c r="Q68" s="275"/>
      <c r="R68" s="273">
        <f>R66*P68</f>
        <v>8.582843074000003</v>
      </c>
      <c r="S68" s="32"/>
      <c r="T68" s="273">
        <f t="shared" si="3"/>
        <v>0.42449966000000217</v>
      </c>
      <c r="U68" s="274">
        <f t="shared" si="4"/>
        <v>5.2032580446607087E-2</v>
      </c>
      <c r="W68" s="325">
        <v>0.13</v>
      </c>
      <c r="X68" s="275"/>
      <c r="Y68" s="273">
        <f>Y66*W68</f>
        <v>8.8176230740000001</v>
      </c>
      <c r="Z68" s="32"/>
      <c r="AA68" s="273">
        <f t="shared" si="11"/>
        <v>0.2347799999999971</v>
      </c>
      <c r="AB68" s="274">
        <f t="shared" si="12"/>
        <v>2.735457213603449E-2</v>
      </c>
      <c r="AD68" s="325">
        <v>0.13</v>
      </c>
      <c r="AE68" s="275"/>
      <c r="AF68" s="273">
        <f>AF66*AD68</f>
        <v>9.0744224740000003</v>
      </c>
      <c r="AG68" s="32"/>
      <c r="AH68" s="273">
        <f t="shared" si="13"/>
        <v>0.25679940000000023</v>
      </c>
      <c r="AI68" s="274">
        <f t="shared" si="14"/>
        <v>2.912342678348424E-2</v>
      </c>
      <c r="AK68" s="325">
        <v>0.13</v>
      </c>
      <c r="AL68" s="275"/>
      <c r="AM68" s="273">
        <f>AM66*AK68</f>
        <v>9.5033990740000007</v>
      </c>
      <c r="AN68" s="32"/>
      <c r="AO68" s="273">
        <f t="shared" si="15"/>
        <v>0.42897660000000037</v>
      </c>
      <c r="AP68" s="274">
        <f t="shared" si="16"/>
        <v>4.7273157187589891E-2</v>
      </c>
      <c r="AR68" s="325">
        <v>0.13</v>
      </c>
      <c r="AS68" s="275"/>
      <c r="AT68" s="273">
        <f>AT66*AR68</f>
        <v>9.7576270740000002</v>
      </c>
      <c r="AU68" s="32"/>
      <c r="AV68" s="273">
        <f t="shared" si="17"/>
        <v>0.25422799999999945</v>
      </c>
      <c r="AW68" s="274">
        <f t="shared" si="18"/>
        <v>2.6751270573865771E-2</v>
      </c>
    </row>
    <row r="69" spans="1:57" ht="15" thickBot="1" x14ac:dyDescent="0.35">
      <c r="B69" s="411" t="s">
        <v>84</v>
      </c>
      <c r="C69" s="411"/>
      <c r="D69" s="411"/>
      <c r="E69" s="327"/>
      <c r="F69" s="328"/>
      <c r="G69" s="328"/>
      <c r="H69" s="328"/>
      <c r="I69" s="329">
        <f>SUM(I66:I68)</f>
        <v>61.646437539200008</v>
      </c>
      <c r="J69" s="328"/>
      <c r="K69" s="328"/>
      <c r="L69" s="329">
        <f>SUM(L66:L68)</f>
        <v>63.572322141400008</v>
      </c>
      <c r="M69" s="388">
        <f t="shared" si="9"/>
        <v>1.9258846022</v>
      </c>
      <c r="N69" s="389">
        <f t="shared" si="10"/>
        <v>3.1240809348883462E-2</v>
      </c>
      <c r="O69" s="329"/>
      <c r="P69" s="328"/>
      <c r="Q69" s="328"/>
      <c r="R69" s="329">
        <f>SUM(R66:R68)</f>
        <v>66.880154107400017</v>
      </c>
      <c r="S69" s="332"/>
      <c r="T69" s="388">
        <f t="shared" si="3"/>
        <v>3.3078319660000091</v>
      </c>
      <c r="U69" s="389">
        <f t="shared" si="4"/>
        <v>5.2032580446606962E-2</v>
      </c>
      <c r="W69" s="328"/>
      <c r="X69" s="328"/>
      <c r="Y69" s="329">
        <f>SUM(Y66:Y68)</f>
        <v>68.709632107399997</v>
      </c>
      <c r="Z69" s="332"/>
      <c r="AA69" s="388">
        <f t="shared" si="11"/>
        <v>1.8294779999999804</v>
      </c>
      <c r="AB69" s="389">
        <f t="shared" si="12"/>
        <v>2.7354572136034538E-2</v>
      </c>
      <c r="AD69" s="328"/>
      <c r="AE69" s="328"/>
      <c r="AF69" s="329">
        <f>SUM(AF66:AF68)</f>
        <v>70.710692047400002</v>
      </c>
      <c r="AG69" s="332"/>
      <c r="AH69" s="388">
        <f t="shared" si="13"/>
        <v>2.0010599400000046</v>
      </c>
      <c r="AI69" s="389">
        <f t="shared" si="14"/>
        <v>2.9123426783484282E-2</v>
      </c>
      <c r="AK69" s="328"/>
      <c r="AL69" s="328"/>
      <c r="AM69" s="329">
        <f>SUM(AM66:AM68)</f>
        <v>74.053409707400007</v>
      </c>
      <c r="AN69" s="332"/>
      <c r="AO69" s="388">
        <f t="shared" si="15"/>
        <v>3.3427176600000053</v>
      </c>
      <c r="AP69" s="389">
        <f t="shared" si="16"/>
        <v>4.7273157187589926E-2</v>
      </c>
      <c r="AR69" s="328"/>
      <c r="AS69" s="328"/>
      <c r="AT69" s="329">
        <f>SUM(AT66:AT68)</f>
        <v>76.034432507399998</v>
      </c>
      <c r="AU69" s="332"/>
      <c r="AV69" s="388">
        <f t="shared" si="17"/>
        <v>1.981022799999991</v>
      </c>
      <c r="AW69" s="389">
        <f t="shared" si="18"/>
        <v>2.6751270573865709E-2</v>
      </c>
    </row>
    <row r="70" spans="1:57" ht="15" thickBot="1" x14ac:dyDescent="0.35">
      <c r="A70" s="333"/>
      <c r="B70" s="390"/>
      <c r="C70" s="391"/>
      <c r="D70" s="392"/>
      <c r="E70" s="391"/>
      <c r="F70" s="393"/>
      <c r="G70" s="309"/>
      <c r="H70" s="394"/>
      <c r="I70" s="395"/>
      <c r="J70" s="309"/>
      <c r="K70" s="394"/>
      <c r="L70" s="395"/>
      <c r="M70" s="396"/>
      <c r="N70" s="313"/>
      <c r="O70" s="397"/>
      <c r="P70" s="309"/>
      <c r="Q70" s="394"/>
      <c r="R70" s="395"/>
      <c r="S70" s="393"/>
      <c r="T70" s="396"/>
      <c r="U70" s="313"/>
      <c r="W70" s="309"/>
      <c r="X70" s="394"/>
      <c r="Y70" s="395"/>
      <c r="Z70" s="393"/>
      <c r="AA70" s="396"/>
      <c r="AB70" s="313"/>
      <c r="AD70" s="309"/>
      <c r="AE70" s="394"/>
      <c r="AF70" s="395"/>
      <c r="AG70" s="393"/>
      <c r="AH70" s="396"/>
      <c r="AI70" s="313"/>
      <c r="AK70" s="309"/>
      <c r="AL70" s="394"/>
      <c r="AM70" s="395"/>
      <c r="AN70" s="393"/>
      <c r="AO70" s="396"/>
      <c r="AP70" s="313"/>
      <c r="AR70" s="309"/>
      <c r="AS70" s="394"/>
      <c r="AT70" s="395"/>
      <c r="AU70" s="393"/>
      <c r="AV70" s="396"/>
      <c r="AW70" s="313"/>
    </row>
    <row r="71" spans="1:57" x14ac:dyDescent="0.3">
      <c r="I71" s="251"/>
      <c r="L71" s="251"/>
      <c r="M71" s="251"/>
      <c r="N71" s="251"/>
      <c r="O71" s="251"/>
      <c r="R71" s="251"/>
      <c r="U71" s="485"/>
      <c r="Y71" s="251"/>
      <c r="AB71" s="485"/>
      <c r="AF71" s="251"/>
      <c r="AI71" s="485"/>
      <c r="AM71" s="251"/>
      <c r="AP71" s="485"/>
      <c r="AT71" s="251"/>
      <c r="AW71" s="485"/>
    </row>
    <row r="72" spans="1:57" x14ac:dyDescent="0.3">
      <c r="B72" s="249" t="s">
        <v>55</v>
      </c>
      <c r="G72" s="170">
        <v>2.9499999999999998E-2</v>
      </c>
      <c r="J72" s="170">
        <v>2.9499999999999998E-2</v>
      </c>
      <c r="P72" s="170">
        <v>2.9499999999999998E-2</v>
      </c>
      <c r="U72" s="485"/>
      <c r="W72" s="170">
        <v>2.9499999999999998E-2</v>
      </c>
      <c r="AB72" s="485"/>
      <c r="AD72" s="170">
        <v>2.9499999999999998E-2</v>
      </c>
      <c r="AI72" s="485"/>
      <c r="AK72" s="170">
        <v>2.9499999999999998E-2</v>
      </c>
      <c r="AP72" s="485"/>
      <c r="AR72" s="170">
        <v>2.9499999999999998E-2</v>
      </c>
      <c r="AW72" s="485"/>
    </row>
    <row r="73" spans="1:57" s="23" customFormat="1" x14ac:dyDescent="0.3">
      <c r="D73" s="29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s="23" customFormat="1" x14ac:dyDescent="0.3">
      <c r="D74" s="348">
        <v>0.63</v>
      </c>
      <c r="E74" s="349" t="s">
        <v>43</v>
      </c>
      <c r="F74" s="350"/>
      <c r="G74" s="351"/>
      <c r="H74" s="40"/>
      <c r="I74" s="40"/>
      <c r="J74" s="40"/>
      <c r="K74" s="25"/>
      <c r="L74" s="25"/>
      <c r="M74" s="25"/>
      <c r="N74" s="25"/>
      <c r="O74" s="25"/>
      <c r="P74" s="25"/>
      <c r="Q74" s="40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  <c r="AE74" s="40"/>
      <c r="AF74" s="25"/>
      <c r="AG74" s="25"/>
      <c r="AH74" s="25"/>
      <c r="AI74" s="25"/>
      <c r="AJ74" s="25"/>
      <c r="AK74" s="25"/>
      <c r="AL74" s="40"/>
      <c r="AM74" s="25"/>
      <c r="AN74" s="25"/>
      <c r="AO74" s="25"/>
      <c r="AP74" s="25"/>
      <c r="AQ74" s="25"/>
      <c r="AR74" s="25"/>
      <c r="AS74" s="40"/>
      <c r="AT74" s="25"/>
      <c r="AU74" s="25"/>
      <c r="AV74" s="25"/>
      <c r="AW74" s="25"/>
      <c r="AX74" s="25"/>
      <c r="AY74" s="25"/>
    </row>
    <row r="75" spans="1:57" s="23" customFormat="1" x14ac:dyDescent="0.3">
      <c r="D75" s="352">
        <v>0.18</v>
      </c>
      <c r="E75" s="353" t="s">
        <v>44</v>
      </c>
      <c r="F75" s="354"/>
      <c r="G75" s="355"/>
      <c r="H75" s="40"/>
      <c r="I75" s="40"/>
      <c r="J75" s="40"/>
      <c r="K75" s="25"/>
      <c r="L75" s="25"/>
      <c r="M75" s="25"/>
      <c r="N75" s="25"/>
      <c r="O75" s="25"/>
      <c r="P75" s="25"/>
      <c r="Q75" s="40"/>
      <c r="R75" s="25"/>
      <c r="S75" s="25"/>
      <c r="T75" s="25"/>
      <c r="U75" s="25"/>
      <c r="V75" s="25"/>
      <c r="W75" s="25"/>
      <c r="X75" s="40"/>
      <c r="Y75" s="25"/>
      <c r="Z75" s="25"/>
      <c r="AA75" s="25"/>
      <c r="AB75" s="25"/>
      <c r="AC75" s="25"/>
      <c r="AD75" s="25"/>
      <c r="AE75" s="40"/>
      <c r="AF75" s="25"/>
      <c r="AG75" s="25"/>
      <c r="AH75" s="25"/>
      <c r="AI75" s="25"/>
      <c r="AJ75" s="25"/>
      <c r="AK75" s="25"/>
      <c r="AL75" s="40"/>
      <c r="AM75" s="25"/>
      <c r="AN75" s="25"/>
      <c r="AO75" s="25"/>
      <c r="AP75" s="25"/>
      <c r="AQ75" s="25"/>
      <c r="AR75" s="25"/>
      <c r="AS75" s="40"/>
      <c r="AT75" s="25"/>
      <c r="AU75" s="25"/>
      <c r="AV75" s="25"/>
      <c r="AW75" s="25"/>
      <c r="AX75" s="25"/>
      <c r="AY75" s="25"/>
    </row>
    <row r="76" spans="1:57" s="23" customFormat="1" x14ac:dyDescent="0.3">
      <c r="D76" s="356">
        <v>0.19</v>
      </c>
      <c r="E76" s="357" t="s">
        <v>45</v>
      </c>
      <c r="F76" s="358"/>
      <c r="G76" s="359"/>
      <c r="H76" s="40"/>
      <c r="I76" s="40"/>
      <c r="J76" s="40"/>
      <c r="K76" s="25"/>
      <c r="L76" s="25"/>
      <c r="M76" s="25"/>
      <c r="N76" s="25"/>
      <c r="O76" s="25"/>
      <c r="P76" s="25"/>
      <c r="Q76" s="40"/>
      <c r="R76" s="25"/>
      <c r="S76" s="25"/>
      <c r="T76" s="25"/>
      <c r="U76" s="25"/>
      <c r="V76" s="25"/>
      <c r="W76" s="25"/>
      <c r="X76" s="40"/>
      <c r="Y76" s="25"/>
      <c r="Z76" s="25"/>
      <c r="AA76" s="25"/>
      <c r="AB76" s="25"/>
      <c r="AC76" s="25"/>
      <c r="AD76" s="25"/>
      <c r="AE76" s="40"/>
      <c r="AF76" s="25"/>
      <c r="AG76" s="25"/>
      <c r="AH76" s="25"/>
      <c r="AI76" s="25"/>
      <c r="AJ76" s="25"/>
      <c r="AK76" s="25"/>
      <c r="AL76" s="40"/>
      <c r="AM76" s="25"/>
      <c r="AN76" s="25"/>
      <c r="AO76" s="25"/>
      <c r="AP76" s="25"/>
      <c r="AQ76" s="25"/>
      <c r="AR76" s="25"/>
      <c r="AS76" s="40"/>
      <c r="AT76" s="25"/>
      <c r="AU76" s="25"/>
      <c r="AV76" s="25"/>
      <c r="AW76" s="25"/>
      <c r="AX76" s="25"/>
      <c r="AY76" s="25"/>
    </row>
    <row r="77" spans="1:57" x14ac:dyDescent="0.3">
      <c r="D77" s="509"/>
      <c r="E77" s="23"/>
      <c r="F77" s="23"/>
      <c r="G77" s="23"/>
      <c r="H77" s="23"/>
      <c r="I77" s="23"/>
    </row>
    <row r="78" spans="1:57" x14ac:dyDescent="0.3">
      <c r="D78" s="509"/>
      <c r="E78" s="23"/>
      <c r="F78" s="23"/>
      <c r="G78" s="362"/>
      <c r="H78" s="362"/>
      <c r="I78" s="362"/>
      <c r="J78" s="362"/>
      <c r="Q78" s="362"/>
      <c r="X78" s="362"/>
      <c r="AE78" s="362"/>
      <c r="AL78" s="362"/>
      <c r="AS78" s="362"/>
    </row>
    <row r="79" spans="1:57" x14ac:dyDescent="0.3">
      <c r="D79" s="509"/>
      <c r="E79" s="23"/>
      <c r="F79" s="23"/>
      <c r="G79" s="362"/>
      <c r="H79" s="362"/>
      <c r="I79" s="362"/>
      <c r="J79" s="362"/>
      <c r="Q79" s="362"/>
      <c r="X79" s="362"/>
      <c r="AE79" s="362"/>
      <c r="AL79" s="362"/>
      <c r="AS79" s="362"/>
    </row>
    <row r="80" spans="1:57" x14ac:dyDescent="0.3">
      <c r="D80" s="509"/>
      <c r="E80" s="23"/>
      <c r="F80" s="23"/>
      <c r="G80" s="362"/>
      <c r="H80" s="362"/>
      <c r="I80" s="362"/>
      <c r="J80" s="362"/>
      <c r="Q80" s="362"/>
      <c r="X80" s="362"/>
      <c r="AE80" s="362"/>
      <c r="AL80" s="362"/>
      <c r="AS80" s="362"/>
    </row>
    <row r="81" spans="2:45" x14ac:dyDescent="0.3">
      <c r="D81" s="509"/>
      <c r="E81" s="23"/>
      <c r="F81" s="23"/>
      <c r="G81" s="362"/>
      <c r="H81" s="362"/>
      <c r="I81" s="362"/>
      <c r="J81" s="362"/>
      <c r="Q81" s="362"/>
      <c r="X81" s="362"/>
      <c r="AE81" s="362"/>
      <c r="AL81" s="362"/>
      <c r="AS81" s="362"/>
    </row>
    <row r="82" spans="2:45" x14ac:dyDescent="0.3">
      <c r="D82" s="509"/>
      <c r="E82" s="23"/>
      <c r="F82" s="23"/>
      <c r="G82" s="362"/>
      <c r="H82" s="362"/>
      <c r="I82" s="362"/>
      <c r="J82" s="362"/>
      <c r="Q82" s="362"/>
      <c r="X82" s="362"/>
      <c r="AE82" s="362"/>
      <c r="AL82" s="362"/>
      <c r="AS82" s="362"/>
    </row>
    <row r="83" spans="2:45" x14ac:dyDescent="0.3">
      <c r="D83" s="509"/>
      <c r="E83" s="23"/>
      <c r="F83" s="23"/>
      <c r="G83" s="362"/>
      <c r="H83" s="362"/>
      <c r="I83" s="362"/>
      <c r="J83" s="362"/>
      <c r="Q83" s="362"/>
      <c r="X83" s="362"/>
      <c r="AE83" s="362"/>
      <c r="AL83" s="362"/>
      <c r="AS83" s="362"/>
    </row>
    <row r="84" spans="2:45" x14ac:dyDescent="0.3">
      <c r="D84" s="509"/>
      <c r="E84" s="23"/>
      <c r="F84" s="23"/>
      <c r="G84" s="362"/>
      <c r="H84" s="362"/>
      <c r="I84" s="362"/>
      <c r="J84" s="362"/>
      <c r="Q84" s="362"/>
      <c r="X84" s="362"/>
      <c r="AE84" s="362"/>
      <c r="AL84" s="362"/>
      <c r="AS84" s="362"/>
    </row>
    <row r="85" spans="2:45" x14ac:dyDescent="0.3">
      <c r="D85" s="509"/>
      <c r="E85" s="23"/>
      <c r="F85" s="23"/>
      <c r="G85" s="362"/>
      <c r="H85" s="362"/>
      <c r="I85" s="362"/>
      <c r="J85" s="362"/>
      <c r="Q85" s="362"/>
      <c r="X85" s="362"/>
      <c r="AE85" s="362"/>
      <c r="AL85" s="362"/>
      <c r="AS85" s="362"/>
    </row>
    <row r="86" spans="2:45" x14ac:dyDescent="0.3">
      <c r="D86" s="509"/>
      <c r="E86" s="23"/>
      <c r="F86" s="23"/>
      <c r="G86" s="362"/>
      <c r="H86" s="362"/>
      <c r="I86" s="362"/>
      <c r="J86" s="362"/>
      <c r="Q86" s="362"/>
      <c r="X86" s="362"/>
      <c r="AE86" s="362"/>
      <c r="AL86" s="362"/>
      <c r="AS86" s="362"/>
    </row>
    <row r="87" spans="2:45" x14ac:dyDescent="0.3">
      <c r="D87" s="509"/>
      <c r="E87" s="23"/>
      <c r="F87" s="23"/>
      <c r="G87" s="362"/>
      <c r="H87" s="362"/>
      <c r="I87" s="362"/>
    </row>
    <row r="88" spans="2:45" x14ac:dyDescent="0.3">
      <c r="D88" s="509"/>
      <c r="E88" s="23"/>
      <c r="F88" s="23"/>
      <c r="G88" s="362"/>
      <c r="H88" s="362"/>
      <c r="I88" s="362"/>
    </row>
    <row r="89" spans="2:45" x14ac:dyDescent="0.3">
      <c r="B89" s="419"/>
      <c r="D89" s="509"/>
      <c r="E89" s="23"/>
      <c r="F89" s="23"/>
      <c r="G89" s="362"/>
      <c r="H89" s="362"/>
      <c r="I89" s="362"/>
    </row>
    <row r="90" spans="2:45" x14ac:dyDescent="0.3">
      <c r="B90" s="419"/>
      <c r="D90" s="509"/>
      <c r="E90" s="23"/>
      <c r="F90" s="23"/>
      <c r="G90" s="362"/>
      <c r="H90" s="362"/>
      <c r="I90" s="362"/>
    </row>
    <row r="91" spans="2:45" x14ac:dyDescent="0.3">
      <c r="B91" s="419"/>
      <c r="D91" s="509"/>
      <c r="E91" s="23"/>
      <c r="F91" s="23"/>
      <c r="G91" s="362"/>
      <c r="H91" s="362"/>
      <c r="I91" s="362"/>
    </row>
    <row r="92" spans="2:45" x14ac:dyDescent="0.3">
      <c r="B92" s="419"/>
      <c r="D92" s="509"/>
      <c r="E92" s="23"/>
      <c r="F92" s="23"/>
      <c r="G92" s="362"/>
      <c r="H92" s="362"/>
      <c r="I92" s="362"/>
    </row>
    <row r="93" spans="2:45" x14ac:dyDescent="0.3">
      <c r="B93" s="419"/>
      <c r="D93" s="509"/>
      <c r="E93" s="23"/>
      <c r="F93" s="23"/>
      <c r="G93" s="362"/>
      <c r="H93" s="362"/>
      <c r="I93" s="362"/>
    </row>
    <row r="94" spans="2:45" x14ac:dyDescent="0.3">
      <c r="B94" s="419"/>
      <c r="D94" s="509"/>
      <c r="E94" s="23"/>
      <c r="F94" s="23"/>
      <c r="G94" s="362"/>
      <c r="H94" s="362"/>
      <c r="I94" s="362"/>
    </row>
    <row r="95" spans="2:45" x14ac:dyDescent="0.3">
      <c r="B95" s="419"/>
      <c r="D95" s="509"/>
      <c r="E95" s="23"/>
      <c r="F95" s="23"/>
      <c r="G95" s="362"/>
      <c r="H95" s="362"/>
      <c r="I95" s="362"/>
    </row>
    <row r="96" spans="2:45" x14ac:dyDescent="0.3">
      <c r="B96" s="419"/>
      <c r="D96" s="509"/>
      <c r="E96" s="23"/>
      <c r="F96" s="23"/>
      <c r="G96" s="362"/>
      <c r="H96" s="362"/>
      <c r="I96" s="362"/>
    </row>
    <row r="97" spans="2:9" x14ac:dyDescent="0.3">
      <c r="B97" s="419"/>
      <c r="D97" s="509"/>
      <c r="E97" s="23"/>
      <c r="F97" s="23"/>
      <c r="G97" s="362"/>
      <c r="H97" s="362"/>
      <c r="I97" s="362"/>
    </row>
    <row r="98" spans="2:9" x14ac:dyDescent="0.3">
      <c r="B98" s="419"/>
      <c r="D98" s="509"/>
      <c r="E98" s="23"/>
      <c r="F98" s="23"/>
      <c r="G98" s="362"/>
      <c r="H98" s="362"/>
      <c r="I98" s="362"/>
    </row>
    <row r="99" spans="2:9" x14ac:dyDescent="0.3">
      <c r="B99" s="419"/>
      <c r="D99" s="509"/>
      <c r="E99" s="23"/>
      <c r="F99" s="23"/>
      <c r="G99" s="362"/>
      <c r="H99" s="362"/>
      <c r="I99" s="362"/>
    </row>
    <row r="100" spans="2:9" x14ac:dyDescent="0.3">
      <c r="B100" s="419"/>
      <c r="D100" s="509"/>
      <c r="E100" s="23"/>
      <c r="F100" s="23"/>
      <c r="G100" s="362"/>
      <c r="H100" s="362"/>
      <c r="I100" s="362"/>
    </row>
    <row r="101" spans="2:9" x14ac:dyDescent="0.3">
      <c r="B101" s="419"/>
      <c r="D101" s="509"/>
      <c r="E101" s="23"/>
      <c r="F101" s="23"/>
      <c r="G101" s="362"/>
      <c r="H101" s="362"/>
      <c r="I101" s="362"/>
    </row>
    <row r="102" spans="2:9" x14ac:dyDescent="0.3">
      <c r="B102" s="419"/>
      <c r="D102" s="509"/>
      <c r="E102" s="23"/>
      <c r="F102" s="23"/>
      <c r="G102" s="362"/>
      <c r="H102" s="362"/>
      <c r="I102" s="362"/>
    </row>
    <row r="103" spans="2:9" x14ac:dyDescent="0.3">
      <c r="B103" s="419"/>
      <c r="D103" s="509"/>
      <c r="E103" s="23"/>
      <c r="F103" s="23"/>
      <c r="G103" s="362"/>
      <c r="H103" s="362"/>
      <c r="I103" s="362"/>
    </row>
    <row r="104" spans="2:9" x14ac:dyDescent="0.3">
      <c r="B104" s="419"/>
      <c r="D104" s="509"/>
      <c r="E104" s="23"/>
      <c r="F104" s="23"/>
      <c r="G104" s="362"/>
      <c r="H104" s="362"/>
      <c r="I104" s="362"/>
    </row>
    <row r="105" spans="2:9" x14ac:dyDescent="0.3">
      <c r="B105" s="419"/>
      <c r="D105" s="509"/>
      <c r="E105" s="23"/>
      <c r="F105" s="23"/>
      <c r="G105" s="362"/>
      <c r="H105" s="362"/>
      <c r="I105" s="362"/>
    </row>
    <row r="106" spans="2:9" x14ac:dyDescent="0.3">
      <c r="B106" s="419"/>
      <c r="D106" s="509"/>
      <c r="E106" s="23"/>
      <c r="F106" s="23"/>
      <c r="G106" s="362"/>
      <c r="H106" s="362"/>
      <c r="I106" s="362"/>
    </row>
    <row r="107" spans="2:9" x14ac:dyDescent="0.3">
      <c r="B107" s="419"/>
      <c r="D107" s="509"/>
      <c r="E107" s="23"/>
      <c r="F107" s="23"/>
      <c r="G107" s="362"/>
      <c r="H107" s="362"/>
      <c r="I107" s="362"/>
    </row>
    <row r="108" spans="2:9" x14ac:dyDescent="0.3">
      <c r="D108" s="509"/>
      <c r="E108" s="23"/>
      <c r="F108" s="23"/>
      <c r="G108" s="362"/>
      <c r="H108" s="362"/>
      <c r="I108" s="362"/>
    </row>
    <row r="109" spans="2:9" x14ac:dyDescent="0.3">
      <c r="D109" s="509"/>
      <c r="E109" s="23"/>
      <c r="F109" s="23"/>
      <c r="G109" s="362"/>
      <c r="H109" s="362"/>
      <c r="I109" s="362"/>
    </row>
    <row r="110" spans="2:9" x14ac:dyDescent="0.3">
      <c r="D110" s="509"/>
      <c r="E110" s="23"/>
      <c r="F110" s="23"/>
      <c r="G110" s="362"/>
      <c r="H110" s="362"/>
      <c r="I110" s="362"/>
    </row>
    <row r="111" spans="2:9" x14ac:dyDescent="0.3">
      <c r="D111" s="509"/>
      <c r="E111" s="23"/>
      <c r="F111" s="23"/>
      <c r="G111" s="362"/>
      <c r="H111" s="362"/>
      <c r="I111" s="362"/>
    </row>
    <row r="112" spans="2:9" x14ac:dyDescent="0.3">
      <c r="D112" s="509"/>
      <c r="E112" s="23"/>
      <c r="F112" s="23"/>
      <c r="G112" s="362"/>
      <c r="H112" s="362"/>
      <c r="I112" s="362"/>
    </row>
    <row r="113" spans="4:9" x14ac:dyDescent="0.3">
      <c r="D113" s="509"/>
      <c r="E113" s="23"/>
      <c r="F113" s="23"/>
      <c r="G113" s="362"/>
      <c r="H113" s="362"/>
      <c r="I113" s="362"/>
    </row>
    <row r="114" spans="4:9" x14ac:dyDescent="0.3">
      <c r="D114" s="509"/>
      <c r="E114" s="23"/>
      <c r="F114" s="23"/>
      <c r="G114" s="362"/>
      <c r="H114" s="362"/>
      <c r="I114" s="362"/>
    </row>
    <row r="115" spans="4:9" x14ac:dyDescent="0.3">
      <c r="D115" s="509"/>
      <c r="E115" s="23"/>
      <c r="F115" s="23"/>
      <c r="G115" s="362"/>
      <c r="H115" s="362"/>
      <c r="I115" s="362"/>
    </row>
    <row r="116" spans="4:9" x14ac:dyDescent="0.3">
      <c r="D116" s="509"/>
      <c r="E116" s="23"/>
      <c r="F116" s="23"/>
      <c r="G116" s="362"/>
      <c r="H116" s="362"/>
      <c r="I116" s="362"/>
    </row>
    <row r="117" spans="4:9" x14ac:dyDescent="0.3">
      <c r="D117" s="509"/>
      <c r="E117" s="23"/>
      <c r="F117" s="23"/>
      <c r="G117" s="362"/>
      <c r="H117" s="362"/>
      <c r="I117" s="362"/>
    </row>
    <row r="118" spans="4:9" x14ac:dyDescent="0.3">
      <c r="D118" s="509"/>
      <c r="E118" s="23"/>
      <c r="F118" s="23"/>
      <c r="G118" s="362"/>
      <c r="H118" s="362"/>
      <c r="I118" s="362"/>
    </row>
    <row r="119" spans="4:9" x14ac:dyDescent="0.3">
      <c r="D119" s="509"/>
      <c r="E119" s="23"/>
      <c r="F119" s="23"/>
      <c r="G119" s="362"/>
      <c r="H119" s="362"/>
      <c r="I119" s="362"/>
    </row>
    <row r="120" spans="4:9" x14ac:dyDescent="0.3">
      <c r="D120" s="509"/>
      <c r="E120" s="23"/>
      <c r="F120" s="23"/>
      <c r="G120" s="362"/>
      <c r="H120" s="362"/>
      <c r="I120" s="362"/>
    </row>
    <row r="121" spans="4:9" x14ac:dyDescent="0.3">
      <c r="D121" s="509"/>
      <c r="E121" s="23"/>
      <c r="F121" s="23"/>
      <c r="G121" s="362"/>
      <c r="H121" s="362"/>
      <c r="I121" s="362"/>
    </row>
    <row r="122" spans="4:9" x14ac:dyDescent="0.3">
      <c r="D122" s="509"/>
      <c r="E122" s="23"/>
      <c r="F122" s="23"/>
      <c r="G122" s="362"/>
      <c r="H122" s="362"/>
      <c r="I122" s="362"/>
    </row>
    <row r="123" spans="4:9" x14ac:dyDescent="0.3">
      <c r="D123" s="509"/>
      <c r="E123" s="23"/>
      <c r="F123" s="23"/>
      <c r="G123" s="362"/>
      <c r="H123" s="362"/>
      <c r="I123" s="362"/>
    </row>
    <row r="124" spans="4:9" x14ac:dyDescent="0.3">
      <c r="D124" s="509"/>
      <c r="E124" s="23"/>
      <c r="F124" s="23"/>
      <c r="G124" s="362"/>
      <c r="H124" s="362"/>
      <c r="I124" s="362"/>
    </row>
    <row r="125" spans="4:9" x14ac:dyDescent="0.3">
      <c r="D125" s="509"/>
      <c r="E125" s="23"/>
      <c r="F125" s="23"/>
      <c r="G125" s="362"/>
      <c r="H125" s="362"/>
      <c r="I125" s="362"/>
    </row>
    <row r="126" spans="4:9" x14ac:dyDescent="0.3">
      <c r="D126" s="509"/>
      <c r="E126" s="23"/>
      <c r="F126" s="23"/>
      <c r="G126" s="362"/>
      <c r="H126" s="362"/>
      <c r="I126" s="362"/>
    </row>
    <row r="127" spans="4:9" x14ac:dyDescent="0.3">
      <c r="D127" s="509"/>
      <c r="E127" s="23"/>
      <c r="F127" s="23"/>
      <c r="G127" s="362"/>
      <c r="H127" s="362"/>
      <c r="I127" s="362"/>
    </row>
    <row r="128" spans="4:9" x14ac:dyDescent="0.3">
      <c r="D128" s="509"/>
      <c r="E128" s="23"/>
      <c r="F128" s="23"/>
      <c r="G128" s="362"/>
      <c r="H128" s="362"/>
      <c r="I128" s="362"/>
    </row>
    <row r="129" spans="4:9" x14ac:dyDescent="0.3">
      <c r="D129" s="509"/>
      <c r="E129" s="23"/>
      <c r="F129" s="23"/>
      <c r="G129" s="362"/>
      <c r="H129" s="362"/>
      <c r="I129" s="362"/>
    </row>
    <row r="130" spans="4:9" x14ac:dyDescent="0.3">
      <c r="D130" s="509"/>
      <c r="E130" s="23"/>
      <c r="F130" s="23"/>
      <c r="G130" s="362"/>
      <c r="H130" s="362"/>
      <c r="I130" s="362"/>
    </row>
    <row r="131" spans="4:9" x14ac:dyDescent="0.3">
      <c r="D131" s="509"/>
      <c r="E131" s="23"/>
      <c r="F131" s="23"/>
      <c r="G131" s="362"/>
      <c r="H131" s="362"/>
      <c r="I131" s="362"/>
    </row>
    <row r="132" spans="4:9" x14ac:dyDescent="0.3">
      <c r="D132" s="509"/>
      <c r="E132" s="23"/>
      <c r="F132" s="23"/>
      <c r="G132" s="362"/>
      <c r="H132" s="362"/>
      <c r="I132" s="362"/>
    </row>
    <row r="133" spans="4:9" x14ac:dyDescent="0.3">
      <c r="D133" s="509"/>
      <c r="E133" s="23"/>
      <c r="F133" s="23"/>
      <c r="G133" s="362"/>
      <c r="H133" s="362"/>
      <c r="I133" s="362"/>
    </row>
    <row r="134" spans="4:9" x14ac:dyDescent="0.3">
      <c r="D134" s="509"/>
      <c r="E134" s="23"/>
      <c r="F134" s="23"/>
      <c r="G134" s="362"/>
      <c r="H134" s="362"/>
      <c r="I134" s="362"/>
    </row>
    <row r="135" spans="4:9" x14ac:dyDescent="0.3">
      <c r="D135" s="509"/>
      <c r="E135" s="23"/>
      <c r="F135" s="23"/>
      <c r="G135" s="362"/>
      <c r="H135" s="362"/>
      <c r="I135" s="362"/>
    </row>
    <row r="136" spans="4:9" x14ac:dyDescent="0.3">
      <c r="D136" s="509"/>
      <c r="E136" s="23"/>
      <c r="F136" s="23"/>
      <c r="G136" s="362"/>
      <c r="H136" s="362"/>
      <c r="I136" s="362"/>
    </row>
    <row r="137" spans="4:9" x14ac:dyDescent="0.3">
      <c r="D137" s="509"/>
      <c r="E137" s="23"/>
      <c r="F137" s="23"/>
      <c r="G137" s="362"/>
      <c r="H137" s="362"/>
      <c r="I137" s="362"/>
    </row>
    <row r="138" spans="4:9" x14ac:dyDescent="0.3">
      <c r="D138" s="509"/>
      <c r="E138" s="23"/>
      <c r="F138" s="23"/>
      <c r="G138" s="362"/>
      <c r="H138" s="362"/>
      <c r="I138" s="362"/>
    </row>
    <row r="139" spans="4:9" x14ac:dyDescent="0.3">
      <c r="D139" s="509"/>
      <c r="E139" s="23"/>
      <c r="F139" s="23"/>
      <c r="G139" s="362"/>
      <c r="H139" s="362"/>
      <c r="I139" s="362"/>
    </row>
    <row r="140" spans="4:9" x14ac:dyDescent="0.3">
      <c r="D140" s="509"/>
      <c r="E140" s="23"/>
      <c r="F140" s="23"/>
      <c r="G140" s="362"/>
      <c r="H140" s="362"/>
      <c r="I140" s="362"/>
    </row>
  </sheetData>
  <mergeCells count="31">
    <mergeCell ref="AV21:AV22"/>
    <mergeCell ref="AW21:AW22"/>
    <mergeCell ref="B69:D69"/>
    <mergeCell ref="AA21:AA22"/>
    <mergeCell ref="AB21:AB22"/>
    <mergeCell ref="AH21:AH22"/>
    <mergeCell ref="AI21:AI22"/>
    <mergeCell ref="AO21:AO22"/>
    <mergeCell ref="AP21:AP22"/>
    <mergeCell ref="AH20:AI20"/>
    <mergeCell ref="AK20:AM20"/>
    <mergeCell ref="AO20:AP20"/>
    <mergeCell ref="AR20:AT20"/>
    <mergeCell ref="AV20:AW20"/>
    <mergeCell ref="D21:D22"/>
    <mergeCell ref="M21:M22"/>
    <mergeCell ref="N21:N22"/>
    <mergeCell ref="T21:T22"/>
    <mergeCell ref="U21:U22"/>
    <mergeCell ref="M20:N20"/>
    <mergeCell ref="P20:R20"/>
    <mergeCell ref="T20:U20"/>
    <mergeCell ref="W20:Y20"/>
    <mergeCell ref="AA20:AB20"/>
    <mergeCell ref="AD20:AF20"/>
    <mergeCell ref="A3:H3"/>
    <mergeCell ref="B10:J10"/>
    <mergeCell ref="B11:J11"/>
    <mergeCell ref="D14:J14"/>
    <mergeCell ref="G20:I20"/>
    <mergeCell ref="J20:L20"/>
  </mergeCells>
  <conditionalFormatting sqref="J79:J86 G78:J78 G79:I140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74:J76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74:G76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Q78:Q86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Q74:Q76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X78:X86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X74:X76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AE78:AE8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E74:AE76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L78:AL8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L74:AL7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S78:AS8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74:AS7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28F0DA1C-EBF0-4303-8632-29DA1E30EB08}">
      <formula1>"per 30 days, per connection per 30 days, per kWh, per kW, per kVA"</formula1>
    </dataValidation>
    <dataValidation type="list" allowBlank="1" showInputMessage="1" showErrorMessage="1" sqref="D16" xr:uid="{E40E8B34-AC85-4170-9441-151B76087E7B}">
      <formula1>"TOU, non-TOU"</formula1>
    </dataValidation>
    <dataValidation type="list" allowBlank="1" showInputMessage="1" showErrorMessage="1" sqref="D23 D27" xr:uid="{05C6C201-254D-4F83-9753-068E2249E2F1}">
      <formula1>"per 30 days, per kWh, per kW, per kVA"</formula1>
    </dataValidation>
    <dataValidation type="list" allowBlank="1" showInputMessage="1" showErrorMessage="1" prompt="Select Charge Unit - monthly, per kWh, per kW" sqref="D70 D65" xr:uid="{24DD335F-ABBF-4879-A26B-B0CF7BE4D7DD}">
      <formula1>"Monthly, per kWh, per kW"</formula1>
    </dataValidation>
    <dataValidation type="list" allowBlank="1" showInputMessage="1" showErrorMessage="1" sqref="E51:E52 E70 E54:E65 E46:E49 E23:E44" xr:uid="{F1AE6163-4DE7-476D-A14D-966E2AD20BD6}">
      <formula1>#REF!</formula1>
    </dataValidation>
    <dataValidation type="list" allowBlank="1" showInputMessage="1" showErrorMessage="1" prompt="Select Charge Unit - per 30 days, per kWh, per kW, per kVA." sqref="D51:D52 D54:D64 D25:D26 D46:D49 D28:D44" xr:uid="{A7FD81E7-258C-48DF-851E-C7DA646ADF0F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3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137160</xdr:colOff>
                    <xdr:row>16</xdr:row>
                    <xdr:rowOff>99060</xdr:rowOff>
                  </from>
                  <to>
                    <xdr:col>17</xdr:col>
                    <xdr:colOff>22860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144780</xdr:rowOff>
                  </from>
                  <to>
                    <xdr:col>10</xdr:col>
                    <xdr:colOff>60960</xdr:colOff>
                    <xdr:row>18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2D9160-3B66-4847-94DA-2E774DFBD95B}"/>
</file>

<file path=customXml/itemProps2.xml><?xml version="1.0" encoding="utf-8"?>
<ds:datastoreItem xmlns:ds="http://schemas.openxmlformats.org/officeDocument/2006/customXml" ds:itemID="{379250E2-1333-48E5-B08D-0DCA4EBFB91E}"/>
</file>

<file path=customXml/itemProps3.xml><?xml version="1.0" encoding="utf-8"?>
<ds:datastoreItem xmlns:ds="http://schemas.openxmlformats.org/officeDocument/2006/customXml" ds:itemID="{BD980746-81D7-4474-A1F7-5015A6841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Jyoti Manjania</cp:lastModifiedBy>
  <dcterms:created xsi:type="dcterms:W3CDTF">2024-04-22T21:26:49Z</dcterms:created>
  <dcterms:modified xsi:type="dcterms:W3CDTF">2024-04-22T21:29:20Z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2024-04-22T21:27:15Z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2e597811-747d-4152-bbf4-398cb2a7decb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