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eury\Desktop\"/>
    </mc:Choice>
  </mc:AlternateContent>
  <xr:revisionPtr revIDLastSave="0" documentId="8_{873FD88E-DD0E-4F21-8D77-BD710A07439A}" xr6:coauthVersionLast="47" xr6:coauthVersionMax="47" xr10:uidLastSave="{00000000-0000-0000-0000-000000000000}"/>
  <bookViews>
    <workbookView xWindow="28680" yWindow="-120" windowWidth="29040" windowHeight="15840" xr2:uid="{AF4CA504-938B-4A82-97FB-12845E56D939}"/>
  </bookViews>
  <sheets>
    <sheet name="JCT4.35 -WN- GS&lt;50" sheetId="1" r:id="rId1"/>
  </sheets>
  <definedNames>
    <definedName name="_xlnm.Print_Area" localSheetId="0">'JCT4.35 -WN- GS&lt;50'!#REF!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J14" i="1"/>
  <c r="J15" i="1"/>
  <c r="J18" i="1"/>
  <c r="B7" i="1"/>
  <c r="J7" i="1" s="1"/>
  <c r="B8" i="1"/>
  <c r="J8" i="1" s="1"/>
  <c r="B9" i="1"/>
  <c r="J9" i="1" s="1"/>
  <c r="B10" i="1"/>
  <c r="J10" i="1" s="1"/>
  <c r="B11" i="1"/>
  <c r="J11" i="1" s="1"/>
  <c r="B12" i="1"/>
  <c r="J12" i="1" s="1"/>
  <c r="B13" i="1"/>
  <c r="J13" i="1" s="1"/>
  <c r="B14" i="1"/>
  <c r="B15" i="1"/>
  <c r="B16" i="1"/>
  <c r="J16" i="1" s="1"/>
  <c r="B17" i="1"/>
  <c r="J17" i="1" s="1"/>
  <c r="K18" i="1"/>
  <c r="K12" i="1" l="1"/>
  <c r="K11" i="1"/>
  <c r="K13" i="1"/>
  <c r="K14" i="1"/>
  <c r="K16" i="1"/>
  <c r="K10" i="1"/>
  <c r="K7" i="1"/>
  <c r="K15" i="1"/>
  <c r="K8" i="1"/>
  <c r="K9" i="1"/>
  <c r="K17" i="1"/>
  <c r="K20" i="1" l="1"/>
</calcChain>
</file>

<file path=xl/sharedStrings.xml><?xml version="1.0" encoding="utf-8"?>
<sst xmlns="http://schemas.openxmlformats.org/spreadsheetml/2006/main" count="39" uniqueCount="39">
  <si>
    <t>Date</t>
  </si>
  <si>
    <t>Days in the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</si>
  <si>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</si>
  <si>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</si>
  <si>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</si>
  <si>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</si>
  <si>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</si>
  <si>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</si>
  <si>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</si>
  <si>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</si>
  <si>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</si>
  <si>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</si>
  <si>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</si>
  <si>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</si>
  <si>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Weather Normalized </t>
  </si>
  <si>
    <t xml:space="preserve">Loss  Factor </t>
  </si>
  <si>
    <t>10 year
HDD average per day</t>
  </si>
  <si>
    <t xml:space="preserve">10 year
CDD average per day
</t>
  </si>
  <si>
    <t>Impact (kWh)</t>
  </si>
  <si>
    <t>Revenue Impact ($)</t>
  </si>
  <si>
    <t>HDD10_DAY*</t>
  </si>
  <si>
    <t>CDD18_DAY*</t>
  </si>
  <si>
    <t>Year</t>
  </si>
  <si>
    <t>Revenues Actual  ($M) </t>
  </si>
  <si>
    <t>Weather-normalized Revenues Actual  ($M) </t>
  </si>
  <si>
    <t>Approved Distribution Charge for GS&lt;50 ($/KWh)</t>
  </si>
  <si>
    <t>*HDD and CDD weather coefficients and historic 10-year averages are based on Toronto Hydro's 2020 CIR Application (EB 2018-0165)</t>
  </si>
  <si>
    <t>GS&lt;50 kW Weather-Normalization Process</t>
  </si>
  <si>
    <t>Total 2022</t>
  </si>
  <si>
    <t>Actual 
HDD10 per day</t>
  </si>
  <si>
    <t>Actual CDD18 per day</t>
  </si>
  <si>
    <t xml:space="preserve">Actual Weather  </t>
  </si>
  <si>
    <t>GS &lt;50 kW Revenue</t>
  </si>
  <si>
    <t>File Number:</t>
  </si>
  <si>
    <t>EB-2023-0195</t>
  </si>
  <si>
    <t>Schedule:</t>
  </si>
  <si>
    <t>Page:</t>
  </si>
  <si>
    <t>Date:</t>
  </si>
  <si>
    <t>JT4.35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</si>
</sst>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#,##0.0"/>
    <numFmt numFmtId="166" formatCode="_-* #,##0_-;\-* #,##0_-;_-* &quot;-&quot;??_-;_-@_-"/>
    <numFmt numFmtId="167" formatCode="_-&quot;$&quot;* #,##0_-;\-&quot;$&quot;* #,##0_-;_-&quot;$&quot;* &quot;-&quot;??_-;_-@_-"/>
    <numFmt numFmtId="168" formatCode="_-&quot;$&quot;* #,##0.00000_-;\-&quot;$&quot;* #,##0.00000_-;_-&quot;$&quot;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u/>
      <sz val="14"/>
      <color theme="10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7" xfId="0" applyNumberFormat="1" applyFont="1" applyBorder="1"/>
    <xf numFmtId="0" fontId="5" fillId="0" borderId="7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/>
    </xf>
    <xf numFmtId="165" fontId="7" fillId="2" borderId="16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9" fillId="0" borderId="0" xfId="2" applyFont="1" applyAlignment="1" applyProtection="1">
      <alignment vertical="center"/>
    </xf>
    <xf numFmtId="1" fontId="10" fillId="0" borderId="0" xfId="0" applyNumberFormat="1" applyFont="1" applyAlignment="1">
      <alignment vertical="center"/>
    </xf>
    <xf numFmtId="3" fontId="11" fillId="4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4" fontId="0" fillId="0" borderId="0" xfId="1" applyFont="1"/>
    <xf numFmtId="0" fontId="4" fillId="0" borderId="2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6" fontId="5" fillId="0" borderId="6" xfId="3" applyNumberFormat="1" applyFont="1" applyBorder="1" applyAlignment="1">
      <alignment horizontal="center"/>
    </xf>
    <xf numFmtId="167" fontId="5" fillId="0" borderId="6" xfId="1" applyNumberFormat="1" applyFont="1" applyBorder="1" applyAlignment="1">
      <alignment horizontal="center"/>
    </xf>
    <xf numFmtId="166" fontId="5" fillId="0" borderId="5" xfId="3" applyNumberFormat="1" applyFont="1" applyBorder="1" applyAlignment="1">
      <alignment horizontal="center"/>
    </xf>
    <xf numFmtId="167" fontId="5" fillId="0" borderId="5" xfId="1" applyNumberFormat="1" applyFont="1" applyBorder="1" applyAlignment="1">
      <alignment horizontal="center"/>
    </xf>
    <xf numFmtId="166" fontId="5" fillId="0" borderId="8" xfId="3" applyNumberFormat="1" applyFont="1" applyBorder="1" applyAlignment="1">
      <alignment horizontal="center"/>
    </xf>
    <xf numFmtId="167" fontId="5" fillId="0" borderId="8" xfId="1" applyNumberFormat="1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2" borderId="0" xfId="0" applyFill="1"/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44" fontId="10" fillId="0" borderId="19" xfId="0" applyNumberFormat="1" applyFont="1" applyBorder="1"/>
    <xf numFmtId="0" fontId="10" fillId="0" borderId="19" xfId="0" applyFont="1" applyBorder="1" applyAlignment="1">
      <alignment horizontal="center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1" fontId="12" fillId="4" borderId="0" xfId="0" applyNumberFormat="1" applyFont="1" applyFill="1"/>
    <xf numFmtId="0" fontId="11" fillId="4" borderId="0" xfId="0" applyFont="1" applyFill="1" applyAlignment="1">
      <alignment horizontal="center"/>
    </xf>
    <xf numFmtId="0" fontId="10" fillId="0" borderId="0" xfId="0" applyFont="1"/>
    <xf numFmtId="44" fontId="8" fillId="6" borderId="0" xfId="1" applyFont="1" applyFill="1"/>
    <xf numFmtId="167" fontId="8" fillId="6" borderId="0" xfId="0" applyNumberFormat="1" applyFont="1" applyFill="1"/>
    <xf numFmtId="168" fontId="0" fillId="0" borderId="18" xfId="1" applyNumberFormat="1" applyFont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44" fontId="16" fillId="0" borderId="19" xfId="0" applyNumberFormat="1" applyFont="1" applyBorder="1"/>
    <xf numFmtId="2" fontId="0" fillId="0" borderId="0" xfId="0" applyNumberFormat="1"/>
    <xf numFmtId="0" fontId="4" fillId="2" borderId="0" xfId="4" applyFont="1" applyFill="1"/>
    <xf numFmtId="0" fontId="1" fillId="2" borderId="0" xfId="4" applyFill="1"/>
    <xf numFmtId="0" fontId="17" fillId="0" borderId="0" xfId="4" applyFont="1" applyAlignment="1">
      <alignment horizontal="right" vertical="top"/>
    </xf>
    <xf numFmtId="0" fontId="17" fillId="7" borderId="20" xfId="4" applyFont="1" applyFill="1" applyBorder="1" applyAlignment="1" applyProtection="1">
      <alignment horizontal="right" vertical="top"/>
      <protection locked="0"/>
    </xf>
    <xf numFmtId="0" fontId="17" fillId="7" borderId="0" xfId="4" applyFont="1" applyFill="1" applyAlignment="1" applyProtection="1">
      <alignment horizontal="right" vertical="top"/>
      <protection locked="0"/>
    </xf>
    <xf numFmtId="15" fontId="17" fillId="7" borderId="0" xfId="4" applyNumberFormat="1" applyFont="1" applyFill="1" applyAlignment="1" applyProtection="1">
      <alignment horizontal="right" vertical="top"/>
      <protection locked="0"/>
    </xf>
    <xf numFmtId="0" fontId="17" fillId="0" borderId="0" xfId="4" applyFont="1" applyAlignment="1">
      <alignment horizontal="right"/>
    </xf>
    <xf numFmtId="1" fontId="16" fillId="3" borderId="3" xfId="0" applyNumberFormat="1" applyFont="1" applyFill="1" applyBorder="1" applyAlignment="1">
      <alignment horizontal="center" vertical="center"/>
    </xf>
    <xf numFmtId="1" fontId="16" fillId="3" borderId="4" xfId="0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 vertical="center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Normal 2" xfId="4" xr:uid="{095F647A-07DE-4121-89B1-72C6E7488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0197-78C0-45AC-8133-E7B8E3543D7A}">
  <sheetPr>
    <tabColor rgb="FF339966"/>
    <pageSetUpPr fitToPage="1"/>
  </sheetPr>
  <dimension ref="A1:S39"/>
  <sheetViews>
    <sheetView showGridLines="0" tabSelected="1" zoomScale="90" zoomScaleNormal="90" workbookViewId="0">
      <pane xSplit="1" ySplit="6" topLeftCell="G7" activePane="bottomRight" state="frozen"/>
      <selection activeCell="AX226" sqref="AX226"/>
      <selection pane="topRight" activeCell="AX226" sqref="AX226"/>
      <selection pane="bottomLeft" activeCell="AX226" sqref="AX226"/>
      <selection pane="bottomRight" activeCell="Q6" sqref="Q6"/>
    </sheetView>
  </sheetViews>
  <sheetFormatPr defaultColWidth="9.109375" defaultRowHeight="13.2" x14ac:dyDescent="0.25"/>
  <cols>
    <col min="1" max="1" width="27.44140625" style="1" customWidth="1"/>
    <col min="2" max="2" width="12.109375" style="1" customWidth="1"/>
    <col min="3" max="3" width="21.6640625" style="1" customWidth="1"/>
    <col min="4" max="4" width="22.6640625" style="1" customWidth="1"/>
    <col min="5" max="5" width="8.6640625" style="1" customWidth="1"/>
    <col min="6" max="6" width="7.6640625" style="1" customWidth="1"/>
    <col min="7" max="8" width="22.33203125" style="1" customWidth="1"/>
    <col min="9" max="9" width="10.88671875" style="2" customWidth="1"/>
    <col min="10" max="10" width="25.6640625" customWidth="1"/>
    <col min="11" max="11" width="25.6640625" style="2" customWidth="1"/>
    <col min="12" max="12" width="15.5546875" style="2" customWidth="1"/>
    <col min="13" max="13" width="25" style="2" customWidth="1"/>
    <col min="14" max="14" width="25" customWidth="1"/>
    <col min="15" max="15" width="35.44140625" style="7" customWidth="1"/>
    <col min="16" max="17" width="15.6640625" customWidth="1"/>
    <col min="18" max="18" width="9.109375" customWidth="1"/>
    <col min="19" max="19" width="9.88671875" customWidth="1"/>
    <col min="20" max="20" width="13.6640625" customWidth="1"/>
  </cols>
  <sheetData>
    <row r="1" spans="1:19" s="48" customFormat="1" ht="31.5" customHeight="1" x14ac:dyDescent="0.3">
      <c r="A1" s="66" t="s">
        <v>27</v>
      </c>
      <c r="B1" s="66"/>
      <c r="C1" s="66"/>
      <c r="D1" s="44"/>
      <c r="E1" s="44"/>
      <c r="F1" s="45"/>
      <c r="G1" s="46" t="s">
        <v>15</v>
      </c>
      <c r="H1" s="47">
        <v>1.0295000000000001</v>
      </c>
      <c r="I1" s="45"/>
      <c r="Q1" s="56" t="s">
        <v>33</v>
      </c>
      <c r="R1" s="57"/>
      <c r="S1" s="62" t="s">
        <v>34</v>
      </c>
    </row>
    <row r="2" spans="1:19" ht="14.4" x14ac:dyDescent="0.3">
      <c r="F2" s="2"/>
      <c r="G2"/>
      <c r="H2" s="2"/>
      <c r="K2"/>
      <c r="L2"/>
      <c r="M2"/>
      <c r="O2"/>
      <c r="Q2" s="56" t="s">
        <v>35</v>
      </c>
      <c r="R2" s="57"/>
      <c r="S2" s="59" t="s">
        <v>38</v>
      </c>
    </row>
    <row r="3" spans="1:19" ht="14.4" x14ac:dyDescent="0.3">
      <c r="F3" s="2"/>
      <c r="G3" s="26" t="s">
        <v>20</v>
      </c>
      <c r="H3" s="26" t="s">
        <v>21</v>
      </c>
      <c r="K3"/>
      <c r="L3"/>
      <c r="M3"/>
      <c r="O3"/>
      <c r="Q3" s="56" t="s">
        <v>36</v>
      </c>
      <c r="R3" s="57"/>
      <c r="S3" s="60">
        <v>1</v>
      </c>
    </row>
    <row r="4" spans="1:19" ht="25.5" customHeight="1" x14ac:dyDescent="0.3">
      <c r="F4"/>
      <c r="G4" s="23">
        <v>80213.053968966706</v>
      </c>
      <c r="H4" s="23">
        <v>276523.64590186899</v>
      </c>
      <c r="M4"/>
      <c r="O4"/>
      <c r="Q4" s="56"/>
      <c r="R4" s="57"/>
      <c r="S4" s="58"/>
    </row>
    <row r="5" spans="1:19" s="24" customFormat="1" ht="30.75" customHeight="1" x14ac:dyDescent="0.3">
      <c r="A5" s="21"/>
      <c r="B5" s="22"/>
      <c r="C5" s="63" t="s">
        <v>31</v>
      </c>
      <c r="D5" s="64"/>
      <c r="G5" s="48"/>
      <c r="H5" s="48"/>
      <c r="J5" s="63" t="s">
        <v>14</v>
      </c>
      <c r="K5" s="64"/>
      <c r="L5"/>
      <c r="M5" s="65" t="s">
        <v>32</v>
      </c>
      <c r="N5" s="65"/>
      <c r="O5" s="65"/>
      <c r="Q5" s="56" t="s">
        <v>37</v>
      </c>
      <c r="R5" s="57"/>
      <c r="S5" s="61">
        <v>45404</v>
      </c>
    </row>
    <row r="6" spans="1:19" s="5" customFormat="1" ht="62.25" customHeight="1" x14ac:dyDescent="0.25">
      <c r="A6" s="3" t="s">
        <v>0</v>
      </c>
      <c r="B6" s="4" t="s">
        <v>1</v>
      </c>
      <c r="C6" s="52" t="s">
        <v>29</v>
      </c>
      <c r="D6" s="53" t="s">
        <v>30</v>
      </c>
      <c r="F6" s="15"/>
      <c r="G6" s="14" t="s">
        <v>16</v>
      </c>
      <c r="H6" s="14" t="s">
        <v>17</v>
      </c>
      <c r="I6"/>
      <c r="J6" s="27" t="s">
        <v>18</v>
      </c>
      <c r="K6" s="27" t="s">
        <v>19</v>
      </c>
      <c r="L6"/>
      <c r="M6" s="40" t="s">
        <v>22</v>
      </c>
      <c r="N6" s="41" t="s">
        <v>23</v>
      </c>
      <c r="O6" s="41" t="s">
        <v>24</v>
      </c>
    </row>
    <row r="7" spans="1:19" ht="17.399999999999999" x14ac:dyDescent="0.3">
      <c r="A7" s="6">
        <v>44562</v>
      </c>
      <c r="B7" s="7">
        <f t="shared" ref="B7:B17" si="0">A8-A7</f>
        <v>31</v>
      </c>
      <c r="C7" s="11">
        <v>17.964247311827958</v>
      </c>
      <c r="D7" s="28">
        <v>0</v>
      </c>
      <c r="E7" s="5"/>
      <c r="F7" s="16" t="s">
        <v>2</v>
      </c>
      <c r="G7" s="18">
        <v>15.196451612903223</v>
      </c>
      <c r="H7" s="18">
        <v>0</v>
      </c>
      <c r="I7"/>
      <c r="J7" s="34">
        <f t="shared" ref="J7:J18" si="1">(((G7-C7)*$G$4+(H7-D7)*$H$4)*B7)/$H$1</f>
        <v>-6685200.3098209156</v>
      </c>
      <c r="K7" s="35">
        <f>+J7*$K$22</f>
        <v>-242739.62324959747</v>
      </c>
      <c r="L7"/>
      <c r="M7" s="43">
        <v>2022</v>
      </c>
      <c r="N7" s="42">
        <v>121.61391715151716</v>
      </c>
      <c r="O7" s="54">
        <f>N7+K20/1000000</f>
        <v>121.11718450977371</v>
      </c>
    </row>
    <row r="8" spans="1:19" x14ac:dyDescent="0.25">
      <c r="A8" s="6">
        <v>44593</v>
      </c>
      <c r="B8" s="7">
        <f t="shared" si="0"/>
        <v>28</v>
      </c>
      <c r="C8" s="12">
        <v>14.33779761904762</v>
      </c>
      <c r="D8" s="29">
        <v>0</v>
      </c>
      <c r="E8" s="5"/>
      <c r="F8" s="17" t="s">
        <v>3</v>
      </c>
      <c r="G8" s="18">
        <v>14.257413793103453</v>
      </c>
      <c r="H8" s="18">
        <v>0</v>
      </c>
      <c r="I8"/>
      <c r="J8" s="32">
        <f t="shared" si="1"/>
        <v>-175366.00361667134</v>
      </c>
      <c r="K8" s="33">
        <f t="shared" ref="K8:K18" si="2">+J8*$K$22</f>
        <v>-6367.539591321337</v>
      </c>
      <c r="L8"/>
      <c r="M8"/>
      <c r="O8"/>
    </row>
    <row r="9" spans="1:19" x14ac:dyDescent="0.25">
      <c r="A9" s="6">
        <v>44621</v>
      </c>
      <c r="B9" s="7">
        <f t="shared" si="0"/>
        <v>31</v>
      </c>
      <c r="C9" s="12">
        <v>8.9096774193548391</v>
      </c>
      <c r="D9" s="29">
        <v>0</v>
      </c>
      <c r="E9" s="5"/>
      <c r="F9" s="17" t="s">
        <v>4</v>
      </c>
      <c r="G9" s="18">
        <v>9.4067741935483866</v>
      </c>
      <c r="H9" s="18">
        <v>6.4516129032258064E-4</v>
      </c>
      <c r="I9"/>
      <c r="J9" s="32">
        <f t="shared" si="1"/>
        <v>1206035.5848274035</v>
      </c>
      <c r="K9" s="33">
        <f t="shared" si="2"/>
        <v>43791.152085083027</v>
      </c>
      <c r="L9"/>
      <c r="M9"/>
      <c r="O9"/>
    </row>
    <row r="10" spans="1:19" x14ac:dyDescent="0.25">
      <c r="A10" s="6">
        <v>44652</v>
      </c>
      <c r="B10" s="7">
        <f t="shared" si="0"/>
        <v>30</v>
      </c>
      <c r="C10" s="12">
        <v>3.7579166666666661</v>
      </c>
      <c r="D10" s="29">
        <v>0</v>
      </c>
      <c r="E10" s="5"/>
      <c r="F10" s="17" t="s">
        <v>5</v>
      </c>
      <c r="G10" s="18">
        <v>3.7170000000000001</v>
      </c>
      <c r="H10" s="18">
        <v>4.0000000000000001E-3</v>
      </c>
      <c r="I10"/>
      <c r="J10" s="32">
        <f t="shared" si="1"/>
        <v>-63408.145933638509</v>
      </c>
      <c r="K10" s="33">
        <f t="shared" si="2"/>
        <v>-2302.3497788504142</v>
      </c>
      <c r="L10"/>
      <c r="M10"/>
      <c r="O10"/>
    </row>
    <row r="11" spans="1:19" x14ac:dyDescent="0.25">
      <c r="A11" s="6">
        <v>44682</v>
      </c>
      <c r="B11" s="7">
        <f t="shared" si="0"/>
        <v>31</v>
      </c>
      <c r="C11" s="12">
        <v>4.5161290322580656E-2</v>
      </c>
      <c r="D11" s="29">
        <v>1.1161290322580646</v>
      </c>
      <c r="E11" s="5"/>
      <c r="F11" s="17" t="s">
        <v>6</v>
      </c>
      <c r="G11" s="18">
        <v>0.31451612903225812</v>
      </c>
      <c r="H11" s="18">
        <v>0.84096774193548396</v>
      </c>
      <c r="I11"/>
      <c r="J11" s="32">
        <f t="shared" si="1"/>
        <v>-1640570.8585741331</v>
      </c>
      <c r="K11" s="33">
        <f t="shared" si="2"/>
        <v>-59569.12787482678</v>
      </c>
      <c r="L11"/>
      <c r="M11"/>
      <c r="O11"/>
    </row>
    <row r="12" spans="1:19" x14ac:dyDescent="0.25">
      <c r="A12" s="6">
        <v>44713</v>
      </c>
      <c r="B12" s="7">
        <f t="shared" si="0"/>
        <v>30</v>
      </c>
      <c r="C12" s="12">
        <v>0</v>
      </c>
      <c r="D12" s="29">
        <v>2.1400000000000006</v>
      </c>
      <c r="E12" s="5"/>
      <c r="F12" s="17" t="s">
        <v>7</v>
      </c>
      <c r="G12" s="18">
        <v>0</v>
      </c>
      <c r="H12" s="18">
        <v>2.0693333333333332</v>
      </c>
      <c r="I12"/>
      <c r="J12" s="32">
        <f t="shared" si="1"/>
        <v>-569431.88859831728</v>
      </c>
      <c r="K12" s="33">
        <f t="shared" si="2"/>
        <v>-20676.071875004902</v>
      </c>
      <c r="L12"/>
      <c r="M12"/>
      <c r="O12"/>
    </row>
    <row r="13" spans="1:19" x14ac:dyDescent="0.25">
      <c r="A13" s="6">
        <v>44743</v>
      </c>
      <c r="B13" s="7">
        <f t="shared" si="0"/>
        <v>31</v>
      </c>
      <c r="C13" s="12">
        <v>0</v>
      </c>
      <c r="D13" s="29">
        <v>4.6677419354838694</v>
      </c>
      <c r="E13" s="5"/>
      <c r="F13" s="17" t="s">
        <v>8</v>
      </c>
      <c r="G13" s="18">
        <v>0</v>
      </c>
      <c r="H13" s="18">
        <v>4.4790322580645157</v>
      </c>
      <c r="I13"/>
      <c r="J13" s="32">
        <f t="shared" si="1"/>
        <v>-1571309.6925943894</v>
      </c>
      <c r="K13" s="33">
        <f t="shared" si="2"/>
        <v>-57054.254938102284</v>
      </c>
      <c r="L13"/>
      <c r="M13"/>
      <c r="O13"/>
    </row>
    <row r="14" spans="1:19" x14ac:dyDescent="0.25">
      <c r="A14" s="6">
        <v>44774</v>
      </c>
      <c r="B14" s="7">
        <f t="shared" si="0"/>
        <v>31</v>
      </c>
      <c r="C14" s="12">
        <v>0</v>
      </c>
      <c r="D14" s="29">
        <v>4.5322580645161281</v>
      </c>
      <c r="E14" s="5"/>
      <c r="F14" s="17" t="s">
        <v>9</v>
      </c>
      <c r="G14" s="18">
        <v>0</v>
      </c>
      <c r="H14" s="18">
        <v>3.7461290322580654</v>
      </c>
      <c r="I14"/>
      <c r="J14" s="32">
        <f t="shared" si="1"/>
        <v>-6545780.7194060525</v>
      </c>
      <c r="K14" s="33">
        <f t="shared" si="2"/>
        <v>-237677.29792163378</v>
      </c>
      <c r="L14"/>
      <c r="M14"/>
      <c r="O14"/>
    </row>
    <row r="15" spans="1:19" x14ac:dyDescent="0.25">
      <c r="A15" s="6">
        <v>44805</v>
      </c>
      <c r="B15" s="7">
        <f t="shared" si="0"/>
        <v>30</v>
      </c>
      <c r="C15" s="12">
        <v>0</v>
      </c>
      <c r="D15" s="29">
        <v>1.6959722222222227</v>
      </c>
      <c r="E15" s="5"/>
      <c r="F15" s="17" t="s">
        <v>10</v>
      </c>
      <c r="G15" s="18">
        <v>8.6666666666666663E-3</v>
      </c>
      <c r="H15" s="18">
        <v>1.6143333333333334</v>
      </c>
      <c r="I15"/>
      <c r="J15" s="32">
        <f t="shared" si="1"/>
        <v>-637588.2487188594</v>
      </c>
      <c r="K15" s="33">
        <f t="shared" si="2"/>
        <v>-23150.829310981786</v>
      </c>
      <c r="L15"/>
      <c r="M15"/>
      <c r="O15"/>
    </row>
    <row r="16" spans="1:19" x14ac:dyDescent="0.25">
      <c r="A16" s="6">
        <v>44835</v>
      </c>
      <c r="B16" s="7">
        <f t="shared" si="0"/>
        <v>31</v>
      </c>
      <c r="C16" s="12">
        <v>1.2645161290322582</v>
      </c>
      <c r="D16" s="29">
        <v>6.4516129032257839E-3</v>
      </c>
      <c r="E16" s="5"/>
      <c r="F16" s="17" t="s">
        <v>11</v>
      </c>
      <c r="G16" s="18">
        <v>1.5506451612903225</v>
      </c>
      <c r="H16" s="18">
        <v>8.2580645161290309E-2</v>
      </c>
      <c r="I16"/>
      <c r="J16" s="32">
        <f t="shared" si="1"/>
        <v>1324998.1476766828</v>
      </c>
      <c r="K16" s="33">
        <f t="shared" si="2"/>
        <v>48110.682742140358</v>
      </c>
      <c r="L16"/>
      <c r="M16"/>
      <c r="O16"/>
    </row>
    <row r="17" spans="1:15" x14ac:dyDescent="0.25">
      <c r="A17" s="6">
        <v>44866</v>
      </c>
      <c r="B17" s="7">
        <f t="shared" si="0"/>
        <v>30</v>
      </c>
      <c r="C17" s="12">
        <v>5.6066666666666665</v>
      </c>
      <c r="D17" s="29">
        <v>2.9999999999999954E-2</v>
      </c>
      <c r="E17" s="5"/>
      <c r="F17" s="17" t="s">
        <v>12</v>
      </c>
      <c r="G17" s="18">
        <v>5.913666666666666</v>
      </c>
      <c r="H17" s="18">
        <v>0</v>
      </c>
      <c r="I17"/>
      <c r="J17" s="32">
        <f t="shared" si="1"/>
        <v>475853.27415493003</v>
      </c>
      <c r="K17" s="33">
        <f t="shared" si="2"/>
        <v>17278.232384565512</v>
      </c>
      <c r="L17"/>
      <c r="M17"/>
      <c r="O17"/>
    </row>
    <row r="18" spans="1:15" x14ac:dyDescent="0.25">
      <c r="A18" s="8">
        <v>44896</v>
      </c>
      <c r="B18" s="9">
        <v>31</v>
      </c>
      <c r="C18" s="13">
        <v>10.58064516129032</v>
      </c>
      <c r="D18" s="30">
        <v>0</v>
      </c>
      <c r="E18" s="5"/>
      <c r="F18" s="19" t="s">
        <v>13</v>
      </c>
      <c r="G18" s="20">
        <v>11.078064516129032</v>
      </c>
      <c r="H18" s="20">
        <v>0</v>
      </c>
      <c r="I18"/>
      <c r="J18" s="36">
        <f t="shared" si="1"/>
        <v>1201442.7316187201</v>
      </c>
      <c r="K18" s="37">
        <f t="shared" si="2"/>
        <v>43624.385585075732</v>
      </c>
      <c r="L18"/>
      <c r="M18"/>
      <c r="O18"/>
    </row>
    <row r="19" spans="1:15" x14ac:dyDescent="0.25">
      <c r="J19" s="1"/>
      <c r="K19"/>
      <c r="L19"/>
      <c r="M19"/>
      <c r="O19"/>
    </row>
    <row r="20" spans="1:15" x14ac:dyDescent="0.25">
      <c r="A20" s="1" t="s">
        <v>26</v>
      </c>
      <c r="J20" s="49" t="s">
        <v>28</v>
      </c>
      <c r="K20" s="50">
        <f>+SUM(K7:K18)</f>
        <v>-496732.64174345415</v>
      </c>
      <c r="L20"/>
      <c r="M20"/>
      <c r="O20"/>
    </row>
    <row r="21" spans="1:15" x14ac:dyDescent="0.25">
      <c r="K21"/>
      <c r="L21"/>
      <c r="M21"/>
      <c r="O21"/>
    </row>
    <row r="22" spans="1:15" ht="42" customHeight="1" x14ac:dyDescent="0.25">
      <c r="C22" s="55"/>
      <c r="D22" s="55"/>
      <c r="E22" s="2"/>
      <c r="F22"/>
      <c r="G22" s="55"/>
      <c r="H22" s="55"/>
      <c r="J22" s="38" t="s">
        <v>25</v>
      </c>
      <c r="K22" s="51">
        <v>3.6310000000000002E-2</v>
      </c>
      <c r="L22"/>
      <c r="M22"/>
      <c r="O22"/>
    </row>
    <row r="23" spans="1:15" x14ac:dyDescent="0.25">
      <c r="E23" s="2"/>
      <c r="F23"/>
      <c r="G23" s="2"/>
      <c r="H23" s="2"/>
      <c r="J23" s="7"/>
      <c r="K23"/>
      <c r="L23"/>
      <c r="M23"/>
      <c r="O23"/>
    </row>
    <row r="24" spans="1:15" x14ac:dyDescent="0.25">
      <c r="B24" s="39"/>
      <c r="E24" s="10"/>
      <c r="F24"/>
      <c r="G24" s="2"/>
      <c r="H24" s="2"/>
      <c r="J24" s="7"/>
      <c r="K24"/>
      <c r="L24"/>
      <c r="M24"/>
      <c r="O24"/>
    </row>
    <row r="25" spans="1:15" x14ac:dyDescent="0.25">
      <c r="E25" s="10"/>
      <c r="F25"/>
      <c r="G25" s="2"/>
      <c r="H25" s="2"/>
      <c r="J25" s="7"/>
      <c r="K25"/>
      <c r="L25"/>
      <c r="M25"/>
      <c r="O25"/>
    </row>
    <row r="26" spans="1:15" x14ac:dyDescent="0.25">
      <c r="E26" s="10"/>
      <c r="F26"/>
      <c r="G26" s="2"/>
      <c r="H26" s="2"/>
      <c r="J26" s="7"/>
      <c r="K26"/>
      <c r="L26"/>
      <c r="M26"/>
      <c r="O26"/>
    </row>
    <row r="27" spans="1:15" x14ac:dyDescent="0.25">
      <c r="B27" s="31"/>
      <c r="E27" s="10"/>
      <c r="F27"/>
      <c r="G27" s="2"/>
      <c r="H27" s="2"/>
      <c r="J27" s="7"/>
      <c r="K27"/>
      <c r="L27"/>
      <c r="M27"/>
      <c r="O27"/>
    </row>
    <row r="28" spans="1:15" x14ac:dyDescent="0.25">
      <c r="B28" s="31"/>
      <c r="E28" s="10"/>
      <c r="F28"/>
      <c r="G28" s="2"/>
      <c r="H28" s="2"/>
      <c r="J28" s="7"/>
      <c r="K28"/>
      <c r="L28"/>
      <c r="M28"/>
      <c r="O28"/>
    </row>
    <row r="29" spans="1:15" x14ac:dyDescent="0.25">
      <c r="B29" s="31"/>
      <c r="E29" s="10"/>
      <c r="F29"/>
      <c r="G29" s="2"/>
      <c r="H29" s="2"/>
      <c r="J29" s="7"/>
      <c r="K29"/>
      <c r="L29"/>
      <c r="M29"/>
      <c r="O29"/>
    </row>
    <row r="30" spans="1:15" x14ac:dyDescent="0.25">
      <c r="B30" s="31"/>
      <c r="E30" s="10"/>
      <c r="F30"/>
      <c r="G30" s="2"/>
      <c r="H30" s="2"/>
      <c r="J30" s="7"/>
      <c r="K30"/>
      <c r="L30"/>
      <c r="M30"/>
      <c r="O30"/>
    </row>
    <row r="31" spans="1:15" x14ac:dyDescent="0.25">
      <c r="B31" s="31"/>
      <c r="E31" s="10"/>
      <c r="F31"/>
      <c r="G31" s="2"/>
      <c r="H31" s="2"/>
      <c r="J31" s="7"/>
      <c r="K31"/>
      <c r="L31"/>
      <c r="M31"/>
      <c r="O31"/>
    </row>
    <row r="32" spans="1:15" x14ac:dyDescent="0.25">
      <c r="B32" s="31"/>
      <c r="E32" s="10"/>
      <c r="F32"/>
      <c r="G32" s="2"/>
      <c r="H32" s="2"/>
      <c r="J32" s="7"/>
      <c r="K32"/>
      <c r="L32"/>
      <c r="M32"/>
      <c r="O32"/>
    </row>
    <row r="33" spans="2:15" x14ac:dyDescent="0.25">
      <c r="B33" s="31"/>
      <c r="E33" s="10"/>
      <c r="F33"/>
      <c r="G33" s="2"/>
      <c r="H33" s="2"/>
      <c r="J33" s="7"/>
      <c r="K33"/>
      <c r="L33"/>
      <c r="M33"/>
      <c r="O33"/>
    </row>
    <row r="34" spans="2:15" x14ac:dyDescent="0.25">
      <c r="B34" s="31"/>
      <c r="E34" s="10"/>
      <c r="F34"/>
      <c r="G34" s="2"/>
      <c r="H34" s="2"/>
      <c r="J34" s="7"/>
      <c r="K34"/>
      <c r="L34"/>
      <c r="M34"/>
      <c r="O34"/>
    </row>
    <row r="35" spans="2:15" x14ac:dyDescent="0.25">
      <c r="B35" s="31"/>
      <c r="E35" s="10"/>
      <c r="F35"/>
      <c r="G35" s="2"/>
      <c r="H35" s="2"/>
      <c r="J35" s="7"/>
      <c r="K35"/>
      <c r="L35"/>
      <c r="M35"/>
      <c r="O35"/>
    </row>
    <row r="37" spans="2:15" x14ac:dyDescent="0.25">
      <c r="B37" s="25"/>
      <c r="D37" s="25"/>
    </row>
    <row r="39" spans="2:15" ht="12.75" customHeight="1" x14ac:dyDescent="0.25"/>
  </sheetData>
  <mergeCells count="4">
    <mergeCell ref="J5:K5"/>
    <mergeCell ref="M5:O5"/>
    <mergeCell ref="A1:C1"/>
    <mergeCell ref="C5:D5"/>
  </mergeCells>
  <pageMargins left="0.74803149606299213" right="0.74803149606299213" top="0.98425196850393704" bottom="0.98425196850393704" header="0.51181102362204722" footer="0.51181102362204722"/>
  <pageSetup scale="3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A0E51-F7DD-4E50-90DA-C53E98449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6FFBC7-030A-4813-8F69-94067F18D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3A161-78AE-4A02-B317-1E0989FC1A3F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JCT4.35 -WN- GS&lt;50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Aida Ahadiany</dc:creator>
  <cp:lastModifiedBy>cfleury@TorontoHydro.com</cp:lastModifiedBy>
  <dcterms:created xsi:type="dcterms:W3CDTF">2024-04-16T19:08:00Z</dcterms:created>
  <dcterms:modified xsi:type="dcterms:W3CDTF">2024-04-22T21:59:37Z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2024-04-16T19:41:31Z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bfa45814-0df0-40d5-a65a-b92736f1e15f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