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438" documentId="8_{BDD121D9-C99A-4A49-9BF7-7DB351355AAF}" xr6:coauthVersionLast="47" xr6:coauthVersionMax="47" xr10:uidLastSave="{82ED9FB6-DF0B-49B0-A80D-F5A1C0C3955E}"/>
  <bookViews>
    <workbookView xWindow="57480" yWindow="-6660" windowWidth="29040" windowHeight="15840" xr2:uid="{D1438ECA-3FE4-4291-97B4-DA082797B01E}"/>
  </bookViews>
  <sheets>
    <sheet name="p.1 2022 2023" sheetId="2" r:id="rId1"/>
    <sheet name="p.2 2024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2" l="1"/>
  <c r="Y13" i="2"/>
  <c r="G29" i="2"/>
  <c r="O29" i="2" s="1"/>
  <c r="K29" i="2"/>
  <c r="G28" i="2"/>
  <c r="I13" i="2"/>
  <c r="S28" i="2"/>
  <c r="W28" i="2"/>
  <c r="AA28" i="2" s="1"/>
  <c r="K28" i="2"/>
  <c r="I7" i="3"/>
  <c r="M13" i="2"/>
  <c r="W29" i="2"/>
  <c r="AA29" i="2"/>
  <c r="U17" i="2"/>
  <c r="S29" i="2"/>
  <c r="AA14" i="2"/>
  <c r="AA15" i="2"/>
  <c r="AA16" i="2"/>
  <c r="AA17" i="2"/>
  <c r="AA18" i="2"/>
  <c r="AA19" i="2"/>
  <c r="AA20" i="2"/>
  <c r="AA21" i="2"/>
  <c r="AA22" i="2"/>
  <c r="AA23" i="2"/>
  <c r="AA24" i="2"/>
  <c r="Y14" i="2"/>
  <c r="Y15" i="2"/>
  <c r="Y16" i="2"/>
  <c r="Y17" i="2"/>
  <c r="Y18" i="2"/>
  <c r="Y19" i="2"/>
  <c r="Y20" i="2"/>
  <c r="Y21" i="2"/>
  <c r="Y22" i="2"/>
  <c r="Y23" i="2"/>
  <c r="Y24" i="2"/>
  <c r="U13" i="2"/>
  <c r="W25" i="2"/>
  <c r="Q25" i="2"/>
  <c r="S25" i="2"/>
  <c r="U14" i="2"/>
  <c r="U15" i="2"/>
  <c r="U16" i="2"/>
  <c r="U18" i="2"/>
  <c r="U19" i="2"/>
  <c r="U20" i="2"/>
  <c r="U21" i="2"/>
  <c r="U22" i="2"/>
  <c r="U23" i="2"/>
  <c r="U24" i="2"/>
  <c r="O13" i="2"/>
  <c r="O14" i="2"/>
  <c r="O15" i="2"/>
  <c r="O16" i="2"/>
  <c r="O17" i="2"/>
  <c r="O18" i="2"/>
  <c r="O19" i="2"/>
  <c r="O20" i="2"/>
  <c r="O21" i="2"/>
  <c r="O22" i="2"/>
  <c r="O23" i="2"/>
  <c r="O24" i="2"/>
  <c r="M14" i="2"/>
  <c r="M15" i="2"/>
  <c r="M16" i="2"/>
  <c r="M17" i="2"/>
  <c r="M18" i="2"/>
  <c r="M19" i="2"/>
  <c r="M20" i="2"/>
  <c r="M21" i="2"/>
  <c r="M22" i="2"/>
  <c r="M23" i="2"/>
  <c r="M24" i="2"/>
  <c r="I14" i="2"/>
  <c r="I15" i="2"/>
  <c r="I16" i="2"/>
  <c r="I17" i="2"/>
  <c r="I18" i="2"/>
  <c r="I19" i="2"/>
  <c r="I20" i="2"/>
  <c r="I21" i="2"/>
  <c r="I22" i="2"/>
  <c r="I23" i="2"/>
  <c r="I24" i="2"/>
  <c r="K25" i="2"/>
  <c r="E25" i="2"/>
  <c r="G25" i="2"/>
  <c r="M25" i="2" l="1"/>
  <c r="AA25" i="2"/>
  <c r="U25" i="2"/>
  <c r="O25" i="2"/>
  <c r="Y25" i="2"/>
  <c r="O28" i="2"/>
  <c r="I25" i="2"/>
</calcChain>
</file>

<file path=xl/sharedStrings.xml><?xml version="1.0" encoding="utf-8"?>
<sst xmlns="http://schemas.openxmlformats.org/spreadsheetml/2006/main" count="83" uniqueCount="52">
  <si>
    <t>Line No.</t>
  </si>
  <si>
    <t xml:space="preserve">Particulars </t>
  </si>
  <si>
    <t>Actual Number of Meters</t>
  </si>
  <si>
    <t>% of Target Achieved</t>
  </si>
  <si>
    <t>Total Number of Inaccessible Meters</t>
  </si>
  <si>
    <t>% of Target Achieved (Inaccessible Meters removed)</t>
  </si>
  <si>
    <t xml:space="preserve">% of Inaccessible Meters to Total Number of Unread Meters </t>
  </si>
  <si>
    <t>(a)</t>
  </si>
  <si>
    <t>(b)</t>
  </si>
  <si>
    <t>(c) = (b / a)</t>
  </si>
  <si>
    <t>(d)</t>
  </si>
  <si>
    <t>(e) = (b - d) / (a)</t>
  </si>
  <si>
    <t>(f) = (d / b)</t>
  </si>
  <si>
    <t>(g)</t>
  </si>
  <si>
    <t>(h)</t>
  </si>
  <si>
    <t>(i) = (h / g)</t>
  </si>
  <si>
    <t>(j)</t>
  </si>
  <si>
    <t>(l) = (j / h)</t>
  </si>
  <si>
    <t>Jan</t>
  </si>
  <si>
    <t>Feb</t>
  </si>
  <si>
    <t>Mar</t>
  </si>
  <si>
    <t>April</t>
  </si>
  <si>
    <t>May</t>
  </si>
  <si>
    <t>June</t>
  </si>
  <si>
    <t>July</t>
  </si>
  <si>
    <t>Aug</t>
  </si>
  <si>
    <t>Sept</t>
  </si>
  <si>
    <t>Oct</t>
  </si>
  <si>
    <t xml:space="preserve">Nov </t>
  </si>
  <si>
    <t>Dec</t>
  </si>
  <si>
    <t>Total</t>
  </si>
  <si>
    <t>Notes:</t>
  </si>
  <si>
    <t>(1)</t>
  </si>
  <si>
    <t>(2)</t>
  </si>
  <si>
    <t>Line 
No.</t>
  </si>
  <si>
    <t>Particulars</t>
  </si>
  <si>
    <t>Apr</t>
  </si>
  <si>
    <t>Jun</t>
  </si>
  <si>
    <t>Jul</t>
  </si>
  <si>
    <t>Sep</t>
  </si>
  <si>
    <t>Nov</t>
  </si>
  <si>
    <t xml:space="preserve">Estimated Number of Meters </t>
  </si>
  <si>
    <t>2024 Forecast</t>
  </si>
  <si>
    <t>2022-2023 Enbridge Gas Meter Reading Results</t>
  </si>
  <si>
    <t xml:space="preserve">Total Number of Consecutive Estimate Meters (1) </t>
  </si>
  <si>
    <t xml:space="preserve">% of Inaccessible Meters to Total Number of Consecutive Estimate Meters </t>
  </si>
  <si>
    <t>Winter Mths (Sum of line 1 to 4)</t>
  </si>
  <si>
    <t>Summer Mths (Sum of line 7 to10)</t>
  </si>
  <si>
    <t>(k) = (h - j) / (g)</t>
  </si>
  <si>
    <t>An unread meter is a meter with over 4 months of consecutive estimates.</t>
  </si>
  <si>
    <t>Meters are not included in the calculation of MRPM until they have had at least 4 months of no reads. For this reason, impacts from Winter months start to show up in Jan-April (Meters that couldn't be read for 4+ months starting in Oct. to Jan.) and summer months include July-Oct. (Meters that couldn't be read for 4+ months starting in Apr. to July).</t>
  </si>
  <si>
    <t>Jan. to Mar. are actuals.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</si>
</sst>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555555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0"/>
      <color rgb="FF000000"/>
      <name val="Arial"/>
      <family val="2"/>
    </font>
    <font>
      <sz val="10"/>
      <color rgb="FF000000"/>
      <name val="Aptos Narrow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0" borderId="0" xfId="1" applyNumberFormat="1" applyFont="1" applyFill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left" indent="2"/>
    </xf>
    <xf numFmtId="0" fontId="2" fillId="0" borderId="0" xfId="2" applyFont="1" applyAlignment="1">
      <alignment horizontal="left"/>
    </xf>
    <xf numFmtId="0" fontId="2" fillId="0" borderId="0" xfId="0" quotePrefix="1" applyFont="1" applyAlignment="1">
      <alignment horizontal="center" vertical="center" wrapText="1"/>
    </xf>
    <xf numFmtId="164" fontId="2" fillId="0" borderId="0" xfId="3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0" xfId="0" applyFont="1" applyAlignment="1">
      <alignment horizontal="center"/>
    </xf>
    <xf numFmtId="164" fontId="2" fillId="0" borderId="2" xfId="1" applyNumberFormat="1" applyFont="1" applyFill="1" applyBorder="1"/>
    <xf numFmtId="0" fontId="2" fillId="0" borderId="0" xfId="0" quotePrefix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0" xfId="1" applyNumberFormat="1" applyFont="1" applyFill="1" applyBorder="1"/>
    <xf numFmtId="165" fontId="2" fillId="0" borderId="0" xfId="4" applyNumberFormat="1" applyFont="1"/>
    <xf numFmtId="10" fontId="2" fillId="0" borderId="0" xfId="4" applyNumberFormat="1" applyFont="1"/>
    <xf numFmtId="10" fontId="2" fillId="0" borderId="2" xfId="4" applyNumberFormat="1" applyFont="1" applyBorder="1"/>
    <xf numFmtId="0" fontId="2" fillId="0" borderId="2" xfId="0" applyFont="1" applyBorder="1" applyAlignment="1">
      <alignment horizontal="center" wrapText="1"/>
    </xf>
    <xf numFmtId="165" fontId="2" fillId="0" borderId="2" xfId="4" applyNumberFormat="1" applyFont="1" applyBorder="1"/>
    <xf numFmtId="164" fontId="2" fillId="0" borderId="0" xfId="1" applyNumberFormat="1" applyFont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10" fontId="2" fillId="0" borderId="2" xfId="4" applyNumberFormat="1" applyFont="1" applyFill="1" applyBorder="1"/>
    <xf numFmtId="3" fontId="5" fillId="0" borderId="0" xfId="0" applyNumberFormat="1" applyFont="1" applyAlignment="1">
      <alignment vertical="center" wrapText="1"/>
    </xf>
    <xf numFmtId="9" fontId="2" fillId="0" borderId="2" xfId="4" applyFont="1" applyFill="1" applyBorder="1" applyAlignment="1">
      <alignment horizontal="right"/>
    </xf>
    <xf numFmtId="0" fontId="2" fillId="0" borderId="0" xfId="0" applyFont="1" applyAlignment="1">
      <alignment horizontal="right"/>
    </xf>
    <xf numFmtId="10" fontId="2" fillId="2" borderId="2" xfId="4" applyNumberFormat="1" applyFont="1" applyFill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0" borderId="0" xfId="0" applyFont="1" applyAlignment="1"/>
    <xf numFmtId="0" fontId="7" fillId="0" borderId="0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10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/>
    <xf numFmtId="0" fontId="4" fillId="0" borderId="0" xfId="0" applyFont="1" applyFill="1" applyBorder="1" applyAlignment="1">
      <alignment horizontal="center" wrapText="1"/>
    </xf>
    <xf numFmtId="3" fontId="2" fillId="0" borderId="2" xfId="0" applyNumberFormat="1" applyFont="1" applyFill="1" applyBorder="1" applyAlignment="1">
      <alignment horizontal="right"/>
    </xf>
    <xf numFmtId="10" fontId="2" fillId="0" borderId="2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2" fillId="0" borderId="1" xfId="0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2" fillId="0" borderId="0" xfId="0" applyFont="1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Border="1"/>
    <xf numFmtId="0" fontId="10" fillId="0" borderId="0" xfId="0" quotePrefix="1" applyFont="1"/>
    <xf numFmtId="0" fontId="11" fillId="0" borderId="0" xfId="0" applyFont="1" applyBorder="1"/>
    <xf numFmtId="0" fontId="11" fillId="0" borderId="0" xfId="0" applyFont="1" applyFill="1" applyBorder="1"/>
    <xf numFmtId="0" fontId="11" fillId="0" borderId="0" xfId="0" applyFont="1" applyFill="1"/>
    <xf numFmtId="3" fontId="11" fillId="0" borderId="0" xfId="0" applyNumberFormat="1" applyFont="1"/>
    <xf numFmtId="0" fontId="3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2" fillId="0" borderId="0" xfId="1" applyNumberFormat="1" applyFont="1" applyFill="1" applyAlignment="1"/>
    <xf numFmtId="164" fontId="2" fillId="0" borderId="0" xfId="3" applyNumberFormat="1" applyFont="1" applyBorder="1" applyAlignment="1"/>
    <xf numFmtId="164" fontId="2" fillId="0" borderId="0" xfId="3" quotePrefix="1" applyNumberFormat="1" applyFont="1" applyBorder="1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2" applyFont="1" applyAlignment="1">
      <alignment horizontal="left"/>
    </xf>
    <xf numFmtId="0" fontId="3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</cellXfs>
  <cellStyles count="5">
    <cellStyle name="Comma" xfId="1" builtinId="3"/>
    <cellStyle name="Comma 3" xfId="3" xr:uid="{F210E29A-3A44-446A-A709-26BD12B2BBC0}"/>
    <cellStyle name="Normal" xfId="0" builtinId="0"/>
    <cellStyle name="Normal 3" xfId="2" xr:uid="{5ED61CA4-ECE0-412F-B358-617D8ADAA5FE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39171-C2CC-40B9-A960-77CF5F0D5549}">
  <sheetPr>
    <pageSetUpPr fitToPage="1"/>
  </sheetPr>
  <dimension ref="A6:AA36"/>
  <sheetViews>
    <sheetView tabSelected="1" zoomScaleNormal="100" zoomScaleSheetLayoutView="115" zoomScalePageLayoutView="90" workbookViewId="0">
      <selection activeCell="S33" sqref="S33"/>
    </sheetView>
  </sheetViews>
  <sheetFormatPr defaultColWidth="9.109375" defaultRowHeight="13.2" x14ac:dyDescent="0.25"/>
  <cols>
    <col min="1" max="1" width="5.88671875" style="1" customWidth="1"/>
    <col min="2" max="2" width="0.88671875" style="1" customWidth="1"/>
    <col min="3" max="3" width="12.88671875" style="1" customWidth="1"/>
    <col min="4" max="4" width="1.88671875" style="1" customWidth="1"/>
    <col min="5" max="5" width="15.33203125" style="1" customWidth="1"/>
    <col min="6" max="6" width="3.6640625" style="41" bestFit="1" customWidth="1"/>
    <col min="7" max="7" width="15.5546875" style="1" customWidth="1"/>
    <col min="8" max="8" width="1.88671875" style="1" customWidth="1"/>
    <col min="9" max="9" width="12.5546875" style="1" customWidth="1"/>
    <col min="10" max="10" width="1.88671875" style="1" customWidth="1"/>
    <col min="11" max="11" width="13.44140625" style="1" customWidth="1"/>
    <col min="12" max="12" width="1.88671875" style="1" customWidth="1"/>
    <col min="13" max="13" width="15.33203125" style="1" customWidth="1"/>
    <col min="14" max="14" width="1.88671875" style="1" customWidth="1"/>
    <col min="15" max="15" width="13.88671875" style="1" customWidth="1"/>
    <col min="16" max="16" width="1.88671875" style="1" customWidth="1"/>
    <col min="17" max="17" width="15.5546875" style="1" customWidth="1"/>
    <col min="18" max="18" width="1.88671875" style="1" customWidth="1"/>
    <col min="19" max="19" width="15.5546875" style="1" customWidth="1"/>
    <col min="20" max="20" width="1.88671875" style="1" customWidth="1"/>
    <col min="21" max="21" width="15.5546875" style="1" customWidth="1"/>
    <col min="22" max="22" width="1.88671875" style="1" customWidth="1"/>
    <col min="23" max="23" width="15.5546875" style="1" customWidth="1"/>
    <col min="24" max="24" width="1.88671875" style="1" customWidth="1"/>
    <col min="25" max="25" width="15.5546875" style="1" customWidth="1"/>
    <col min="26" max="26" width="1.88671875" style="1" customWidth="1"/>
    <col min="27" max="27" width="15" style="1" customWidth="1"/>
    <col min="28" max="16384" width="9.109375" style="1"/>
  </cols>
  <sheetData>
    <row r="6" spans="1:27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</row>
    <row r="7" spans="1:27" x14ac:dyDescent="0.25">
      <c r="A7" s="83" t="s">
        <v>43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</row>
    <row r="8" spans="1:27" x14ac:dyDescent="0.25">
      <c r="A8" s="17"/>
      <c r="B8" s="17"/>
      <c r="C8" s="17"/>
      <c r="D8" s="17"/>
      <c r="E8" s="17"/>
      <c r="F8" s="72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x14ac:dyDescent="0.25">
      <c r="E9" s="81">
        <v>2022</v>
      </c>
      <c r="F9" s="81"/>
      <c r="G9" s="81"/>
      <c r="H9" s="81"/>
      <c r="I9" s="81"/>
      <c r="J9" s="81"/>
      <c r="K9" s="81"/>
      <c r="L9" s="81"/>
      <c r="M9" s="81"/>
      <c r="N9" s="81"/>
      <c r="O9" s="81"/>
      <c r="Q9" s="81">
        <v>2023</v>
      </c>
      <c r="R9" s="81"/>
      <c r="S9" s="81"/>
      <c r="T9" s="81"/>
      <c r="U9" s="81"/>
      <c r="V9" s="81"/>
      <c r="W9" s="81"/>
      <c r="X9" s="81"/>
      <c r="Y9" s="81"/>
      <c r="Z9" s="81"/>
      <c r="AA9" s="81"/>
    </row>
    <row r="10" spans="1:27" s="6" customFormat="1" ht="92.4" x14ac:dyDescent="0.25">
      <c r="A10" s="3" t="s">
        <v>0</v>
      </c>
      <c r="C10" s="7" t="s">
        <v>1</v>
      </c>
      <c r="D10" s="8"/>
      <c r="E10" s="3" t="s">
        <v>2</v>
      </c>
      <c r="F10" s="73"/>
      <c r="G10" s="3" t="s">
        <v>44</v>
      </c>
      <c r="H10" s="4"/>
      <c r="I10" s="25" t="s">
        <v>3</v>
      </c>
      <c r="J10" s="4"/>
      <c r="K10" s="3" t="s">
        <v>4</v>
      </c>
      <c r="L10" s="4"/>
      <c r="M10" s="3" t="s">
        <v>5</v>
      </c>
      <c r="N10" s="4"/>
      <c r="O10" s="3" t="s">
        <v>45</v>
      </c>
      <c r="P10" s="4"/>
      <c r="Q10" s="3" t="s">
        <v>2</v>
      </c>
      <c r="R10" s="4"/>
      <c r="S10" s="3" t="s">
        <v>44</v>
      </c>
      <c r="T10" s="4"/>
      <c r="U10" s="25" t="s">
        <v>3</v>
      </c>
      <c r="V10" s="4"/>
      <c r="W10" s="3" t="s">
        <v>4</v>
      </c>
      <c r="X10" s="4"/>
      <c r="Y10" s="3" t="s">
        <v>5</v>
      </c>
      <c r="Z10" s="4"/>
      <c r="AA10" s="3" t="s">
        <v>6</v>
      </c>
    </row>
    <row r="11" spans="1:27" s="6" customFormat="1" ht="18" customHeight="1" x14ac:dyDescent="0.25">
      <c r="A11" s="4"/>
      <c r="C11" s="10"/>
      <c r="D11" s="10"/>
      <c r="E11" s="9" t="s">
        <v>7</v>
      </c>
      <c r="F11" s="74"/>
      <c r="G11" s="9" t="s">
        <v>8</v>
      </c>
      <c r="H11" s="9"/>
      <c r="I11" s="9" t="s">
        <v>9</v>
      </c>
      <c r="J11" s="9"/>
      <c r="K11" s="14" t="s">
        <v>10</v>
      </c>
      <c r="L11" s="10"/>
      <c r="M11" s="9" t="s">
        <v>11</v>
      </c>
      <c r="N11" s="9"/>
      <c r="O11" s="9" t="s">
        <v>12</v>
      </c>
      <c r="P11" s="9"/>
      <c r="Q11" s="9" t="s">
        <v>13</v>
      </c>
      <c r="R11" s="9"/>
      <c r="S11" s="9" t="s">
        <v>14</v>
      </c>
      <c r="T11" s="9"/>
      <c r="U11" s="9" t="s">
        <v>15</v>
      </c>
      <c r="V11" s="9"/>
      <c r="W11" s="14" t="s">
        <v>16</v>
      </c>
      <c r="X11" s="10"/>
      <c r="Y11" s="9" t="s">
        <v>48</v>
      </c>
      <c r="Z11" s="9"/>
      <c r="AA11" s="9" t="s">
        <v>17</v>
      </c>
    </row>
    <row r="12" spans="1:27" s="6" customFormat="1" x14ac:dyDescent="0.25">
      <c r="A12" s="4"/>
      <c r="C12" s="11"/>
      <c r="D12" s="11"/>
      <c r="E12" s="10"/>
      <c r="F12" s="75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x14ac:dyDescent="0.25">
      <c r="A13" s="2">
        <v>1</v>
      </c>
      <c r="C13" s="41" t="s">
        <v>18</v>
      </c>
      <c r="D13" s="12"/>
      <c r="E13" s="27">
        <v>3852254</v>
      </c>
      <c r="F13" s="76"/>
      <c r="G13" s="16">
        <v>269595</v>
      </c>
      <c r="H13" s="16"/>
      <c r="I13" s="23">
        <f>G13/E13</f>
        <v>6.9983703047618362E-2</v>
      </c>
      <c r="J13" s="16"/>
      <c r="K13" s="16">
        <v>73947</v>
      </c>
      <c r="L13" s="16"/>
      <c r="M13" s="23">
        <f>(G13-K13)/E13</f>
        <v>5.0787928314176584E-2</v>
      </c>
      <c r="N13" s="16"/>
      <c r="O13" s="22">
        <f>K13/G13</f>
        <v>0.27428921159517056</v>
      </c>
      <c r="P13" s="5"/>
      <c r="Q13" s="27">
        <v>3895714</v>
      </c>
      <c r="R13" s="5"/>
      <c r="S13" s="16">
        <v>58357</v>
      </c>
      <c r="T13" s="16"/>
      <c r="U13" s="23">
        <f>S13/Q13</f>
        <v>1.4979795744759498E-2</v>
      </c>
      <c r="V13" s="16"/>
      <c r="W13" s="31">
        <v>29526</v>
      </c>
      <c r="X13" s="16"/>
      <c r="Y13" s="23">
        <f>(S13-W13)/Q13</f>
        <v>7.4006972791123785E-3</v>
      </c>
      <c r="Z13" s="16"/>
      <c r="AA13" s="23">
        <f>W13/S13</f>
        <v>0.50595472693935606</v>
      </c>
    </row>
    <row r="14" spans="1:27" x14ac:dyDescent="0.25">
      <c r="A14" s="2">
        <v>2</v>
      </c>
      <c r="C14" s="41" t="s">
        <v>19</v>
      </c>
      <c r="D14" s="12"/>
      <c r="E14" s="27">
        <v>3855304</v>
      </c>
      <c r="F14" s="76"/>
      <c r="G14" s="16">
        <v>322767</v>
      </c>
      <c r="H14" s="16"/>
      <c r="I14" s="23">
        <f t="shared" ref="I14:I25" si="0">G14/E14</f>
        <v>8.372024618551481E-2</v>
      </c>
      <c r="J14" s="16"/>
      <c r="K14" s="16">
        <v>84237</v>
      </c>
      <c r="L14" s="16"/>
      <c r="M14" s="23">
        <f t="shared" ref="M14:M24" si="1">(G14-K14)/E14</f>
        <v>6.1870607350289368E-2</v>
      </c>
      <c r="N14" s="16"/>
      <c r="O14" s="22">
        <f t="shared" ref="O14:O24" si="2">K14/G14</f>
        <v>0.26098392958387939</v>
      </c>
      <c r="P14" s="5"/>
      <c r="Q14" s="27">
        <v>3898223</v>
      </c>
      <c r="R14" s="5"/>
      <c r="S14" s="16">
        <v>91495</v>
      </c>
      <c r="T14" s="16"/>
      <c r="U14" s="23">
        <f t="shared" ref="U14:U25" si="3">S14/Q14</f>
        <v>2.3470950738323591E-2</v>
      </c>
      <c r="V14" s="16"/>
      <c r="W14" s="31">
        <v>30996</v>
      </c>
      <c r="X14" s="16"/>
      <c r="Y14" s="23">
        <f t="shared" ref="Y14:Y25" si="4">(S14-W14)/Q14</f>
        <v>1.5519635485194151E-2</v>
      </c>
      <c r="Z14" s="16"/>
      <c r="AA14" s="23">
        <f t="shared" ref="AA14:AA25" si="5">W14/S14</f>
        <v>0.33877261052516533</v>
      </c>
    </row>
    <row r="15" spans="1:27" x14ac:dyDescent="0.25">
      <c r="A15" s="2">
        <v>3</v>
      </c>
      <c r="C15" s="41" t="s">
        <v>20</v>
      </c>
      <c r="D15" s="12"/>
      <c r="E15" s="27">
        <v>3859120</v>
      </c>
      <c r="F15" s="76"/>
      <c r="G15" s="16">
        <v>347351</v>
      </c>
      <c r="H15" s="16"/>
      <c r="I15" s="23">
        <f t="shared" si="0"/>
        <v>9.0007825618275666E-2</v>
      </c>
      <c r="J15" s="16"/>
      <c r="K15" s="16">
        <v>79438</v>
      </c>
      <c r="L15" s="16"/>
      <c r="M15" s="23">
        <f t="shared" si="1"/>
        <v>6.9423340036070397E-2</v>
      </c>
      <c r="N15" s="16"/>
      <c r="O15" s="22">
        <f t="shared" si="2"/>
        <v>0.22869662099720456</v>
      </c>
      <c r="P15" s="5"/>
      <c r="Q15" s="27">
        <v>3900498</v>
      </c>
      <c r="R15" s="5"/>
      <c r="S15" s="16">
        <v>101747</v>
      </c>
      <c r="T15" s="16"/>
      <c r="U15" s="23">
        <f t="shared" si="3"/>
        <v>2.6085643422968041E-2</v>
      </c>
      <c r="V15" s="16"/>
      <c r="W15" s="31">
        <v>29487</v>
      </c>
      <c r="X15" s="16"/>
      <c r="Y15" s="23">
        <f t="shared" si="4"/>
        <v>1.8525839521004752E-2</v>
      </c>
      <c r="Z15" s="16"/>
      <c r="AA15" s="23">
        <f t="shared" si="5"/>
        <v>0.28980707047873649</v>
      </c>
    </row>
    <row r="16" spans="1:27" x14ac:dyDescent="0.25">
      <c r="A16" s="2">
        <v>4</v>
      </c>
      <c r="C16" s="41" t="s">
        <v>21</v>
      </c>
      <c r="D16" s="12"/>
      <c r="E16" s="27">
        <v>3862735</v>
      </c>
      <c r="F16" s="76"/>
      <c r="G16" s="16">
        <v>282900</v>
      </c>
      <c r="H16" s="16"/>
      <c r="I16" s="23">
        <f t="shared" si="0"/>
        <v>7.3238262526422335E-2</v>
      </c>
      <c r="J16" s="16"/>
      <c r="K16" s="16">
        <v>97548</v>
      </c>
      <c r="L16" s="16"/>
      <c r="M16" s="23">
        <f t="shared" si="1"/>
        <v>4.7984653360895843E-2</v>
      </c>
      <c r="N16" s="16"/>
      <c r="O16" s="22">
        <f t="shared" si="2"/>
        <v>0.34481442205726404</v>
      </c>
      <c r="P16" s="5"/>
      <c r="Q16" s="27">
        <v>3902609</v>
      </c>
      <c r="R16" s="5"/>
      <c r="S16" s="16">
        <v>66268</v>
      </c>
      <c r="T16" s="16"/>
      <c r="U16" s="23">
        <f t="shared" si="3"/>
        <v>1.6980435395910785E-2</v>
      </c>
      <c r="V16" s="16"/>
      <c r="W16" s="31">
        <v>28987</v>
      </c>
      <c r="X16" s="16"/>
      <c r="Y16" s="23">
        <f t="shared" si="4"/>
        <v>9.5528401641056023E-3</v>
      </c>
      <c r="Z16" s="16"/>
      <c r="AA16" s="23">
        <f t="shared" si="5"/>
        <v>0.43742077624192671</v>
      </c>
    </row>
    <row r="17" spans="1:27" x14ac:dyDescent="0.25">
      <c r="A17" s="2">
        <v>5</v>
      </c>
      <c r="C17" s="41" t="s">
        <v>22</v>
      </c>
      <c r="D17" s="12"/>
      <c r="E17" s="27">
        <v>3866109</v>
      </c>
      <c r="F17" s="76"/>
      <c r="G17" s="16">
        <v>187842</v>
      </c>
      <c r="H17" s="16"/>
      <c r="I17" s="23">
        <f t="shared" si="0"/>
        <v>4.8586834980596773E-2</v>
      </c>
      <c r="J17" s="16"/>
      <c r="K17" s="16">
        <v>45332</v>
      </c>
      <c r="L17" s="16"/>
      <c r="M17" s="23">
        <f t="shared" si="1"/>
        <v>3.6861350779297739E-2</v>
      </c>
      <c r="N17" s="16"/>
      <c r="O17" s="22">
        <f t="shared" si="2"/>
        <v>0.24133047987138126</v>
      </c>
      <c r="P17" s="5"/>
      <c r="Q17" s="27">
        <v>3904701</v>
      </c>
      <c r="R17" s="5"/>
      <c r="S17" s="16">
        <v>45364</v>
      </c>
      <c r="T17" s="16"/>
      <c r="U17" s="23">
        <f>S17/Q17</f>
        <v>1.1617790965300544E-2</v>
      </c>
      <c r="V17" s="16"/>
      <c r="W17" s="31">
        <v>24711</v>
      </c>
      <c r="X17" s="16"/>
      <c r="Y17" s="23">
        <f t="shared" si="4"/>
        <v>5.2892654264692735E-3</v>
      </c>
      <c r="Z17" s="16"/>
      <c r="AA17" s="23">
        <f t="shared" si="5"/>
        <v>0.54472709637598093</v>
      </c>
    </row>
    <row r="18" spans="1:27" x14ac:dyDescent="0.25">
      <c r="A18" s="2">
        <v>6</v>
      </c>
      <c r="C18" s="41" t="s">
        <v>23</v>
      </c>
      <c r="D18" s="12"/>
      <c r="E18" s="27">
        <v>3869012</v>
      </c>
      <c r="F18" s="76"/>
      <c r="G18" s="16">
        <v>98078</v>
      </c>
      <c r="H18" s="16"/>
      <c r="I18" s="23">
        <f t="shared" si="0"/>
        <v>2.5349624141770562E-2</v>
      </c>
      <c r="J18" s="16"/>
      <c r="K18" s="16">
        <v>38130</v>
      </c>
      <c r="L18" s="16"/>
      <c r="M18" s="23">
        <f t="shared" si="1"/>
        <v>1.5494394951475985E-2</v>
      </c>
      <c r="N18" s="16"/>
      <c r="O18" s="22">
        <f t="shared" si="2"/>
        <v>0.38877220171700078</v>
      </c>
      <c r="P18" s="5"/>
      <c r="Q18" s="27">
        <v>3906620</v>
      </c>
      <c r="R18" s="5"/>
      <c r="S18" s="16">
        <v>34113</v>
      </c>
      <c r="T18" s="16"/>
      <c r="U18" s="23">
        <f t="shared" si="3"/>
        <v>8.7321008954031869E-3</v>
      </c>
      <c r="V18" s="16"/>
      <c r="W18" s="31">
        <v>19295</v>
      </c>
      <c r="X18" s="16"/>
      <c r="Y18" s="23">
        <f t="shared" si="4"/>
        <v>3.793048722425012E-3</v>
      </c>
      <c r="Z18" s="16"/>
      <c r="AA18" s="23">
        <f t="shared" si="5"/>
        <v>0.56562014481282796</v>
      </c>
    </row>
    <row r="19" spans="1:27" x14ac:dyDescent="0.25">
      <c r="A19" s="2">
        <v>7</v>
      </c>
      <c r="C19" s="41" t="s">
        <v>24</v>
      </c>
      <c r="D19" s="12"/>
      <c r="E19" s="27">
        <v>3871755</v>
      </c>
      <c r="F19" s="76"/>
      <c r="G19" s="16">
        <v>91365</v>
      </c>
      <c r="H19" s="16"/>
      <c r="I19" s="23">
        <f t="shared" si="0"/>
        <v>2.3597825792179516E-2</v>
      </c>
      <c r="J19" s="16"/>
      <c r="K19" s="16">
        <v>31801</v>
      </c>
      <c r="L19" s="16"/>
      <c r="M19" s="23">
        <f t="shared" si="1"/>
        <v>1.5384237897284306E-2</v>
      </c>
      <c r="N19" s="16"/>
      <c r="O19" s="22">
        <f t="shared" si="2"/>
        <v>0.34806545175942649</v>
      </c>
      <c r="P19" s="5"/>
      <c r="Q19" s="27">
        <v>3908952</v>
      </c>
      <c r="R19" s="5"/>
      <c r="S19" s="16">
        <v>31565</v>
      </c>
      <c r="T19" s="16"/>
      <c r="U19" s="23">
        <f t="shared" si="3"/>
        <v>8.0750543879791817E-3</v>
      </c>
      <c r="V19" s="16"/>
      <c r="W19" s="31">
        <v>20307</v>
      </c>
      <c r="X19" s="16"/>
      <c r="Y19" s="23">
        <f t="shared" si="4"/>
        <v>2.8800558308211509E-3</v>
      </c>
      <c r="Z19" s="16"/>
      <c r="AA19" s="23">
        <f t="shared" si="5"/>
        <v>0.64333914145414228</v>
      </c>
    </row>
    <row r="20" spans="1:27" x14ac:dyDescent="0.25">
      <c r="A20" s="2">
        <v>8</v>
      </c>
      <c r="C20" s="41" t="s">
        <v>25</v>
      </c>
      <c r="D20" s="12"/>
      <c r="E20" s="27">
        <v>3874809</v>
      </c>
      <c r="F20" s="76"/>
      <c r="G20" s="16">
        <v>85834</v>
      </c>
      <c r="H20" s="16"/>
      <c r="I20" s="23">
        <f t="shared" si="0"/>
        <v>2.2151801546863342E-2</v>
      </c>
      <c r="J20" s="16"/>
      <c r="K20" s="16">
        <v>37598</v>
      </c>
      <c r="L20" s="16"/>
      <c r="M20" s="23">
        <f t="shared" si="1"/>
        <v>1.2448613596179837E-2</v>
      </c>
      <c r="N20" s="16"/>
      <c r="O20" s="22">
        <f t="shared" si="2"/>
        <v>0.43803154926952026</v>
      </c>
      <c r="P20" s="5"/>
      <c r="Q20" s="27">
        <v>3910830</v>
      </c>
      <c r="R20" s="5"/>
      <c r="S20" s="16">
        <v>34873</v>
      </c>
      <c r="T20" s="16"/>
      <c r="U20" s="23">
        <f t="shared" si="3"/>
        <v>8.9170329571983432E-3</v>
      </c>
      <c r="V20" s="16"/>
      <c r="W20" s="31">
        <v>22996</v>
      </c>
      <c r="X20" s="16"/>
      <c r="Y20" s="23">
        <f t="shared" si="4"/>
        <v>3.0369512354155E-3</v>
      </c>
      <c r="Z20" s="16"/>
      <c r="AA20" s="23">
        <f t="shared" si="5"/>
        <v>0.65942132882172455</v>
      </c>
    </row>
    <row r="21" spans="1:27" x14ac:dyDescent="0.25">
      <c r="A21" s="2">
        <v>9</v>
      </c>
      <c r="C21" s="41" t="s">
        <v>26</v>
      </c>
      <c r="D21" s="12"/>
      <c r="E21" s="27">
        <v>3878489</v>
      </c>
      <c r="F21" s="76"/>
      <c r="G21" s="16">
        <v>72168</v>
      </c>
      <c r="H21" s="16"/>
      <c r="I21" s="23">
        <f t="shared" si="0"/>
        <v>1.8607246275546999E-2</v>
      </c>
      <c r="J21" s="16"/>
      <c r="K21" s="16">
        <v>35637</v>
      </c>
      <c r="L21" s="16"/>
      <c r="M21" s="23">
        <f t="shared" si="1"/>
        <v>9.4188742059085374E-3</v>
      </c>
      <c r="N21" s="16"/>
      <c r="O21" s="22">
        <f t="shared" si="2"/>
        <v>0.49380611905553706</v>
      </c>
      <c r="P21" s="5"/>
      <c r="Q21" s="27">
        <v>3912655</v>
      </c>
      <c r="R21" s="5"/>
      <c r="S21" s="16">
        <v>40191</v>
      </c>
      <c r="T21" s="16"/>
      <c r="U21" s="23">
        <f t="shared" si="3"/>
        <v>1.0272053119940297E-2</v>
      </c>
      <c r="V21" s="16"/>
      <c r="W21" s="31">
        <v>26287</v>
      </c>
      <c r="X21" s="16"/>
      <c r="Y21" s="23">
        <f t="shared" si="4"/>
        <v>3.5535972376813186E-3</v>
      </c>
      <c r="Z21" s="16"/>
      <c r="AA21" s="23">
        <f t="shared" si="5"/>
        <v>0.65405190216715181</v>
      </c>
    </row>
    <row r="22" spans="1:27" x14ac:dyDescent="0.25">
      <c r="A22" s="2">
        <v>10</v>
      </c>
      <c r="C22" s="41" t="s">
        <v>27</v>
      </c>
      <c r="D22" s="12"/>
      <c r="E22" s="27">
        <v>3883537</v>
      </c>
      <c r="F22" s="76"/>
      <c r="G22" s="16">
        <v>57689</v>
      </c>
      <c r="H22" s="16"/>
      <c r="I22" s="23">
        <f t="shared" si="0"/>
        <v>1.485475740285209E-2</v>
      </c>
      <c r="J22" s="16"/>
      <c r="K22" s="16">
        <v>34089</v>
      </c>
      <c r="L22" s="16"/>
      <c r="M22" s="23">
        <f t="shared" si="1"/>
        <v>6.0769345058383634E-3</v>
      </c>
      <c r="N22" s="16"/>
      <c r="O22" s="22">
        <f t="shared" si="2"/>
        <v>0.59090987883305313</v>
      </c>
      <c r="P22" s="5"/>
      <c r="Q22" s="27">
        <v>3914871</v>
      </c>
      <c r="R22" s="5"/>
      <c r="S22" s="16">
        <v>37179</v>
      </c>
      <c r="T22" s="16"/>
      <c r="U22" s="23">
        <f t="shared" si="3"/>
        <v>9.496864647647393E-3</v>
      </c>
      <c r="V22" s="16"/>
      <c r="W22" s="31">
        <v>24726</v>
      </c>
      <c r="X22" s="16"/>
      <c r="Y22" s="23">
        <f t="shared" si="4"/>
        <v>3.1809477247143011E-3</v>
      </c>
      <c r="Z22" s="16"/>
      <c r="AA22" s="23">
        <f t="shared" si="5"/>
        <v>0.66505285241668688</v>
      </c>
    </row>
    <row r="23" spans="1:27" x14ac:dyDescent="0.25">
      <c r="A23" s="2">
        <v>11</v>
      </c>
      <c r="C23" s="41" t="s">
        <v>28</v>
      </c>
      <c r="D23" s="12"/>
      <c r="E23" s="27">
        <v>3888916</v>
      </c>
      <c r="F23" s="76"/>
      <c r="G23" s="16">
        <v>44432</v>
      </c>
      <c r="H23" s="16"/>
      <c r="I23" s="23">
        <f t="shared" si="0"/>
        <v>1.142529177796589E-2</v>
      </c>
      <c r="J23" s="16"/>
      <c r="K23" s="16">
        <v>27692</v>
      </c>
      <c r="L23" s="16"/>
      <c r="M23" s="23">
        <f t="shared" si="1"/>
        <v>4.3045414197683879E-3</v>
      </c>
      <c r="N23" s="16"/>
      <c r="O23" s="22">
        <f t="shared" si="2"/>
        <v>0.62324450846236945</v>
      </c>
      <c r="P23" s="5"/>
      <c r="Q23" s="27">
        <v>3917430</v>
      </c>
      <c r="R23" s="5"/>
      <c r="S23" s="16">
        <v>34250</v>
      </c>
      <c r="T23" s="16"/>
      <c r="U23" s="23">
        <f t="shared" si="3"/>
        <v>8.7429769006721249E-3</v>
      </c>
      <c r="V23" s="16"/>
      <c r="W23" s="31">
        <v>22422</v>
      </c>
      <c r="X23" s="16"/>
      <c r="Y23" s="23">
        <f t="shared" si="4"/>
        <v>3.0193264461649601E-3</v>
      </c>
      <c r="Z23" s="16"/>
      <c r="AA23" s="23">
        <f t="shared" si="5"/>
        <v>0.65465693430656935</v>
      </c>
    </row>
    <row r="24" spans="1:27" x14ac:dyDescent="0.25">
      <c r="A24" s="2">
        <v>12</v>
      </c>
      <c r="C24" s="41" t="s">
        <v>29</v>
      </c>
      <c r="D24" s="12"/>
      <c r="E24" s="28">
        <v>3892705</v>
      </c>
      <c r="F24" s="76"/>
      <c r="G24" s="16">
        <v>46060</v>
      </c>
      <c r="H24" s="16"/>
      <c r="I24" s="23">
        <f t="shared" si="0"/>
        <v>1.1832389045663619E-2</v>
      </c>
      <c r="J24" s="16"/>
      <c r="K24" s="16">
        <v>27982</v>
      </c>
      <c r="L24" s="16"/>
      <c r="M24" s="23">
        <f t="shared" si="1"/>
        <v>4.6440714104973276E-3</v>
      </c>
      <c r="N24" s="16"/>
      <c r="O24" s="22">
        <f t="shared" si="2"/>
        <v>0.60751194094659144</v>
      </c>
      <c r="P24" s="5"/>
      <c r="Q24" s="28">
        <v>3919099</v>
      </c>
      <c r="R24" s="5"/>
      <c r="S24" s="16">
        <v>38903</v>
      </c>
      <c r="T24" s="16"/>
      <c r="U24" s="23">
        <f t="shared" si="3"/>
        <v>9.9265162732556644E-3</v>
      </c>
      <c r="V24" s="16"/>
      <c r="W24" s="31">
        <v>23049</v>
      </c>
      <c r="X24" s="16"/>
      <c r="Y24" s="23">
        <f t="shared" si="4"/>
        <v>4.045317558959342E-3</v>
      </c>
      <c r="Z24" s="16"/>
      <c r="AA24" s="23">
        <f t="shared" si="5"/>
        <v>0.59247358815515516</v>
      </c>
    </row>
    <row r="25" spans="1:27" x14ac:dyDescent="0.25">
      <c r="A25" s="2">
        <v>13</v>
      </c>
      <c r="C25" s="8" t="s">
        <v>30</v>
      </c>
      <c r="D25" s="12"/>
      <c r="E25" s="29">
        <f>SUM(E13:E24)</f>
        <v>46454745</v>
      </c>
      <c r="F25" s="76"/>
      <c r="G25" s="18">
        <f>SUM(G13:G24)</f>
        <v>1906081</v>
      </c>
      <c r="H25" s="21"/>
      <c r="I25" s="24">
        <f t="shared" si="0"/>
        <v>4.1030921599074538E-2</v>
      </c>
      <c r="J25" s="5"/>
      <c r="K25" s="18">
        <f>SUM(K13:K24)</f>
        <v>613431</v>
      </c>
      <c r="L25" s="5"/>
      <c r="M25" s="34">
        <f>(G25-K25)/E25</f>
        <v>2.782600571803806E-2</v>
      </c>
      <c r="N25" s="5"/>
      <c r="O25" s="26">
        <f>K25/G25</f>
        <v>0.32182840078674518</v>
      </c>
      <c r="P25" s="5"/>
      <c r="Q25" s="29">
        <f>SUM(Q13:Q24)</f>
        <v>46892202</v>
      </c>
      <c r="R25" s="5"/>
      <c r="S25" s="18">
        <f>SUM(S13:S24)</f>
        <v>614305</v>
      </c>
      <c r="T25" s="21"/>
      <c r="U25" s="30">
        <f t="shared" si="3"/>
        <v>1.3100365813488562E-2</v>
      </c>
      <c r="V25" s="5"/>
      <c r="W25" s="18">
        <f>SUM(W13:W24)</f>
        <v>302789</v>
      </c>
      <c r="X25" s="5"/>
      <c r="Y25" s="30">
        <f t="shared" si="4"/>
        <v>6.6432367582140847E-3</v>
      </c>
      <c r="Z25" s="5"/>
      <c r="AA25" s="24">
        <f t="shared" si="5"/>
        <v>0.49289685091282021</v>
      </c>
    </row>
    <row r="26" spans="1:27" x14ac:dyDescent="0.25">
      <c r="A26" s="2"/>
      <c r="C26" s="12"/>
      <c r="D26" s="12"/>
      <c r="E26" s="5"/>
      <c r="F26" s="76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23"/>
      <c r="Z26" s="5"/>
      <c r="AA26" s="5"/>
    </row>
    <row r="27" spans="1:27" x14ac:dyDescent="0.25">
      <c r="A27" s="2"/>
      <c r="C27" s="12"/>
      <c r="D27" s="12"/>
      <c r="E27" s="5"/>
      <c r="F27" s="76"/>
      <c r="G27" s="5"/>
      <c r="H27" s="5"/>
      <c r="I27" s="5"/>
      <c r="J27" s="5"/>
      <c r="K27" s="5"/>
      <c r="L27" s="5"/>
      <c r="M27" s="21"/>
      <c r="N27" s="5"/>
      <c r="O27" s="5"/>
      <c r="P27" s="5"/>
      <c r="Q27" s="21"/>
      <c r="R27" s="5"/>
      <c r="S27" s="5"/>
      <c r="T27" s="5"/>
      <c r="U27" s="5"/>
      <c r="V27" s="5"/>
      <c r="W27" s="5"/>
      <c r="X27" s="5"/>
      <c r="Y27" s="21"/>
      <c r="Z27" s="5"/>
      <c r="AA27" s="5"/>
    </row>
    <row r="28" spans="1:27" x14ac:dyDescent="0.25">
      <c r="A28" s="2">
        <v>14</v>
      </c>
      <c r="C28" s="82" t="s">
        <v>46</v>
      </c>
      <c r="D28" s="82"/>
      <c r="E28" s="82"/>
      <c r="F28" s="78" t="s">
        <v>33</v>
      </c>
      <c r="G28" s="29">
        <f>SUM(G13+G14+G15+G16)</f>
        <v>1222613</v>
      </c>
      <c r="H28" s="15"/>
      <c r="I28" s="15"/>
      <c r="J28" s="15"/>
      <c r="K28" s="29">
        <f>SUM(K13+K14+K15+K26)</f>
        <v>237622</v>
      </c>
      <c r="L28" s="15"/>
      <c r="M28" s="57"/>
      <c r="N28" s="15"/>
      <c r="O28" s="32">
        <f>K28/G28</f>
        <v>0.19435585913122141</v>
      </c>
      <c r="P28" s="15"/>
      <c r="Q28" s="57"/>
      <c r="R28" s="15"/>
      <c r="S28" s="29">
        <f>SUM(S13+S14+S15+S16)</f>
        <v>317867</v>
      </c>
      <c r="T28" s="15"/>
      <c r="U28" s="15"/>
      <c r="V28" s="15"/>
      <c r="W28" s="29">
        <f>SUM(W13+W14+W15+W16)</f>
        <v>118996</v>
      </c>
      <c r="X28" s="15"/>
      <c r="Y28" s="57"/>
      <c r="Z28" s="15"/>
      <c r="AA28" s="32">
        <f>W28/S28</f>
        <v>0.37435782890328345</v>
      </c>
    </row>
    <row r="29" spans="1:27" x14ac:dyDescent="0.25">
      <c r="A29" s="2">
        <v>15</v>
      </c>
      <c r="C29" s="82" t="s">
        <v>47</v>
      </c>
      <c r="D29" s="82"/>
      <c r="E29" s="82"/>
      <c r="F29" s="78" t="s">
        <v>33</v>
      </c>
      <c r="G29" s="29">
        <f>SUM(G19+G20+G21+G22)</f>
        <v>307056</v>
      </c>
      <c r="H29" s="15"/>
      <c r="I29" s="15"/>
      <c r="J29" s="15"/>
      <c r="K29" s="29">
        <f>SUM(K19+K20+K21+K22)</f>
        <v>139125</v>
      </c>
      <c r="L29" s="15"/>
      <c r="M29" s="57"/>
      <c r="N29" s="15"/>
      <c r="O29" s="32">
        <f>K29/G29</f>
        <v>0.45309324683445368</v>
      </c>
      <c r="P29" s="15"/>
      <c r="Q29" s="57"/>
      <c r="R29" s="15"/>
      <c r="S29" s="29">
        <f>SUM(S19+S20+S21+S22)</f>
        <v>143808</v>
      </c>
      <c r="T29" s="15"/>
      <c r="U29" s="15"/>
      <c r="V29" s="15"/>
      <c r="W29" s="29">
        <f>SUM(W19+W20+W21+W22)</f>
        <v>94316</v>
      </c>
      <c r="X29" s="15"/>
      <c r="Y29" s="57"/>
      <c r="AA29" s="32">
        <f>W29/S29</f>
        <v>0.65584668446817984</v>
      </c>
    </row>
    <row r="30" spans="1:27" x14ac:dyDescent="0.25">
      <c r="A30" s="2"/>
      <c r="C30" s="13"/>
      <c r="E30" s="15"/>
      <c r="F30" s="77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AA30" s="33"/>
    </row>
    <row r="31" spans="1:27" x14ac:dyDescent="0.25">
      <c r="A31" s="2"/>
      <c r="Q31" s="58"/>
      <c r="Y31" s="58"/>
    </row>
    <row r="32" spans="1:27" x14ac:dyDescent="0.25">
      <c r="A32" s="20" t="s">
        <v>31</v>
      </c>
      <c r="Y32" s="58"/>
    </row>
    <row r="33" spans="1:13" ht="14.4" customHeight="1" x14ac:dyDescent="0.25">
      <c r="A33" s="19" t="s">
        <v>32</v>
      </c>
      <c r="C33" s="1" t="s">
        <v>49</v>
      </c>
    </row>
    <row r="34" spans="1:13" ht="13.2" customHeight="1" x14ac:dyDescent="0.25">
      <c r="A34" s="19" t="s">
        <v>33</v>
      </c>
      <c r="C34" s="79" t="s">
        <v>50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</row>
    <row r="35" spans="1:13" x14ac:dyDescent="0.25"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</row>
    <row r="36" spans="1:13" ht="33.75" customHeight="1" x14ac:dyDescent="0.25"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</row>
  </sheetData>
  <mergeCells count="7">
    <mergeCell ref="C34:M36"/>
    <mergeCell ref="A6:Y6"/>
    <mergeCell ref="E9:O9"/>
    <mergeCell ref="Q9:AA9"/>
    <mergeCell ref="C28:E28"/>
    <mergeCell ref="C29:E29"/>
    <mergeCell ref="A7:AA7"/>
  </mergeCells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7E15-8192-4867-A0EB-BDDFDAAFAD15}">
  <dimension ref="A2:P24"/>
  <sheetViews>
    <sheetView zoomScaleNormal="100" workbookViewId="0">
      <selection activeCell="M27" sqref="M27"/>
    </sheetView>
  </sheetViews>
  <sheetFormatPr defaultColWidth="9.109375" defaultRowHeight="13.8" x14ac:dyDescent="0.3"/>
  <cols>
    <col min="1" max="1" width="6.33203125" style="37" customWidth="1"/>
    <col min="2" max="2" width="0.44140625" style="37" customWidth="1"/>
    <col min="3" max="3" width="9.6640625" style="60" bestFit="1" customWidth="1"/>
    <col min="4" max="4" width="1.6640625" style="60" customWidth="1"/>
    <col min="5" max="5" width="18" style="60" customWidth="1"/>
    <col min="6" max="6" width="1.88671875" style="68" customWidth="1"/>
    <col min="7" max="7" width="18" style="60" customWidth="1"/>
    <col min="8" max="8" width="1.6640625" style="68" customWidth="1"/>
    <col min="9" max="9" width="18" style="60" customWidth="1"/>
    <col min="10" max="10" width="1.5546875" style="69" customWidth="1"/>
    <col min="11" max="11" width="18" style="70" customWidth="1"/>
    <col min="12" max="12" width="1.33203125" style="69" customWidth="1"/>
    <col min="13" max="13" width="22.109375" style="60" customWidth="1"/>
    <col min="14" max="16384" width="9.109375" style="60"/>
  </cols>
  <sheetData>
    <row r="2" spans="1:16" ht="17.399999999999999" customHeight="1" x14ac:dyDescent="0.3">
      <c r="A2" s="84" t="s">
        <v>42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59"/>
      <c r="O2" s="59"/>
    </row>
    <row r="3" spans="1:16" x14ac:dyDescent="0.3">
      <c r="C3" s="61"/>
      <c r="D3" s="61"/>
      <c r="E3" s="62"/>
      <c r="F3" s="63"/>
      <c r="G3" s="62"/>
      <c r="H3" s="63"/>
      <c r="I3" s="6"/>
      <c r="J3" s="64"/>
      <c r="K3" s="65"/>
      <c r="L3" s="66"/>
      <c r="M3" s="59"/>
      <c r="N3" s="59"/>
      <c r="O3" s="59"/>
    </row>
    <row r="4" spans="1:16" ht="40.200000000000003" x14ac:dyDescent="0.3">
      <c r="A4" s="40" t="s">
        <v>34</v>
      </c>
      <c r="B4" s="42"/>
      <c r="C4" s="43" t="s">
        <v>35</v>
      </c>
      <c r="D4" s="43"/>
      <c r="E4" s="44" t="s">
        <v>41</v>
      </c>
      <c r="F4" s="39"/>
      <c r="G4" s="3" t="s">
        <v>44</v>
      </c>
      <c r="H4" s="39"/>
      <c r="I4" s="3" t="s">
        <v>3</v>
      </c>
      <c r="J4" s="51"/>
      <c r="K4" s="3" t="s">
        <v>4</v>
      </c>
      <c r="L4" s="51"/>
      <c r="M4" s="44" t="s">
        <v>5</v>
      </c>
      <c r="N4" s="59"/>
      <c r="O4" s="59"/>
    </row>
    <row r="5" spans="1:16" x14ac:dyDescent="0.3">
      <c r="C5" s="35"/>
      <c r="D5" s="35"/>
      <c r="E5" s="35" t="s">
        <v>7</v>
      </c>
      <c r="F5" s="45"/>
      <c r="G5" s="35" t="s">
        <v>8</v>
      </c>
      <c r="H5" s="45"/>
      <c r="I5" s="9" t="s">
        <v>9</v>
      </c>
      <c r="J5" s="9"/>
      <c r="K5" s="14" t="s">
        <v>10</v>
      </c>
      <c r="L5" s="10"/>
      <c r="M5" s="9" t="s">
        <v>11</v>
      </c>
      <c r="N5" s="9"/>
      <c r="O5" s="9"/>
    </row>
    <row r="6" spans="1:16" x14ac:dyDescent="0.3">
      <c r="C6" s="35"/>
      <c r="D6" s="35"/>
      <c r="E6" s="35"/>
      <c r="F6" s="45"/>
      <c r="G6" s="35"/>
      <c r="H6" s="45"/>
      <c r="I6" s="35"/>
      <c r="J6" s="54"/>
      <c r="K6" s="50"/>
      <c r="L6" s="55"/>
      <c r="M6" s="36"/>
      <c r="N6" s="59"/>
      <c r="O6" s="59"/>
    </row>
    <row r="7" spans="1:16" x14ac:dyDescent="0.3">
      <c r="A7" s="37">
        <v>1</v>
      </c>
      <c r="C7" s="41" t="s">
        <v>18</v>
      </c>
      <c r="D7" s="12"/>
      <c r="E7" s="46">
        <v>3920081</v>
      </c>
      <c r="F7" s="46"/>
      <c r="G7" s="46">
        <v>50495</v>
      </c>
      <c r="H7" s="46"/>
      <c r="I7" s="47">
        <f>G7/E7</f>
        <v>1.2881111385198419E-2</v>
      </c>
      <c r="J7" s="47"/>
      <c r="K7" s="46">
        <v>25164</v>
      </c>
      <c r="L7" s="46"/>
      <c r="M7" s="47">
        <v>6.4000000000000003E-3</v>
      </c>
      <c r="N7" s="67" t="s">
        <v>33</v>
      </c>
      <c r="O7" s="59"/>
      <c r="P7" s="71"/>
    </row>
    <row r="8" spans="1:16" x14ac:dyDescent="0.3">
      <c r="A8" s="37">
        <v>2</v>
      </c>
      <c r="C8" s="41" t="s">
        <v>19</v>
      </c>
      <c r="D8" s="12"/>
      <c r="E8" s="46">
        <v>3942855</v>
      </c>
      <c r="F8" s="46"/>
      <c r="G8" s="46">
        <v>51575</v>
      </c>
      <c r="H8" s="46"/>
      <c r="I8" s="47">
        <v>1.2999999999999999E-2</v>
      </c>
      <c r="J8" s="47"/>
      <c r="K8" s="46">
        <v>24295</v>
      </c>
      <c r="L8" s="46"/>
      <c r="M8" s="47">
        <v>6.1999999999999998E-3</v>
      </c>
      <c r="N8" s="67" t="s">
        <v>33</v>
      </c>
      <c r="O8" s="59"/>
      <c r="P8" s="71"/>
    </row>
    <row r="9" spans="1:16" x14ac:dyDescent="0.3">
      <c r="A9" s="37">
        <v>3</v>
      </c>
      <c r="C9" s="41" t="s">
        <v>20</v>
      </c>
      <c r="D9" s="12"/>
      <c r="E9" s="46">
        <v>3945357</v>
      </c>
      <c r="F9" s="46"/>
      <c r="G9" s="46">
        <v>49312</v>
      </c>
      <c r="H9" s="46"/>
      <c r="I9" s="47">
        <v>1.2E-2</v>
      </c>
      <c r="J9" s="47"/>
      <c r="K9" s="46">
        <v>22272</v>
      </c>
      <c r="L9" s="46"/>
      <c r="M9" s="47">
        <v>5.5999999999999999E-3</v>
      </c>
      <c r="N9" s="67" t="s">
        <v>33</v>
      </c>
      <c r="O9" s="59"/>
      <c r="P9" s="71"/>
    </row>
    <row r="10" spans="1:16" x14ac:dyDescent="0.3">
      <c r="A10" s="37">
        <v>4</v>
      </c>
      <c r="C10" s="41" t="s">
        <v>36</v>
      </c>
      <c r="D10" s="12"/>
      <c r="E10" s="46">
        <v>3947468</v>
      </c>
      <c r="F10" s="46"/>
      <c r="G10" s="46">
        <v>51443</v>
      </c>
      <c r="H10" s="46"/>
      <c r="I10" s="47">
        <v>1.2999999999999999E-2</v>
      </c>
      <c r="J10" s="47"/>
      <c r="K10" s="46">
        <v>25722</v>
      </c>
      <c r="L10" s="46"/>
      <c r="M10" s="47">
        <v>6.4999999999999997E-3</v>
      </c>
      <c r="N10" s="59"/>
      <c r="O10" s="59"/>
      <c r="P10" s="71"/>
    </row>
    <row r="11" spans="1:16" x14ac:dyDescent="0.3">
      <c r="A11" s="37">
        <v>5</v>
      </c>
      <c r="C11" s="41" t="s">
        <v>22</v>
      </c>
      <c r="D11" s="12"/>
      <c r="E11" s="46">
        <v>3949560</v>
      </c>
      <c r="F11" s="46"/>
      <c r="G11" s="46">
        <v>47904</v>
      </c>
      <c r="H11" s="46"/>
      <c r="I11" s="47">
        <v>1.2E-2</v>
      </c>
      <c r="J11" s="47"/>
      <c r="K11" s="46">
        <v>23952</v>
      </c>
      <c r="L11" s="46"/>
      <c r="M11" s="47">
        <v>6.1000000000000004E-3</v>
      </c>
      <c r="N11" s="59"/>
      <c r="O11" s="59"/>
      <c r="P11" s="71"/>
    </row>
    <row r="12" spans="1:16" x14ac:dyDescent="0.3">
      <c r="A12" s="37">
        <v>6</v>
      </c>
      <c r="C12" s="41" t="s">
        <v>37</v>
      </c>
      <c r="D12" s="12"/>
      <c r="E12" s="46">
        <v>3951479</v>
      </c>
      <c r="F12" s="46"/>
      <c r="G12" s="46">
        <v>36023</v>
      </c>
      <c r="H12" s="46"/>
      <c r="I12" s="47">
        <v>8.9999999999999993E-3</v>
      </c>
      <c r="J12" s="47"/>
      <c r="K12" s="46">
        <v>18012</v>
      </c>
      <c r="L12" s="46"/>
      <c r="M12" s="47">
        <v>4.5999999999999999E-3</v>
      </c>
      <c r="N12" s="59"/>
      <c r="O12" s="59"/>
      <c r="P12" s="71"/>
    </row>
    <row r="13" spans="1:16" x14ac:dyDescent="0.3">
      <c r="A13" s="37">
        <v>7</v>
      </c>
      <c r="C13" s="41" t="s">
        <v>38</v>
      </c>
      <c r="D13" s="12"/>
      <c r="E13" s="46">
        <v>3953811</v>
      </c>
      <c r="F13" s="46"/>
      <c r="G13" s="46">
        <v>33333</v>
      </c>
      <c r="H13" s="46"/>
      <c r="I13" s="47">
        <v>8.0000000000000002E-3</v>
      </c>
      <c r="J13" s="47"/>
      <c r="K13" s="46">
        <v>16666</v>
      </c>
      <c r="L13" s="46"/>
      <c r="M13" s="47">
        <v>4.1999999999999997E-3</v>
      </c>
      <c r="N13" s="59"/>
      <c r="O13" s="59"/>
      <c r="P13" s="71"/>
    </row>
    <row r="14" spans="1:16" x14ac:dyDescent="0.3">
      <c r="A14" s="37">
        <v>8</v>
      </c>
      <c r="C14" s="41" t="s">
        <v>25</v>
      </c>
      <c r="D14" s="12"/>
      <c r="E14" s="46">
        <v>3955689</v>
      </c>
      <c r="F14" s="46"/>
      <c r="G14" s="46">
        <v>36826</v>
      </c>
      <c r="H14" s="46"/>
      <c r="I14" s="47">
        <v>8.9999999999999993E-3</v>
      </c>
      <c r="J14" s="47"/>
      <c r="K14" s="46">
        <v>18413</v>
      </c>
      <c r="L14" s="46"/>
      <c r="M14" s="47">
        <v>4.7000000000000002E-3</v>
      </c>
      <c r="N14" s="59"/>
      <c r="O14" s="59"/>
      <c r="P14" s="71"/>
    </row>
    <row r="15" spans="1:16" x14ac:dyDescent="0.3">
      <c r="A15" s="37">
        <v>9</v>
      </c>
      <c r="C15" s="41" t="s">
        <v>39</v>
      </c>
      <c r="D15" s="12"/>
      <c r="E15" s="46">
        <v>3957514</v>
      </c>
      <c r="F15" s="46"/>
      <c r="G15" s="46">
        <v>34522</v>
      </c>
      <c r="H15" s="46"/>
      <c r="I15" s="47">
        <v>8.9999999999999993E-3</v>
      </c>
      <c r="J15" s="47"/>
      <c r="K15" s="46">
        <v>17261</v>
      </c>
      <c r="L15" s="46"/>
      <c r="M15" s="47">
        <v>4.4000000000000003E-3</v>
      </c>
      <c r="N15" s="59"/>
      <c r="O15" s="59"/>
      <c r="P15" s="71"/>
    </row>
    <row r="16" spans="1:16" x14ac:dyDescent="0.3">
      <c r="A16" s="37">
        <v>10</v>
      </c>
      <c r="C16" s="41" t="s">
        <v>27</v>
      </c>
      <c r="D16" s="12"/>
      <c r="E16" s="46">
        <v>3959730</v>
      </c>
      <c r="F16" s="46"/>
      <c r="G16" s="46">
        <v>36621</v>
      </c>
      <c r="H16" s="46"/>
      <c r="I16" s="47">
        <v>8.9999999999999993E-3</v>
      </c>
      <c r="J16" s="47"/>
      <c r="K16" s="46">
        <v>18311</v>
      </c>
      <c r="L16" s="46"/>
      <c r="M16" s="47">
        <v>4.5999999999999999E-3</v>
      </c>
      <c r="N16" s="59"/>
      <c r="O16" s="59"/>
      <c r="P16" s="71"/>
    </row>
    <row r="17" spans="1:16" x14ac:dyDescent="0.3">
      <c r="A17" s="37">
        <v>11</v>
      </c>
      <c r="C17" s="41" t="s">
        <v>40</v>
      </c>
      <c r="D17" s="12"/>
      <c r="E17" s="46">
        <v>3962289</v>
      </c>
      <c r="F17" s="46"/>
      <c r="G17" s="46">
        <v>36168</v>
      </c>
      <c r="H17" s="46"/>
      <c r="I17" s="47">
        <v>8.9999999999999993E-3</v>
      </c>
      <c r="J17" s="47"/>
      <c r="K17" s="46">
        <v>18084</v>
      </c>
      <c r="L17" s="46"/>
      <c r="M17" s="47">
        <v>4.5999999999999999E-3</v>
      </c>
      <c r="N17" s="59"/>
      <c r="O17" s="59"/>
      <c r="P17" s="71"/>
    </row>
    <row r="18" spans="1:16" x14ac:dyDescent="0.3">
      <c r="A18" s="37">
        <v>12</v>
      </c>
      <c r="C18" s="41" t="s">
        <v>29</v>
      </c>
      <c r="D18" s="12"/>
      <c r="E18" s="46">
        <v>3963958</v>
      </c>
      <c r="F18" s="46"/>
      <c r="G18" s="46">
        <v>38442</v>
      </c>
      <c r="H18" s="46"/>
      <c r="I18" s="47">
        <v>0.01</v>
      </c>
      <c r="J18" s="47"/>
      <c r="K18" s="46">
        <v>19221</v>
      </c>
      <c r="L18" s="46"/>
      <c r="M18" s="47">
        <v>4.7999999999999996E-3</v>
      </c>
      <c r="N18" s="59"/>
      <c r="O18" s="59"/>
      <c r="P18" s="71"/>
    </row>
    <row r="19" spans="1:16" x14ac:dyDescent="0.3">
      <c r="C19" s="38"/>
      <c r="D19" s="38"/>
      <c r="E19" s="48"/>
      <c r="F19" s="48"/>
      <c r="G19" s="49"/>
      <c r="H19" s="49"/>
      <c r="I19" s="49"/>
      <c r="J19" s="49"/>
      <c r="K19" s="49"/>
      <c r="L19" s="49"/>
      <c r="M19" s="49"/>
      <c r="N19" s="59"/>
      <c r="O19" s="59"/>
    </row>
    <row r="20" spans="1:16" x14ac:dyDescent="0.3">
      <c r="A20" s="37">
        <v>13</v>
      </c>
      <c r="C20" s="41" t="s">
        <v>30</v>
      </c>
      <c r="D20" s="41"/>
      <c r="E20" s="52">
        <v>47409791</v>
      </c>
      <c r="F20" s="46"/>
      <c r="G20" s="52">
        <v>502664</v>
      </c>
      <c r="H20" s="46"/>
      <c r="I20" s="53">
        <v>1.06E-2</v>
      </c>
      <c r="J20" s="47"/>
      <c r="K20" s="52">
        <v>247372</v>
      </c>
      <c r="L20" s="46"/>
      <c r="M20" s="53">
        <v>5.1999999999999998E-3</v>
      </c>
      <c r="N20" s="59"/>
      <c r="O20" s="59"/>
    </row>
    <row r="22" spans="1:16" x14ac:dyDescent="0.3">
      <c r="A22" s="56" t="s">
        <v>31</v>
      </c>
      <c r="B22" s="1"/>
      <c r="C22" s="1"/>
      <c r="D22" s="1"/>
      <c r="E22" s="1"/>
      <c r="F22" s="1"/>
      <c r="G22" s="1"/>
    </row>
    <row r="23" spans="1:16" x14ac:dyDescent="0.3">
      <c r="A23" s="19" t="s">
        <v>32</v>
      </c>
      <c r="B23" s="1"/>
      <c r="C23" s="1" t="s">
        <v>49</v>
      </c>
      <c r="D23" s="1"/>
      <c r="E23" s="1"/>
      <c r="F23" s="1"/>
      <c r="G23" s="1"/>
    </row>
    <row r="24" spans="1:16" x14ac:dyDescent="0.3">
      <c r="A24" s="19" t="s">
        <v>33</v>
      </c>
      <c r="B24" s="1"/>
      <c r="C24" s="1" t="s">
        <v>51</v>
      </c>
      <c r="D24" s="1"/>
      <c r="E24" s="1"/>
      <c r="F24" s="1"/>
      <c r="G24" s="1"/>
    </row>
  </sheetData>
  <mergeCells count="1">
    <mergeCell ref="A2:M2"/>
  </mergeCells>
  <phoneticPr fontId="8" type="noConversion"/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p.1 2022 2023</vt:lpstr>
      <vt:lpstr>p.2 2024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2024-04-26T17:10:18Z</dcterms:created>
  <dcterms:modified xsi:type="dcterms:W3CDTF">2024-04-26T17:10:26Z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2024-04-26T17:10:22Z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bc617ebe-e732-41fb-ac2f-652bf2ada8bf</vt:lpwstr>
  </property>
  <property fmtid="{D5CDD505-2E9C-101B-9397-08002B2CF9AE}" pid="8" name="MSIP_Label_b1a6f161-e42b-4c47-8f69-f6a81e023e2d_ContentBits">
    <vt:lpwstr>0</vt:lpwstr>
  </property>
</Properties>
</file>