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14" documentId="14_{EEFE053D-E6E5-47DC-BD33-1FF5A7651A93}" xr6:coauthVersionLast="47" xr6:coauthVersionMax="47" xr10:uidLastSave="{5B01B392-03EE-41CB-8679-4BB217A8939E}"/>
  <bookViews>
    <workbookView xWindow="57480" yWindow="-6660" windowWidth="29040" windowHeight="15840" xr2:uid="{9F36B1D8-BF17-4348-A82E-92EFDA8F5F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C37" i="1"/>
  <c r="H37" i="1"/>
  <c r="G37" i="1"/>
  <c r="F37" i="1"/>
  <c r="G49" i="1" l="1"/>
  <c r="C61" i="1" l="1"/>
  <c r="O15" i="1" s="1"/>
  <c r="H61" i="1"/>
  <c r="G61" i="1"/>
  <c r="F61" i="1"/>
  <c r="H55" i="1"/>
  <c r="G55" i="1"/>
  <c r="F55" i="1"/>
  <c r="C55" i="1" s="1"/>
  <c r="O14" i="1" s="1"/>
  <c r="E14" i="1" l="1"/>
  <c r="J49" i="1"/>
  <c r="I49" i="1"/>
  <c r="H49" i="1"/>
  <c r="C49" i="1" s="1"/>
  <c r="H43" i="1"/>
  <c r="J43" i="1"/>
  <c r="I43" i="1"/>
  <c r="H32" i="1"/>
  <c r="G32" i="1"/>
  <c r="F32" i="1"/>
  <c r="H27" i="1"/>
  <c r="G27" i="1"/>
  <c r="F27" i="1"/>
  <c r="H22" i="1"/>
  <c r="G22" i="1"/>
  <c r="F22" i="1"/>
  <c r="C27" i="1" l="1"/>
  <c r="C32" i="1"/>
  <c r="O5" i="1" s="1"/>
  <c r="C22" i="1"/>
  <c r="O3" i="1" s="1"/>
  <c r="C43" i="1"/>
  <c r="O7" i="1" s="1"/>
  <c r="O4" i="1"/>
  <c r="O6" i="1"/>
  <c r="O13" i="1"/>
  <c r="O19" i="1" l="1"/>
  <c r="O29" i="1" s="1"/>
</calcChain>
</file>

<file path=xl/sharedStrings.xml><?xml version="1.0" encoding="utf-8"?>
<sst xmlns="http://schemas.openxmlformats.org/spreadsheetml/2006/main" count="65" uniqueCount="30">
  <si>
    <t>Sampled Companies</t>
  </si>
  <si>
    <t>Avg OM/Customer</t>
  </si>
  <si>
    <t>Annual Data Values Sampled Companies</t>
  </si>
  <si>
    <t>Company</t>
  </si>
  <si>
    <t>Time Period</t>
  </si>
  <si>
    <t>Apex Gas</t>
  </si>
  <si>
    <t>2020-2022</t>
  </si>
  <si>
    <t>Customers</t>
  </si>
  <si>
    <t>Atco Gas</t>
  </si>
  <si>
    <t>O&amp;M</t>
  </si>
  <si>
    <t>Liberty Utilities</t>
  </si>
  <si>
    <t>OM/Customer</t>
  </si>
  <si>
    <t>Fortis BC</t>
  </si>
  <si>
    <t>2018-2019</t>
  </si>
  <si>
    <t>Centra</t>
  </si>
  <si>
    <t>2018-2020</t>
  </si>
  <si>
    <t xml:space="preserve">Avg </t>
  </si>
  <si>
    <t>Eastward</t>
  </si>
  <si>
    <t>EGI</t>
  </si>
  <si>
    <t>PNG</t>
  </si>
  <si>
    <t>PNG(NE)</t>
  </si>
  <si>
    <t xml:space="preserve">Sample Avg. </t>
  </si>
  <si>
    <t>Apex</t>
  </si>
  <si>
    <t>EGI Distribution</t>
  </si>
  <si>
    <t>EGI all ops.</t>
  </si>
  <si>
    <t>Atco</t>
  </si>
  <si>
    <t>Diff. EGI and Sample Avg Most recent Data</t>
  </si>
  <si>
    <t>Distribution</t>
  </si>
  <si>
    <t>All ops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</si>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</sst>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6EE5"/>
        <bgColor indexed="64"/>
      </patternFill>
    </fill>
    <fill>
      <patternFill patternType="solid">
        <fgColor rgb="FFD1E1F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3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3F9E-7093-4F29-8D69-3A30BF0667D0}">
  <dimension ref="B1:U61"/>
  <sheetViews>
    <sheetView tabSelected="1" view="pageLayout" topLeftCell="F1" zoomScaleNormal="100" workbookViewId="0">
      <selection activeCell="Q19" sqref="Q19"/>
    </sheetView>
  </sheetViews>
  <sheetFormatPr defaultColWidth="8.88671875" defaultRowHeight="13.2" x14ac:dyDescent="0.25"/>
  <cols>
    <col min="1" max="1" width="9.109375" style="7" customWidth="1"/>
    <col min="2" max="2" width="14.6640625" style="7" customWidth="1"/>
    <col min="3" max="3" width="18.88671875" style="7" bestFit="1" customWidth="1"/>
    <col min="4" max="4" width="6.6640625" style="7" customWidth="1"/>
    <col min="5" max="14" width="14.6640625" style="7" customWidth="1"/>
    <col min="15" max="15" width="15.6640625" style="7" bestFit="1" customWidth="1"/>
    <col min="16" max="16" width="12.6640625" style="7" customWidth="1"/>
    <col min="17" max="17" width="8.88671875" style="7"/>
    <col min="18" max="21" width="9.109375" style="7" customWidth="1"/>
    <col min="22" max="16384" width="8.88671875" style="7"/>
  </cols>
  <sheetData>
    <row r="1" spans="2:21" ht="26.4" x14ac:dyDescent="0.25">
      <c r="B1" s="5" t="s">
        <v>0</v>
      </c>
      <c r="C1" s="5" t="s">
        <v>1</v>
      </c>
      <c r="D1" s="6"/>
      <c r="E1" s="24" t="s">
        <v>2</v>
      </c>
      <c r="F1" s="24"/>
      <c r="G1" s="24"/>
      <c r="H1" s="24"/>
      <c r="I1" s="24"/>
      <c r="J1" s="24"/>
      <c r="M1" s="8" t="s">
        <v>3</v>
      </c>
      <c r="N1" s="8"/>
      <c r="O1" s="9" t="s">
        <v>1</v>
      </c>
      <c r="P1" s="8" t="s">
        <v>4</v>
      </c>
      <c r="T1" s="10"/>
      <c r="U1" s="11"/>
    </row>
    <row r="2" spans="2:21" x14ac:dyDescent="0.25">
      <c r="C2" s="12"/>
      <c r="D2" s="12"/>
      <c r="O2" s="10"/>
    </row>
    <row r="3" spans="2:21" x14ac:dyDescent="0.25">
      <c r="C3" s="12"/>
      <c r="D3" s="12"/>
      <c r="E3" s="10"/>
      <c r="F3" s="10">
        <v>2022</v>
      </c>
      <c r="G3" s="10">
        <v>2021</v>
      </c>
      <c r="H3" s="10">
        <v>2020</v>
      </c>
      <c r="I3" s="10">
        <v>2019</v>
      </c>
      <c r="J3" s="10">
        <v>2018</v>
      </c>
      <c r="K3" s="10"/>
      <c r="M3" s="7" t="s">
        <v>5</v>
      </c>
      <c r="O3" s="13">
        <f>+C22</f>
        <v>539.02389823492433</v>
      </c>
      <c r="P3" s="10" t="s">
        <v>6</v>
      </c>
      <c r="S3" s="14"/>
    </row>
    <row r="4" spans="2:21" x14ac:dyDescent="0.25">
      <c r="C4" s="12"/>
      <c r="D4" s="12"/>
      <c r="E4" s="10" t="s">
        <v>7</v>
      </c>
      <c r="F4" s="10"/>
      <c r="G4" s="10"/>
      <c r="H4" s="10"/>
      <c r="I4" s="10"/>
      <c r="J4" s="10"/>
      <c r="K4" s="10"/>
      <c r="M4" s="7" t="s">
        <v>8</v>
      </c>
      <c r="O4" s="13">
        <f>+C27</f>
        <v>386.90689262930738</v>
      </c>
      <c r="P4" s="10" t="s">
        <v>6</v>
      </c>
      <c r="S4" s="15"/>
    </row>
    <row r="5" spans="2:21" x14ac:dyDescent="0.25">
      <c r="C5" s="12"/>
      <c r="D5" s="12"/>
      <c r="E5" s="10" t="s">
        <v>9</v>
      </c>
      <c r="F5" s="10"/>
      <c r="G5" s="10"/>
      <c r="H5" s="10"/>
      <c r="I5" s="10"/>
      <c r="J5" s="10"/>
      <c r="K5" s="10"/>
      <c r="M5" s="7" t="s">
        <v>10</v>
      </c>
      <c r="O5" s="13">
        <f>+C32</f>
        <v>1182.7532672942464</v>
      </c>
      <c r="P5" s="10" t="s">
        <v>6</v>
      </c>
    </row>
    <row r="6" spans="2:21" x14ac:dyDescent="0.25">
      <c r="C6" s="12"/>
      <c r="D6" s="12"/>
      <c r="E6" s="10" t="s">
        <v>11</v>
      </c>
      <c r="F6" s="10"/>
      <c r="G6" s="10"/>
      <c r="H6" s="10"/>
      <c r="I6" s="10"/>
      <c r="J6" s="10"/>
      <c r="K6" s="10"/>
      <c r="M6" s="7" t="s">
        <v>12</v>
      </c>
      <c r="O6" s="13">
        <f>+C37</f>
        <v>306.17992978237561</v>
      </c>
      <c r="P6" s="10" t="s">
        <v>13</v>
      </c>
    </row>
    <row r="7" spans="2:21" x14ac:dyDescent="0.25">
      <c r="C7" s="12"/>
      <c r="D7" s="12"/>
      <c r="E7" s="10"/>
      <c r="F7" s="10"/>
      <c r="G7" s="10"/>
      <c r="H7" s="10"/>
      <c r="I7" s="10"/>
      <c r="J7" s="10"/>
      <c r="K7" s="10"/>
      <c r="M7" s="7" t="s">
        <v>14</v>
      </c>
      <c r="O7" s="13">
        <f>+C43</f>
        <v>197.42130683166246</v>
      </c>
      <c r="P7" s="10" t="s">
        <v>15</v>
      </c>
    </row>
    <row r="8" spans="2:21" hidden="1" x14ac:dyDescent="0.25">
      <c r="C8" s="1"/>
      <c r="D8" s="1"/>
      <c r="E8" s="10"/>
      <c r="F8" s="10"/>
      <c r="G8" s="10"/>
      <c r="H8" s="10"/>
      <c r="I8" s="10"/>
      <c r="J8" s="10"/>
      <c r="K8" s="10"/>
      <c r="O8" s="10"/>
      <c r="P8" s="10"/>
    </row>
    <row r="9" spans="2:21" hidden="1" x14ac:dyDescent="0.25">
      <c r="C9" s="2"/>
      <c r="D9" s="2"/>
      <c r="E9" s="10"/>
      <c r="F9" s="10"/>
      <c r="G9" s="10"/>
      <c r="H9" s="10"/>
      <c r="I9" s="10"/>
      <c r="J9" s="10"/>
      <c r="K9" s="10"/>
      <c r="O9" s="10"/>
      <c r="P9" s="10"/>
    </row>
    <row r="10" spans="2:21" hidden="1" x14ac:dyDescent="0.25">
      <c r="C10" s="3"/>
      <c r="D10" s="3"/>
      <c r="E10" s="10"/>
      <c r="F10" s="10"/>
      <c r="G10" s="10"/>
      <c r="H10" s="10"/>
      <c r="I10" s="10"/>
      <c r="J10" s="10"/>
      <c r="K10" s="10"/>
      <c r="O10" s="10"/>
      <c r="P10" s="10"/>
    </row>
    <row r="11" spans="2:21" hidden="1" x14ac:dyDescent="0.25">
      <c r="C11" s="3"/>
      <c r="D11" s="3"/>
      <c r="E11" s="10"/>
      <c r="F11" s="10"/>
      <c r="G11" s="10"/>
      <c r="H11" s="10"/>
      <c r="I11" s="10"/>
      <c r="J11" s="10"/>
      <c r="K11" s="10"/>
      <c r="O11" s="10"/>
      <c r="P11" s="10"/>
    </row>
    <row r="12" spans="2:21" hidden="1" x14ac:dyDescent="0.25">
      <c r="C12" s="2"/>
      <c r="D12" s="2"/>
      <c r="E12" s="10"/>
      <c r="F12" s="10"/>
      <c r="G12" s="10"/>
      <c r="H12" s="10"/>
      <c r="I12" s="10"/>
      <c r="J12" s="10"/>
      <c r="K12" s="10"/>
      <c r="O12" s="10"/>
      <c r="P12" s="10"/>
    </row>
    <row r="13" spans="2:21" x14ac:dyDescent="0.25">
      <c r="C13" s="3"/>
      <c r="D13" s="3"/>
      <c r="E13" s="10" t="s">
        <v>16</v>
      </c>
      <c r="F13" s="10"/>
      <c r="G13" s="10"/>
      <c r="H13" s="10"/>
      <c r="I13" s="10"/>
      <c r="J13" s="10"/>
      <c r="K13" s="10"/>
      <c r="M13" s="7" t="s">
        <v>17</v>
      </c>
      <c r="O13" s="13">
        <f>+C49</f>
        <v>1157.9516094757512</v>
      </c>
      <c r="P13" s="10" t="s">
        <v>15</v>
      </c>
    </row>
    <row r="14" spans="2:21" x14ac:dyDescent="0.25">
      <c r="B14" s="7" t="s">
        <v>18</v>
      </c>
      <c r="E14" s="13">
        <f>+(F14+G14+H14)/3</f>
        <v>148.75333333333336</v>
      </c>
      <c r="F14" s="13">
        <v>154.97</v>
      </c>
      <c r="G14" s="13">
        <v>142.24</v>
      </c>
      <c r="H14" s="13">
        <v>149.05000000000001</v>
      </c>
      <c r="I14" s="10"/>
      <c r="J14" s="10"/>
      <c r="K14" s="10"/>
      <c r="M14" s="7" t="s">
        <v>19</v>
      </c>
      <c r="O14" s="13">
        <f>+C55</f>
        <v>1284.2584692222936</v>
      </c>
      <c r="P14" s="10" t="s">
        <v>6</v>
      </c>
    </row>
    <row r="15" spans="2:21" x14ac:dyDescent="0.25">
      <c r="E15" s="10"/>
      <c r="F15" s="10"/>
      <c r="G15" s="10"/>
      <c r="H15" s="10"/>
      <c r="I15" s="10"/>
      <c r="J15" s="10"/>
      <c r="K15" s="10"/>
      <c r="M15" s="7" t="s">
        <v>20</v>
      </c>
      <c r="O15" s="13">
        <f>+C61</f>
        <v>623.62102580834619</v>
      </c>
      <c r="P15" s="10" t="s">
        <v>6</v>
      </c>
    </row>
    <row r="16" spans="2:21" x14ac:dyDescent="0.25">
      <c r="E16" s="10"/>
      <c r="F16" s="10"/>
      <c r="G16" s="10"/>
      <c r="H16" s="10"/>
      <c r="I16" s="10"/>
      <c r="J16" s="10"/>
      <c r="K16" s="10"/>
      <c r="Q16" s="14"/>
    </row>
    <row r="17" spans="2:15" x14ac:dyDescent="0.25">
      <c r="E17" s="10"/>
      <c r="F17" s="10"/>
      <c r="G17" s="10"/>
      <c r="H17" s="10"/>
      <c r="I17" s="10"/>
      <c r="J17" s="10"/>
      <c r="K17" s="13"/>
    </row>
    <row r="18" spans="2:15" x14ac:dyDescent="0.25">
      <c r="E18" s="10"/>
      <c r="F18" s="10"/>
      <c r="G18" s="10"/>
      <c r="H18" s="10"/>
      <c r="I18" s="10"/>
      <c r="J18" s="10"/>
      <c r="K18" s="10"/>
    </row>
    <row r="19" spans="2:15" x14ac:dyDescent="0.25">
      <c r="C19" s="4"/>
      <c r="D19" s="4"/>
      <c r="E19" s="10"/>
      <c r="F19" s="10">
        <v>2022</v>
      </c>
      <c r="G19" s="10">
        <v>2021</v>
      </c>
      <c r="H19" s="10">
        <v>2020</v>
      </c>
      <c r="I19" s="10"/>
      <c r="J19" s="10"/>
      <c r="K19" s="10"/>
      <c r="M19" s="7" t="s">
        <v>21</v>
      </c>
      <c r="O19" s="16">
        <f>AVERAGE(O3:O15)</f>
        <v>709.76454990986349</v>
      </c>
    </row>
    <row r="20" spans="2:15" x14ac:dyDescent="0.25">
      <c r="B20" s="7" t="s">
        <v>22</v>
      </c>
      <c r="C20" s="4"/>
      <c r="D20" s="4"/>
      <c r="E20" s="10" t="s">
        <v>7</v>
      </c>
      <c r="F20" s="10">
        <v>82888</v>
      </c>
      <c r="G20" s="10">
        <v>82043</v>
      </c>
      <c r="H20" s="10">
        <v>81614</v>
      </c>
      <c r="I20" s="10"/>
      <c r="J20" s="10"/>
      <c r="K20" s="10"/>
      <c r="O20" s="16"/>
    </row>
    <row r="21" spans="2:15" x14ac:dyDescent="0.25">
      <c r="C21" s="4"/>
      <c r="D21" s="4"/>
      <c r="E21" s="10" t="s">
        <v>9</v>
      </c>
      <c r="F21" s="10">
        <v>44505</v>
      </c>
      <c r="G21" s="10">
        <v>44036</v>
      </c>
      <c r="H21" s="10">
        <v>44349</v>
      </c>
      <c r="I21" s="10"/>
      <c r="J21" s="10"/>
      <c r="K21" s="10"/>
      <c r="M21" s="7" t="s">
        <v>23</v>
      </c>
      <c r="O21" s="10">
        <v>148.80000000000001</v>
      </c>
    </row>
    <row r="22" spans="2:15" x14ac:dyDescent="0.25">
      <c r="C22" s="4">
        <f>+(F22+G22+H22)/3</f>
        <v>539.02389823492433</v>
      </c>
      <c r="D22" s="4"/>
      <c r="E22" s="10" t="s">
        <v>11</v>
      </c>
      <c r="F22" s="13">
        <f>+(F21/F20)*1000</f>
        <v>536.92935044879846</v>
      </c>
      <c r="G22" s="13">
        <f t="shared" ref="G22:H22" si="0">+(G21/G20)*1000</f>
        <v>536.74292748924347</v>
      </c>
      <c r="H22" s="13">
        <f t="shared" si="0"/>
        <v>543.39941676673118</v>
      </c>
      <c r="I22" s="13"/>
      <c r="J22" s="13"/>
      <c r="K22" s="13"/>
      <c r="L22" s="14"/>
      <c r="M22" s="7" t="s">
        <v>24</v>
      </c>
      <c r="O22" s="10">
        <v>217.3</v>
      </c>
    </row>
    <row r="23" spans="2:15" x14ac:dyDescent="0.25">
      <c r="C23" s="4"/>
      <c r="D23" s="4"/>
      <c r="E23" s="10"/>
      <c r="F23" s="10"/>
      <c r="G23" s="10"/>
      <c r="H23" s="10"/>
      <c r="I23" s="10"/>
      <c r="J23" s="10"/>
      <c r="K23" s="10"/>
    </row>
    <row r="24" spans="2:15" x14ac:dyDescent="0.25">
      <c r="C24" s="4"/>
      <c r="D24" s="4"/>
      <c r="E24" s="10"/>
      <c r="F24" s="10">
        <v>2022</v>
      </c>
      <c r="G24" s="10">
        <v>2021</v>
      </c>
      <c r="H24" s="10">
        <v>2020</v>
      </c>
      <c r="I24" s="10"/>
      <c r="J24" s="10"/>
      <c r="K24" s="10"/>
    </row>
    <row r="25" spans="2:15" x14ac:dyDescent="0.25">
      <c r="B25" s="7" t="s">
        <v>25</v>
      </c>
      <c r="C25" s="4"/>
      <c r="D25" s="4"/>
      <c r="E25" s="10" t="s">
        <v>7</v>
      </c>
      <c r="F25" s="10">
        <v>1279439</v>
      </c>
      <c r="G25" s="10">
        <v>1263916</v>
      </c>
      <c r="H25" s="10">
        <v>1247381</v>
      </c>
      <c r="I25" s="10"/>
      <c r="J25" s="10"/>
      <c r="K25" s="10"/>
    </row>
    <row r="26" spans="2:15" x14ac:dyDescent="0.25">
      <c r="C26" s="4"/>
      <c r="D26" s="4"/>
      <c r="E26" s="10" t="s">
        <v>9</v>
      </c>
      <c r="F26" s="10">
        <v>488062</v>
      </c>
      <c r="G26" s="10">
        <v>513826</v>
      </c>
      <c r="H26" s="10">
        <v>464924</v>
      </c>
      <c r="I26" s="10"/>
      <c r="J26" s="10"/>
      <c r="K26" s="10"/>
    </row>
    <row r="27" spans="2:15" x14ac:dyDescent="0.25">
      <c r="C27" s="4">
        <f>+(F27+G27+H27)/3</f>
        <v>386.90689262930738</v>
      </c>
      <c r="D27" s="4"/>
      <c r="E27" s="10" t="s">
        <v>11</v>
      </c>
      <c r="F27" s="13">
        <f>+(F26/F25)*1000</f>
        <v>381.46562673171604</v>
      </c>
      <c r="G27" s="13">
        <f t="shared" ref="G27" si="1">+(G26/G25)*1000</f>
        <v>406.53492795407294</v>
      </c>
      <c r="H27" s="13">
        <f t="shared" ref="H27" si="2">+(H26/H25)*1000</f>
        <v>372.7201232021331</v>
      </c>
      <c r="I27" s="13"/>
      <c r="J27" s="13"/>
      <c r="K27" s="13"/>
      <c r="M27" s="20" t="s">
        <v>26</v>
      </c>
      <c r="N27" s="20"/>
      <c r="O27" s="20"/>
    </row>
    <row r="28" spans="2:15" x14ac:dyDescent="0.25">
      <c r="C28" s="4"/>
      <c r="D28" s="4"/>
      <c r="E28" s="10"/>
      <c r="F28" s="10"/>
      <c r="G28" s="10"/>
      <c r="H28" s="10"/>
      <c r="I28" s="10"/>
      <c r="J28" s="10"/>
      <c r="K28" s="13"/>
      <c r="M28" s="21"/>
      <c r="N28" s="21" t="s">
        <v>27</v>
      </c>
      <c r="O28" s="22">
        <f>+(O21/O19)-1</f>
        <v>-0.79035301210958364</v>
      </c>
    </row>
    <row r="29" spans="2:15" x14ac:dyDescent="0.25">
      <c r="C29" s="4"/>
      <c r="D29" s="4"/>
      <c r="E29" s="10"/>
      <c r="F29" s="10">
        <v>2022</v>
      </c>
      <c r="G29" s="10">
        <v>2021</v>
      </c>
      <c r="H29" s="10">
        <v>2020</v>
      </c>
      <c r="I29" s="10"/>
      <c r="J29" s="10"/>
      <c r="K29" s="10"/>
      <c r="M29" s="21"/>
      <c r="N29" s="21" t="s">
        <v>28</v>
      </c>
      <c r="O29" s="22">
        <f>+(O22/O19)-1</f>
        <v>-0.69384213394766481</v>
      </c>
    </row>
    <row r="30" spans="2:15" x14ac:dyDescent="0.25">
      <c r="B30" s="7" t="s">
        <v>29</v>
      </c>
      <c r="C30" s="4"/>
      <c r="D30" s="4"/>
      <c r="E30" s="10" t="s">
        <v>7</v>
      </c>
      <c r="F30" s="10">
        <v>12468</v>
      </c>
      <c r="G30" s="10">
        <v>12262</v>
      </c>
      <c r="H30" s="10">
        <v>12111</v>
      </c>
      <c r="I30" s="10"/>
      <c r="J30" s="10"/>
      <c r="K30" s="10"/>
    </row>
    <row r="31" spans="2:15" x14ac:dyDescent="0.25">
      <c r="C31" s="4"/>
      <c r="D31" s="4"/>
      <c r="E31" s="10" t="s">
        <v>9</v>
      </c>
      <c r="F31" s="10">
        <v>13159</v>
      </c>
      <c r="G31" s="10">
        <v>14068</v>
      </c>
      <c r="H31" s="10">
        <v>16296</v>
      </c>
      <c r="I31" s="10"/>
      <c r="J31" s="10"/>
      <c r="K31" s="10"/>
    </row>
    <row r="32" spans="2:15" x14ac:dyDescent="0.25">
      <c r="C32" s="4">
        <f>+(F32+G32+H32)/3</f>
        <v>1182.7532672942464</v>
      </c>
      <c r="D32" s="4"/>
      <c r="E32" s="10" t="s">
        <v>11</v>
      </c>
      <c r="F32" s="13">
        <f>+(F31/F30)*1000</f>
        <v>1055.4218800128328</v>
      </c>
      <c r="G32" s="13">
        <f t="shared" ref="G32" si="3">+(G31/G30)*1000</f>
        <v>1147.2842929375306</v>
      </c>
      <c r="H32" s="13">
        <f t="shared" ref="H32" si="4">+(H31/H30)*1000</f>
        <v>1345.5536289323754</v>
      </c>
      <c r="I32" s="13"/>
      <c r="J32" s="13"/>
      <c r="K32" s="10"/>
    </row>
    <row r="33" spans="2:15" x14ac:dyDescent="0.25">
      <c r="C33" s="4"/>
      <c r="D33" s="4"/>
      <c r="E33" s="10"/>
      <c r="F33" s="13"/>
      <c r="G33" s="13"/>
      <c r="H33" s="13"/>
      <c r="I33" s="13"/>
      <c r="J33" s="13"/>
      <c r="K33" s="10"/>
      <c r="M33" s="23"/>
      <c r="N33" s="23"/>
      <c r="O33" s="23"/>
    </row>
    <row r="34" spans="2:15" x14ac:dyDescent="0.25">
      <c r="C34" s="4"/>
      <c r="D34" s="4"/>
      <c r="E34" s="10"/>
      <c r="F34" s="10">
        <v>2022</v>
      </c>
      <c r="G34" s="10">
        <v>2021</v>
      </c>
      <c r="H34" s="10">
        <v>2020</v>
      </c>
      <c r="I34" s="10"/>
      <c r="J34" s="10"/>
      <c r="K34" s="10"/>
    </row>
    <row r="35" spans="2:15" x14ac:dyDescent="0.25">
      <c r="C35" s="12"/>
      <c r="D35" s="12"/>
      <c r="E35" s="10" t="s">
        <v>7</v>
      </c>
      <c r="F35" s="17">
        <v>1067191</v>
      </c>
      <c r="G35" s="10">
        <v>1057086</v>
      </c>
      <c r="H35" s="10">
        <v>1044623</v>
      </c>
      <c r="I35" s="17"/>
      <c r="J35" s="17"/>
      <c r="K35" s="10"/>
      <c r="O35" s="16"/>
    </row>
    <row r="36" spans="2:15" x14ac:dyDescent="0.25">
      <c r="B36" s="7" t="s">
        <v>12</v>
      </c>
      <c r="C36" s="12"/>
      <c r="D36" s="12"/>
      <c r="E36" s="10" t="s">
        <v>9</v>
      </c>
      <c r="F36" s="17">
        <v>328179000</v>
      </c>
      <c r="G36" s="17">
        <v>328345000</v>
      </c>
      <c r="H36" s="17">
        <v>313815000</v>
      </c>
      <c r="I36" s="10"/>
      <c r="J36" s="10"/>
      <c r="K36" s="10"/>
    </row>
    <row r="37" spans="2:15" x14ac:dyDescent="0.25">
      <c r="C37" s="18">
        <f>+(F37+G37+H37)/3</f>
        <v>306.17992978237561</v>
      </c>
      <c r="D37" s="18"/>
      <c r="E37" s="10" t="s">
        <v>11</v>
      </c>
      <c r="F37" s="13">
        <f>+F36/F35</f>
        <v>307.51664884730098</v>
      </c>
      <c r="G37" s="13">
        <f t="shared" ref="G37:H37" si="5">+G36/G35</f>
        <v>310.61332758167265</v>
      </c>
      <c r="H37" s="13">
        <f t="shared" si="5"/>
        <v>300.40981291815325</v>
      </c>
      <c r="I37" s="13"/>
      <c r="J37" s="13"/>
      <c r="K37" s="10"/>
    </row>
    <row r="38" spans="2:15" x14ac:dyDescent="0.25">
      <c r="C38" s="12"/>
      <c r="D38" s="12"/>
      <c r="E38" s="10"/>
      <c r="F38" s="10"/>
      <c r="G38" s="10"/>
      <c r="H38" s="10"/>
      <c r="I38" s="10"/>
      <c r="J38" s="10"/>
      <c r="K38" s="10"/>
    </row>
    <row r="39" spans="2:15" x14ac:dyDescent="0.25">
      <c r="C39" s="4"/>
      <c r="D39" s="4"/>
      <c r="O39" s="10"/>
    </row>
    <row r="40" spans="2:15" x14ac:dyDescent="0.25">
      <c r="C40" s="4"/>
      <c r="D40" s="4"/>
      <c r="F40" s="7">
        <v>2022</v>
      </c>
      <c r="G40" s="7">
        <v>2021</v>
      </c>
      <c r="H40" s="7">
        <v>2020</v>
      </c>
      <c r="I40" s="7">
        <v>2019</v>
      </c>
      <c r="J40" s="7">
        <v>2018</v>
      </c>
    </row>
    <row r="41" spans="2:15" x14ac:dyDescent="0.25">
      <c r="B41" s="7" t="s">
        <v>14</v>
      </c>
      <c r="C41" s="4"/>
      <c r="D41" s="4"/>
      <c r="E41" s="7" t="s">
        <v>7</v>
      </c>
      <c r="F41" s="7">
        <v>293256</v>
      </c>
      <c r="G41" s="7">
        <v>290502</v>
      </c>
      <c r="H41" s="7">
        <v>287314</v>
      </c>
      <c r="I41" s="7">
        <v>284996</v>
      </c>
      <c r="J41" s="7">
        <v>281990</v>
      </c>
    </row>
    <row r="42" spans="2:15" x14ac:dyDescent="0.25">
      <c r="C42" s="4"/>
      <c r="D42" s="4"/>
      <c r="E42" s="7" t="s">
        <v>9</v>
      </c>
      <c r="H42" s="7">
        <v>58700</v>
      </c>
      <c r="I42" s="7">
        <v>46814</v>
      </c>
      <c r="J42" s="7">
        <v>63080</v>
      </c>
    </row>
    <row r="43" spans="2:15" x14ac:dyDescent="0.25">
      <c r="C43" s="18">
        <f>+(H43+I43+J43)/3</f>
        <v>197.42130683166246</v>
      </c>
      <c r="D43" s="18"/>
      <c r="E43" s="7" t="s">
        <v>11</v>
      </c>
      <c r="H43" s="14">
        <f>+(H42/H41)*1000</f>
        <v>204.3060902009648</v>
      </c>
      <c r="I43" s="14">
        <f t="shared" ref="I43" si="6">+(I42/I41)*1000</f>
        <v>164.26195455374813</v>
      </c>
      <c r="J43" s="14">
        <f t="shared" ref="J43" si="7">+(J42/J41)*1000</f>
        <v>223.69587574027446</v>
      </c>
    </row>
    <row r="44" spans="2:15" x14ac:dyDescent="0.25">
      <c r="C44" s="4"/>
      <c r="D44" s="4"/>
    </row>
    <row r="45" spans="2:15" x14ac:dyDescent="0.25">
      <c r="C45" s="4"/>
      <c r="D45" s="4"/>
    </row>
    <row r="46" spans="2:15" x14ac:dyDescent="0.25">
      <c r="C46" s="4"/>
      <c r="D46" s="4"/>
      <c r="F46" s="7">
        <v>2022</v>
      </c>
      <c r="G46" s="7">
        <v>2021</v>
      </c>
      <c r="H46" s="7">
        <v>2020</v>
      </c>
      <c r="I46" s="7">
        <v>2019</v>
      </c>
      <c r="J46" s="7">
        <v>2018</v>
      </c>
    </row>
    <row r="47" spans="2:15" x14ac:dyDescent="0.25">
      <c r="B47" s="7" t="s">
        <v>17</v>
      </c>
      <c r="C47" s="4"/>
      <c r="D47" s="4"/>
      <c r="E47" s="7" t="s">
        <v>7</v>
      </c>
      <c r="G47" s="7">
        <v>8483</v>
      </c>
      <c r="H47" s="7">
        <v>8066</v>
      </c>
      <c r="I47" s="7">
        <v>7681</v>
      </c>
      <c r="J47" s="7">
        <v>7316</v>
      </c>
    </row>
    <row r="48" spans="2:15" x14ac:dyDescent="0.25">
      <c r="C48" s="4"/>
      <c r="D48" s="4"/>
      <c r="E48" s="7" t="s">
        <v>9</v>
      </c>
      <c r="G48" s="7">
        <v>10735634</v>
      </c>
      <c r="H48" s="7">
        <v>9883877</v>
      </c>
      <c r="I48" s="7">
        <v>7549906</v>
      </c>
      <c r="J48" s="7">
        <v>7289868</v>
      </c>
    </row>
    <row r="49" spans="2:10" x14ac:dyDescent="0.25">
      <c r="C49" s="18">
        <f>+(G49+H49+I49)/3</f>
        <v>1157.9516094757512</v>
      </c>
      <c r="D49" s="18"/>
      <c r="E49" s="7" t="s">
        <v>11</v>
      </c>
      <c r="G49" s="14">
        <f>+G48/G47</f>
        <v>1265.5468584227278</v>
      </c>
      <c r="H49" s="14">
        <f>+H48/H47</f>
        <v>1225.3752789486734</v>
      </c>
      <c r="I49" s="14">
        <f t="shared" ref="I49:J49" si="8">+I48/I47</f>
        <v>982.93269105585205</v>
      </c>
      <c r="J49" s="14">
        <f t="shared" si="8"/>
        <v>996.42810278840898</v>
      </c>
    </row>
    <row r="50" spans="2:10" x14ac:dyDescent="0.25">
      <c r="C50" s="4"/>
      <c r="D50" s="4"/>
    </row>
    <row r="51" spans="2:10" x14ac:dyDescent="0.25">
      <c r="C51" s="4"/>
      <c r="D51" s="4"/>
    </row>
    <row r="52" spans="2:10" x14ac:dyDescent="0.25">
      <c r="C52" s="4"/>
      <c r="D52" s="4"/>
      <c r="F52" s="7">
        <v>2022</v>
      </c>
      <c r="G52" s="7">
        <v>2021</v>
      </c>
      <c r="H52" s="7">
        <v>2020</v>
      </c>
    </row>
    <row r="53" spans="2:10" x14ac:dyDescent="0.25">
      <c r="B53" s="7" t="s">
        <v>19</v>
      </c>
      <c r="C53" s="4"/>
      <c r="D53" s="4"/>
      <c r="E53" s="7" t="s">
        <v>7</v>
      </c>
      <c r="F53" s="7">
        <v>17951</v>
      </c>
      <c r="G53" s="7">
        <v>17945</v>
      </c>
      <c r="H53" s="7">
        <v>17954</v>
      </c>
    </row>
    <row r="54" spans="2:10" x14ac:dyDescent="0.25">
      <c r="C54" s="4"/>
      <c r="D54" s="4"/>
      <c r="E54" s="7" t="s">
        <v>9</v>
      </c>
      <c r="F54" s="7">
        <v>25017</v>
      </c>
      <c r="G54" s="7">
        <v>23027</v>
      </c>
      <c r="H54" s="7">
        <v>21113</v>
      </c>
    </row>
    <row r="55" spans="2:10" x14ac:dyDescent="0.25">
      <c r="C55" s="18">
        <f>+(F55+G55+H55)/3</f>
        <v>1284.2584692222936</v>
      </c>
      <c r="D55" s="4"/>
      <c r="E55" s="7" t="s">
        <v>11</v>
      </c>
      <c r="F55" s="19">
        <f>+F54*1000/F53</f>
        <v>1393.6270959835106</v>
      </c>
      <c r="G55" s="19">
        <f t="shared" ref="G55:H55" si="9">+G54*1000/G53</f>
        <v>1283.198662580106</v>
      </c>
      <c r="H55" s="19">
        <f t="shared" si="9"/>
        <v>1175.9496491032639</v>
      </c>
    </row>
    <row r="56" spans="2:10" x14ac:dyDescent="0.25">
      <c r="C56" s="4"/>
      <c r="D56" s="4"/>
      <c r="F56" s="19"/>
      <c r="G56" s="19"/>
      <c r="H56" s="19"/>
    </row>
    <row r="57" spans="2:10" x14ac:dyDescent="0.25">
      <c r="C57" s="4"/>
      <c r="D57" s="4"/>
    </row>
    <row r="58" spans="2:10" x14ac:dyDescent="0.25">
      <c r="C58" s="4"/>
      <c r="D58" s="4"/>
      <c r="F58" s="7">
        <v>2022</v>
      </c>
      <c r="G58" s="7">
        <v>2021</v>
      </c>
      <c r="H58" s="7">
        <v>2020</v>
      </c>
    </row>
    <row r="59" spans="2:10" x14ac:dyDescent="0.25">
      <c r="B59" s="7" t="s">
        <v>20</v>
      </c>
      <c r="C59" s="4"/>
      <c r="D59" s="4"/>
      <c r="E59" s="7" t="s">
        <v>7</v>
      </c>
      <c r="F59" s="7">
        <v>18822</v>
      </c>
      <c r="G59" s="7">
        <v>18770</v>
      </c>
      <c r="H59" s="7">
        <v>18772</v>
      </c>
    </row>
    <row r="60" spans="2:10" x14ac:dyDescent="0.25">
      <c r="C60" s="4"/>
      <c r="D60" s="4"/>
      <c r="E60" s="7" t="s">
        <v>9</v>
      </c>
      <c r="F60" s="7">
        <v>12571</v>
      </c>
      <c r="G60" s="7">
        <v>11601</v>
      </c>
      <c r="H60" s="7">
        <v>10980</v>
      </c>
    </row>
    <row r="61" spans="2:10" x14ac:dyDescent="0.25">
      <c r="C61" s="18">
        <f>+(F61+G61+H61)/3</f>
        <v>623.62102580834619</v>
      </c>
      <c r="D61" s="4"/>
      <c r="E61" s="7" t="s">
        <v>11</v>
      </c>
      <c r="F61" s="19">
        <f>+F60*1000/F59</f>
        <v>667.88864095207737</v>
      </c>
      <c r="G61" s="19">
        <f t="shared" ref="G61" si="10">+G60*1000/G59</f>
        <v>618.0607352157698</v>
      </c>
      <c r="H61" s="19">
        <f t="shared" ref="H61" si="11">+H60*1000/H59</f>
        <v>584.91370125719152</v>
      </c>
    </row>
  </sheetData>
  <mergeCells count="2">
    <mergeCell ref="M33:O33"/>
    <mergeCell ref="E1:J1"/>
  </mergeCells>
  <pageMargins left="0.7" right="0.7" top="0.75" bottom="0.75" header="0.3" footer="0.3"/>
  <pageSetup scale="5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2024-04-26T17:23:56Z</dcterms:created>
  <dcterms:modified xsi:type="dcterms:W3CDTF">2024-04-26T17:24:02Z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2024-04-26T17:24:01Z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30fe5e14-3d2c-45b3-846e-52ca11693104</vt:lpwstr>
  </property>
  <property fmtid="{D5CDD505-2E9C-101B-9397-08002B2CF9AE}" pid="8" name="MSIP_Label_b1a6f161-e42b-4c47-8f69-f6a81e023e2d_ContentBits">
    <vt:lpwstr>0</vt:lpwstr>
  </property>
</Properties>
</file>