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YDRO DEPT\Management Shared Folder\COS\Submission Docs\May Submission\"/>
    </mc:Choice>
  </mc:AlternateContent>
  <bookViews>
    <workbookView xWindow="0" yWindow="0" windowWidth="23040" windowHeight="8784"/>
  </bookViews>
  <sheets>
    <sheet name="1592 AIIP - Princip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28" i="1" l="1"/>
  <c r="G77" i="1"/>
  <c r="G76" i="1"/>
  <c r="G75" i="1"/>
  <c r="G74" i="1"/>
  <c r="G73" i="1"/>
  <c r="G72" i="1"/>
  <c r="G71" i="1"/>
  <c r="G63" i="1"/>
  <c r="G62" i="1"/>
  <c r="G61" i="1"/>
  <c r="G60" i="1"/>
  <c r="G59" i="1"/>
  <c r="G58" i="1"/>
  <c r="G57" i="1"/>
  <c r="G49" i="1"/>
  <c r="G48" i="1"/>
  <c r="G47" i="1"/>
  <c r="G46" i="1"/>
  <c r="G45" i="1"/>
  <c r="G44" i="1"/>
  <c r="G43" i="1"/>
  <c r="G33" i="1"/>
  <c r="G20" i="1"/>
  <c r="H20" i="1"/>
  <c r="G34" i="1"/>
  <c r="I20" i="1" l="1"/>
  <c r="D34" i="1" s="1"/>
  <c r="H34" i="1" l="1"/>
  <c r="I34" i="1" s="1"/>
  <c r="E78" i="1"/>
  <c r="E64" i="1"/>
  <c r="E50" i="1"/>
  <c r="E35" i="1"/>
  <c r="G32" i="1"/>
  <c r="G31" i="1"/>
  <c r="G30" i="1"/>
  <c r="G29" i="1"/>
  <c r="G18" i="1"/>
  <c r="H15" i="1"/>
  <c r="H16" i="1"/>
  <c r="H17" i="1"/>
  <c r="H18" i="1"/>
  <c r="H19" i="1"/>
  <c r="H14" i="1"/>
  <c r="G15" i="1"/>
  <c r="G16" i="1"/>
  <c r="G17" i="1"/>
  <c r="G19" i="1"/>
  <c r="G14" i="1"/>
  <c r="E21" i="1"/>
  <c r="D21" i="1"/>
  <c r="I14" i="1" l="1"/>
  <c r="G50" i="1"/>
  <c r="D4" i="1" s="1"/>
  <c r="D6" i="1" s="1"/>
  <c r="D7" i="1" s="1"/>
  <c r="D49" i="1"/>
  <c r="I19" i="1"/>
  <c r="D33" i="1" s="1"/>
  <c r="G78" i="1"/>
  <c r="F4" i="1" s="1"/>
  <c r="F6" i="1" s="1"/>
  <c r="F7" i="1" s="1"/>
  <c r="I17" i="1"/>
  <c r="D31" i="1" s="1"/>
  <c r="I16" i="1"/>
  <c r="D30" i="1" s="1"/>
  <c r="G64" i="1"/>
  <c r="E4" i="1" s="1"/>
  <c r="E6" i="1" s="1"/>
  <c r="E7" i="1" s="1"/>
  <c r="I18" i="1"/>
  <c r="D32" i="1" s="1"/>
  <c r="H21" i="1"/>
  <c r="G35" i="1"/>
  <c r="C4" i="1" s="1"/>
  <c r="C6" i="1" s="1"/>
  <c r="C7" i="1" s="1"/>
  <c r="G21" i="1"/>
  <c r="I15" i="1"/>
  <c r="D29" i="1" s="1"/>
  <c r="H49" i="1" l="1"/>
  <c r="I49" i="1"/>
  <c r="D63" i="1" s="1"/>
  <c r="H31" i="1"/>
  <c r="I31" i="1" s="1"/>
  <c r="D46" i="1" s="1"/>
  <c r="H33" i="1"/>
  <c r="I33" i="1" s="1"/>
  <c r="D48" i="1" s="1"/>
  <c r="H29" i="1"/>
  <c r="I29" i="1" s="1"/>
  <c r="D44" i="1" s="1"/>
  <c r="H32" i="1"/>
  <c r="I32" i="1" s="1"/>
  <c r="D47" i="1" s="1"/>
  <c r="H30" i="1"/>
  <c r="I30" i="1" s="1"/>
  <c r="D45" i="1" s="1"/>
  <c r="D28" i="1"/>
  <c r="H28" i="1" s="1"/>
  <c r="I28" i="1" s="1"/>
  <c r="I21" i="1"/>
  <c r="G23" i="1"/>
  <c r="H63" i="1" l="1"/>
  <c r="I63" i="1" s="1"/>
  <c r="D77" i="1" s="1"/>
  <c r="H48" i="1"/>
  <c r="I48" i="1" s="1"/>
  <c r="D62" i="1" s="1"/>
  <c r="H46" i="1"/>
  <c r="I46" i="1"/>
  <c r="D60" i="1" s="1"/>
  <c r="H60" i="1" s="1"/>
  <c r="I60" i="1" s="1"/>
  <c r="D74" i="1" s="1"/>
  <c r="H74" i="1" s="1"/>
  <c r="I74" i="1" s="1"/>
  <c r="H47" i="1"/>
  <c r="I47" i="1" s="1"/>
  <c r="D61" i="1" s="1"/>
  <c r="H45" i="1"/>
  <c r="I45" i="1"/>
  <c r="D59" i="1" s="1"/>
  <c r="H44" i="1"/>
  <c r="I44" i="1" s="1"/>
  <c r="D35" i="1"/>
  <c r="D43" i="1"/>
  <c r="H35" i="1"/>
  <c r="D50" i="1"/>
  <c r="I35" i="1"/>
  <c r="H59" i="1" l="1"/>
  <c r="I59" i="1" s="1"/>
  <c r="D73" i="1" s="1"/>
  <c r="H73" i="1" s="1"/>
  <c r="I73" i="1" s="1"/>
  <c r="H61" i="1"/>
  <c r="I61" i="1" s="1"/>
  <c r="D75" i="1" s="1"/>
  <c r="H62" i="1"/>
  <c r="I62" i="1" s="1"/>
  <c r="D76" i="1" s="1"/>
  <c r="H77" i="1"/>
  <c r="I77" i="1" s="1"/>
  <c r="H43" i="1"/>
  <c r="H50" i="1" s="1"/>
  <c r="G52" i="1" s="1"/>
  <c r="I43" i="1"/>
  <c r="D57" i="1" s="1"/>
  <c r="G37" i="1"/>
  <c r="H57" i="1" l="1"/>
  <c r="I57" i="1" s="1"/>
  <c r="D71" i="1" s="1"/>
  <c r="H76" i="1"/>
  <c r="I76" i="1" s="1"/>
  <c r="H75" i="1"/>
  <c r="I75" i="1" s="1"/>
  <c r="D58" i="1"/>
  <c r="I50" i="1"/>
  <c r="H71" i="1" l="1"/>
  <c r="I71" i="1" s="1"/>
  <c r="H58" i="1"/>
  <c r="I58" i="1" s="1"/>
  <c r="D64" i="1"/>
  <c r="H64" i="1" l="1"/>
  <c r="G66" i="1" s="1"/>
  <c r="D72" i="1" l="1"/>
  <c r="I64" i="1"/>
  <c r="I72" i="1" l="1"/>
  <c r="H72" i="1"/>
  <c r="H78" i="1" s="1"/>
  <c r="G80" i="1" s="1"/>
  <c r="D78" i="1"/>
  <c r="I78" i="1" l="1"/>
</calcChain>
</file>

<file path=xl/sharedStrings.xml><?xml version="1.0" encoding="utf-8"?>
<sst xmlns="http://schemas.openxmlformats.org/spreadsheetml/2006/main" count="76" uniqueCount="21">
  <si>
    <t>Class</t>
  </si>
  <si>
    <t>Opening</t>
  </si>
  <si>
    <t>AIIP Additions</t>
  </si>
  <si>
    <t>Rate %</t>
  </si>
  <si>
    <t>Accel CCA</t>
  </si>
  <si>
    <t>Consequential CCA</t>
  </si>
  <si>
    <t>Ending UCC</t>
  </si>
  <si>
    <t>A</t>
  </si>
  <si>
    <t>B</t>
  </si>
  <si>
    <t>C</t>
  </si>
  <si>
    <t>D=B*C/2*2</t>
  </si>
  <si>
    <t>E=A*C</t>
  </si>
  <si>
    <t>F=A-D-E</t>
  </si>
  <si>
    <t>Total CCA</t>
  </si>
  <si>
    <t>Change in CCA (from below</t>
  </si>
  <si>
    <t>Standard CCA</t>
  </si>
  <si>
    <t>Effective Tax Rate</t>
  </si>
  <si>
    <t>PILs</t>
  </si>
  <si>
    <t>Grossed up PILs</t>
  </si>
  <si>
    <t>Disposition 2019 - 2022</t>
  </si>
  <si>
    <t>Summary: Revenue Requirement Impact of Accelerated CCA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</si>
</sst>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9" fontId="0" fillId="0" borderId="0" xfId="2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1" fillId="0" borderId="1" xfId="1" applyFont="1" applyBorder="1"/>
    <xf numFmtId="9" fontId="1" fillId="0" borderId="1" xfId="2" applyFont="1" applyBorder="1"/>
    <xf numFmtId="0" fontId="0" fillId="0" borderId="2" xfId="0" applyBorder="1"/>
    <xf numFmtId="44" fontId="0" fillId="0" borderId="3" xfId="1" applyFont="1" applyBorder="1"/>
    <xf numFmtId="44" fontId="0" fillId="0" borderId="1" xfId="1" applyFont="1" applyBorder="1"/>
    <xf numFmtId="0" fontId="4" fillId="0" borderId="0" xfId="0" applyFont="1"/>
    <xf numFmtId="44" fontId="0" fillId="0" borderId="0" xfId="1" applyFont="1" applyBorder="1"/>
    <xf numFmtId="44" fontId="0" fillId="0" borderId="0" xfId="0" applyNumberFormat="1"/>
    <xf numFmtId="44" fontId="0" fillId="0" borderId="5" xfId="1" applyFont="1" applyBorder="1"/>
    <xf numFmtId="165" fontId="0" fillId="0" borderId="4" xfId="2" applyNumberFormat="1" applyFont="1" applyBorder="1"/>
    <xf numFmtId="0" fontId="0" fillId="2" borderId="0" xfId="0" applyFill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/>
    <xf numFmtId="0" fontId="5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3" fillId="0" borderId="4" xfId="0" applyFont="1" applyBorder="1"/>
    <xf numFmtId="164" fontId="0" fillId="0" borderId="4" xfId="0" applyNumberFormat="1" applyBorder="1"/>
    <xf numFmtId="164" fontId="3" fillId="0" borderId="4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showGridLines="0" tabSelected="1" workbookViewId="0">
      <selection activeCell="I8" sqref="I8"/>
    </sheetView>
  </sheetViews>
  <sheetFormatPr defaultRowHeight="14.4" x14ac:dyDescent="0.3"/>
  <cols>
    <col min="1" max="1" width="4" customWidth="1"/>
    <col min="2" max="2" width="25.6640625" bestFit="1" customWidth="1"/>
    <col min="3" max="3" width="14.33203125" bestFit="1" customWidth="1"/>
    <col min="4" max="4" width="15.44140625" customWidth="1"/>
    <col min="5" max="5" width="14.33203125" bestFit="1" customWidth="1"/>
    <col min="6" max="6" width="12.5546875" bestFit="1" customWidth="1"/>
    <col min="7" max="7" width="14.33203125" bestFit="1" customWidth="1"/>
    <col min="8" max="8" width="15" customWidth="1"/>
    <col min="9" max="10" width="14.33203125" bestFit="1" customWidth="1"/>
  </cols>
  <sheetData>
    <row r="2" spans="2:10" ht="15.6" x14ac:dyDescent="0.3">
      <c r="B2" s="11" t="s">
        <v>20</v>
      </c>
    </row>
    <row r="3" spans="2:10" x14ac:dyDescent="0.3">
      <c r="B3" s="22"/>
      <c r="C3" s="21">
        <v>2019</v>
      </c>
      <c r="D3" s="21">
        <v>2020</v>
      </c>
      <c r="E3" s="21">
        <v>2021</v>
      </c>
      <c r="F3" s="21">
        <v>2022</v>
      </c>
    </row>
    <row r="4" spans="2:10" x14ac:dyDescent="0.3">
      <c r="B4" s="23" t="s">
        <v>14</v>
      </c>
      <c r="C4" s="24">
        <f>G35</f>
        <v>274272.48</v>
      </c>
      <c r="D4" s="24">
        <f>G50</f>
        <v>178486.39999999999</v>
      </c>
      <c r="E4" s="24">
        <f>G64</f>
        <v>103967.82</v>
      </c>
      <c r="F4" s="24">
        <f>G78</f>
        <v>100014.16</v>
      </c>
    </row>
    <row r="5" spans="2:10" x14ac:dyDescent="0.3">
      <c r="B5" s="23" t="s">
        <v>16</v>
      </c>
      <c r="C5" s="15">
        <v>0.24936025052296781</v>
      </c>
      <c r="D5" s="15">
        <v>0.26500000000000001</v>
      </c>
      <c r="E5" s="15">
        <v>0.12202623485187034</v>
      </c>
      <c r="F5" s="15">
        <v>0.26499368116988625</v>
      </c>
    </row>
    <row r="6" spans="2:10" x14ac:dyDescent="0.3">
      <c r="B6" s="23" t="s">
        <v>17</v>
      </c>
      <c r="C6" s="24">
        <f>C4*C5</f>
        <v>68392.654324355681</v>
      </c>
      <c r="D6" s="24">
        <f t="shared" ref="D6:F6" si="0">D4*D5</f>
        <v>47298.896000000001</v>
      </c>
      <c r="E6" s="24">
        <f t="shared" si="0"/>
        <v>12686.801620356982</v>
      </c>
      <c r="F6" s="24">
        <f t="shared" si="0"/>
        <v>26503.120427513993</v>
      </c>
    </row>
    <row r="7" spans="2:10" x14ac:dyDescent="0.3">
      <c r="B7" s="23" t="s">
        <v>18</v>
      </c>
      <c r="C7" s="25">
        <f>C6/(1-C5)</f>
        <v>91112.486878032476</v>
      </c>
      <c r="D7" s="25">
        <f t="shared" ref="D7:F7" si="1">D6/(1-D5)</f>
        <v>64352.239455782314</v>
      </c>
      <c r="E7" s="25">
        <f t="shared" si="1"/>
        <v>14450.091932093774</v>
      </c>
      <c r="F7" s="25">
        <f t="shared" si="1"/>
        <v>36058.357252898415</v>
      </c>
    </row>
    <row r="8" spans="2:10" x14ac:dyDescent="0.3">
      <c r="D8" s="16"/>
      <c r="E8" s="17" t="s">
        <v>19</v>
      </c>
      <c r="F8" s="18">
        <f>C7+D7+E7+F7</f>
        <v>205973.17551880699</v>
      </c>
    </row>
    <row r="9" spans="2:10" x14ac:dyDescent="0.3">
      <c r="J9" s="13"/>
    </row>
    <row r="10" spans="2:10" hidden="1" x14ac:dyDescent="0.3"/>
    <row r="11" spans="2:10" hidden="1" x14ac:dyDescent="0.3">
      <c r="C11">
        <v>2018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</row>
    <row r="12" spans="2:10" ht="28.8" hidden="1" x14ac:dyDescent="0.3">
      <c r="C12" s="4" t="s">
        <v>0</v>
      </c>
      <c r="D12" s="4" t="s">
        <v>1</v>
      </c>
      <c r="E12" s="4" t="s">
        <v>2</v>
      </c>
      <c r="F12" s="4" t="s">
        <v>3</v>
      </c>
      <c r="G12" s="4" t="s">
        <v>4</v>
      </c>
      <c r="H12" s="4" t="s">
        <v>5</v>
      </c>
      <c r="I12" s="4" t="s">
        <v>6</v>
      </c>
      <c r="J12" s="4"/>
    </row>
    <row r="13" spans="2:10" hidden="1" x14ac:dyDescent="0.3"/>
    <row r="14" spans="2:10" hidden="1" x14ac:dyDescent="0.3">
      <c r="C14" s="1">
        <v>1</v>
      </c>
      <c r="D14" s="2">
        <v>0</v>
      </c>
      <c r="E14" s="2"/>
      <c r="F14" s="3">
        <v>0.04</v>
      </c>
      <c r="G14" s="2">
        <f>E14*F14/2*2</f>
        <v>0</v>
      </c>
      <c r="H14" s="2">
        <f>D14*F14</f>
        <v>0</v>
      </c>
      <c r="I14" s="2">
        <f>D14-G14-H14</f>
        <v>0</v>
      </c>
    </row>
    <row r="15" spans="2:10" hidden="1" x14ac:dyDescent="0.3">
      <c r="C15">
        <v>47</v>
      </c>
      <c r="D15" s="2">
        <v>0</v>
      </c>
      <c r="E15" s="2"/>
      <c r="F15" s="3">
        <v>0.08</v>
      </c>
      <c r="G15" s="2">
        <f t="shared" ref="G15:G20" si="2">E15*F15/2*2</f>
        <v>0</v>
      </c>
      <c r="H15" s="2">
        <f t="shared" ref="H15:H20" si="3">D15*F15</f>
        <v>0</v>
      </c>
      <c r="I15" s="2">
        <f t="shared" ref="I15:I20" si="4">D15-G15-H15</f>
        <v>0</v>
      </c>
    </row>
    <row r="16" spans="2:10" hidden="1" x14ac:dyDescent="0.3">
      <c r="C16">
        <v>10</v>
      </c>
      <c r="D16" s="2">
        <v>0</v>
      </c>
      <c r="E16" s="2"/>
      <c r="F16" s="3">
        <v>0.3</v>
      </c>
      <c r="G16" s="2">
        <f t="shared" si="2"/>
        <v>0</v>
      </c>
      <c r="H16" s="2">
        <f t="shared" si="3"/>
        <v>0</v>
      </c>
      <c r="I16" s="2">
        <f t="shared" si="4"/>
        <v>0</v>
      </c>
    </row>
    <row r="17" spans="3:9" hidden="1" x14ac:dyDescent="0.3">
      <c r="C17">
        <v>50</v>
      </c>
      <c r="D17" s="2">
        <v>0</v>
      </c>
      <c r="E17" s="2"/>
      <c r="F17" s="3">
        <v>0.55000000000000004</v>
      </c>
      <c r="G17" s="2">
        <f t="shared" si="2"/>
        <v>0</v>
      </c>
      <c r="H17" s="2">
        <f t="shared" si="3"/>
        <v>0</v>
      </c>
      <c r="I17" s="2">
        <f t="shared" si="4"/>
        <v>0</v>
      </c>
    </row>
    <row r="18" spans="3:9" hidden="1" x14ac:dyDescent="0.3">
      <c r="C18">
        <v>43.2</v>
      </c>
      <c r="D18" s="2">
        <v>0</v>
      </c>
      <c r="E18" s="2"/>
      <c r="F18" s="3">
        <v>0.5</v>
      </c>
      <c r="G18" s="2">
        <f>E18*F18/2*2</f>
        <v>0</v>
      </c>
      <c r="H18" s="2">
        <f t="shared" si="3"/>
        <v>0</v>
      </c>
      <c r="I18" s="2">
        <f t="shared" si="4"/>
        <v>0</v>
      </c>
    </row>
    <row r="19" spans="3:9" hidden="1" x14ac:dyDescent="0.3">
      <c r="C19">
        <v>8</v>
      </c>
      <c r="D19" s="2">
        <v>0</v>
      </c>
      <c r="E19" s="2"/>
      <c r="F19" s="3">
        <v>0.08</v>
      </c>
      <c r="G19" s="2">
        <f t="shared" si="2"/>
        <v>0</v>
      </c>
      <c r="H19" s="2">
        <f t="shared" si="3"/>
        <v>0</v>
      </c>
      <c r="I19" s="2">
        <f t="shared" si="4"/>
        <v>0</v>
      </c>
    </row>
    <row r="20" spans="3:9" ht="15" hidden="1" thickBot="1" x14ac:dyDescent="0.35">
      <c r="D20" s="6">
        <v>0</v>
      </c>
      <c r="E20" s="6"/>
      <c r="F20" s="7">
        <v>0</v>
      </c>
      <c r="G20" s="6">
        <f t="shared" si="2"/>
        <v>0</v>
      </c>
      <c r="H20" s="6">
        <f t="shared" si="3"/>
        <v>0</v>
      </c>
      <c r="I20" s="6">
        <f t="shared" si="4"/>
        <v>0</v>
      </c>
    </row>
    <row r="21" spans="3:9" hidden="1" x14ac:dyDescent="0.3">
      <c r="D21" s="2">
        <f>SUM(D14:D20)</f>
        <v>0</v>
      </c>
      <c r="E21" s="2">
        <f>SUM(E14:E20)</f>
        <v>0</v>
      </c>
      <c r="G21" s="2">
        <f>SUM(G14:G20)</f>
        <v>0</v>
      </c>
      <c r="H21" s="2">
        <f>SUM(H14:H20)</f>
        <v>0</v>
      </c>
      <c r="I21" s="2">
        <f>SUM(I14:I20)</f>
        <v>0</v>
      </c>
    </row>
    <row r="22" spans="3:9" ht="15" hidden="1" thickBot="1" x14ac:dyDescent="0.35"/>
    <row r="23" spans="3:9" ht="15.6" hidden="1" thickTop="1" thickBot="1" x14ac:dyDescent="0.35">
      <c r="F23" s="8" t="s">
        <v>13</v>
      </c>
      <c r="G23" s="9">
        <f>G21+H21</f>
        <v>0</v>
      </c>
    </row>
    <row r="25" spans="3:9" x14ac:dyDescent="0.3">
      <c r="C25" s="19">
        <v>2019</v>
      </c>
      <c r="D25" s="20" t="s">
        <v>7</v>
      </c>
      <c r="E25" s="20" t="s">
        <v>8</v>
      </c>
      <c r="F25" s="20" t="s">
        <v>9</v>
      </c>
      <c r="G25" s="20" t="s">
        <v>10</v>
      </c>
      <c r="H25" s="20" t="s">
        <v>11</v>
      </c>
      <c r="I25" s="20" t="s">
        <v>12</v>
      </c>
    </row>
    <row r="26" spans="3:9" x14ac:dyDescent="0.3">
      <c r="C26" s="4" t="s">
        <v>0</v>
      </c>
      <c r="D26" s="4" t="s">
        <v>1</v>
      </c>
      <c r="E26" s="4" t="s">
        <v>2</v>
      </c>
      <c r="F26" s="4" t="s">
        <v>3</v>
      </c>
      <c r="G26" s="4" t="s">
        <v>4</v>
      </c>
      <c r="H26" s="4" t="s">
        <v>15</v>
      </c>
      <c r="I26" s="4" t="s">
        <v>6</v>
      </c>
    </row>
    <row r="28" spans="3:9" x14ac:dyDescent="0.3">
      <c r="C28" s="1">
        <v>1</v>
      </c>
      <c r="D28" s="2">
        <f>I14</f>
        <v>0</v>
      </c>
      <c r="E28" s="2"/>
      <c r="F28" s="3">
        <v>0.04</v>
      </c>
      <c r="G28" s="2">
        <f>E28*F28/2*2</f>
        <v>0</v>
      </c>
      <c r="H28" s="2">
        <f>D28*F28+(E28*F28)/2</f>
        <v>0</v>
      </c>
      <c r="I28" s="2">
        <f>D28+E28-G28-H28</f>
        <v>0</v>
      </c>
    </row>
    <row r="29" spans="3:9" x14ac:dyDescent="0.3">
      <c r="C29">
        <v>47</v>
      </c>
      <c r="D29" s="2">
        <f t="shared" ref="D29:D34" si="5">I15</f>
        <v>0</v>
      </c>
      <c r="E29" s="2">
        <v>2733485</v>
      </c>
      <c r="F29" s="3">
        <v>0.08</v>
      </c>
      <c r="G29" s="2">
        <f t="shared" ref="G29:G31" si="6">E29*F29/2*2</f>
        <v>218678.80000000002</v>
      </c>
      <c r="H29" s="2">
        <f t="shared" ref="H29:H34" si="7">D29*F29+(E29*F29)/2</f>
        <v>109339.40000000001</v>
      </c>
      <c r="I29" s="2">
        <f t="shared" ref="I29:I34" si="8">D29+E29-G29-H29</f>
        <v>2405466.8000000003</v>
      </c>
    </row>
    <row r="30" spans="3:9" x14ac:dyDescent="0.3">
      <c r="C30">
        <v>10</v>
      </c>
      <c r="D30" s="2">
        <f t="shared" si="5"/>
        <v>0</v>
      </c>
      <c r="E30" s="2"/>
      <c r="F30" s="3">
        <v>0.3</v>
      </c>
      <c r="G30" s="2">
        <f t="shared" si="6"/>
        <v>0</v>
      </c>
      <c r="H30" s="2">
        <f t="shared" si="7"/>
        <v>0</v>
      </c>
      <c r="I30" s="2">
        <f t="shared" si="8"/>
        <v>0</v>
      </c>
    </row>
    <row r="31" spans="3:9" x14ac:dyDescent="0.3">
      <c r="C31">
        <v>50</v>
      </c>
      <c r="D31" s="2">
        <f t="shared" si="5"/>
        <v>0</v>
      </c>
      <c r="E31" s="2">
        <v>95984</v>
      </c>
      <c r="F31" s="3">
        <v>0.55000000000000004</v>
      </c>
      <c r="G31" s="2">
        <f t="shared" si="6"/>
        <v>52791.200000000004</v>
      </c>
      <c r="H31" s="2">
        <f t="shared" si="7"/>
        <v>26395.600000000002</v>
      </c>
      <c r="I31" s="2">
        <f t="shared" si="8"/>
        <v>16797.199999999993</v>
      </c>
    </row>
    <row r="32" spans="3:9" x14ac:dyDescent="0.3">
      <c r="C32">
        <v>43.2</v>
      </c>
      <c r="D32" s="2">
        <f t="shared" si="5"/>
        <v>0</v>
      </c>
      <c r="E32" s="2"/>
      <c r="F32" s="3">
        <v>0.5</v>
      </c>
      <c r="G32" s="2">
        <f>E32*F32/2*2</f>
        <v>0</v>
      </c>
      <c r="H32" s="2">
        <f t="shared" si="7"/>
        <v>0</v>
      </c>
      <c r="I32" s="2">
        <f t="shared" si="8"/>
        <v>0</v>
      </c>
    </row>
    <row r="33" spans="3:9" x14ac:dyDescent="0.3">
      <c r="C33">
        <v>8</v>
      </c>
      <c r="D33" s="2">
        <f t="shared" si="5"/>
        <v>0</v>
      </c>
      <c r="E33" s="2">
        <v>35031</v>
      </c>
      <c r="F33" s="3">
        <v>0.08</v>
      </c>
      <c r="G33" s="2">
        <f>E33*F33/2*2</f>
        <v>2802.48</v>
      </c>
      <c r="H33" s="2">
        <f t="shared" si="7"/>
        <v>1401.24</v>
      </c>
      <c r="I33" s="2">
        <f t="shared" si="8"/>
        <v>30827.279999999999</v>
      </c>
    </row>
    <row r="34" spans="3:9" ht="15" thickBot="1" x14ac:dyDescent="0.35">
      <c r="D34" s="10">
        <f t="shared" si="5"/>
        <v>0</v>
      </c>
      <c r="E34" s="6"/>
      <c r="F34" s="7">
        <v>0</v>
      </c>
      <c r="G34" s="6">
        <f t="shared" ref="G34" si="9">E34*F34/2*2</f>
        <v>0</v>
      </c>
      <c r="H34" s="14">
        <f t="shared" si="7"/>
        <v>0</v>
      </c>
      <c r="I34" s="14">
        <f t="shared" si="8"/>
        <v>0</v>
      </c>
    </row>
    <row r="35" spans="3:9" x14ac:dyDescent="0.3">
      <c r="D35" s="2">
        <f>SUM(D28:D34)</f>
        <v>0</v>
      </c>
      <c r="E35" s="2">
        <f>SUM(E28:E34)</f>
        <v>2864500</v>
      </c>
      <c r="G35" s="2">
        <f>SUM(G28:G34)</f>
        <v>274272.48</v>
      </c>
      <c r="H35" s="2">
        <f>SUM(H28:H34)</f>
        <v>137136.24</v>
      </c>
      <c r="I35" s="2">
        <f>SUM(I28:I34)</f>
        <v>2453091.2800000003</v>
      </c>
    </row>
    <row r="36" spans="3:9" ht="15" thickBot="1" x14ac:dyDescent="0.35"/>
    <row r="37" spans="3:9" ht="15.6" thickTop="1" thickBot="1" x14ac:dyDescent="0.35">
      <c r="F37" s="8" t="s">
        <v>13</v>
      </c>
      <c r="G37" s="9">
        <f>G35+H35</f>
        <v>411408.72</v>
      </c>
    </row>
    <row r="38" spans="3:9" ht="15" thickTop="1" x14ac:dyDescent="0.3">
      <c r="G38" s="12"/>
    </row>
    <row r="40" spans="3:9" x14ac:dyDescent="0.3">
      <c r="C40" s="19">
        <v>2020</v>
      </c>
      <c r="D40" s="20" t="s">
        <v>7</v>
      </c>
      <c r="E40" s="20" t="s">
        <v>8</v>
      </c>
      <c r="F40" s="20" t="s">
        <v>9</v>
      </c>
      <c r="G40" s="20" t="s">
        <v>10</v>
      </c>
      <c r="H40" s="20" t="s">
        <v>11</v>
      </c>
      <c r="I40" s="20" t="s">
        <v>12</v>
      </c>
    </row>
    <row r="41" spans="3:9" ht="28.8" x14ac:dyDescent="0.3">
      <c r="C41" s="4" t="s">
        <v>0</v>
      </c>
      <c r="D41" s="4" t="s">
        <v>1</v>
      </c>
      <c r="E41" s="4" t="s">
        <v>2</v>
      </c>
      <c r="F41" s="4" t="s">
        <v>3</v>
      </c>
      <c r="G41" s="4" t="s">
        <v>4</v>
      </c>
      <c r="H41" s="4" t="s">
        <v>5</v>
      </c>
      <c r="I41" s="4" t="s">
        <v>6</v>
      </c>
    </row>
    <row r="43" spans="3:9" x14ac:dyDescent="0.3">
      <c r="C43" s="1">
        <v>1</v>
      </c>
      <c r="D43" s="2">
        <f t="shared" ref="D43:D49" si="10">I28</f>
        <v>0</v>
      </c>
      <c r="E43" s="2"/>
      <c r="F43" s="3">
        <v>0.04</v>
      </c>
      <c r="G43" s="2">
        <f>E43*F43/2*2</f>
        <v>0</v>
      </c>
      <c r="H43" s="2">
        <f>D43*F43+(E43*F43)/2</f>
        <v>0</v>
      </c>
      <c r="I43" s="2">
        <f>D43+E43-G43-H43</f>
        <v>0</v>
      </c>
    </row>
    <row r="44" spans="3:9" x14ac:dyDescent="0.3">
      <c r="C44">
        <v>47</v>
      </c>
      <c r="D44" s="2">
        <f t="shared" si="10"/>
        <v>2405466.8000000003</v>
      </c>
      <c r="E44" s="2">
        <v>1962036</v>
      </c>
      <c r="F44" s="3">
        <v>0.08</v>
      </c>
      <c r="G44" s="2">
        <f t="shared" ref="G44:G46" si="11">E44*F44/2*2</f>
        <v>156962.88</v>
      </c>
      <c r="H44" s="2">
        <f t="shared" ref="H44:H49" si="12">D44*F44+(E44*F44)/2</f>
        <v>270918.78399999999</v>
      </c>
      <c r="I44" s="2">
        <f>D44+E44-G44-H44</f>
        <v>3939621.1360000009</v>
      </c>
    </row>
    <row r="45" spans="3:9" x14ac:dyDescent="0.3">
      <c r="C45">
        <v>10</v>
      </c>
      <c r="D45" s="2">
        <f t="shared" si="10"/>
        <v>0</v>
      </c>
      <c r="E45" s="2"/>
      <c r="F45" s="3">
        <v>0.3</v>
      </c>
      <c r="G45" s="2">
        <f t="shared" si="11"/>
        <v>0</v>
      </c>
      <c r="H45" s="2">
        <f t="shared" si="12"/>
        <v>0</v>
      </c>
      <c r="I45" s="2">
        <f t="shared" ref="I45:I49" si="13">D45+E45-G45-H45</f>
        <v>0</v>
      </c>
    </row>
    <row r="46" spans="3:9" x14ac:dyDescent="0.3">
      <c r="C46">
        <v>50</v>
      </c>
      <c r="D46" s="2">
        <f t="shared" si="10"/>
        <v>16797.199999999993</v>
      </c>
      <c r="E46" s="2">
        <v>32000</v>
      </c>
      <c r="F46" s="3">
        <v>0.55000000000000004</v>
      </c>
      <c r="G46" s="2">
        <f t="shared" si="11"/>
        <v>17600</v>
      </c>
      <c r="H46" s="2">
        <f t="shared" si="12"/>
        <v>18038.46</v>
      </c>
      <c r="I46" s="2">
        <f t="shared" si="13"/>
        <v>13158.739999999998</v>
      </c>
    </row>
    <row r="47" spans="3:9" x14ac:dyDescent="0.3">
      <c r="C47">
        <v>43.2</v>
      </c>
      <c r="D47" s="2">
        <f t="shared" si="10"/>
        <v>0</v>
      </c>
      <c r="E47" s="2"/>
      <c r="F47" s="3">
        <v>0.5</v>
      </c>
      <c r="G47" s="2">
        <f>E47*F47/2*2</f>
        <v>0</v>
      </c>
      <c r="H47" s="2">
        <f t="shared" si="12"/>
        <v>0</v>
      </c>
      <c r="I47" s="2">
        <f t="shared" si="13"/>
        <v>0</v>
      </c>
    </row>
    <row r="48" spans="3:9" x14ac:dyDescent="0.3">
      <c r="C48">
        <v>8</v>
      </c>
      <c r="D48" s="2">
        <f t="shared" si="10"/>
        <v>30827.279999999999</v>
      </c>
      <c r="E48" s="2">
        <v>49044</v>
      </c>
      <c r="F48" s="3">
        <v>0.08</v>
      </c>
      <c r="G48" s="2">
        <f>E48*F48/2*2</f>
        <v>3923.52</v>
      </c>
      <c r="H48" s="2">
        <f t="shared" si="12"/>
        <v>4427.9423999999999</v>
      </c>
      <c r="I48" s="2">
        <f t="shared" si="13"/>
        <v>71519.817599999995</v>
      </c>
    </row>
    <row r="49" spans="3:9" ht="15" thickBot="1" x14ac:dyDescent="0.35">
      <c r="D49" s="10">
        <f t="shared" si="10"/>
        <v>0</v>
      </c>
      <c r="E49" s="6"/>
      <c r="F49" s="7">
        <v>0</v>
      </c>
      <c r="G49" s="6">
        <f t="shared" ref="G49" si="14">E49*F49/2*2</f>
        <v>0</v>
      </c>
      <c r="H49" s="14">
        <f t="shared" si="12"/>
        <v>0</v>
      </c>
      <c r="I49" s="14">
        <f t="shared" si="13"/>
        <v>0</v>
      </c>
    </row>
    <row r="50" spans="3:9" x14ac:dyDescent="0.3">
      <c r="D50" s="2">
        <f>SUM(D43:D49)</f>
        <v>2453091.2800000003</v>
      </c>
      <c r="E50" s="2">
        <f t="shared" ref="E50" si="15">SUM(E43:E49)</f>
        <v>2043080</v>
      </c>
      <c r="G50" s="2">
        <f t="shared" ref="G50" si="16">SUM(G43:G49)</f>
        <v>178486.39999999999</v>
      </c>
      <c r="H50" s="2">
        <f t="shared" ref="H50" si="17">SUM(H43:H49)</f>
        <v>293385.18640000001</v>
      </c>
      <c r="I50" s="2">
        <f>SUM(I43:I49)</f>
        <v>4024299.6936000013</v>
      </c>
    </row>
    <row r="51" spans="3:9" ht="15" thickBot="1" x14ac:dyDescent="0.35"/>
    <row r="52" spans="3:9" ht="15.6" thickTop="1" thickBot="1" x14ac:dyDescent="0.35">
      <c r="F52" s="8" t="s">
        <v>13</v>
      </c>
      <c r="G52" s="9">
        <f>G50+H50</f>
        <v>471871.58640000003</v>
      </c>
    </row>
    <row r="53" spans="3:9" ht="15" thickTop="1" x14ac:dyDescent="0.3"/>
    <row r="54" spans="3:9" x14ac:dyDescent="0.3">
      <c r="C54" s="19">
        <v>2021</v>
      </c>
      <c r="D54" s="20" t="s">
        <v>7</v>
      </c>
      <c r="E54" s="20" t="s">
        <v>8</v>
      </c>
      <c r="F54" s="20" t="s">
        <v>9</v>
      </c>
      <c r="G54" s="20" t="s">
        <v>10</v>
      </c>
      <c r="H54" s="20" t="s">
        <v>11</v>
      </c>
      <c r="I54" s="20" t="s">
        <v>12</v>
      </c>
    </row>
    <row r="55" spans="3:9" ht="28.8" x14ac:dyDescent="0.3">
      <c r="C55" s="4" t="s">
        <v>0</v>
      </c>
      <c r="D55" s="4" t="s">
        <v>1</v>
      </c>
      <c r="E55" s="4" t="s">
        <v>2</v>
      </c>
      <c r="F55" s="4" t="s">
        <v>3</v>
      </c>
      <c r="G55" s="4" t="s">
        <v>4</v>
      </c>
      <c r="H55" s="4" t="s">
        <v>5</v>
      </c>
      <c r="I55" s="4" t="s">
        <v>6</v>
      </c>
    </row>
    <row r="57" spans="3:9" x14ac:dyDescent="0.3">
      <c r="C57" s="1">
        <v>1</v>
      </c>
      <c r="D57" s="2">
        <f>I43</f>
        <v>0</v>
      </c>
      <c r="E57" s="2"/>
      <c r="F57" s="3">
        <v>0.04</v>
      </c>
      <c r="G57" s="2">
        <f>E57*F57/2*2</f>
        <v>0</v>
      </c>
      <c r="H57" s="2">
        <f>D57*F57+(E57*F57)/2</f>
        <v>0</v>
      </c>
      <c r="I57" s="2">
        <f>D57+E57-G57-H57</f>
        <v>0</v>
      </c>
    </row>
    <row r="58" spans="3:9" x14ac:dyDescent="0.3">
      <c r="C58">
        <v>47</v>
      </c>
      <c r="D58" s="2">
        <f t="shared" ref="D58:D63" si="18">I44</f>
        <v>3939621.1360000009</v>
      </c>
      <c r="E58" s="2">
        <v>1245351</v>
      </c>
      <c r="F58" s="3">
        <v>0.08</v>
      </c>
      <c r="G58" s="2">
        <f t="shared" ref="G58:G60" si="19">E58*F58/2*2</f>
        <v>99628.08</v>
      </c>
      <c r="H58" s="2">
        <f t="shared" ref="H58:H63" si="20">D58*F58+(E58*F58)/2</f>
        <v>364983.73088000005</v>
      </c>
      <c r="I58" s="2">
        <f>D58+E58-G58-H58</f>
        <v>4720360.3251200011</v>
      </c>
    </row>
    <row r="59" spans="3:9" x14ac:dyDescent="0.3">
      <c r="C59">
        <v>10</v>
      </c>
      <c r="D59" s="2">
        <f t="shared" si="18"/>
        <v>0</v>
      </c>
      <c r="E59" s="2"/>
      <c r="F59" s="3">
        <v>0.3</v>
      </c>
      <c r="G59" s="2">
        <f t="shared" si="19"/>
        <v>0</v>
      </c>
      <c r="H59" s="2">
        <f t="shared" si="20"/>
        <v>0</v>
      </c>
      <c r="I59" s="2">
        <f t="shared" ref="I59:I63" si="21">D59+E59-G59-H59</f>
        <v>0</v>
      </c>
    </row>
    <row r="60" spans="3:9" x14ac:dyDescent="0.3">
      <c r="C60">
        <v>50</v>
      </c>
      <c r="D60" s="2">
        <f t="shared" si="18"/>
        <v>13158.739999999998</v>
      </c>
      <c r="E60" s="2">
        <v>2650</v>
      </c>
      <c r="F60" s="3">
        <v>0.55000000000000004</v>
      </c>
      <c r="G60" s="2">
        <f t="shared" si="19"/>
        <v>1457.5000000000002</v>
      </c>
      <c r="H60" s="2">
        <f t="shared" si="20"/>
        <v>7966.0569999999998</v>
      </c>
      <c r="I60" s="2">
        <f t="shared" si="21"/>
        <v>6385.1829999999982</v>
      </c>
    </row>
    <row r="61" spans="3:9" x14ac:dyDescent="0.3">
      <c r="C61">
        <v>43.2</v>
      </c>
      <c r="D61" s="2">
        <f t="shared" si="18"/>
        <v>0</v>
      </c>
      <c r="E61" s="2"/>
      <c r="F61" s="3">
        <v>0.5</v>
      </c>
      <c r="G61" s="2">
        <f>E61*F61/2*2</f>
        <v>0</v>
      </c>
      <c r="H61" s="2">
        <f t="shared" si="20"/>
        <v>0</v>
      </c>
      <c r="I61" s="2">
        <f t="shared" si="21"/>
        <v>0</v>
      </c>
    </row>
    <row r="62" spans="3:9" x14ac:dyDescent="0.3">
      <c r="C62">
        <v>8</v>
      </c>
      <c r="D62" s="2">
        <f t="shared" si="18"/>
        <v>71519.817599999995</v>
      </c>
      <c r="E62" s="2">
        <v>36028</v>
      </c>
      <c r="F62" s="3">
        <v>0.08</v>
      </c>
      <c r="G62" s="2">
        <f>E62*F62/2*2</f>
        <v>2882.2400000000002</v>
      </c>
      <c r="H62" s="2">
        <f t="shared" si="20"/>
        <v>7162.7054079999998</v>
      </c>
      <c r="I62" s="2">
        <f t="shared" si="21"/>
        <v>97502.872191999995</v>
      </c>
    </row>
    <row r="63" spans="3:9" ht="15" thickBot="1" x14ac:dyDescent="0.35">
      <c r="D63" s="10">
        <f t="shared" si="18"/>
        <v>0</v>
      </c>
      <c r="E63" s="6"/>
      <c r="F63" s="7">
        <v>0</v>
      </c>
      <c r="G63" s="6">
        <f t="shared" ref="G63" si="22">E63*F63/2*2</f>
        <v>0</v>
      </c>
      <c r="H63" s="14">
        <f t="shared" si="20"/>
        <v>0</v>
      </c>
      <c r="I63" s="14">
        <f t="shared" si="21"/>
        <v>0</v>
      </c>
    </row>
    <row r="64" spans="3:9" x14ac:dyDescent="0.3">
      <c r="D64" s="2">
        <f>SUM(D57:D63)</f>
        <v>4024299.6936000013</v>
      </c>
      <c r="E64" s="2">
        <f t="shared" ref="E64" si="23">SUM(E57:E63)</f>
        <v>1284029</v>
      </c>
      <c r="G64" s="2">
        <f t="shared" ref="G64" si="24">SUM(G57:G63)</f>
        <v>103967.82</v>
      </c>
      <c r="H64" s="2">
        <f t="shared" ref="H64" si="25">SUM(H57:H63)</f>
        <v>380112.493288</v>
      </c>
      <c r="I64" s="2">
        <f>SUM(I57:I63)</f>
        <v>4824248.3803120013</v>
      </c>
    </row>
    <row r="65" spans="3:9" ht="15" thickBot="1" x14ac:dyDescent="0.35"/>
    <row r="66" spans="3:9" ht="15.6" thickTop="1" thickBot="1" x14ac:dyDescent="0.35">
      <c r="F66" s="8" t="s">
        <v>13</v>
      </c>
      <c r="G66" s="9">
        <f>G64+H64</f>
        <v>484080.313288</v>
      </c>
    </row>
    <row r="67" spans="3:9" ht="15" thickTop="1" x14ac:dyDescent="0.3"/>
    <row r="68" spans="3:9" x14ac:dyDescent="0.3">
      <c r="C68" s="19">
        <v>2022</v>
      </c>
      <c r="D68" s="20" t="s">
        <v>7</v>
      </c>
      <c r="E68" s="20" t="s">
        <v>8</v>
      </c>
      <c r="F68" s="20" t="s">
        <v>9</v>
      </c>
      <c r="G68" s="20" t="s">
        <v>10</v>
      </c>
      <c r="H68" s="20" t="s">
        <v>11</v>
      </c>
      <c r="I68" s="20" t="s">
        <v>12</v>
      </c>
    </row>
    <row r="69" spans="3:9" ht="28.8" x14ac:dyDescent="0.3">
      <c r="C69" s="4" t="s">
        <v>0</v>
      </c>
      <c r="D69" s="4" t="s">
        <v>1</v>
      </c>
      <c r="E69" s="4" t="s">
        <v>2</v>
      </c>
      <c r="F69" s="4" t="s">
        <v>3</v>
      </c>
      <c r="G69" s="4" t="s">
        <v>4</v>
      </c>
      <c r="H69" s="4" t="s">
        <v>5</v>
      </c>
      <c r="I69" s="4" t="s">
        <v>6</v>
      </c>
    </row>
    <row r="71" spans="3:9" x14ac:dyDescent="0.3">
      <c r="C71" s="1">
        <v>1</v>
      </c>
      <c r="D71" s="2">
        <f>I57</f>
        <v>0</v>
      </c>
      <c r="E71" s="2"/>
      <c r="F71" s="3">
        <v>0.04</v>
      </c>
      <c r="G71" s="2">
        <f>E71*F71/2*2</f>
        <v>0</v>
      </c>
      <c r="H71" s="2">
        <f>D71*F71+(E71*F71)/2</f>
        <v>0</v>
      </c>
      <c r="I71" s="2">
        <f>D71+E71-G71-H71</f>
        <v>0</v>
      </c>
    </row>
    <row r="72" spans="3:9" x14ac:dyDescent="0.3">
      <c r="C72">
        <v>47</v>
      </c>
      <c r="D72" s="2">
        <f t="shared" ref="D72:D77" si="26">I58</f>
        <v>4720360.3251200011</v>
      </c>
      <c r="E72" s="2">
        <v>1250177</v>
      </c>
      <c r="F72" s="3">
        <v>0.08</v>
      </c>
      <c r="G72" s="2">
        <f t="shared" ref="G72:G74" si="27">E72*F72/2*2</f>
        <v>100014.16</v>
      </c>
      <c r="H72" s="2">
        <f t="shared" ref="H72:H77" si="28">D72*F72+(E72*F72)/2</f>
        <v>427635.90600960009</v>
      </c>
      <c r="I72" s="2">
        <f>D72+E72-G72-H72</f>
        <v>5442887.2591104005</v>
      </c>
    </row>
    <row r="73" spans="3:9" x14ac:dyDescent="0.3">
      <c r="C73">
        <v>10</v>
      </c>
      <c r="D73" s="2">
        <f t="shared" si="26"/>
        <v>0</v>
      </c>
      <c r="E73" s="2"/>
      <c r="F73" s="3">
        <v>0.3</v>
      </c>
      <c r="G73" s="2">
        <f t="shared" si="27"/>
        <v>0</v>
      </c>
      <c r="H73" s="2">
        <f t="shared" si="28"/>
        <v>0</v>
      </c>
      <c r="I73" s="2">
        <f t="shared" ref="I73:I77" si="29">D73+E73-G73-H73</f>
        <v>0</v>
      </c>
    </row>
    <row r="74" spans="3:9" x14ac:dyDescent="0.3">
      <c r="C74">
        <v>50</v>
      </c>
      <c r="D74" s="2">
        <f t="shared" si="26"/>
        <v>6385.1829999999982</v>
      </c>
      <c r="E74" s="2"/>
      <c r="F74" s="3">
        <v>0.55000000000000004</v>
      </c>
      <c r="G74" s="2">
        <f t="shared" si="27"/>
        <v>0</v>
      </c>
      <c r="H74" s="2">
        <f t="shared" si="28"/>
        <v>3511.8506499999994</v>
      </c>
      <c r="I74" s="2">
        <f t="shared" si="29"/>
        <v>2873.3323499999988</v>
      </c>
    </row>
    <row r="75" spans="3:9" x14ac:dyDescent="0.3">
      <c r="C75">
        <v>43.2</v>
      </c>
      <c r="D75" s="2">
        <f t="shared" si="26"/>
        <v>0</v>
      </c>
      <c r="E75" s="2"/>
      <c r="F75" s="3">
        <v>0.5</v>
      </c>
      <c r="G75" s="2">
        <f>E75*F75/2*2</f>
        <v>0</v>
      </c>
      <c r="H75" s="2">
        <f t="shared" si="28"/>
        <v>0</v>
      </c>
      <c r="I75" s="2">
        <f t="shared" si="29"/>
        <v>0</v>
      </c>
    </row>
    <row r="76" spans="3:9" x14ac:dyDescent="0.3">
      <c r="C76">
        <v>8</v>
      </c>
      <c r="D76" s="2">
        <f t="shared" si="26"/>
        <v>97502.872191999995</v>
      </c>
      <c r="E76" s="2"/>
      <c r="F76" s="3">
        <v>0.08</v>
      </c>
      <c r="G76" s="2">
        <f>E76*F76/2*2</f>
        <v>0</v>
      </c>
      <c r="H76" s="2">
        <f t="shared" si="28"/>
        <v>7800.2297753599996</v>
      </c>
      <c r="I76" s="2">
        <f t="shared" si="29"/>
        <v>89702.642416639996</v>
      </c>
    </row>
    <row r="77" spans="3:9" ht="15" thickBot="1" x14ac:dyDescent="0.35">
      <c r="D77" s="10">
        <f t="shared" si="26"/>
        <v>0</v>
      </c>
      <c r="E77" s="6"/>
      <c r="F77" s="7">
        <v>0</v>
      </c>
      <c r="G77" s="6">
        <f t="shared" ref="G77" si="30">E77*F77/2*2</f>
        <v>0</v>
      </c>
      <c r="H77" s="14">
        <f t="shared" si="28"/>
        <v>0</v>
      </c>
      <c r="I77" s="14">
        <f t="shared" si="29"/>
        <v>0</v>
      </c>
    </row>
    <row r="78" spans="3:9" x14ac:dyDescent="0.3">
      <c r="D78" s="2">
        <f>SUM(D71:D77)</f>
        <v>4824248.3803120013</v>
      </c>
      <c r="E78" s="2">
        <f t="shared" ref="E78" si="31">SUM(E71:E77)</f>
        <v>1250177</v>
      </c>
      <c r="G78" s="2">
        <f t="shared" ref="G78" si="32">SUM(G71:G77)</f>
        <v>100014.16</v>
      </c>
      <c r="H78" s="2">
        <f t="shared" ref="H78" si="33">SUM(H71:H77)</f>
        <v>438947.98643496004</v>
      </c>
      <c r="I78" s="2">
        <f>SUM(I71:I77)</f>
        <v>5535463.2338770404</v>
      </c>
    </row>
    <row r="79" spans="3:9" ht="15" thickBot="1" x14ac:dyDescent="0.35"/>
    <row r="80" spans="3:9" ht="15.6" thickTop="1" thickBot="1" x14ac:dyDescent="0.35">
      <c r="F80" s="8" t="s">
        <v>13</v>
      </c>
      <c r="G80" s="9">
        <f>G78+H78</f>
        <v>538962.14643496007</v>
      </c>
    </row>
    <row r="81" ht="15" thickTop="1" x14ac:dyDescent="0.3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D136C44BEE41AC588AB04EEF8BC9" ma:contentTypeVersion="17" ma:contentTypeDescription="Create a new document." ma:contentTypeScope="" ma:versionID="570b4c3bd3cd8a8b8159e1eae1d11db0">
  <xsd:schema xmlns:xsd="http://www.w3.org/2001/XMLSchema" xmlns:xs="http://www.w3.org/2001/XMLSchema" xmlns:p="http://schemas.microsoft.com/office/2006/metadata/properties" xmlns:ns2="838d8a70-55d5-4828-a1cb-39c7a4ea1aa6" xmlns:ns3="afebf44e-3847-4d5f-9a78-07f3492fbf0b" targetNamespace="http://schemas.microsoft.com/office/2006/metadata/properties" ma:root="true" ma:fieldsID="cd6a08f9b189b62d1816eaad0d3ccfca" ns2:_="" ns3:_="">
    <xsd:import namespace="838d8a70-55d5-4828-a1cb-39c7a4ea1aa6"/>
    <xsd:import namespace="afebf44e-3847-4d5f-9a78-07f3492fb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8a70-55d5-4828-a1cb-39c7a4ea1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bf44e-3847-4d5f-9a78-07f3492f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5356211-8b1d-41ce-b4d5-45acda0bbce1}" ma:internalName="TaxCatchAll" ma:showField="CatchAllData" ma:web="afebf44e-3847-4d5f-9a78-07f3492fbf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8d8a70-55d5-4828-a1cb-39c7a4ea1aa6">
      <Terms xmlns="http://schemas.microsoft.com/office/infopath/2007/PartnerControls"/>
    </lcf76f155ced4ddcb4097134ff3c332f>
    <TaxCatchAll xmlns="afebf44e-3847-4d5f-9a78-07f3492fbf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9837A-D91F-49FA-88A6-9FA23AB5C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d8a70-55d5-4828-a1cb-39c7a4ea1aa6"/>
    <ds:schemaRef ds:uri="afebf44e-3847-4d5f-9a78-07f3492fb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97C082-9B86-477F-8F0E-D816CE1F6517}">
  <ds:schemaRefs>
    <ds:schemaRef ds:uri="http://purl.org/dc/elements/1.1/"/>
    <ds:schemaRef ds:uri="838d8a70-55d5-4828-a1cb-39c7a4ea1aa6"/>
    <ds:schemaRef ds:uri="afebf44e-3847-4d5f-9a78-07f3492fbf0b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37149E-7145-4386-8C93-E48E97814E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AIIP - Principal</vt:lpstr>
    </vt:vector>
  </TitlesOfParts>
  <Company>Town of Tillsonburg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 Manager</dc:creator>
  <cp:lastModifiedBy>Hydro Manager</cp:lastModifiedBy>
  <dcterms:created xsi:type="dcterms:W3CDTF">2024-04-23T14:44:13Z</dcterms:created>
  <dcterms:modified xsi:type="dcterms:W3CDTF">2024-05-14T19:57:02Z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0x0101005B16D136C44BEE41AC588AB04EEF8BC9</vt:lpwstr>
  </property>
</Properties>
</file>