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356" documentId="8_{77A923F3-B64B-4541-B513-B2DB1EC46B4C}" xr6:coauthVersionLast="47" xr6:coauthVersionMax="47" xr10:uidLastSave="{2988B0C8-B8CF-4002-9CB7-6C82881CEFB8}"/>
  <bookViews>
    <workbookView xWindow="28680" yWindow="-120" windowWidth="29040" windowHeight="15840" tabRatio="808" activeTab="1" xr2:uid="{00000000-000D-0000-FFFF-FFFF00000000}"/>
  </bookViews>
  <sheets>
    <sheet name="G-01-03 Page 1" sheetId="14" r:id="rId1"/>
    <sheet name="G-01-03 Page 2a" sheetId="15" r:id="rId2"/>
    <sheet name="G-01-03 Page 2b" sheetId="17" r:id="rId3"/>
    <sheet name="G-01-03 Page 2c" sheetId="18" r:id="rId4"/>
    <sheet name="G-01-03 Page 2d" sheetId="19" r:id="rId5"/>
    <sheet name="G-01-03 Page 2e" sheetId="20" r:id="rId6"/>
    <sheet name="G-01-03 Page 3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1'!$A$1:$Q$27</definedName>
    <definedName name="_xlnm.Print_Area" localSheetId="1">'G-01-03 Page 2a'!$A$1:$J$33</definedName>
    <definedName name="_xlnm.Print_Area" localSheetId="2">'G-01-03 Page 2b'!$A$1:$J$33</definedName>
    <definedName name="_xlnm.Print_Area" localSheetId="3">'G-01-03 Page 2c'!$A$1:$J$33</definedName>
    <definedName name="_xlnm.Print_Area" localSheetId="4">'G-01-03 Page 2d'!$A$1:$J$33</definedName>
    <definedName name="_xlnm.Print_Area" localSheetId="5">'G-01-03 Page 2e'!$A$1:$J$33</definedName>
    <definedName name="_xlnm.Print_Area" localSheetId="6">'G-01-03 Page 3'!$A$1:$H$33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Cols" localSheetId="0" hidden="1">'G-01-03 Page 1'!$D:$E</definedName>
    <definedName name="Z_9BF76A56_E765_439E_A520_989A28048B98_.wvu.PrintArea" localSheetId="0" hidden="1">'G-01-03 Page 1'!$A$1:$Q$24</definedName>
    <definedName name="Z_9BF76A56_E765_439E_A520_989A28048B98_.wvu.PrintArea" localSheetId="1" hidden="1">'G-01-03 Page 2a'!$A$1:$J$33</definedName>
    <definedName name="Z_9BF76A56_E765_439E_A520_989A28048B98_.wvu.PrintArea" localSheetId="2" hidden="1">'G-01-03 Page 2b'!$A$1:$J$33</definedName>
    <definedName name="Z_9BF76A56_E765_439E_A520_989A28048B98_.wvu.PrintArea" localSheetId="3" hidden="1">'G-01-03 Page 2c'!$A$1:$J$33</definedName>
    <definedName name="Z_9BF76A56_E765_439E_A520_989A28048B98_.wvu.PrintArea" localSheetId="4" hidden="1">'G-01-03 Page 2d'!$A$1:$J$33</definedName>
    <definedName name="Z_9BF76A56_E765_439E_A520_989A28048B98_.wvu.PrintArea" localSheetId="5" hidden="1">'G-01-03 Page 2e'!$A$1:$J$33</definedName>
    <definedName name="Z_9BF76A56_E765_439E_A520_989A28048B98_.wvu.PrintArea" localSheetId="6" hidden="1">'G-01-03 Page 3'!$A$1:$H$33</definedName>
    <definedName name="Z_B01B5FA6_84D4_413A_ACF8_E0C93810160C_.wvu.Cols" localSheetId="0" hidden="1">'G-01-03 Page 1'!$D:$E</definedName>
    <definedName name="Z_B01B5FA6_84D4_413A_ACF8_E0C93810160C_.wvu.PrintArea" localSheetId="0" hidden="1">'G-01-03 Page 1'!$A$1:$Q$24</definedName>
    <definedName name="Z_B01B5FA6_84D4_413A_ACF8_E0C93810160C_.wvu.PrintArea" localSheetId="1" hidden="1">'G-01-03 Page 2a'!$A$1:$J$33</definedName>
    <definedName name="Z_B01B5FA6_84D4_413A_ACF8_E0C93810160C_.wvu.PrintArea" localSheetId="2" hidden="1">'G-01-03 Page 2b'!$A$1:$J$33</definedName>
    <definedName name="Z_B01B5FA6_84D4_413A_ACF8_E0C93810160C_.wvu.PrintArea" localSheetId="3" hidden="1">'G-01-03 Page 2c'!$A$1:$J$33</definedName>
    <definedName name="Z_B01B5FA6_84D4_413A_ACF8_E0C93810160C_.wvu.PrintArea" localSheetId="4" hidden="1">'G-01-03 Page 2d'!$A$1:$J$33</definedName>
    <definedName name="Z_B01B5FA6_84D4_413A_ACF8_E0C93810160C_.wvu.PrintArea" localSheetId="5" hidden="1">'G-01-03 Page 2e'!$A$1:$J$33</definedName>
    <definedName name="Z_B01B5FA6_84D4_413A_ACF8_E0C93810160C_.wvu.PrintArea" localSheetId="6" hidden="1">'G-01-03 Page 3'!$A$1:$H$33</definedName>
    <definedName name="Z_BB254614_6E35_4570_92F5_BAA3FE64DD9A_.wvu.Cols" localSheetId="0" hidden="1">'G-01-03 Page 1'!$D:$E</definedName>
    <definedName name="Z_BB254614_6E35_4570_92F5_BAA3FE64DD9A_.wvu.PrintArea" localSheetId="0" hidden="1">'G-01-03 Page 1'!$A$1:$Q$24</definedName>
    <definedName name="Z_BB254614_6E35_4570_92F5_BAA3FE64DD9A_.wvu.PrintArea" localSheetId="1" hidden="1">'G-01-03 Page 2a'!$A$1:$J$33</definedName>
    <definedName name="Z_BB254614_6E35_4570_92F5_BAA3FE64DD9A_.wvu.PrintArea" localSheetId="2" hidden="1">'G-01-03 Page 2b'!$A$1:$J$33</definedName>
    <definedName name="Z_BB254614_6E35_4570_92F5_BAA3FE64DD9A_.wvu.PrintArea" localSheetId="3" hidden="1">'G-01-03 Page 2c'!$A$1:$J$33</definedName>
    <definedName name="Z_BB254614_6E35_4570_92F5_BAA3FE64DD9A_.wvu.PrintArea" localSheetId="4" hidden="1">'G-01-03 Page 2d'!$A$1:$J$33</definedName>
    <definedName name="Z_BB254614_6E35_4570_92F5_BAA3FE64DD9A_.wvu.PrintArea" localSheetId="5" hidden="1">'G-01-03 Page 2e'!$A$1:$J$33</definedName>
    <definedName name="Z_BB254614_6E35_4570_92F5_BAA3FE64DD9A_.wvu.PrintArea" localSheetId="6" hidden="1">'G-01-03 Page 3'!$A$1:$H$33</definedName>
    <definedName name="Z_E450F6EA_73AF_4362_B9AF_6B82060E4DC3_.wvu.Cols" localSheetId="0" hidden="1">'G-01-03 Page 1'!$D:$E</definedName>
    <definedName name="Z_E450F6EA_73AF_4362_B9AF_6B82060E4DC3_.wvu.PrintArea" localSheetId="0" hidden="1">'G-01-03 Page 1'!$A$1:$Q$24</definedName>
    <definedName name="Z_E450F6EA_73AF_4362_B9AF_6B82060E4DC3_.wvu.PrintArea" localSheetId="1" hidden="1">'G-01-03 Page 2a'!$A$1:$J$33</definedName>
    <definedName name="Z_E450F6EA_73AF_4362_B9AF_6B82060E4DC3_.wvu.PrintArea" localSheetId="2" hidden="1">'G-01-03 Page 2b'!$A$1:$J$33</definedName>
    <definedName name="Z_E450F6EA_73AF_4362_B9AF_6B82060E4DC3_.wvu.PrintArea" localSheetId="3" hidden="1">'G-01-03 Page 2c'!$A$1:$J$33</definedName>
    <definedName name="Z_E450F6EA_73AF_4362_B9AF_6B82060E4DC3_.wvu.PrintArea" localSheetId="4" hidden="1">'G-01-03 Page 2d'!$A$1:$J$33</definedName>
    <definedName name="Z_E450F6EA_73AF_4362_B9AF_6B82060E4DC3_.wvu.PrintArea" localSheetId="5" hidden="1">'G-01-03 Page 2e'!$A$1:$J$33</definedName>
    <definedName name="Z_E450F6EA_73AF_4362_B9AF_6B82060E4DC3_.wvu.PrintArea" localSheetId="6" hidden="1">'G-01-03 Page 3'!$A$1:$H$33</definedName>
    <definedName name="Z_F6253B25_06CA_4AB3_AC9A_3241787542D6_.wvu.Cols" localSheetId="0" hidden="1">'G-01-03 Page 1'!$D:$E</definedName>
    <definedName name="Z_F6253B25_06CA_4AB3_AC9A_3241787542D6_.wvu.PrintArea" localSheetId="0" hidden="1">'G-01-03 Page 1'!$A$1:$Q$24</definedName>
    <definedName name="Z_F6253B25_06CA_4AB3_AC9A_3241787542D6_.wvu.PrintArea" localSheetId="1" hidden="1">'G-01-03 Page 2a'!$A$1:$J$33</definedName>
    <definedName name="Z_F6253B25_06CA_4AB3_AC9A_3241787542D6_.wvu.PrintArea" localSheetId="2" hidden="1">'G-01-03 Page 2b'!$A$1:$J$33</definedName>
    <definedName name="Z_F6253B25_06CA_4AB3_AC9A_3241787542D6_.wvu.PrintArea" localSheetId="3" hidden="1">'G-01-03 Page 2c'!$A$1:$J$33</definedName>
    <definedName name="Z_F6253B25_06CA_4AB3_AC9A_3241787542D6_.wvu.PrintArea" localSheetId="4" hidden="1">'G-01-03 Page 2d'!$A$1:$J$33</definedName>
    <definedName name="Z_F6253B25_06CA_4AB3_AC9A_3241787542D6_.wvu.PrintArea" localSheetId="5" hidden="1">'G-01-03 Page 2e'!$A$1:$J$33</definedName>
    <definedName name="Z_F6253B25_06CA_4AB3_AC9A_3241787542D6_.wvu.PrintArea" localSheetId="6" hidden="1">'G-01-03 Page 3'!$A$1:$H$33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6" l="1"/>
  <c r="H20" i="16" s="1"/>
  <c r="G16" i="16"/>
  <c r="G18" i="16" s="1"/>
  <c r="G22" i="16" s="1"/>
  <c r="E14" i="16"/>
  <c r="H14" i="16" s="1"/>
  <c r="G16" i="20"/>
  <c r="G16" i="15"/>
  <c r="G16" i="17"/>
  <c r="G16" i="18"/>
  <c r="G16" i="19"/>
  <c r="E20" i="20"/>
  <c r="H20" i="20" s="1"/>
  <c r="E14" i="20"/>
  <c r="H12" i="20"/>
  <c r="F12" i="20"/>
  <c r="E20" i="19"/>
  <c r="H20" i="19" s="1"/>
  <c r="E14" i="19"/>
  <c r="H14" i="19" s="1"/>
  <c r="H12" i="19"/>
  <c r="F12" i="19"/>
  <c r="E16" i="19" s="1"/>
  <c r="E20" i="18"/>
  <c r="H20" i="18" s="1"/>
  <c r="E14" i="18"/>
  <c r="H12" i="18"/>
  <c r="F12" i="18"/>
  <c r="E16" i="18" s="1"/>
  <c r="E20" i="17"/>
  <c r="H20" i="17" s="1"/>
  <c r="E14" i="17"/>
  <c r="H12" i="17"/>
  <c r="F12" i="17"/>
  <c r="E16" i="17" s="1"/>
  <c r="E18" i="16" l="1"/>
  <c r="H18" i="16" s="1"/>
  <c r="H22" i="16" s="1"/>
  <c r="H14" i="20"/>
  <c r="E16" i="20"/>
  <c r="H16" i="19"/>
  <c r="F16" i="19"/>
  <c r="E18" i="19"/>
  <c r="H16" i="18"/>
  <c r="F16" i="18"/>
  <c r="E18" i="18"/>
  <c r="H14" i="18"/>
  <c r="E18" i="17"/>
  <c r="H16" i="17"/>
  <c r="F16" i="17"/>
  <c r="H14" i="17"/>
  <c r="H16" i="20" l="1"/>
  <c r="F16" i="20"/>
  <c r="E18" i="20"/>
  <c r="G18" i="19"/>
  <c r="H18" i="19" s="1"/>
  <c r="F18" i="19"/>
  <c r="F18" i="18"/>
  <c r="G18" i="18"/>
  <c r="H18" i="18" s="1"/>
  <c r="G18" i="17"/>
  <c r="H18" i="17" s="1"/>
  <c r="F18" i="17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G22" i="20" l="1"/>
  <c r="H22" i="20" s="1"/>
  <c r="F22" i="20"/>
  <c r="E20" i="15" l="1"/>
  <c r="H20" i="15" s="1"/>
  <c r="E14" i="15"/>
  <c r="H14" i="15" s="1"/>
  <c r="H12" i="15"/>
  <c r="F12" i="15"/>
  <c r="E16" i="15" l="1"/>
  <c r="F16" i="15" l="1"/>
  <c r="E18" i="15"/>
  <c r="H16" i="15"/>
  <c r="G18" i="15" l="1"/>
  <c r="H18" i="15" s="1"/>
  <c r="F18" i="15"/>
  <c r="F22" i="15" s="1"/>
  <c r="G22" i="15" l="1"/>
  <c r="H22" i="15" s="1"/>
</calcChain>
</file>

<file path=xl/sharedStrings.xml><?xml version="1.0" encoding="utf-8"?>
<sst xmlns="http://schemas.openxmlformats.org/spreadsheetml/2006/main" count="200" uniqueCount="43">
  <si>
    <t>NRLP</t>
  </si>
  <si>
    <t>Debt and Equity Summary</t>
  </si>
  <si>
    <t>Historical Years (2019, 2020, 2021, 2022, 2023) and Bridge Year (2024)</t>
  </si>
  <si>
    <t>As at December 31</t>
  </si>
  <si>
    <t>($ Millions)</t>
  </si>
  <si>
    <t>Amount</t>
  </si>
  <si>
    <t>Outstanding</t>
  </si>
  <si>
    <t>Updated</t>
  </si>
  <si>
    <t>Line No.</t>
  </si>
  <si>
    <t xml:space="preserve"> Particulars</t>
  </si>
  <si>
    <t>Actual</t>
  </si>
  <si>
    <t>Bridge</t>
  </si>
  <si>
    <t>(a)</t>
  </si>
  <si>
    <t>(b)</t>
  </si>
  <si>
    <t>(c)</t>
  </si>
  <si>
    <t>(d)</t>
  </si>
  <si>
    <t>(e)</t>
  </si>
  <si>
    <t>I</t>
  </si>
  <si>
    <t>Long-term debt</t>
  </si>
  <si>
    <t>Short-term debt</t>
  </si>
  <si>
    <t>Preference shares</t>
  </si>
  <si>
    <t>Common equity</t>
  </si>
  <si>
    <t>Summary of Cost of Capital</t>
  </si>
  <si>
    <t>Test Year 2025</t>
  </si>
  <si>
    <t>Utility Capital Structure</t>
  </si>
  <si>
    <t>Year Ending December 31</t>
  </si>
  <si>
    <t>($M)</t>
  </si>
  <si>
    <t>%</t>
  </si>
  <si>
    <t>Cost
Rate
(%)</t>
  </si>
  <si>
    <t>Return
($M)</t>
  </si>
  <si>
    <t>Deemed long-term debt</t>
  </si>
  <si>
    <t>Total debt</t>
  </si>
  <si>
    <t>Total rate base</t>
  </si>
  <si>
    <t xml:space="preserve">Long term debt ($M) based on Average Monthly Total Debt outstanding G-01-02 </t>
  </si>
  <si>
    <t>Long term debt % based on Projected Average Embedded Cost Rate  G-01-02</t>
  </si>
  <si>
    <t>Short term debt % based on OEB's 2024 Cost of Capital Parameters</t>
  </si>
  <si>
    <t>Common Equity % based on OEB's 2024 Cost of Capital Parameters</t>
  </si>
  <si>
    <t>Total rate base from C-01-01</t>
  </si>
  <si>
    <t>Test Year 2026</t>
  </si>
  <si>
    <t>Test Year 2027</t>
  </si>
  <si>
    <t>Test Year 2028</t>
  </si>
  <si>
    <t>Test Year 2029</t>
  </si>
  <si>
    <t xml:space="preserve">Last OEB-approved year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</si>
</sst>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8"/>
      <name val="Helv"/>
    </font>
    <font>
      <b/>
      <sz val="10"/>
      <name val="Helv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9" fillId="0" borderId="0"/>
    <xf numFmtId="44" fontId="4" fillId="0" borderId="0" applyFont="0" applyFill="0" applyBorder="0" applyAlignment="0" applyProtection="0"/>
    <xf numFmtId="176" fontId="9" fillId="0" borderId="0"/>
    <xf numFmtId="177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8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0" fontId="46" fillId="0" borderId="0"/>
    <xf numFmtId="178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181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184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56" fillId="39" borderId="0" applyNumberFormat="0" applyBorder="0" applyAlignment="0" applyProtection="0"/>
    <xf numFmtId="184" fontId="56" fillId="39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184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56" fillId="42" borderId="0" applyNumberFormat="0" applyBorder="0" applyAlignment="0" applyProtection="0"/>
    <xf numFmtId="184" fontId="56" fillId="42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184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56" fillId="45" borderId="0" applyNumberFormat="0" applyBorder="0" applyAlignment="0" applyProtection="0"/>
    <xf numFmtId="184" fontId="56" fillId="45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50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0" borderId="0" applyNumberFormat="0" applyBorder="0" applyAlignment="0" applyProtection="0"/>
    <xf numFmtId="184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14" fillId="5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184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56" fillId="51" borderId="0" applyNumberFormat="0" applyBorder="0" applyAlignment="0" applyProtection="0"/>
    <xf numFmtId="184" fontId="56" fillId="51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184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56" fillId="49" borderId="0" applyNumberFormat="0" applyBorder="0" applyAlignment="0" applyProtection="0"/>
    <xf numFmtId="184" fontId="56" fillId="49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52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2" borderId="0" applyNumberFormat="0" applyBorder="0" applyAlignment="0" applyProtection="0"/>
    <xf numFmtId="184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14" fillId="43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184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56" fillId="43" borderId="0" applyNumberFormat="0" applyBorder="0" applyAlignment="0" applyProtection="0"/>
    <xf numFmtId="184" fontId="56" fillId="43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184" fontId="14" fillId="54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184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56" fillId="53" borderId="0" applyNumberFormat="0" applyBorder="0" applyAlignment="0" applyProtection="0"/>
    <xf numFmtId="184" fontId="56" fillId="5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55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5" borderId="0" applyNumberFormat="0" applyBorder="0" applyAlignment="0" applyProtection="0"/>
    <xf numFmtId="184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184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56" fillId="56" borderId="0" applyNumberFormat="0" applyBorder="0" applyAlignment="0" applyProtection="0"/>
    <xf numFmtId="184" fontId="56" fillId="56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30" fillId="16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57" borderId="0" applyNumberFormat="0" applyBorder="0" applyAlignment="0" applyProtection="0"/>
    <xf numFmtId="184" fontId="30" fillId="16" borderId="0" applyNumberFormat="0" applyBorder="0" applyAlignment="0" applyProtection="0"/>
    <xf numFmtId="0" fontId="30" fillId="16" borderId="0" applyNumberFormat="0" applyBorder="0" applyAlignment="0" applyProtection="0"/>
    <xf numFmtId="184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60" fillId="57" borderId="0" applyNumberFormat="0" applyBorder="0" applyAlignment="0" applyProtection="0"/>
    <xf numFmtId="184" fontId="60" fillId="57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30" fillId="16" borderId="0" applyNumberFormat="0" applyBorder="0" applyAlignment="0" applyProtection="0"/>
    <xf numFmtId="0" fontId="58" fillId="57" borderId="0" applyNumberFormat="0" applyBorder="0" applyAlignment="0" applyProtection="0"/>
    <xf numFmtId="184" fontId="30" fillId="20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9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59" borderId="0" applyNumberFormat="0" applyBorder="0" applyAlignment="0" applyProtection="0"/>
    <xf numFmtId="184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60" fillId="43" borderId="0" applyNumberFormat="0" applyBorder="0" applyAlignment="0" applyProtection="0"/>
    <xf numFmtId="184" fontId="30" fillId="20" borderId="0" applyNumberFormat="0" applyBorder="0" applyAlignment="0" applyProtection="0"/>
    <xf numFmtId="0" fontId="30" fillId="20" borderId="0" applyNumberFormat="0" applyBorder="0" applyAlignment="0" applyProtection="0"/>
    <xf numFmtId="184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60" fillId="43" borderId="0" applyNumberFormat="0" applyBorder="0" applyAlignment="0" applyProtection="0"/>
    <xf numFmtId="184" fontId="60" fillId="43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30" fillId="20" borderId="0" applyNumberFormat="0" applyBorder="0" applyAlignment="0" applyProtection="0"/>
    <xf numFmtId="0" fontId="58" fillId="43" borderId="0" applyNumberFormat="0" applyBorder="0" applyAlignment="0" applyProtection="0"/>
    <xf numFmtId="184" fontId="30" fillId="24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53" borderId="0" applyNumberFormat="0" applyBorder="0" applyAlignment="0" applyProtection="0"/>
    <xf numFmtId="184" fontId="30" fillId="24" borderId="0" applyNumberFormat="0" applyBorder="0" applyAlignment="0" applyProtection="0"/>
    <xf numFmtId="0" fontId="30" fillId="24" borderId="0" applyNumberFormat="0" applyBorder="0" applyAlignment="0" applyProtection="0"/>
    <xf numFmtId="184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60" fillId="53" borderId="0" applyNumberFormat="0" applyBorder="0" applyAlignment="0" applyProtection="0"/>
    <xf numFmtId="184" fontId="60" fillId="53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30" fillId="24" borderId="0" applyNumberFormat="0" applyBorder="0" applyAlignment="0" applyProtection="0"/>
    <xf numFmtId="0" fontId="58" fillId="53" borderId="0" applyNumberFormat="0" applyBorder="0" applyAlignment="0" applyProtection="0"/>
    <xf numFmtId="184" fontId="30" fillId="28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184" fontId="58" fillId="42" borderId="0" applyNumberFormat="0" applyBorder="0" applyAlignment="0" applyProtection="0"/>
    <xf numFmtId="184" fontId="59" fillId="55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55" borderId="0" applyNumberFormat="0" applyBorder="0" applyAlignment="0" applyProtection="0"/>
    <xf numFmtId="184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60" fillId="60" borderId="0" applyNumberFormat="0" applyBorder="0" applyAlignment="0" applyProtection="0"/>
    <xf numFmtId="184" fontId="30" fillId="28" borderId="0" applyNumberFormat="0" applyBorder="0" applyAlignment="0" applyProtection="0"/>
    <xf numFmtId="0" fontId="30" fillId="28" borderId="0" applyNumberFormat="0" applyBorder="0" applyAlignment="0" applyProtection="0"/>
    <xf numFmtId="184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8" borderId="0" applyNumberFormat="0" applyBorder="0" applyAlignment="0" applyProtection="0"/>
    <xf numFmtId="0" fontId="58" fillId="60" borderId="0" applyNumberFormat="0" applyBorder="0" applyAlignment="0" applyProtection="0"/>
    <xf numFmtId="184" fontId="30" fillId="3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61" borderId="0" applyNumberFormat="0" applyBorder="0" applyAlignment="0" applyProtection="0"/>
    <xf numFmtId="184" fontId="30" fillId="32" borderId="0" applyNumberFormat="0" applyBorder="0" applyAlignment="0" applyProtection="0"/>
    <xf numFmtId="0" fontId="30" fillId="32" borderId="0" applyNumberFormat="0" applyBorder="0" applyAlignment="0" applyProtection="0"/>
    <xf numFmtId="184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32" borderId="0" applyNumberFormat="0" applyBorder="0" applyAlignment="0" applyProtection="0"/>
    <xf numFmtId="0" fontId="58" fillId="61" borderId="0" applyNumberFormat="0" applyBorder="0" applyAlignment="0" applyProtection="0"/>
    <xf numFmtId="184" fontId="30" fillId="36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49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9" fillId="49" borderId="0" applyNumberFormat="0" applyBorder="0" applyAlignment="0" applyProtection="0"/>
    <xf numFmtId="184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60" fillId="62" borderId="0" applyNumberFormat="0" applyBorder="0" applyAlignment="0" applyProtection="0"/>
    <xf numFmtId="184" fontId="30" fillId="36" borderId="0" applyNumberFormat="0" applyBorder="0" applyAlignment="0" applyProtection="0"/>
    <xf numFmtId="0" fontId="30" fillId="36" borderId="0" applyNumberFormat="0" applyBorder="0" applyAlignment="0" applyProtection="0"/>
    <xf numFmtId="184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60" fillId="62" borderId="0" applyNumberFormat="0" applyBorder="0" applyAlignment="0" applyProtection="0"/>
    <xf numFmtId="184" fontId="60" fillId="62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30" fillId="36" borderId="0" applyNumberFormat="0" applyBorder="0" applyAlignment="0" applyProtection="0"/>
    <xf numFmtId="0" fontId="58" fillId="62" borderId="0" applyNumberFormat="0" applyBorder="0" applyAlignment="0" applyProtection="0"/>
    <xf numFmtId="184" fontId="30" fillId="13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184" fontId="58" fillId="63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4" borderId="0" applyNumberFormat="0" applyBorder="0" applyAlignment="0" applyProtection="0"/>
    <xf numFmtId="184" fontId="30" fillId="13" borderId="0" applyNumberFormat="0" applyBorder="0" applyAlignment="0" applyProtection="0"/>
    <xf numFmtId="0" fontId="30" fillId="13" borderId="0" applyNumberFormat="0" applyBorder="0" applyAlignment="0" applyProtection="0"/>
    <xf numFmtId="184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60" fillId="64" borderId="0" applyNumberFormat="0" applyBorder="0" applyAlignment="0" applyProtection="0"/>
    <xf numFmtId="184" fontId="60" fillId="64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30" fillId="13" borderId="0" applyNumberFormat="0" applyBorder="0" applyAlignment="0" applyProtection="0"/>
    <xf numFmtId="0" fontId="58" fillId="64" borderId="0" applyNumberFormat="0" applyBorder="0" applyAlignment="0" applyProtection="0"/>
    <xf numFmtId="184" fontId="30" fillId="17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65" borderId="0" applyNumberFormat="0" applyBorder="0" applyAlignment="0" applyProtection="0"/>
    <xf numFmtId="184" fontId="30" fillId="17" borderId="0" applyNumberFormat="0" applyBorder="0" applyAlignment="0" applyProtection="0"/>
    <xf numFmtId="0" fontId="30" fillId="17" borderId="0" applyNumberFormat="0" applyBorder="0" applyAlignment="0" applyProtection="0"/>
    <xf numFmtId="184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60" fillId="65" borderId="0" applyNumberFormat="0" applyBorder="0" applyAlignment="0" applyProtection="0"/>
    <xf numFmtId="184" fontId="60" fillId="65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30" fillId="17" borderId="0" applyNumberFormat="0" applyBorder="0" applyAlignment="0" applyProtection="0"/>
    <xf numFmtId="0" fontId="58" fillId="65" borderId="0" applyNumberFormat="0" applyBorder="0" applyAlignment="0" applyProtection="0"/>
    <xf numFmtId="184" fontId="30" fillId="21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66" borderId="0" applyNumberFormat="0" applyBorder="0" applyAlignment="0" applyProtection="0"/>
    <xf numFmtId="184" fontId="30" fillId="21" borderId="0" applyNumberFormat="0" applyBorder="0" applyAlignment="0" applyProtection="0"/>
    <xf numFmtId="0" fontId="30" fillId="21" borderId="0" applyNumberFormat="0" applyBorder="0" applyAlignment="0" applyProtection="0"/>
    <xf numFmtId="184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60" fillId="66" borderId="0" applyNumberFormat="0" applyBorder="0" applyAlignment="0" applyProtection="0"/>
    <xf numFmtId="184" fontId="60" fillId="66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30" fillId="21" borderId="0" applyNumberFormat="0" applyBorder="0" applyAlignment="0" applyProtection="0"/>
    <xf numFmtId="0" fontId="58" fillId="66" borderId="0" applyNumberFormat="0" applyBorder="0" applyAlignment="0" applyProtection="0"/>
    <xf numFmtId="184" fontId="30" fillId="25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184" fontId="58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67" borderId="0" applyNumberFormat="0" applyBorder="0" applyAlignment="0" applyProtection="0"/>
    <xf numFmtId="184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0" borderId="0" applyNumberFormat="0" applyBorder="0" applyAlignment="0" applyProtection="0"/>
    <xf numFmtId="184" fontId="30" fillId="25" borderId="0" applyNumberFormat="0" applyBorder="0" applyAlignment="0" applyProtection="0"/>
    <xf numFmtId="0" fontId="30" fillId="25" borderId="0" applyNumberFormat="0" applyBorder="0" applyAlignment="0" applyProtection="0"/>
    <xf numFmtId="184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5" borderId="0" applyNumberFormat="0" applyBorder="0" applyAlignment="0" applyProtection="0"/>
    <xf numFmtId="0" fontId="58" fillId="60" borderId="0" applyNumberFormat="0" applyBorder="0" applyAlignment="0" applyProtection="0"/>
    <xf numFmtId="184" fontId="30" fillId="29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30" fillId="29" borderId="0" applyNumberFormat="0" applyBorder="0" applyAlignment="0" applyProtection="0"/>
    <xf numFmtId="0" fontId="30" fillId="29" borderId="0" applyNumberFormat="0" applyBorder="0" applyAlignment="0" applyProtection="0"/>
    <xf numFmtId="184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29" borderId="0" applyNumberFormat="0" applyBorder="0" applyAlignment="0" applyProtection="0"/>
    <xf numFmtId="0" fontId="58" fillId="61" borderId="0" applyNumberFormat="0" applyBorder="0" applyAlignment="0" applyProtection="0"/>
    <xf numFmtId="184" fontId="30" fillId="33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30" fillId="33" borderId="0" applyNumberFormat="0" applyBorder="0" applyAlignment="0" applyProtection="0"/>
    <xf numFmtId="0" fontId="30" fillId="33" borderId="0" applyNumberFormat="0" applyBorder="0" applyAlignment="0" applyProtection="0"/>
    <xf numFmtId="184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30" fillId="33" borderId="0" applyNumberFormat="0" applyBorder="0" applyAlignment="0" applyProtection="0"/>
    <xf numFmtId="0" fontId="58" fillId="58" borderId="0" applyNumberFormat="0" applyBorder="0" applyAlignment="0" applyProtection="0"/>
    <xf numFmtId="184" fontId="20" fillId="7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184" fontId="61" fillId="48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20" fillId="7" borderId="0" applyNumberFormat="0" applyBorder="0" applyAlignment="0" applyProtection="0"/>
    <xf numFmtId="0" fontId="20" fillId="7" borderId="0" applyNumberFormat="0" applyBorder="0" applyAlignment="0" applyProtection="0"/>
    <xf numFmtId="184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20" fillId="7" borderId="0" applyNumberFormat="0" applyBorder="0" applyAlignment="0" applyProtection="0"/>
    <xf numFmtId="0" fontId="61" fillId="42" borderId="0" applyNumberFormat="0" applyBorder="0" applyAlignment="0" applyProtection="0"/>
    <xf numFmtId="184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24" fillId="10" borderId="10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184" fontId="64" fillId="68" borderId="18" applyNumberFormat="0" applyAlignment="0" applyProtection="0"/>
    <xf numFmtId="184" fontId="65" fillId="65" borderId="19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5" fillId="65" borderId="19" applyNumberFormat="0" applyAlignment="0" applyProtection="0"/>
    <xf numFmtId="184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6" fillId="55" borderId="18" applyNumberFormat="0" applyAlignment="0" applyProtection="0"/>
    <xf numFmtId="184" fontId="24" fillId="10" borderId="10" applyNumberFormat="0" applyAlignment="0" applyProtection="0"/>
    <xf numFmtId="0" fontId="24" fillId="10" borderId="10" applyNumberFormat="0" applyAlignment="0" applyProtection="0"/>
    <xf numFmtId="184" fontId="24" fillId="10" borderId="10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4" fontId="24" fillId="10" borderId="10" applyNumberFormat="0" applyAlignment="0" applyProtection="0"/>
    <xf numFmtId="0" fontId="65" fillId="55" borderId="18" applyNumberFormat="0" applyAlignment="0" applyProtection="0"/>
    <xf numFmtId="184" fontId="26" fillId="11" borderId="13" applyNumberFormat="0" applyAlignment="0" applyProtection="0"/>
    <xf numFmtId="184" fontId="67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26" fillId="11" borderId="13" applyNumberFormat="0" applyAlignment="0" applyProtection="0"/>
    <xf numFmtId="0" fontId="26" fillId="11" borderId="13" applyNumberFormat="0" applyAlignment="0" applyProtection="0"/>
    <xf numFmtId="184" fontId="26" fillId="11" borderId="13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4" fontId="26" fillId="11" borderId="13" applyNumberFormat="0" applyAlignment="0" applyProtection="0"/>
    <xf numFmtId="0" fontId="67" fillId="69" borderId="20" applyNumberFormat="0" applyAlignment="0" applyProtection="0"/>
    <xf numFmtId="184" fontId="6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42" fillId="0" borderId="0" applyNumberFormat="0">
      <alignment horizontal="right"/>
    </xf>
    <xf numFmtId="184" fontId="42" fillId="0" borderId="0" applyNumberFormat="0">
      <alignment horizontal="right"/>
    </xf>
    <xf numFmtId="0" fontId="42" fillId="0" borderId="0" applyNumberFormat="0">
      <alignment horizontal="right"/>
    </xf>
    <xf numFmtId="184" fontId="42" fillId="0" borderId="0" applyNumberFormat="0">
      <alignment horizontal="right"/>
    </xf>
    <xf numFmtId="14" fontId="6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28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19" fillId="6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184" fontId="76" fillId="51" borderId="0" applyNumberFormat="0" applyBorder="0" applyAlignment="0" applyProtection="0"/>
    <xf numFmtId="184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7" fillId="41" borderId="0" applyNumberFormat="0" applyBorder="0" applyAlignment="0" applyProtection="0"/>
    <xf numFmtId="184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8" fillId="45" borderId="0" applyNumberFormat="0" applyBorder="0" applyAlignment="0" applyProtection="0"/>
    <xf numFmtId="184" fontId="19" fillId="6" borderId="0" applyNumberFormat="0" applyBorder="0" applyAlignment="0" applyProtection="0"/>
    <xf numFmtId="0" fontId="19" fillId="6" borderId="0" applyNumberFormat="0" applyBorder="0" applyAlignment="0" applyProtection="0"/>
    <xf numFmtId="184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8" fillId="45" borderId="0" applyNumberFormat="0" applyBorder="0" applyAlignment="0" applyProtection="0"/>
    <xf numFmtId="184" fontId="78" fillId="45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4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184" fontId="10" fillId="0" borderId="3">
      <alignment horizontal="left" vertical="center"/>
    </xf>
    <xf numFmtId="184" fontId="10" fillId="0" borderId="3">
      <alignment horizontal="left" vertical="center"/>
    </xf>
    <xf numFmtId="0" fontId="10" fillId="0" borderId="3">
      <alignment horizontal="left" vertical="center"/>
    </xf>
    <xf numFmtId="184" fontId="10" fillId="0" borderId="3">
      <alignment horizontal="left" vertic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16" fillId="0" borderId="7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184" fontId="79" fillId="0" borderId="21" applyNumberFormat="0" applyFill="0" applyAlignment="0" applyProtection="0"/>
    <xf numFmtId="184" fontId="79" fillId="0" borderId="23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3" applyNumberFormat="0" applyFill="0" applyAlignment="0" applyProtection="0"/>
    <xf numFmtId="184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81" fillId="0" borderId="22" applyNumberFormat="0" applyFill="0" applyAlignment="0" applyProtection="0"/>
    <xf numFmtId="184" fontId="16" fillId="0" borderId="7" applyNumberFormat="0" applyFill="0" applyAlignment="0" applyProtection="0"/>
    <xf numFmtId="0" fontId="16" fillId="0" borderId="7" applyNumberFormat="0" applyFill="0" applyAlignment="0" applyProtection="0"/>
    <xf numFmtId="184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7" fillId="0" borderId="8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184" fontId="82" fillId="0" borderId="24" applyNumberFormat="0" applyFill="0" applyAlignment="0" applyProtection="0"/>
    <xf numFmtId="184" fontId="82" fillId="0" borderId="26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6" applyNumberFormat="0" applyFill="0" applyAlignment="0" applyProtection="0"/>
    <xf numFmtId="184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4" fillId="0" borderId="25" applyNumberFormat="0" applyFill="0" applyAlignment="0" applyProtection="0"/>
    <xf numFmtId="184" fontId="17" fillId="0" borderId="8" applyNumberFormat="0" applyFill="0" applyAlignment="0" applyProtection="0"/>
    <xf numFmtId="0" fontId="17" fillId="0" borderId="8" applyNumberFormat="0" applyFill="0" applyAlignment="0" applyProtection="0"/>
    <xf numFmtId="184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17" fillId="0" borderId="8" applyNumberFormat="0" applyFill="0" applyAlignment="0" applyProtection="0"/>
    <xf numFmtId="0" fontId="83" fillId="0" borderId="25" applyNumberFormat="0" applyFill="0" applyAlignment="0" applyProtection="0"/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8" fillId="0" borderId="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184" fontId="85" fillId="0" borderId="27" applyNumberFormat="0" applyFill="0" applyAlignment="0" applyProtection="0"/>
    <xf numFmtId="184" fontId="85" fillId="0" borderId="29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9" applyNumberFormat="0" applyFill="0" applyAlignment="0" applyProtection="0"/>
    <xf numFmtId="184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7" fillId="0" borderId="28" applyNumberFormat="0" applyFill="0" applyAlignment="0" applyProtection="0"/>
    <xf numFmtId="184" fontId="18" fillId="0" borderId="9" applyNumberFormat="0" applyFill="0" applyAlignment="0" applyProtection="0"/>
    <xf numFmtId="0" fontId="18" fillId="0" borderId="9" applyNumberFormat="0" applyFill="0" applyAlignment="0" applyProtection="0"/>
    <xf numFmtId="184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18" fillId="0" borderId="9" applyNumberFormat="0" applyFill="0" applyAlignment="0" applyProtection="0"/>
    <xf numFmtId="0" fontId="86" fillId="0" borderId="28" applyNumberFormat="0" applyFill="0" applyAlignment="0" applyProtection="0"/>
    <xf numFmtId="184" fontId="18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6" fillId="0" borderId="0"/>
    <xf numFmtId="184" fontId="46" fillId="0" borderId="0"/>
    <xf numFmtId="0" fontId="46" fillId="0" borderId="0"/>
    <xf numFmtId="184" fontId="46" fillId="0" borderId="0"/>
    <xf numFmtId="184" fontId="25" fillId="0" borderId="12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6" fillId="0" borderId="30" applyNumberFormat="0" applyFill="0" applyAlignment="0" applyProtection="0"/>
    <xf numFmtId="0" fontId="96" fillId="0" borderId="30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8" fillId="0" borderId="31" applyNumberFormat="0" applyFill="0" applyAlignment="0" applyProtection="0"/>
    <xf numFmtId="184" fontId="25" fillId="0" borderId="12" applyNumberFormat="0" applyFill="0" applyAlignment="0" applyProtection="0"/>
    <xf numFmtId="0" fontId="25" fillId="0" borderId="12" applyNumberFormat="0" applyFill="0" applyAlignment="0" applyProtection="0"/>
    <xf numFmtId="184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4" fontId="21" fillId="8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99" fillId="54" borderId="0" applyNumberFormat="0" applyBorder="0" applyAlignment="0" applyProtection="0"/>
    <xf numFmtId="0" fontId="99" fillId="54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21" fillId="8" borderId="0" applyNumberFormat="0" applyBorder="0" applyAlignment="0" applyProtection="0"/>
    <xf numFmtId="0" fontId="21" fillId="8" borderId="0" applyNumberFormat="0" applyBorder="0" applyAlignment="0" applyProtection="0"/>
    <xf numFmtId="184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21" fillId="8" borderId="0" applyNumberFormat="0" applyBorder="0" applyAlignment="0" applyProtection="0"/>
    <xf numFmtId="0" fontId="100" fillId="54" borderId="0" applyNumberFormat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9" fontId="10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9" fillId="0" borderId="0">
      <alignment vertical="center"/>
    </xf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9" fillId="0" borderId="0">
      <alignment vertical="center"/>
    </xf>
    <xf numFmtId="184" fontId="9" fillId="0" borderId="0">
      <alignment vertical="center"/>
    </xf>
    <xf numFmtId="0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0" fontId="8" fillId="0" borderId="0"/>
    <xf numFmtId="184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10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8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4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103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10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70" fillId="0" borderId="0"/>
    <xf numFmtId="0" fontId="31" fillId="0" borderId="0"/>
    <xf numFmtId="0" fontId="70" fillId="0" borderId="0"/>
    <xf numFmtId="0" fontId="31" fillId="0" borderId="0"/>
    <xf numFmtId="184" fontId="70" fillId="0" borderId="0"/>
    <xf numFmtId="39" fontId="31" fillId="0" borderId="0"/>
    <xf numFmtId="0" fontId="4" fillId="0" borderId="0"/>
    <xf numFmtId="184" fontId="70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31" fillId="0" borderId="0"/>
    <xf numFmtId="0" fontId="3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39" fontId="31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1" fontId="48" fillId="37" borderId="0">
      <alignment horizontal="right"/>
    </xf>
    <xf numFmtId="181" fontId="48" fillId="37" borderId="0">
      <alignment horizontal="right"/>
    </xf>
    <xf numFmtId="184" fontId="23" fillId="10" borderId="11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184" fontId="107" fillId="68" borderId="35" applyNumberFormat="0" applyAlignment="0" applyProtection="0"/>
    <xf numFmtId="184" fontId="107" fillId="6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5" borderId="35" applyNumberFormat="0" applyAlignment="0" applyProtection="0"/>
    <xf numFmtId="184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8" fillId="55" borderId="35" applyNumberFormat="0" applyAlignment="0" applyProtection="0"/>
    <xf numFmtId="184" fontId="23" fillId="10" borderId="11" applyNumberFormat="0" applyAlignment="0" applyProtection="0"/>
    <xf numFmtId="0" fontId="23" fillId="10" borderId="11" applyNumberFormat="0" applyAlignment="0" applyProtection="0"/>
    <xf numFmtId="184" fontId="23" fillId="10" borderId="11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4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49" fillId="0" borderId="0"/>
    <xf numFmtId="184" fontId="49" fillId="0" borderId="0"/>
    <xf numFmtId="0" fontId="49" fillId="0" borderId="0"/>
    <xf numFmtId="184" fontId="49" fillId="0" borderId="0"/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3" borderId="6" applyNumberFormat="0" applyAlignment="0"/>
    <xf numFmtId="184" fontId="33" fillId="3" borderId="6" applyNumberFormat="0" applyAlignment="0"/>
    <xf numFmtId="0" fontId="33" fillId="3" borderId="6" applyNumberFormat="0" applyAlignment="0"/>
    <xf numFmtId="184" fontId="33" fillId="3" borderId="6" applyNumberFormat="0" applyAlignment="0"/>
    <xf numFmtId="184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90" fontId="8" fillId="0" borderId="0">
      <alignment horizontal="center"/>
    </xf>
    <xf numFmtId="190" fontId="8" fillId="0" borderId="0">
      <alignment horizontal="center"/>
    </xf>
    <xf numFmtId="184" fontId="53" fillId="0" borderId="0">
      <alignment horizontal="center"/>
    </xf>
    <xf numFmtId="184" fontId="53" fillId="0" borderId="0">
      <alignment horizontal="center"/>
    </xf>
    <xf numFmtId="0" fontId="53" fillId="0" borderId="0">
      <alignment horizontal="center"/>
    </xf>
    <xf numFmtId="184" fontId="53" fillId="0" borderId="0">
      <alignment horizontal="center"/>
    </xf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4" fontId="29" fillId="0" borderId="15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184" fontId="111" fillId="0" borderId="37" applyNumberFormat="0" applyFill="0" applyAlignment="0" applyProtection="0"/>
    <xf numFmtId="184" fontId="111" fillId="0" borderId="38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8" applyNumberFormat="0" applyFill="0" applyAlignment="0" applyProtection="0"/>
    <xf numFmtId="0" fontId="4" fillId="0" borderId="0"/>
    <xf numFmtId="184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55" fillId="0" borderId="36" applyNumberFormat="0" applyFill="0" applyAlignment="0" applyProtection="0"/>
    <xf numFmtId="184" fontId="29" fillId="0" borderId="15" applyNumberFormat="0" applyFill="0" applyAlignment="0" applyProtection="0"/>
    <xf numFmtId="184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4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55" fillId="0" borderId="36" applyNumberFormat="0" applyFill="0" applyAlignment="0" applyProtection="0"/>
    <xf numFmtId="184" fontId="55" fillId="0" borderId="36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4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4" fillId="0" borderId="0"/>
    <xf numFmtId="184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4" fontId="27" fillId="0" borderId="0" applyNumberFormat="0" applyFill="0" applyBorder="0" applyAlignment="0" applyProtection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2" fillId="0" borderId="0"/>
    <xf numFmtId="184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17" fillId="0" borderId="0" applyFont="0" applyFill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3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5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7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8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4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2" fontId="126" fillId="70" borderId="0" applyNumberFormat="0" applyAlignment="0"/>
    <xf numFmtId="203" fontId="127" fillId="0" borderId="0">
      <alignment horizontal="left"/>
    </xf>
    <xf numFmtId="204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6" fillId="3" borderId="0" applyFont="0" applyFill="0" applyBorder="0" applyAlignment="0" applyProtection="0"/>
    <xf numFmtId="210" fontId="33" fillId="0" borderId="1"/>
    <xf numFmtId="211" fontId="4" fillId="0" borderId="0" applyFill="0" applyBorder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4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5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7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70" fontId="33" fillId="0" borderId="0"/>
    <xf numFmtId="193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20" fontId="5" fillId="0" borderId="0" applyFill="0" applyBorder="0" applyProtection="0">
      <alignment horizontal="right"/>
    </xf>
    <xf numFmtId="200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0" xfId="53071" applyFont="1" applyAlignment="1">
      <alignment horizontal="left"/>
    </xf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166" fontId="9" fillId="0" borderId="0" xfId="60550" applyNumberFormat="1" applyFont="1" applyFill="1" applyBorder="1" applyAlignment="1">
      <alignment horizontal="right"/>
    </xf>
    <xf numFmtId="166" fontId="9" fillId="0" borderId="0" xfId="60550" applyNumberFormat="1" applyFont="1" applyFill="1" applyBorder="1" applyAlignment="1">
      <alignment horizontal="center"/>
    </xf>
    <xf numFmtId="166" fontId="5" fillId="0" borderId="0" xfId="60550" applyNumberFormat="1" applyFont="1" applyFill="1" applyBorder="1" applyAlignment="1">
      <alignment horizontal="left"/>
    </xf>
    <xf numFmtId="167" fontId="9" fillId="0" borderId="0" xfId="53071" applyNumberFormat="1" applyFont="1" applyAlignment="1">
      <alignment horizontal="center"/>
    </xf>
    <xf numFmtId="0" fontId="11" fillId="0" borderId="0" xfId="53071" applyFont="1"/>
    <xf numFmtId="166" fontId="5" fillId="0" borderId="0" xfId="53071" applyNumberFormat="1" applyFont="1"/>
    <xf numFmtId="221" fontId="9" fillId="0" borderId="0" xfId="60551" applyNumberFormat="1" applyFont="1" applyAlignment="1">
      <alignment horizontal="right"/>
    </xf>
    <xf numFmtId="222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8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23" fontId="146" fillId="0" borderId="0" xfId="60551" applyNumberFormat="1" applyFont="1"/>
    <xf numFmtId="202" fontId="146" fillId="0" borderId="0" xfId="60551" applyNumberFormat="1" applyFont="1"/>
    <xf numFmtId="166" fontId="9" fillId="0" borderId="2" xfId="60551" applyNumberFormat="1" applyFont="1" applyBorder="1" applyAlignment="1">
      <alignment horizontal="right"/>
    </xf>
    <xf numFmtId="222" fontId="9" fillId="0" borderId="2" xfId="60551" applyNumberFormat="1" applyFont="1" applyBorder="1" applyAlignment="1">
      <alignment horizontal="right"/>
    </xf>
    <xf numFmtId="168" fontId="9" fillId="0" borderId="2" xfId="60551" applyNumberFormat="1" applyFont="1" applyBorder="1"/>
    <xf numFmtId="224" fontId="5" fillId="0" borderId="0" xfId="53071" applyNumberFormat="1" applyFont="1"/>
    <xf numFmtId="222" fontId="5" fillId="0" borderId="0" xfId="53071" applyNumberFormat="1" applyFont="1"/>
    <xf numFmtId="166" fontId="9" fillId="0" borderId="0" xfId="13807" applyNumberFormat="1" applyFont="1" applyFill="1" applyBorder="1" applyAlignment="1">
      <alignment horizontal="right"/>
    </xf>
    <xf numFmtId="166" fontId="9" fillId="0" borderId="0" xfId="53071" applyNumberFormat="1" applyFont="1"/>
    <xf numFmtId="43" fontId="9" fillId="0" borderId="0" xfId="53071" applyNumberFormat="1" applyFont="1"/>
    <xf numFmtId="0" fontId="145" fillId="0" borderId="0" xfId="1" applyFont="1" applyAlignment="1">
      <alignment horizontal="center"/>
    </xf>
    <xf numFmtId="169" fontId="9" fillId="0" borderId="0" xfId="13807" applyNumberFormat="1" applyFont="1" applyFill="1" applyBorder="1" applyAlignment="1">
      <alignment horizontal="right"/>
    </xf>
    <xf numFmtId="0" fontId="11" fillId="0" borderId="0" xfId="60551" applyFont="1"/>
    <xf numFmtId="221" fontId="5" fillId="0" borderId="0" xfId="53071" applyNumberFormat="1" applyFont="1"/>
    <xf numFmtId="202" fontId="146" fillId="0" borderId="0" xfId="0" applyNumberFormat="1" applyFont="1"/>
    <xf numFmtId="222" fontId="5" fillId="0" borderId="0" xfId="60550" applyNumberFormat="1" applyFont="1" applyFill="1"/>
    <xf numFmtId="2" fontId="146" fillId="0" borderId="0" xfId="0" applyNumberFormat="1" applyFont="1"/>
    <xf numFmtId="10" fontId="146" fillId="0" borderId="0" xfId="0" applyNumberFormat="1" applyFont="1"/>
    <xf numFmtId="202" fontId="146" fillId="0" borderId="2" xfId="0" applyNumberFormat="1" applyFont="1" applyBorder="1"/>
    <xf numFmtId="169" fontId="9" fillId="0" borderId="0" xfId="53071" applyNumberFormat="1" applyFont="1"/>
    <xf numFmtId="0" fontId="9" fillId="0" borderId="0" xfId="53071" applyFont="1" applyAlignment="1">
      <alignment vertical="center"/>
    </xf>
    <xf numFmtId="0" fontId="5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147" fillId="0" borderId="0" xfId="0" applyFont="1" applyAlignment="1">
      <alignment horizontal="right"/>
    </xf>
    <xf numFmtId="0" fontId="147" fillId="0" borderId="0" xfId="0" applyFont="1"/>
    <xf numFmtId="0" fontId="148" fillId="0" borderId="0" xfId="53071" applyFont="1"/>
    <xf numFmtId="0" fontId="31" fillId="0" borderId="0" xfId="0" applyFont="1" applyAlignment="1">
      <alignment horizontal="left"/>
    </xf>
    <xf numFmtId="166" fontId="31" fillId="0" borderId="0" xfId="60080" applyNumberFormat="1" applyFont="1" applyFill="1"/>
    <xf numFmtId="166" fontId="31" fillId="0" borderId="0" xfId="0" applyNumberFormat="1" applyFont="1"/>
    <xf numFmtId="3" fontId="31" fillId="0" borderId="0" xfId="0" applyNumberFormat="1" applyFont="1"/>
    <xf numFmtId="180" fontId="31" fillId="0" borderId="0" xfId="0" applyNumberFormat="1" applyFont="1"/>
    <xf numFmtId="180" fontId="5" fillId="0" borderId="0" xfId="53071" applyNumberFormat="1" applyFont="1"/>
    <xf numFmtId="43" fontId="5" fillId="0" borderId="0" xfId="53071" applyNumberFormat="1" applyFont="1"/>
    <xf numFmtId="223" fontId="146" fillId="0" borderId="2" xfId="0" applyNumberFormat="1" applyFont="1" applyBorder="1"/>
    <xf numFmtId="167" fontId="9" fillId="0" borderId="2" xfId="53071" applyNumberFormat="1" applyFont="1" applyBorder="1" applyAlignment="1">
      <alignment horizontal="right"/>
    </xf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145" fillId="0" borderId="0" xfId="0" applyFont="1" applyAlignment="1">
      <alignment horizontal="center"/>
    </xf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3763-A69C-49DF-A1F2-7B8EB3AE16BE}">
  <sheetPr>
    <pageSetUpPr fitToPage="1"/>
  </sheetPr>
  <dimension ref="A1:Q35"/>
  <sheetViews>
    <sheetView zoomScaleNormal="100" zoomScaleSheetLayoutView="130" zoomScalePageLayoutView="115" workbookViewId="0">
      <selection activeCell="R24" sqref="R24"/>
    </sheetView>
  </sheetViews>
  <sheetFormatPr defaultColWidth="9.1796875" defaultRowHeight="13"/>
  <cols>
    <col min="1" max="1" width="6.81640625" style="1" customWidth="1"/>
    <col min="2" max="2" width="1.26953125" style="1" customWidth="1"/>
    <col min="3" max="3" width="10.54296875" style="1" customWidth="1"/>
    <col min="4" max="4" width="4.81640625" style="1" customWidth="1"/>
    <col min="5" max="5" width="10.1796875" style="1" bestFit="1" customWidth="1"/>
    <col min="6" max="6" width="1.81640625" style="1" customWidth="1"/>
    <col min="7" max="7" width="11.453125" style="1" customWidth="1"/>
    <col min="8" max="8" width="1.81640625" style="1" customWidth="1"/>
    <col min="9" max="9" width="11.453125" style="1" customWidth="1"/>
    <col min="10" max="10" width="1.81640625" style="1" customWidth="1"/>
    <col min="11" max="11" width="11.453125" style="1" customWidth="1"/>
    <col min="12" max="12" width="1.81640625" style="1" customWidth="1"/>
    <col min="13" max="13" width="12.1796875" style="1" customWidth="1"/>
    <col min="14" max="14" width="2.26953125" style="1" customWidth="1"/>
    <col min="15" max="15" width="10.81640625" style="1" bestFit="1" customWidth="1"/>
    <col min="16" max="16" width="2.26953125" style="1" customWidth="1"/>
    <col min="17" max="16384" width="9.1796875" style="1"/>
  </cols>
  <sheetData>
    <row r="1" spans="1:16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6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spans="1:16">
      <c r="A7" s="3"/>
      <c r="B7" s="3"/>
      <c r="C7" s="3"/>
      <c r="D7" s="3"/>
      <c r="E7" s="2" t="s">
        <v>5</v>
      </c>
      <c r="F7" s="2"/>
      <c r="G7" s="2" t="s">
        <v>5</v>
      </c>
      <c r="H7" s="2"/>
      <c r="I7" s="2" t="s">
        <v>5</v>
      </c>
      <c r="J7" s="2"/>
      <c r="K7" s="2" t="s">
        <v>5</v>
      </c>
      <c r="L7" s="4"/>
      <c r="M7" s="2" t="s">
        <v>5</v>
      </c>
      <c r="O7" s="2" t="s">
        <v>5</v>
      </c>
    </row>
    <row r="8" spans="1:16">
      <c r="A8" s="2"/>
      <c r="B8" s="2"/>
      <c r="C8" s="2"/>
      <c r="D8" s="2"/>
      <c r="E8" s="2" t="s">
        <v>6</v>
      </c>
      <c r="F8" s="2"/>
      <c r="G8" s="2" t="s">
        <v>6</v>
      </c>
      <c r="H8" s="2"/>
      <c r="I8" s="2" t="s">
        <v>6</v>
      </c>
      <c r="J8" s="2"/>
      <c r="K8" s="2" t="s">
        <v>6</v>
      </c>
      <c r="L8" s="4"/>
      <c r="M8" s="2" t="s">
        <v>6</v>
      </c>
      <c r="O8" s="2" t="s">
        <v>6</v>
      </c>
    </row>
    <row r="9" spans="1:16">
      <c r="A9" s="5" t="s">
        <v>7</v>
      </c>
      <c r="B9" s="3"/>
      <c r="C9" s="4"/>
      <c r="D9" s="4"/>
      <c r="E9" s="2">
        <v>2019</v>
      </c>
      <c r="F9" s="2"/>
      <c r="G9" s="2">
        <v>2020</v>
      </c>
      <c r="H9" s="2"/>
      <c r="I9" s="2">
        <v>2021</v>
      </c>
      <c r="J9" s="2"/>
      <c r="K9" s="2">
        <v>2022</v>
      </c>
      <c r="L9" s="4"/>
      <c r="M9" s="2">
        <v>2023</v>
      </c>
      <c r="O9" s="2">
        <v>2024</v>
      </c>
    </row>
    <row r="10" spans="1:16" ht="26">
      <c r="A10" s="6" t="s">
        <v>8</v>
      </c>
      <c r="B10" s="7"/>
      <c r="C10" s="8" t="s">
        <v>9</v>
      </c>
      <c r="D10" s="9"/>
      <c r="E10" s="10" t="s">
        <v>10</v>
      </c>
      <c r="F10" s="34"/>
      <c r="G10" s="10" t="s">
        <v>10</v>
      </c>
      <c r="H10" s="2"/>
      <c r="I10" s="10" t="s">
        <v>10</v>
      </c>
      <c r="J10" s="2"/>
      <c r="K10" s="10" t="s">
        <v>10</v>
      </c>
      <c r="L10" s="4"/>
      <c r="M10" s="10" t="s">
        <v>10</v>
      </c>
      <c r="O10" s="10" t="s">
        <v>11</v>
      </c>
    </row>
    <row r="11" spans="1:16">
      <c r="A11" s="11"/>
      <c r="B11" s="11"/>
      <c r="C11" s="4"/>
      <c r="D11" s="4"/>
      <c r="E11" s="3" t="s">
        <v>12</v>
      </c>
      <c r="F11" s="3"/>
      <c r="G11" s="3" t="s">
        <v>12</v>
      </c>
      <c r="H11" s="3"/>
      <c r="I11" s="3" t="s">
        <v>13</v>
      </c>
      <c r="J11" s="3"/>
      <c r="K11" s="3" t="s">
        <v>14</v>
      </c>
      <c r="L11" s="4"/>
      <c r="M11" s="3" t="s">
        <v>15</v>
      </c>
      <c r="O11" s="3" t="s">
        <v>16</v>
      </c>
    </row>
    <row r="12" spans="1:16">
      <c r="A12" s="3"/>
      <c r="B12" s="3"/>
      <c r="C12" s="4"/>
      <c r="D12" s="4"/>
      <c r="E12" s="3"/>
      <c r="F12" s="3"/>
      <c r="G12" s="3"/>
      <c r="H12" s="3"/>
      <c r="I12" s="3"/>
      <c r="J12" s="3"/>
      <c r="K12" s="3"/>
      <c r="L12" s="4"/>
      <c r="M12" s="3"/>
    </row>
    <row r="13" spans="1:16">
      <c r="A13" s="3" t="s">
        <v>17</v>
      </c>
      <c r="B13" s="3"/>
      <c r="C13" s="12" t="s">
        <v>18</v>
      </c>
      <c r="D13" s="13"/>
      <c r="E13" s="35">
        <v>66.881</v>
      </c>
      <c r="F13" s="14"/>
      <c r="G13" s="35">
        <v>66.881</v>
      </c>
      <c r="H13" s="14"/>
      <c r="I13" s="35">
        <v>65.543999999999997</v>
      </c>
      <c r="J13" s="31"/>
      <c r="K13" s="35">
        <v>64.653000000000006</v>
      </c>
      <c r="L13" s="32"/>
      <c r="M13" s="35">
        <v>63.761647134860773</v>
      </c>
      <c r="N13" s="18"/>
      <c r="O13" s="35">
        <v>62.870314389721599</v>
      </c>
      <c r="P13" s="15"/>
    </row>
    <row r="14" spans="1:16">
      <c r="A14" s="3"/>
      <c r="B14" s="3"/>
      <c r="C14" s="12"/>
      <c r="D14" s="13"/>
      <c r="E14" s="31"/>
      <c r="F14" s="14"/>
      <c r="G14" s="31"/>
      <c r="H14" s="14"/>
      <c r="I14" s="31"/>
      <c r="J14" s="31"/>
      <c r="K14" s="31"/>
      <c r="L14" s="32"/>
      <c r="M14" s="31"/>
      <c r="N14" s="18"/>
      <c r="O14" s="31"/>
    </row>
    <row r="15" spans="1:16">
      <c r="A15" s="3">
        <v>2</v>
      </c>
      <c r="B15" s="3"/>
      <c r="C15" s="12" t="s">
        <v>19</v>
      </c>
      <c r="D15" s="13"/>
      <c r="E15" s="35">
        <v>4.7770000000000001</v>
      </c>
      <c r="F15" s="14"/>
      <c r="G15" s="35">
        <v>4.7770000000000001</v>
      </c>
      <c r="H15" s="14"/>
      <c r="I15" s="35">
        <v>4.6820000000000004</v>
      </c>
      <c r="J15" s="35"/>
      <c r="K15" s="35">
        <v>4.6180000000000003</v>
      </c>
      <c r="L15" s="43"/>
      <c r="M15" s="35">
        <v>4.5544032800000007</v>
      </c>
      <c r="N15" s="18"/>
      <c r="O15" s="35">
        <v>4.4907366553472006</v>
      </c>
    </row>
    <row r="16" spans="1:16">
      <c r="A16" s="3"/>
      <c r="B16" s="3"/>
      <c r="C16" s="12"/>
      <c r="D16" s="13"/>
      <c r="E16" s="31"/>
      <c r="F16" s="14"/>
      <c r="G16" s="31"/>
      <c r="H16" s="14"/>
      <c r="I16" s="31"/>
      <c r="J16" s="13"/>
      <c r="K16" s="31"/>
      <c r="L16" s="32"/>
      <c r="M16" s="31"/>
      <c r="N16" s="18"/>
      <c r="O16" s="31"/>
    </row>
    <row r="17" spans="1:17">
      <c r="A17" s="3">
        <v>3</v>
      </c>
      <c r="B17" s="3"/>
      <c r="C17" s="12" t="s">
        <v>20</v>
      </c>
      <c r="D17" s="13"/>
      <c r="E17" s="31">
        <v>0</v>
      </c>
      <c r="F17" s="14"/>
      <c r="G17" s="31">
        <v>0</v>
      </c>
      <c r="H17" s="14"/>
      <c r="I17" s="31">
        <v>0</v>
      </c>
      <c r="J17" s="13"/>
      <c r="K17" s="31">
        <v>0</v>
      </c>
      <c r="L17" s="32"/>
      <c r="M17" s="31">
        <v>0</v>
      </c>
      <c r="N17" s="18"/>
      <c r="O17" s="31">
        <v>0</v>
      </c>
      <c r="P17" s="15"/>
    </row>
    <row r="18" spans="1:17">
      <c r="A18" s="3"/>
      <c r="B18" s="3"/>
      <c r="C18" s="12"/>
      <c r="D18" s="13"/>
      <c r="E18" s="31"/>
      <c r="F18" s="14"/>
      <c r="G18" s="31"/>
      <c r="H18" s="14"/>
      <c r="I18" s="31"/>
      <c r="J18" s="13"/>
      <c r="K18" s="31"/>
      <c r="L18" s="32"/>
      <c r="M18" s="31"/>
      <c r="N18" s="18"/>
      <c r="O18" s="31"/>
    </row>
    <row r="19" spans="1:17">
      <c r="A19" s="3">
        <v>4</v>
      </c>
      <c r="B19" s="3"/>
      <c r="C19" s="12" t="s">
        <v>21</v>
      </c>
      <c r="D19" s="13"/>
      <c r="E19" s="35">
        <v>49.072000000000003</v>
      </c>
      <c r="F19" s="14"/>
      <c r="G19" s="35">
        <v>48.756</v>
      </c>
      <c r="H19" s="14"/>
      <c r="I19" s="35">
        <v>49.32</v>
      </c>
      <c r="J19" s="13"/>
      <c r="K19" s="35">
        <v>46.895000000000003</v>
      </c>
      <c r="L19" s="32"/>
      <c r="M19" s="35">
        <v>46.17</v>
      </c>
      <c r="N19" s="18"/>
      <c r="O19" s="35">
        <v>44.587345174208004</v>
      </c>
    </row>
    <row r="20" spans="1:17">
      <c r="A20" s="3"/>
      <c r="B20" s="3"/>
      <c r="C20" s="12"/>
      <c r="D20" s="12"/>
      <c r="E20" s="16"/>
      <c r="F20" s="16"/>
      <c r="G20" s="16"/>
      <c r="H20" s="16"/>
      <c r="I20" s="16"/>
      <c r="J20" s="16"/>
      <c r="K20" s="16"/>
      <c r="L20" s="4"/>
      <c r="M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7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8"/>
    </row>
    <row r="24" spans="1:17">
      <c r="C24" s="44"/>
    </row>
    <row r="29" spans="1:17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7">
      <c r="C30" s="46"/>
      <c r="D30" s="46"/>
      <c r="E30" s="47"/>
      <c r="F30" s="47"/>
      <c r="G30" s="48"/>
      <c r="H30" s="49"/>
      <c r="I30" s="48"/>
      <c r="J30" s="48"/>
      <c r="K30" s="48"/>
      <c r="L30" s="48"/>
      <c r="M30" s="48"/>
      <c r="N30" s="50"/>
      <c r="O30" s="48"/>
      <c r="P30" s="50"/>
      <c r="Q30" s="48"/>
    </row>
    <row r="31" spans="1:17">
      <c r="C31" s="51"/>
      <c r="D31" s="46"/>
      <c r="E31" s="52"/>
      <c r="F31" s="52"/>
      <c r="G31" s="52"/>
      <c r="H31" s="52"/>
      <c r="I31" s="52"/>
      <c r="J31" s="52"/>
      <c r="K31" s="52"/>
      <c r="L31" s="52"/>
      <c r="M31" s="52"/>
      <c r="O31" s="52"/>
      <c r="Q31" s="52"/>
    </row>
    <row r="32" spans="1:17">
      <c r="C32" s="51"/>
      <c r="D32" s="46"/>
      <c r="E32" s="53"/>
      <c r="F32" s="53"/>
      <c r="G32" s="53"/>
      <c r="H32" s="53"/>
      <c r="I32" s="53"/>
      <c r="J32" s="53"/>
      <c r="K32" s="53"/>
      <c r="L32" s="53"/>
      <c r="M32" s="53"/>
      <c r="O32" s="53"/>
      <c r="Q32" s="53"/>
    </row>
    <row r="33" spans="3:17">
      <c r="C33" s="46"/>
      <c r="D33" s="46"/>
      <c r="E33" s="52"/>
      <c r="F33" s="46"/>
      <c r="G33" s="52"/>
      <c r="H33" s="46"/>
      <c r="I33" s="52"/>
      <c r="J33" s="52"/>
      <c r="K33" s="52"/>
      <c r="L33" s="52"/>
      <c r="M33" s="52"/>
      <c r="O33" s="52"/>
      <c r="Q33" s="52"/>
    </row>
    <row r="34" spans="3:17">
      <c r="C34" s="46"/>
      <c r="D34" s="46"/>
      <c r="E34" s="52"/>
      <c r="F34" s="46"/>
      <c r="G34" s="52"/>
      <c r="H34" s="46"/>
      <c r="I34" s="52"/>
      <c r="J34" s="52"/>
      <c r="K34" s="52"/>
      <c r="L34" s="52"/>
      <c r="M34" s="52"/>
      <c r="O34" s="52"/>
      <c r="Q34" s="52"/>
    </row>
    <row r="35" spans="3:17">
      <c r="C35" s="46"/>
      <c r="D35" s="46"/>
      <c r="E35" s="54"/>
      <c r="F35" s="54"/>
      <c r="G35" s="55"/>
      <c r="H35" s="55"/>
      <c r="I35" s="55"/>
      <c r="J35" s="55"/>
      <c r="K35" s="55"/>
      <c r="L35" s="55"/>
      <c r="M35" s="55"/>
      <c r="N35" s="56"/>
      <c r="O35" s="55"/>
      <c r="P35" s="57"/>
      <c r="Q35" s="55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1.25" bottom="0.75" header="0.3" footer="0.3"/>
  <pageSetup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EAFE-77F8-45CC-91BF-9035CC30C986}">
  <sheetPr>
    <pageSetUpPr fitToPage="1"/>
  </sheetPr>
  <dimension ref="A1:H33"/>
  <sheetViews>
    <sheetView tabSelected="1" zoomScale="115" zoomScaleNormal="115" zoomScaleSheetLayoutView="115" workbookViewId="0">
      <selection activeCell="J29" sqref="J29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0" t="s">
        <v>0</v>
      </c>
      <c r="B1" s="60"/>
      <c r="C1" s="60"/>
      <c r="D1" s="60"/>
      <c r="E1" s="60"/>
      <c r="F1" s="60"/>
      <c r="G1" s="60"/>
      <c r="H1" s="60"/>
    </row>
    <row r="2" spans="1:8" ht="13.1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3.15" customHeight="1">
      <c r="A3" s="61" t="s">
        <v>23</v>
      </c>
      <c r="B3" s="61"/>
      <c r="C3" s="61"/>
      <c r="D3" s="61"/>
      <c r="E3" s="61"/>
      <c r="F3" s="61"/>
      <c r="G3" s="61"/>
      <c r="H3" s="61"/>
    </row>
    <row r="4" spans="1:8" ht="13.15" customHeight="1">
      <c r="A4" s="61" t="s">
        <v>24</v>
      </c>
      <c r="B4" s="61"/>
      <c r="C4" s="61"/>
      <c r="D4" s="61"/>
      <c r="E4" s="61"/>
      <c r="F4" s="61"/>
      <c r="G4" s="61"/>
      <c r="H4" s="61"/>
    </row>
    <row r="5" spans="1:8" ht="13.15" customHeight="1">
      <c r="A5" s="61" t="s">
        <v>25</v>
      </c>
      <c r="B5" s="61"/>
      <c r="C5" s="61"/>
      <c r="D5" s="61"/>
      <c r="E5" s="61"/>
      <c r="F5" s="61"/>
      <c r="G5" s="61"/>
      <c r="H5" s="61"/>
    </row>
    <row r="6" spans="1:8">
      <c r="A6" s="61" t="s">
        <v>4</v>
      </c>
      <c r="B6" s="61"/>
      <c r="C6" s="61"/>
      <c r="D6" s="61"/>
      <c r="E6" s="61"/>
      <c r="F6" s="61"/>
      <c r="G6" s="61"/>
      <c r="H6" s="61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2025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3">
        <v>62.351524513202207</v>
      </c>
      <c r="F12" s="20">
        <f>E12/E22</f>
        <v>0.56685872667068038</v>
      </c>
      <c r="G12" s="22">
        <v>3.0647052379655409E-2</v>
      </c>
      <c r="H12" s="21">
        <f>E12*G12</f>
        <v>1.9108904377074762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23">
        <f>E22*F14</f>
        <v>4.3997928640464004</v>
      </c>
      <c r="F14" s="20">
        <v>0.04</v>
      </c>
      <c r="G14" s="22">
        <v>6.2300000000000001E-2</v>
      </c>
      <c r="H14" s="21">
        <f>E14*G14</f>
        <v>0.27410709543009076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23">
        <f>-(F12-56%)*E22</f>
        <v>-0.75442441655260051</v>
      </c>
      <c r="F16" s="20">
        <f>E16/E22</f>
        <v>-6.8587266706803263E-3</v>
      </c>
      <c r="G16" s="22">
        <f>G12</f>
        <v>3.0647052379655409E-2</v>
      </c>
      <c r="H16" s="21">
        <f>E16*G16</f>
        <v>-2.312088461057852E-2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65.996892960696016</v>
      </c>
      <c r="F18" s="20">
        <f>SUM(F12:F16)</f>
        <v>0.60000000000000009</v>
      </c>
      <c r="G18" s="22">
        <f>((F12*G12)+(F14*G14)+(F16*G16))/SUM(F12:F16)</f>
        <v>3.2757248887678378E-2</v>
      </c>
      <c r="H18" s="21">
        <f>E18*G18</f>
        <v>2.1618766485269885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43.997928640464004</v>
      </c>
      <c r="F20" s="20">
        <v>0.4</v>
      </c>
      <c r="G20" s="22">
        <v>9.2100000000000001E-2</v>
      </c>
      <c r="H20" s="21">
        <f>E20*G20</f>
        <v>4.0522092277867348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26">
        <v>109.99482160116</v>
      </c>
      <c r="F22" s="27">
        <f>SUM(F18:F20)</f>
        <v>1</v>
      </c>
      <c r="G22" s="28">
        <f>((F18*G18)+(F20*G20))/SUM(F18:F20)</f>
        <v>5.6494349332607038E-2</v>
      </c>
      <c r="H22" s="26">
        <f>E22*G22</f>
        <v>6.2140858763137237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AAEC-511D-4A56-AB3D-1ADF1E3B3EAD}">
  <sheetPr>
    <pageSetUpPr fitToPage="1"/>
  </sheetPr>
  <dimension ref="A1:H33"/>
  <sheetViews>
    <sheetView zoomScale="115" zoomScaleNormal="115" zoomScaleSheetLayoutView="115" workbookViewId="0">
      <selection activeCell="G12" sqref="G12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0" t="s">
        <v>0</v>
      </c>
      <c r="B1" s="60"/>
      <c r="C1" s="60"/>
      <c r="D1" s="60"/>
      <c r="E1" s="60"/>
      <c r="F1" s="60"/>
      <c r="G1" s="60"/>
      <c r="H1" s="60"/>
    </row>
    <row r="2" spans="1:8" ht="13.1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3.15" customHeight="1">
      <c r="A3" s="61" t="s">
        <v>38</v>
      </c>
      <c r="B3" s="61"/>
      <c r="C3" s="61"/>
      <c r="D3" s="61"/>
      <c r="E3" s="61"/>
      <c r="F3" s="61"/>
      <c r="G3" s="61"/>
      <c r="H3" s="61"/>
    </row>
    <row r="4" spans="1:8" ht="13.15" customHeight="1">
      <c r="A4" s="61" t="s">
        <v>24</v>
      </c>
      <c r="B4" s="61"/>
      <c r="C4" s="61"/>
      <c r="D4" s="61"/>
      <c r="E4" s="61"/>
      <c r="F4" s="61"/>
      <c r="G4" s="61"/>
      <c r="H4" s="61"/>
    </row>
    <row r="5" spans="1:8" ht="13.15" customHeight="1">
      <c r="A5" s="61" t="s">
        <v>25</v>
      </c>
      <c r="B5" s="61"/>
      <c r="C5" s="61"/>
      <c r="D5" s="61"/>
      <c r="E5" s="61"/>
      <c r="F5" s="61"/>
      <c r="G5" s="61"/>
      <c r="H5" s="61"/>
    </row>
    <row r="6" spans="1:8">
      <c r="A6" s="61" t="s">
        <v>4</v>
      </c>
      <c r="B6" s="61"/>
      <c r="C6" s="61"/>
      <c r="D6" s="61"/>
      <c r="E6" s="61"/>
      <c r="F6" s="61"/>
      <c r="G6" s="61"/>
      <c r="H6" s="61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2026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3">
        <v>61.637948063757285</v>
      </c>
      <c r="F12" s="20">
        <f>E12/E22</f>
        <v>0.56775710535148227</v>
      </c>
      <c r="G12" s="22">
        <v>3.1794443376269042E-2</v>
      </c>
      <c r="H12" s="21">
        <f>E12*G12</f>
        <v>1.959744249542543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23">
        <f>E22*F14</f>
        <v>4.3425575819504001</v>
      </c>
      <c r="F14" s="20">
        <v>0.04</v>
      </c>
      <c r="G14" s="22">
        <v>6.2300000000000001E-2</v>
      </c>
      <c r="H14" s="21">
        <f>E14*G14</f>
        <v>0.27054133735550995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23">
        <f>-(F12-56%)*E22</f>
        <v>-0.84214191645167835</v>
      </c>
      <c r="F16" s="20">
        <f>E16/E22</f>
        <v>-7.7571053514822194E-3</v>
      </c>
      <c r="G16" s="22">
        <f>G12</f>
        <v>3.1794443376269042E-2</v>
      </c>
      <c r="H16" s="21">
        <f>E16*G16</f>
        <v>-2.6775433477405582E-2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65.138363729256</v>
      </c>
      <c r="F18" s="20">
        <f>SUM(F12:F16)</f>
        <v>0.60000000000000009</v>
      </c>
      <c r="G18" s="22">
        <f>((F12*G12)+(F14*G14)+(F16*G16))/SUM(F12:F16)</f>
        <v>3.3828147151184436E-2</v>
      </c>
      <c r="H18" s="21">
        <f>E18*G18</f>
        <v>2.2035101534206469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43.425575819504004</v>
      </c>
      <c r="F20" s="20">
        <v>0.4</v>
      </c>
      <c r="G20" s="22">
        <v>9.2100000000000001E-2</v>
      </c>
      <c r="H20" s="21">
        <f>E20*G20</f>
        <v>3.9994955329763187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26">
        <v>108.56393954876</v>
      </c>
      <c r="F22" s="27">
        <f>SUM(F18:F20)</f>
        <v>1</v>
      </c>
      <c r="G22" s="28">
        <f>((F18*G18)+(F20*G20))/SUM(F18:F20)</f>
        <v>5.7136888290710668E-2</v>
      </c>
      <c r="H22" s="26">
        <f>E22*G22</f>
        <v>6.203005686396966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F17C-AA40-44D2-87B3-E3754160E8A0}">
  <sheetPr>
    <pageSetUpPr fitToPage="1"/>
  </sheetPr>
  <dimension ref="A1:H33"/>
  <sheetViews>
    <sheetView zoomScale="115" zoomScaleNormal="115" zoomScaleSheetLayoutView="115" workbookViewId="0">
      <selection activeCell="G12" sqref="G12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0" t="s">
        <v>0</v>
      </c>
      <c r="B1" s="60"/>
      <c r="C1" s="60"/>
      <c r="D1" s="60"/>
      <c r="E1" s="60"/>
      <c r="F1" s="60"/>
      <c r="G1" s="60"/>
      <c r="H1" s="60"/>
    </row>
    <row r="2" spans="1:8" ht="13.1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3.15" customHeight="1">
      <c r="A3" s="61" t="s">
        <v>39</v>
      </c>
      <c r="B3" s="61"/>
      <c r="C3" s="61"/>
      <c r="D3" s="61"/>
      <c r="E3" s="61"/>
      <c r="F3" s="61"/>
      <c r="G3" s="61"/>
      <c r="H3" s="61"/>
    </row>
    <row r="4" spans="1:8" ht="13.15" customHeight="1">
      <c r="A4" s="61" t="s">
        <v>24</v>
      </c>
      <c r="B4" s="61"/>
      <c r="C4" s="61"/>
      <c r="D4" s="61"/>
      <c r="E4" s="61"/>
      <c r="F4" s="61"/>
      <c r="G4" s="61"/>
      <c r="H4" s="61"/>
    </row>
    <row r="5" spans="1:8" ht="13.15" customHeight="1">
      <c r="A5" s="61" t="s">
        <v>25</v>
      </c>
      <c r="B5" s="61"/>
      <c r="C5" s="61"/>
      <c r="D5" s="61"/>
      <c r="E5" s="61"/>
      <c r="F5" s="61"/>
      <c r="G5" s="61"/>
      <c r="H5" s="61"/>
    </row>
    <row r="6" spans="1:8">
      <c r="A6" s="61" t="s">
        <v>4</v>
      </c>
      <c r="B6" s="61"/>
      <c r="C6" s="61"/>
      <c r="D6" s="61"/>
      <c r="E6" s="61"/>
      <c r="F6" s="61"/>
      <c r="G6" s="61"/>
      <c r="H6" s="61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3">
        <v>60.794393714413289</v>
      </c>
      <c r="F12" s="20">
        <f>E12/E22</f>
        <v>0.56786625120941625</v>
      </c>
      <c r="G12" s="22">
        <v>3.1794443376269042E-2</v>
      </c>
      <c r="H12" s="21">
        <f>E12*G12</f>
        <v>1.9329239085475198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23">
        <f>E22*F14</f>
        <v>4.2823036998544</v>
      </c>
      <c r="F14" s="20">
        <v>0.04</v>
      </c>
      <c r="G14" s="22">
        <v>6.2300000000000001E-2</v>
      </c>
      <c r="H14" s="21">
        <f>E14*G14</f>
        <v>0.26678752050092913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23">
        <f>-(F12-56%)*E22</f>
        <v>-0.84214191645167824</v>
      </c>
      <c r="F16" s="20">
        <f>E16/E22</f>
        <v>-7.8662512094161974E-3</v>
      </c>
      <c r="G16" s="22">
        <f>G12</f>
        <v>3.1794443376269042E-2</v>
      </c>
      <c r="H16" s="21">
        <f>E16*G16</f>
        <v>-2.6775433477405578E-2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64.234555497816004</v>
      </c>
      <c r="F18" s="20">
        <f>SUM(F12:F16)</f>
        <v>0.60000000000000009</v>
      </c>
      <c r="G18" s="22">
        <f>((F12*G12)+(F14*G14)+(F16*G16))/SUM(F12:F16)</f>
        <v>3.3828147151184436E-2</v>
      </c>
      <c r="H18" s="21">
        <f>E18*G18</f>
        <v>2.1729359955710428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42.823036998544005</v>
      </c>
      <c r="F20" s="20">
        <v>0.4</v>
      </c>
      <c r="G20" s="22">
        <v>9.2100000000000001E-2</v>
      </c>
      <c r="H20" s="21">
        <f>E20*G20</f>
        <v>3.9440017075659028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26">
        <v>107.05759249636</v>
      </c>
      <c r="F22" s="27">
        <f>SUM(F18:F20)</f>
        <v>1</v>
      </c>
      <c r="G22" s="28">
        <f>((F18*G18)+(F20*G20))/SUM(F18:F20)</f>
        <v>5.7136888290710668E-2</v>
      </c>
      <c r="H22" s="26">
        <f>E22*G22</f>
        <v>6.1169377031369461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9574-0E11-45C2-9BF6-3539F5C88A93}">
  <sheetPr>
    <pageSetUpPr fitToPage="1"/>
  </sheetPr>
  <dimension ref="A1:H33"/>
  <sheetViews>
    <sheetView zoomScale="115" zoomScaleNormal="115" zoomScaleSheetLayoutView="115" workbookViewId="0">
      <selection activeCell="G12" sqref="G12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0" t="s">
        <v>0</v>
      </c>
      <c r="B1" s="60"/>
      <c r="C1" s="60"/>
      <c r="D1" s="60"/>
      <c r="E1" s="60"/>
      <c r="F1" s="60"/>
      <c r="G1" s="60"/>
      <c r="H1" s="60"/>
    </row>
    <row r="2" spans="1:8" ht="13.1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3.15" customHeight="1">
      <c r="A3" s="61" t="s">
        <v>40</v>
      </c>
      <c r="B3" s="61"/>
      <c r="C3" s="61"/>
      <c r="D3" s="61"/>
      <c r="E3" s="61"/>
      <c r="F3" s="61"/>
      <c r="G3" s="61"/>
      <c r="H3" s="61"/>
    </row>
    <row r="4" spans="1:8" ht="13.15" customHeight="1">
      <c r="A4" s="61" t="s">
        <v>24</v>
      </c>
      <c r="B4" s="61"/>
      <c r="C4" s="61"/>
      <c r="D4" s="61"/>
      <c r="E4" s="61"/>
      <c r="F4" s="61"/>
      <c r="G4" s="61"/>
      <c r="H4" s="61"/>
    </row>
    <row r="5" spans="1:8" ht="13.15" customHeight="1">
      <c r="A5" s="61" t="s">
        <v>25</v>
      </c>
      <c r="B5" s="61"/>
      <c r="C5" s="61"/>
      <c r="D5" s="61"/>
      <c r="E5" s="61"/>
      <c r="F5" s="61"/>
      <c r="G5" s="61"/>
      <c r="H5" s="61"/>
    </row>
    <row r="6" spans="1:8">
      <c r="A6" s="61" t="s">
        <v>4</v>
      </c>
      <c r="B6" s="61"/>
      <c r="C6" s="61"/>
      <c r="D6" s="61"/>
      <c r="E6" s="61"/>
      <c r="F6" s="61"/>
      <c r="G6" s="61"/>
      <c r="H6" s="61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3">
        <v>59.950839365069285</v>
      </c>
      <c r="F12" s="20">
        <f>E12/E22</f>
        <v>0.56797851236060304</v>
      </c>
      <c r="G12" s="22">
        <v>3.1794443376269042E-2</v>
      </c>
      <c r="H12" s="21">
        <f>E12*G12</f>
        <v>1.9061035675524964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23">
        <f>E22*F14</f>
        <v>4.2220498177583998</v>
      </c>
      <c r="F14" s="20">
        <v>0.04</v>
      </c>
      <c r="G14" s="22">
        <v>6.2300000000000001E-2</v>
      </c>
      <c r="H14" s="21">
        <f>E14*G14</f>
        <v>0.26303370364634832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23">
        <f>-(F12-56%)*E22</f>
        <v>-0.84214191645167435</v>
      </c>
      <c r="F16" s="20">
        <f>E16/E22</f>
        <v>-7.9785123606029851E-3</v>
      </c>
      <c r="G16" s="22">
        <f>G12</f>
        <v>3.1794443376269042E-2</v>
      </c>
      <c r="H16" s="21">
        <f>E16*G16</f>
        <v>-2.6775433477405453E-2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63.330747266376015</v>
      </c>
      <c r="F18" s="20">
        <f>SUM(F12:F16)</f>
        <v>0.60000000000000009</v>
      </c>
      <c r="G18" s="22">
        <f>((F12*G12)+(F14*G14)+(F16*G16))/SUM(F12:F16)</f>
        <v>3.3828147151184436E-2</v>
      </c>
      <c r="H18" s="21">
        <f>E18*G18</f>
        <v>2.1423618377214395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42.220498177584005</v>
      </c>
      <c r="F20" s="20">
        <v>0.4</v>
      </c>
      <c r="G20" s="22">
        <v>9.2100000000000001E-2</v>
      </c>
      <c r="H20" s="21">
        <f>E20*G20</f>
        <v>3.888507882155487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26">
        <v>105.55124544396</v>
      </c>
      <c r="F22" s="27">
        <f>SUM(F18:F20)</f>
        <v>1</v>
      </c>
      <c r="G22" s="28">
        <f>((F18*G18)+(F20*G20))/SUM(F18:F20)</f>
        <v>5.7136888290710668E-2</v>
      </c>
      <c r="H22" s="26">
        <f>E22*G22</f>
        <v>6.0308697198769261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6678-337D-4505-812F-363130C905B7}">
  <sheetPr>
    <pageSetUpPr fitToPage="1"/>
  </sheetPr>
  <dimension ref="A1:H33"/>
  <sheetViews>
    <sheetView zoomScale="115" zoomScaleNormal="115" zoomScaleSheetLayoutView="115" workbookViewId="0">
      <selection activeCell="L32" sqref="L32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0" t="s">
        <v>0</v>
      </c>
      <c r="B1" s="60"/>
      <c r="C1" s="60"/>
      <c r="D1" s="60"/>
      <c r="E1" s="60"/>
      <c r="F1" s="60"/>
      <c r="G1" s="60"/>
      <c r="H1" s="60"/>
    </row>
    <row r="2" spans="1:8" ht="13.1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3.15" customHeight="1">
      <c r="A3" s="61" t="s">
        <v>41</v>
      </c>
      <c r="B3" s="61"/>
      <c r="C3" s="61"/>
      <c r="D3" s="61"/>
      <c r="E3" s="61"/>
      <c r="F3" s="61"/>
      <c r="G3" s="61"/>
      <c r="H3" s="61"/>
    </row>
    <row r="4" spans="1:8" ht="13.15" customHeight="1">
      <c r="A4" s="61" t="s">
        <v>24</v>
      </c>
      <c r="B4" s="61"/>
      <c r="C4" s="61"/>
      <c r="D4" s="61"/>
      <c r="E4" s="61"/>
      <c r="F4" s="61"/>
      <c r="G4" s="61"/>
      <c r="H4" s="61"/>
    </row>
    <row r="5" spans="1:8" ht="13.15" customHeight="1">
      <c r="A5" s="61" t="s">
        <v>25</v>
      </c>
      <c r="B5" s="61"/>
      <c r="C5" s="61"/>
      <c r="D5" s="61"/>
      <c r="E5" s="61"/>
      <c r="F5" s="61"/>
      <c r="G5" s="61"/>
      <c r="H5" s="61"/>
    </row>
    <row r="6" spans="1:8">
      <c r="A6" s="61" t="s">
        <v>4</v>
      </c>
      <c r="B6" s="61"/>
      <c r="C6" s="61"/>
      <c r="D6" s="61"/>
      <c r="E6" s="61"/>
      <c r="F6" s="61"/>
      <c r="G6" s="61"/>
      <c r="H6" s="61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3">
        <v>59.107285015725289</v>
      </c>
      <c r="F12" s="20">
        <f>E12/E22</f>
        <v>0.56809402411334375</v>
      </c>
      <c r="G12" s="22">
        <v>3.1794443376269042E-2</v>
      </c>
      <c r="H12" s="21">
        <f>E12*G12</f>
        <v>1.8792832265574733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23">
        <f>E22*F14</f>
        <v>4.1617959356624006</v>
      </c>
      <c r="F14" s="20">
        <v>0.04</v>
      </c>
      <c r="G14" s="22">
        <v>6.2300000000000001E-2</v>
      </c>
      <c r="H14" s="21">
        <f>E14*G14</f>
        <v>0.25927988679176756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23">
        <f>-(F12-56%)*E22</f>
        <v>-0.8421419164516819</v>
      </c>
      <c r="F16" s="20">
        <f>E16/E22</f>
        <v>-8.0940241133437008E-3</v>
      </c>
      <c r="G16" s="22">
        <f>G12</f>
        <v>3.1794443376269042E-2</v>
      </c>
      <c r="H16" s="21">
        <f>E16*G16</f>
        <v>-2.6775433477405696E-2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62.426939034936012</v>
      </c>
      <c r="F18" s="20">
        <f>SUM(F12:F16)</f>
        <v>0.60000000000000009</v>
      </c>
      <c r="G18" s="22">
        <f>((F12*G12)+(F14*G14)+(F16*G16))/SUM(F12:F16)</f>
        <v>3.3828147151184436E-2</v>
      </c>
      <c r="H18" s="21">
        <f>E18*G18</f>
        <v>2.1117876798718349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41.617959356624006</v>
      </c>
      <c r="F20" s="20">
        <v>0.4</v>
      </c>
      <c r="G20" s="22">
        <v>9.2100000000000001E-2</v>
      </c>
      <c r="H20" s="21">
        <f>E20*G20</f>
        <v>3.8330140567450708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26">
        <v>104.04489839156001</v>
      </c>
      <c r="F22" s="27">
        <f>SUM(F18:F20)</f>
        <v>1</v>
      </c>
      <c r="G22" s="28">
        <f>((F18*G18)+(F20*G20))/SUM(F18:F20)</f>
        <v>5.7136888290710668E-2</v>
      </c>
      <c r="H22" s="26">
        <f>E22*G22</f>
        <v>5.9448017366169061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6F78-7D85-4D23-9CA3-B995503EB810}">
  <sheetPr>
    <pageSetUpPr fitToPage="1"/>
  </sheetPr>
  <dimension ref="A1:K33"/>
  <sheetViews>
    <sheetView zoomScaleNormal="100" zoomScaleSheetLayoutView="115" zoomScalePageLayoutView="115" workbookViewId="0">
      <selection activeCell="P21" sqref="P21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5" width="9.453125" style="1" bestFit="1" customWidth="1"/>
    <col min="6" max="6" width="9.54296875" style="1" bestFit="1" customWidth="1"/>
    <col min="7" max="8" width="9.453125" style="1" customWidth="1"/>
    <col min="9" max="16384" width="9.179687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</row>
    <row r="2" spans="1:11">
      <c r="A2" s="61" t="s">
        <v>22</v>
      </c>
      <c r="B2" s="61"/>
      <c r="C2" s="61"/>
      <c r="D2" s="61"/>
      <c r="E2" s="61"/>
      <c r="F2" s="61"/>
      <c r="G2" s="61"/>
      <c r="H2" s="61"/>
    </row>
    <row r="3" spans="1:11">
      <c r="A3" s="62" t="s">
        <v>42</v>
      </c>
      <c r="B3" s="62"/>
      <c r="C3" s="62"/>
      <c r="D3" s="62"/>
      <c r="E3" s="62"/>
      <c r="F3" s="62"/>
      <c r="G3" s="62"/>
      <c r="H3" s="62"/>
    </row>
    <row r="4" spans="1:11">
      <c r="A4" s="61" t="s">
        <v>24</v>
      </c>
      <c r="B4" s="61"/>
      <c r="C4" s="61"/>
      <c r="D4" s="61"/>
      <c r="E4" s="61"/>
      <c r="F4" s="61"/>
      <c r="G4" s="61"/>
      <c r="H4" s="61"/>
    </row>
    <row r="5" spans="1:11">
      <c r="A5" s="61" t="s">
        <v>25</v>
      </c>
      <c r="B5" s="61"/>
      <c r="C5" s="61"/>
      <c r="D5" s="61"/>
      <c r="E5" s="61"/>
      <c r="F5" s="61"/>
      <c r="G5" s="61"/>
      <c r="H5" s="61"/>
    </row>
    <row r="6" spans="1:11">
      <c r="A6" s="61" t="s">
        <v>4</v>
      </c>
      <c r="B6" s="61"/>
      <c r="C6" s="61"/>
      <c r="D6" s="61"/>
      <c r="E6" s="61"/>
      <c r="F6" s="61"/>
      <c r="G6" s="61"/>
      <c r="H6" s="61"/>
      <c r="I6" s="4"/>
      <c r="J6" s="4"/>
      <c r="K6" s="4"/>
    </row>
    <row r="7" spans="1:11">
      <c r="A7" s="2"/>
      <c r="B7" s="2"/>
      <c r="C7" s="2"/>
      <c r="D7" s="2"/>
      <c r="E7" s="4"/>
      <c r="F7" s="4"/>
      <c r="G7" s="4"/>
      <c r="H7" s="4"/>
    </row>
    <row r="8" spans="1:11">
      <c r="A8" s="3"/>
      <c r="B8" s="3"/>
      <c r="C8" s="4"/>
      <c r="D8" s="4"/>
      <c r="E8" s="4"/>
      <c r="F8" s="2">
        <v>2020</v>
      </c>
      <c r="G8" s="4"/>
      <c r="H8" s="4"/>
    </row>
    <row r="9" spans="1:11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1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1">
      <c r="A11" s="3"/>
      <c r="B11" s="3"/>
      <c r="C11" s="4"/>
      <c r="D11" s="4"/>
      <c r="E11" s="4"/>
      <c r="F11" s="4"/>
      <c r="G11" s="4"/>
      <c r="H11" s="4"/>
    </row>
    <row r="12" spans="1:11">
      <c r="A12" s="3" t="s">
        <v>17</v>
      </c>
      <c r="B12" s="3"/>
      <c r="C12" s="12" t="s">
        <v>18</v>
      </c>
      <c r="D12" s="12"/>
      <c r="E12" s="23">
        <v>65.989999999999995</v>
      </c>
      <c r="F12" s="20">
        <v>0.56000000000000005</v>
      </c>
      <c r="G12" s="22">
        <v>3.0499999999999999E-2</v>
      </c>
      <c r="H12" s="21">
        <v>2.0099999999999998</v>
      </c>
    </row>
    <row r="13" spans="1:11">
      <c r="A13" s="3"/>
      <c r="B13" s="3"/>
      <c r="C13" s="12"/>
      <c r="D13" s="12"/>
      <c r="E13" s="19"/>
      <c r="F13" s="20"/>
      <c r="G13" s="22"/>
      <c r="H13" s="21"/>
    </row>
    <row r="14" spans="1:11">
      <c r="A14" s="3">
        <v>2</v>
      </c>
      <c r="B14" s="3"/>
      <c r="C14" s="12" t="s">
        <v>19</v>
      </c>
      <c r="D14" s="12"/>
      <c r="E14" s="23">
        <f>E22*F14</f>
        <v>4.7136000000000005</v>
      </c>
      <c r="F14" s="20">
        <v>0.04</v>
      </c>
      <c r="G14" s="22">
        <v>2.75E-2</v>
      </c>
      <c r="H14" s="21">
        <f>G14*E14</f>
        <v>0.12962400000000002</v>
      </c>
    </row>
    <row r="15" spans="1:11">
      <c r="A15" s="3"/>
      <c r="B15" s="3"/>
      <c r="C15" s="12"/>
      <c r="D15" s="12"/>
      <c r="E15" s="19"/>
      <c r="F15" s="20"/>
      <c r="G15" s="22"/>
      <c r="H15" s="21"/>
    </row>
    <row r="16" spans="1:11">
      <c r="A16" s="3">
        <v>3</v>
      </c>
      <c r="B16" s="3"/>
      <c r="C16" s="12" t="s">
        <v>30</v>
      </c>
      <c r="D16" s="12"/>
      <c r="E16" s="23">
        <v>0</v>
      </c>
      <c r="F16" s="20">
        <v>0</v>
      </c>
      <c r="G16" s="22">
        <f>G12</f>
        <v>3.0499999999999999E-2</v>
      </c>
      <c r="H16" s="21">
        <v>0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70.703599999999994</v>
      </c>
      <c r="F18" s="20">
        <v>0.6</v>
      </c>
      <c r="G18" s="22">
        <f>((F12*G12)+(F14*G14)+(F16*G16))/SUM(F12:F16)</f>
        <v>3.0299999999999997E-2</v>
      </c>
      <c r="H18" s="21">
        <f>E18*G18</f>
        <v>2.1423190799999996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47.136000000000003</v>
      </c>
      <c r="F20" s="20">
        <v>0.4</v>
      </c>
      <c r="G20" s="22">
        <v>8.5199999999999998E-2</v>
      </c>
      <c r="H20" s="21">
        <f>E20*G20</f>
        <v>4.0159872000000005</v>
      </c>
    </row>
    <row r="21" spans="1:8">
      <c r="A21" s="3"/>
      <c r="B21" s="3"/>
      <c r="C21" s="12"/>
      <c r="D21" s="12"/>
      <c r="E21" s="40"/>
      <c r="F21" s="38"/>
      <c r="G21" s="41"/>
      <c r="H21" s="40"/>
    </row>
    <row r="22" spans="1:8" ht="13.5" thickBot="1">
      <c r="A22" s="3">
        <v>6</v>
      </c>
      <c r="B22" s="3"/>
      <c r="C22" s="12" t="s">
        <v>32</v>
      </c>
      <c r="D22" s="12"/>
      <c r="E22" s="58">
        <v>117.84</v>
      </c>
      <c r="F22" s="42">
        <v>1</v>
      </c>
      <c r="G22" s="28">
        <f>((F18*G18)+(F20*G20))/SUM(F18:F20)</f>
        <v>5.2260000000000001E-2</v>
      </c>
      <c r="H22" s="59">
        <f>SUM(H18:H20)</f>
        <v>6.1583062799999997</v>
      </c>
    </row>
    <row r="23" spans="1:8" ht="13.5" thickTop="1">
      <c r="F23" s="30"/>
      <c r="G23" s="30"/>
    </row>
    <row r="24" spans="1:8">
      <c r="E24" s="37"/>
      <c r="F24" s="39"/>
      <c r="G24" s="30"/>
    </row>
    <row r="25" spans="1:8">
      <c r="F25" s="30"/>
      <c r="G25" s="30"/>
    </row>
    <row r="26" spans="1:8">
      <c r="F26" s="30"/>
      <c r="G26" s="30"/>
    </row>
    <row r="27" spans="1:8">
      <c r="F27" s="30"/>
      <c r="G27" s="30"/>
    </row>
    <row r="28" spans="1:8">
      <c r="F28" s="30"/>
      <c r="G28" s="30"/>
    </row>
    <row r="29" spans="1:8">
      <c r="F29" s="30"/>
      <c r="G29" s="30"/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alignWithMargins="0">
    <oddFooter>&amp;L&amp;"Times New Roman,Regular"Witness: Samir Chhelavda</oddFooter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>Almost</DraftReady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AE068-F915-464A-A460-1BE652D18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1f5e108a-442b-424d-88d6-fdac133e65d6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7e651a3a-8d05-4ee0-9344-b668032e30e0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G-01-03 Page 1</vt:lpstr>
      <vt:lpstr>G-01-03 Page 2a</vt:lpstr>
      <vt:lpstr>G-01-03 Page 2b</vt:lpstr>
      <vt:lpstr>G-01-03 Page 2c</vt:lpstr>
      <vt:lpstr>G-01-03 Page 2d</vt:lpstr>
      <vt:lpstr>G-01-03 Page 2e</vt:lpstr>
      <vt:lpstr>G-01-03 Page 3</vt:lpstr>
      <vt:lpstr>'G-01-03 Page 1'!Print_Area</vt:lpstr>
      <vt:lpstr>'G-01-03 Page 2a'!Print_Area</vt:lpstr>
      <vt:lpstr>'G-01-03 Page 2b'!Print_Area</vt:lpstr>
      <vt:lpstr>'G-01-03 Page 2c'!Print_Area</vt:lpstr>
      <vt:lpstr>'G-01-03 Page 2d'!Print_Area</vt:lpstr>
      <vt:lpstr>'G-01-03 Page 2e'!Print_Area</vt:lpstr>
      <vt:lpstr>'G-01-03 Page 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Naiyu Zhang</dc:creator>
  <cp:keywords/>
  <dc:description/>
  <cp:lastModifiedBy>WITKOWSKI Konrad</cp:lastModifiedBy>
  <cp:revision/>
  <dcterms:created xsi:type="dcterms:W3CDTF">2008-07-30T17:20:25Z</dcterms:created>
  <dcterms:modified xsi:type="dcterms:W3CDTF">2024-05-17T16:08:02Z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  <property fmtid="{D5CDD505-2E9C-101B-9397-08002B2CF9AE}" pid="14" name="PowerlinkCOMAddIn.COMAddIn.WebAddinBridge.Options">
    <vt:lpwstr>{"port":50152,"version":"1.24.163"}</vt:lpwstr>
  </property>
</Properties>
</file>